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updateLinks="never"/>
  <mc:AlternateContent xmlns:mc="http://schemas.openxmlformats.org/markup-compatibility/2006">
    <mc:Choice Requires="x15">
      <x15ac:absPath xmlns:x15ac="http://schemas.microsoft.com/office/spreadsheetml/2010/11/ac" url="https://d.docs.live.net/5470ba1593ee380f/ドキュメント/市町財政/市町村（91～18）/"/>
    </mc:Choice>
  </mc:AlternateContent>
  <xr:revisionPtr revIDLastSave="8" documentId="10_ncr:8100000_{5C1D7085-9A56-4FED-997F-0D65FAE9F083}" xr6:coauthVersionLast="47" xr6:coauthVersionMax="47" xr10:uidLastSave="{2B537180-9516-47D1-A3B5-4062F540C63F}"/>
  <bookViews>
    <workbookView xWindow="-108" yWindow="-108" windowWidth="23256" windowHeight="12576" tabRatio="601" xr2:uid="{00000000-000D-0000-FFFF-FFFF00000000}"/>
  </bookViews>
  <sheets>
    <sheet name="財政指標" sheetId="4" r:id="rId1"/>
    <sheet name="旧大田原市" sheetId="12" state="hidden" r:id="rId2"/>
    <sheet name="旧黒羽町" sheetId="11" state="hidden" r:id="rId3"/>
    <sheet name="旧湯津上村" sheetId="10" state="hidden" r:id="rId4"/>
    <sheet name="歳入" sheetId="1" r:id="rId5"/>
    <sheet name="歳入・旧大田原市" sheetId="15" state="hidden" r:id="rId6"/>
    <sheet name="旧・黒羽町" sheetId="14" state="hidden" r:id="rId7"/>
    <sheet name="歳入・旧湯津上村" sheetId="13" state="hidden" r:id="rId8"/>
    <sheet name="税" sheetId="2" r:id="rId9"/>
    <sheet name="税・旧大田原市" sheetId="18" state="hidden" r:id="rId10"/>
    <sheet name="税・旧黒羽町" sheetId="17" state="hidden" r:id="rId11"/>
    <sheet name="税・旧湯津上村" sheetId="16" state="hidden" r:id="rId12"/>
    <sheet name="歳出（性質別）" sheetId="5" r:id="rId13"/>
    <sheet name="性質・旧大田原市" sheetId="21" state="hidden" r:id="rId14"/>
    <sheet name="性質・旧黒羽町" sheetId="20" state="hidden" r:id="rId15"/>
    <sheet name="性質・旧湯津上村" sheetId="19" state="hidden" r:id="rId16"/>
    <sheet name="歳出（目的別）" sheetId="3" r:id="rId17"/>
    <sheet name="目的・旧大田原" sheetId="24" state="hidden" r:id="rId18"/>
    <sheet name="目的・旧黒羽町" sheetId="23" state="hidden" r:id="rId19"/>
    <sheet name="目的・旧湯津上村" sheetId="22" state="hidden" r:id="rId20"/>
    <sheet name="グラフ" sheetId="9" r:id="rId21"/>
  </sheets>
  <externalReferences>
    <externalReference r:id="rId22"/>
    <externalReference r:id="rId23"/>
    <externalReference r:id="rId24"/>
    <externalReference r:id="rId25"/>
  </externalReferences>
  <definedNames>
    <definedName name="_xlnm.Print_Area" localSheetId="20">グラフ!$A$1:$N$234</definedName>
    <definedName name="_xlnm.Print_Area" localSheetId="12">'歳出（性質別）'!$A$1:$AF$54</definedName>
    <definedName name="_xlnm.Print_Area" localSheetId="16">'歳出（目的別）'!$A$1:$AF$48</definedName>
    <definedName name="_xlnm.Print_Area" localSheetId="4">歳入!$A$1:$AF$74</definedName>
    <definedName name="_xlnm.Print_Area" localSheetId="0">財政指標!$A$1:$AG$39</definedName>
    <definedName name="_xlnm.Print_Area" localSheetId="8">税!$A$1:$AF$51</definedName>
    <definedName name="_xlnm.Print_Titles" localSheetId="12">'歳出（性質別）'!$A:$A</definedName>
    <definedName name="_xlnm.Print_Titles" localSheetId="16">'歳出（目的別）'!$A:$A</definedName>
    <definedName name="_xlnm.Print_Titles" localSheetId="4">歳入!$A:$A</definedName>
    <definedName name="_xlnm.Print_Titles" localSheetId="0">財政指標!$A:$B</definedName>
    <definedName name="_xlnm.Print_Titles" localSheetId="8">税!$A:$A</definedName>
  </definedNames>
  <calcPr calcId="181029"/>
</workbook>
</file>

<file path=xl/calcChain.xml><?xml version="1.0" encoding="utf-8"?>
<calcChain xmlns="http://schemas.openxmlformats.org/spreadsheetml/2006/main">
  <c r="AE30" i="5" l="1"/>
  <c r="U30" i="5"/>
  <c r="K30" i="5"/>
  <c r="K1" i="5"/>
  <c r="AE30" i="2"/>
  <c r="U30" i="2"/>
  <c r="K30" i="2"/>
  <c r="K1" i="2"/>
  <c r="U1" i="2"/>
  <c r="U38" i="1"/>
  <c r="AE38" i="1"/>
  <c r="K38" i="1"/>
  <c r="K1" i="1"/>
  <c r="U1" i="1"/>
  <c r="AS195" i="9"/>
  <c r="AS194" i="9"/>
  <c r="AS193" i="9"/>
  <c r="AS192" i="9"/>
  <c r="AS156" i="9"/>
  <c r="AS155" i="9"/>
  <c r="AS154" i="9"/>
  <c r="AS126" i="9"/>
  <c r="AS125" i="9"/>
  <c r="AS124" i="9"/>
  <c r="AS123" i="9"/>
  <c r="AS122" i="9"/>
  <c r="AS121" i="9"/>
  <c r="AS120" i="9"/>
  <c r="AS119" i="9"/>
  <c r="AS118" i="9"/>
  <c r="AS117" i="9"/>
  <c r="AS89" i="9"/>
  <c r="AS88" i="9"/>
  <c r="AS87" i="9"/>
  <c r="AS86" i="9"/>
  <c r="AS85" i="9"/>
  <c r="AS84" i="9"/>
  <c r="AS83" i="9"/>
  <c r="AS82" i="9"/>
  <c r="AS81" i="9"/>
  <c r="AS46" i="9"/>
  <c r="AS45" i="9"/>
  <c r="AS44" i="9"/>
  <c r="AS43" i="9"/>
  <c r="AS42" i="9"/>
  <c r="AS7" i="9"/>
  <c r="AS6" i="9"/>
  <c r="AS5" i="9"/>
  <c r="AS4" i="9"/>
  <c r="AS3" i="9"/>
  <c r="AS2" i="9"/>
  <c r="AS1" i="9"/>
  <c r="AF19" i="3"/>
  <c r="AF45" i="3" s="1"/>
  <c r="AF3" i="3"/>
  <c r="AF32" i="3" s="1"/>
  <c r="AF32" i="5"/>
  <c r="AF25" i="5"/>
  <c r="AF24" i="5"/>
  <c r="AF23" i="5"/>
  <c r="AF47" i="5" s="1"/>
  <c r="AF3" i="5"/>
  <c r="AF32" i="2"/>
  <c r="AF17" i="2"/>
  <c r="AF3" i="2"/>
  <c r="AF40" i="1"/>
  <c r="AF37" i="1"/>
  <c r="AF36" i="1"/>
  <c r="AF35" i="1"/>
  <c r="AF34" i="1"/>
  <c r="AF33" i="1"/>
  <c r="AF69" i="1" s="1"/>
  <c r="AF3" i="1"/>
  <c r="AG33" i="4"/>
  <c r="AG27" i="4"/>
  <c r="AG15" i="4"/>
  <c r="AF41" i="3" l="1"/>
  <c r="AF34" i="3"/>
  <c r="AF42" i="3"/>
  <c r="AF35" i="3"/>
  <c r="AF44" i="3"/>
  <c r="AF36" i="3"/>
  <c r="AF46" i="3"/>
  <c r="AF38" i="3"/>
  <c r="AF47" i="3"/>
  <c r="AF40" i="3"/>
  <c r="AF37" i="3"/>
  <c r="AF43" i="3"/>
  <c r="AF33" i="3"/>
  <c r="AF39" i="3"/>
  <c r="AF33" i="5"/>
  <c r="AF45" i="5"/>
  <c r="AF36" i="5"/>
  <c r="AF48" i="5"/>
  <c r="AF38" i="5"/>
  <c r="AF50" i="5"/>
  <c r="AF54" i="5" s="1"/>
  <c r="AF39" i="5"/>
  <c r="AF51" i="5"/>
  <c r="AF42" i="5"/>
  <c r="AF44" i="5"/>
  <c r="AF37" i="5"/>
  <c r="AF43" i="5"/>
  <c r="AF49" i="5"/>
  <c r="AF34" i="5"/>
  <c r="AF40" i="5"/>
  <c r="AF46" i="5"/>
  <c r="AF35" i="5"/>
  <c r="AF41" i="5"/>
  <c r="AF22" i="2"/>
  <c r="AF46" i="2" s="1"/>
  <c r="AF71" i="1"/>
  <c r="AF72" i="1"/>
  <c r="AF73" i="1"/>
  <c r="AF74" i="1"/>
  <c r="AF46" i="1"/>
  <c r="AF52" i="1"/>
  <c r="AF58" i="1"/>
  <c r="AF64" i="1"/>
  <c r="AF41" i="1"/>
  <c r="AF47" i="1"/>
  <c r="AF53" i="1"/>
  <c r="AF59" i="1"/>
  <c r="AF65" i="1"/>
  <c r="AF42" i="1"/>
  <c r="AF48" i="1"/>
  <c r="AF54" i="1"/>
  <c r="AF60" i="1"/>
  <c r="AF66" i="1"/>
  <c r="AF43" i="1"/>
  <c r="AF49" i="1"/>
  <c r="AF55" i="1"/>
  <c r="AF61" i="1"/>
  <c r="AF67" i="1"/>
  <c r="AF44" i="1"/>
  <c r="AF50" i="1"/>
  <c r="AF56" i="1"/>
  <c r="AF62" i="1"/>
  <c r="AF68" i="1"/>
  <c r="AF45" i="1"/>
  <c r="AF51" i="1"/>
  <c r="AF57" i="1"/>
  <c r="AF63" i="1"/>
  <c r="AF48" i="3" l="1"/>
  <c r="AF53" i="5"/>
  <c r="AF52" i="5"/>
  <c r="AF40" i="2"/>
  <c r="AF34" i="2"/>
  <c r="AF45" i="2"/>
  <c r="AF39" i="2"/>
  <c r="AF33" i="2"/>
  <c r="AF50" i="2"/>
  <c r="AF44" i="2"/>
  <c r="AF38" i="2"/>
  <c r="AF49" i="2"/>
  <c r="AF43" i="2"/>
  <c r="AF37" i="2"/>
  <c r="AF48" i="2"/>
  <c r="AF42" i="2"/>
  <c r="AF36" i="2"/>
  <c r="AF47" i="2"/>
  <c r="AF41" i="2"/>
  <c r="AF35" i="2"/>
  <c r="AF70" i="1"/>
  <c r="AR195" i="9"/>
  <c r="AR194" i="9"/>
  <c r="AR193" i="9"/>
  <c r="AR192" i="9"/>
  <c r="AR156" i="9"/>
  <c r="AR155" i="9"/>
  <c r="AR154" i="9"/>
  <c r="AR126" i="9"/>
  <c r="AR125" i="9"/>
  <c r="AR124" i="9"/>
  <c r="AR123" i="9"/>
  <c r="AR122" i="9"/>
  <c r="AR121" i="9"/>
  <c r="AR120" i="9"/>
  <c r="AR119" i="9"/>
  <c r="AR118" i="9"/>
  <c r="AR89" i="9"/>
  <c r="AR88" i="9"/>
  <c r="AR87" i="9"/>
  <c r="AR86" i="9"/>
  <c r="AR85" i="9"/>
  <c r="AR84" i="9"/>
  <c r="AR83" i="9"/>
  <c r="AR82" i="9"/>
  <c r="AR46" i="9"/>
  <c r="AR45" i="9"/>
  <c r="AR44" i="9"/>
  <c r="AR43" i="9"/>
  <c r="AR42" i="9"/>
  <c r="AR7" i="9"/>
  <c r="AR6" i="9"/>
  <c r="AR5" i="9"/>
  <c r="AR4" i="9"/>
  <c r="AR3" i="9"/>
  <c r="AR2" i="9"/>
  <c r="AE3" i="3"/>
  <c r="AE32" i="3" s="1"/>
  <c r="AE42" i="3"/>
  <c r="AE41" i="3"/>
  <c r="AE36" i="3"/>
  <c r="AE35" i="3"/>
  <c r="AE19" i="3"/>
  <c r="AE46" i="3" s="1"/>
  <c r="AE32" i="5"/>
  <c r="AE3" i="5"/>
  <c r="AR81" i="9" s="1"/>
  <c r="AE25" i="5"/>
  <c r="AE24" i="5"/>
  <c r="AE23" i="5"/>
  <c r="AE48" i="5" s="1"/>
  <c r="AE3" i="2"/>
  <c r="AE32" i="2" s="1"/>
  <c r="AE17" i="2"/>
  <c r="AE3" i="1"/>
  <c r="AE40" i="1" s="1"/>
  <c r="AE37" i="1"/>
  <c r="AE36" i="1"/>
  <c r="AE35" i="1"/>
  <c r="AE34" i="1"/>
  <c r="AE33" i="1"/>
  <c r="AE69" i="1" s="1"/>
  <c r="AF33" i="4"/>
  <c r="AF27" i="4"/>
  <c r="AF15" i="4"/>
  <c r="AF51" i="2" l="1"/>
  <c r="AR117" i="9"/>
  <c r="AR1" i="9"/>
  <c r="AE47" i="3"/>
  <c r="AE37" i="3"/>
  <c r="AE43" i="3"/>
  <c r="AE38" i="3"/>
  <c r="AE44" i="3"/>
  <c r="AE33" i="3"/>
  <c r="AE39" i="3"/>
  <c r="AE45" i="3"/>
  <c r="AE34" i="3"/>
  <c r="AE40" i="3"/>
  <c r="AE37" i="5"/>
  <c r="AE43" i="5"/>
  <c r="AE49" i="5"/>
  <c r="AE38" i="5"/>
  <c r="AE33" i="5"/>
  <c r="AE45" i="5"/>
  <c r="AE51" i="5"/>
  <c r="AE44" i="5"/>
  <c r="AE50" i="5"/>
  <c r="AE39" i="5"/>
  <c r="AE34" i="5"/>
  <c r="AE40" i="5"/>
  <c r="AE46" i="5"/>
  <c r="AE35" i="5"/>
  <c r="AE41" i="5"/>
  <c r="AE47" i="5"/>
  <c r="AE36" i="5"/>
  <c r="AE42" i="5"/>
  <c r="AE22" i="2"/>
  <c r="AE46" i="1"/>
  <c r="AE52" i="1"/>
  <c r="AE58" i="1"/>
  <c r="AE64" i="1"/>
  <c r="AE41" i="1"/>
  <c r="AE47" i="1"/>
  <c r="AE53" i="1"/>
  <c r="AE59" i="1"/>
  <c r="AE65" i="1"/>
  <c r="AE71" i="1"/>
  <c r="AE42" i="1"/>
  <c r="AE48" i="1"/>
  <c r="AE54" i="1"/>
  <c r="AE60" i="1"/>
  <c r="AE66" i="1"/>
  <c r="AE72" i="1"/>
  <c r="AE43" i="1"/>
  <c r="AE49" i="1"/>
  <c r="AE55" i="1"/>
  <c r="AE61" i="1"/>
  <c r="AE67" i="1"/>
  <c r="AE73" i="1"/>
  <c r="AE44" i="1"/>
  <c r="AE50" i="1"/>
  <c r="AE56" i="1"/>
  <c r="AE62" i="1"/>
  <c r="AE68" i="1"/>
  <c r="AE74" i="1"/>
  <c r="AE45" i="1"/>
  <c r="AE51" i="1"/>
  <c r="AE57" i="1"/>
  <c r="AE63" i="1"/>
  <c r="AQ195" i="9"/>
  <c r="AQ194" i="9"/>
  <c r="AQ193" i="9"/>
  <c r="AQ192" i="9"/>
  <c r="AQ156" i="9"/>
  <c r="AQ155" i="9"/>
  <c r="AQ154" i="9"/>
  <c r="AQ126" i="9"/>
  <c r="AQ125" i="9"/>
  <c r="AQ124" i="9"/>
  <c r="AQ123" i="9"/>
  <c r="AQ122" i="9"/>
  <c r="AQ121" i="9"/>
  <c r="AQ120" i="9"/>
  <c r="AQ119" i="9"/>
  <c r="AQ118" i="9"/>
  <c r="AQ117" i="9"/>
  <c r="AQ89" i="9"/>
  <c r="AQ88" i="9"/>
  <c r="AQ87" i="9"/>
  <c r="AQ86" i="9"/>
  <c r="AQ85" i="9"/>
  <c r="AQ84" i="9"/>
  <c r="AQ83" i="9"/>
  <c r="AQ82" i="9"/>
  <c r="AQ81" i="9"/>
  <c r="AQ45" i="9"/>
  <c r="AQ44" i="9"/>
  <c r="AQ42" i="9"/>
  <c r="AQ6" i="9"/>
  <c r="AQ5" i="9"/>
  <c r="AQ4" i="9"/>
  <c r="AQ3" i="9"/>
  <c r="AQ2" i="9"/>
  <c r="AQ1" i="9"/>
  <c r="AD46" i="3"/>
  <c r="AD41" i="3"/>
  <c r="AD40" i="3"/>
  <c r="AD35" i="3"/>
  <c r="AD34" i="3"/>
  <c r="AD19" i="3"/>
  <c r="AD45" i="3" s="1"/>
  <c r="AE1" i="5"/>
  <c r="AD25" i="5"/>
  <c r="AD24" i="5"/>
  <c r="AD23" i="5"/>
  <c r="AD49" i="5" s="1"/>
  <c r="AE1" i="2"/>
  <c r="AD17" i="2"/>
  <c r="AD4" i="2"/>
  <c r="AD22" i="2" s="1"/>
  <c r="AQ46" i="9" s="1"/>
  <c r="AE33" i="4"/>
  <c r="AE27" i="4"/>
  <c r="AE15" i="4"/>
  <c r="AE1" i="1"/>
  <c r="AD37" i="1"/>
  <c r="AD36" i="1"/>
  <c r="AD35" i="1"/>
  <c r="AD34" i="1"/>
  <c r="AD33" i="1"/>
  <c r="AD69" i="1" s="1"/>
  <c r="AE48" i="3" l="1"/>
  <c r="AE54" i="5"/>
  <c r="AE53" i="5"/>
  <c r="AE52" i="5"/>
  <c r="AQ43" i="9"/>
  <c r="AE40" i="2"/>
  <c r="AE34" i="2"/>
  <c r="AE45" i="2"/>
  <c r="AE39" i="2"/>
  <c r="AE50" i="2"/>
  <c r="AE44" i="2"/>
  <c r="AE38" i="2"/>
  <c r="AE49" i="2"/>
  <c r="AE43" i="2"/>
  <c r="AE37" i="2"/>
  <c r="AE48" i="2"/>
  <c r="AE42" i="2"/>
  <c r="AE36" i="2"/>
  <c r="AE47" i="2"/>
  <c r="AE41" i="2"/>
  <c r="AE35" i="2"/>
  <c r="AE33" i="2"/>
  <c r="AE46" i="2"/>
  <c r="AQ7" i="9"/>
  <c r="AD52" i="1"/>
  <c r="AD58" i="1"/>
  <c r="AD64" i="1"/>
  <c r="AE70" i="1"/>
  <c r="AD47" i="3"/>
  <c r="AD36" i="3"/>
  <c r="AD42" i="3"/>
  <c r="AD37" i="3"/>
  <c r="AD43" i="3"/>
  <c r="AD38" i="3"/>
  <c r="AD44" i="3"/>
  <c r="AD33" i="3"/>
  <c r="AD39" i="3"/>
  <c r="AD40" i="5"/>
  <c r="AD44" i="5"/>
  <c r="AD33" i="5"/>
  <c r="AD45" i="5"/>
  <c r="AD34" i="5"/>
  <c r="AD46" i="5"/>
  <c r="AD38" i="5"/>
  <c r="AD50" i="5"/>
  <c r="AD39" i="5"/>
  <c r="AD51" i="5"/>
  <c r="AD35" i="5"/>
  <c r="AD53" i="5" s="1"/>
  <c r="AD41" i="5"/>
  <c r="AD47" i="5"/>
  <c r="AD36" i="5"/>
  <c r="AD42" i="5"/>
  <c r="AD48" i="5"/>
  <c r="AD37" i="5"/>
  <c r="AD43" i="5"/>
  <c r="AD49" i="2"/>
  <c r="AD43" i="2"/>
  <c r="AD37" i="2"/>
  <c r="AD48" i="2"/>
  <c r="AD42" i="2"/>
  <c r="AD36" i="2"/>
  <c r="AD47" i="2"/>
  <c r="AD41" i="2"/>
  <c r="AD35" i="2"/>
  <c r="AD40" i="2"/>
  <c r="AD34" i="2"/>
  <c r="AD45" i="2"/>
  <c r="AD39" i="2"/>
  <c r="AD50" i="2"/>
  <c r="AD44" i="2"/>
  <c r="AD38" i="2"/>
  <c r="AD46" i="2"/>
  <c r="AD33" i="2"/>
  <c r="AD46" i="1"/>
  <c r="AD41" i="1"/>
  <c r="AD47" i="1"/>
  <c r="AD53" i="1"/>
  <c r="AD59" i="1"/>
  <c r="AD65" i="1"/>
  <c r="AD71" i="1"/>
  <c r="AD42" i="1"/>
  <c r="AD48" i="1"/>
  <c r="AD54" i="1"/>
  <c r="AD60" i="1"/>
  <c r="AD66" i="1"/>
  <c r="AD72" i="1"/>
  <c r="AD43" i="1"/>
  <c r="AD49" i="1"/>
  <c r="AD55" i="1"/>
  <c r="AD61" i="1"/>
  <c r="AD67" i="1"/>
  <c r="AD73" i="1"/>
  <c r="AD44" i="1"/>
  <c r="AD50" i="1"/>
  <c r="AD56" i="1"/>
  <c r="AD62" i="1"/>
  <c r="AD68" i="1"/>
  <c r="AD74" i="1"/>
  <c r="AD45" i="1"/>
  <c r="AD51" i="1"/>
  <c r="AD57" i="1"/>
  <c r="AD63" i="1"/>
  <c r="AP195" i="9"/>
  <c r="AO195" i="9"/>
  <c r="AN195" i="9"/>
  <c r="AM195" i="9"/>
  <c r="AL195" i="9"/>
  <c r="AK195" i="9"/>
  <c r="AJ195" i="9"/>
  <c r="AI195" i="9"/>
  <c r="AH195" i="9"/>
  <c r="AG195" i="9"/>
  <c r="AF195" i="9"/>
  <c r="AE195" i="9"/>
  <c r="P195" i="9"/>
  <c r="M196" i="9"/>
  <c r="M157" i="9"/>
  <c r="M118" i="9"/>
  <c r="AC45" i="3"/>
  <c r="AC44" i="3"/>
  <c r="AC43" i="3"/>
  <c r="AC39" i="3"/>
  <c r="AC38" i="3"/>
  <c r="AC37" i="3"/>
  <c r="AC34" i="3"/>
  <c r="AC33" i="3"/>
  <c r="Y19" i="3"/>
  <c r="Z19" i="3"/>
  <c r="AA19" i="3"/>
  <c r="AB19" i="3"/>
  <c r="AC19" i="3"/>
  <c r="AC42" i="3" s="1"/>
  <c r="AP194" i="9"/>
  <c r="AP193" i="9"/>
  <c r="AP192" i="9"/>
  <c r="AP156" i="9"/>
  <c r="AP155" i="9"/>
  <c r="AP154" i="9"/>
  <c r="AP126" i="9"/>
  <c r="AP125" i="9"/>
  <c r="AP124" i="9"/>
  <c r="AP123" i="9"/>
  <c r="AP122" i="9"/>
  <c r="AP121" i="9"/>
  <c r="AP120" i="9"/>
  <c r="AP119" i="9"/>
  <c r="AP118" i="9"/>
  <c r="AP117" i="9"/>
  <c r="AP88" i="9"/>
  <c r="AP87" i="9"/>
  <c r="AP86" i="9"/>
  <c r="AP85" i="9"/>
  <c r="AP84" i="9"/>
  <c r="AP83" i="9"/>
  <c r="AP82" i="9"/>
  <c r="AP81" i="9"/>
  <c r="AP45" i="9"/>
  <c r="AP44" i="9"/>
  <c r="AP42" i="9"/>
  <c r="AP6" i="9"/>
  <c r="AP5" i="9"/>
  <c r="AP4" i="9"/>
  <c r="AP3" i="9"/>
  <c r="AP2" i="9"/>
  <c r="AP1" i="9"/>
  <c r="AE51" i="2" l="1"/>
  <c r="AD48" i="3"/>
  <c r="AD52" i="5"/>
  <c r="AD54" i="5"/>
  <c r="AD51" i="2"/>
  <c r="AD70" i="1"/>
  <c r="AC46" i="3"/>
  <c r="AC35" i="3"/>
  <c r="AC41" i="3"/>
  <c r="AC47" i="3"/>
  <c r="AC40" i="3"/>
  <c r="AC36" i="3"/>
  <c r="AB45" i="3"/>
  <c r="AB41" i="3"/>
  <c r="AB37" i="3"/>
  <c r="AB33" i="3"/>
  <c r="AB46" i="3"/>
  <c r="AC25" i="5"/>
  <c r="AC24" i="5"/>
  <c r="AC23" i="5"/>
  <c r="AC17" i="2"/>
  <c r="AC4" i="2"/>
  <c r="AP43" i="9" s="1"/>
  <c r="AC33" i="1"/>
  <c r="AP7" i="9" s="1"/>
  <c r="AC37" i="1"/>
  <c r="AC36" i="1"/>
  <c r="AC35" i="1"/>
  <c r="AC34" i="1"/>
  <c r="AD33" i="4"/>
  <c r="AD27" i="4"/>
  <c r="AD15" i="4"/>
  <c r="AO194" i="9"/>
  <c r="AN194" i="9"/>
  <c r="AM194" i="9"/>
  <c r="AL194" i="9"/>
  <c r="AO193" i="9"/>
  <c r="AN193" i="9"/>
  <c r="AM193" i="9"/>
  <c r="AL193" i="9"/>
  <c r="AO192" i="9"/>
  <c r="AN192" i="9"/>
  <c r="AM192" i="9"/>
  <c r="AL192" i="9"/>
  <c r="AO156" i="9"/>
  <c r="AN156" i="9"/>
  <c r="AM156" i="9"/>
  <c r="AL156" i="9"/>
  <c r="AO155" i="9"/>
  <c r="AN155" i="9"/>
  <c r="AM155" i="9"/>
  <c r="AL155" i="9"/>
  <c r="AO154" i="9"/>
  <c r="AN154" i="9"/>
  <c r="AM154" i="9"/>
  <c r="AL154" i="9"/>
  <c r="AN126" i="9"/>
  <c r="AL126" i="9"/>
  <c r="AO125" i="9"/>
  <c r="AN125" i="9"/>
  <c r="AM125" i="9"/>
  <c r="AL125" i="9"/>
  <c r="AO124" i="9"/>
  <c r="AN124" i="9"/>
  <c r="AM124" i="9"/>
  <c r="AL124" i="9"/>
  <c r="AO123" i="9"/>
  <c r="AN123" i="9"/>
  <c r="AM123" i="9"/>
  <c r="AL123" i="9"/>
  <c r="AO122" i="9"/>
  <c r="AN122" i="9"/>
  <c r="AM122" i="9"/>
  <c r="AL122" i="9"/>
  <c r="AO121" i="9"/>
  <c r="AN121" i="9"/>
  <c r="AM121" i="9"/>
  <c r="AL121" i="9"/>
  <c r="AO120" i="9"/>
  <c r="AN120" i="9"/>
  <c r="AM120" i="9"/>
  <c r="AL120" i="9"/>
  <c r="AO119" i="9"/>
  <c r="AN119" i="9"/>
  <c r="AM119" i="9"/>
  <c r="AL119" i="9"/>
  <c r="AO118" i="9"/>
  <c r="AN118" i="9"/>
  <c r="AM118" i="9"/>
  <c r="AL118" i="9"/>
  <c r="AO117" i="9"/>
  <c r="AN117" i="9"/>
  <c r="AM117" i="9"/>
  <c r="AL117" i="9"/>
  <c r="AO88" i="9"/>
  <c r="AN88" i="9"/>
  <c r="AM88" i="9"/>
  <c r="AL88" i="9"/>
  <c r="AO87" i="9"/>
  <c r="AN87" i="9"/>
  <c r="AM87" i="9"/>
  <c r="AL87" i="9"/>
  <c r="AO86" i="9"/>
  <c r="AN86" i="9"/>
  <c r="AM86" i="9"/>
  <c r="AL86" i="9"/>
  <c r="AO85" i="9"/>
  <c r="AN85" i="9"/>
  <c r="AM85" i="9"/>
  <c r="AL85" i="9"/>
  <c r="AO84" i="9"/>
  <c r="AN84" i="9"/>
  <c r="AM84" i="9"/>
  <c r="AL84" i="9"/>
  <c r="AO83" i="9"/>
  <c r="AN83" i="9"/>
  <c r="AM83" i="9"/>
  <c r="AL83" i="9"/>
  <c r="AO82" i="9"/>
  <c r="AN82" i="9"/>
  <c r="AM82" i="9"/>
  <c r="AL82" i="9"/>
  <c r="AO81" i="9"/>
  <c r="AN81" i="9"/>
  <c r="AM81" i="9"/>
  <c r="AL81" i="9"/>
  <c r="AO45" i="9"/>
  <c r="AN45" i="9"/>
  <c r="AM45" i="9"/>
  <c r="AL45" i="9"/>
  <c r="AO44" i="9"/>
  <c r="AN44" i="9"/>
  <c r="AM44" i="9"/>
  <c r="AL44" i="9"/>
  <c r="AO42" i="9"/>
  <c r="AN42" i="9"/>
  <c r="AM42" i="9"/>
  <c r="AL42" i="9"/>
  <c r="AO6" i="9"/>
  <c r="AN6" i="9"/>
  <c r="AM6" i="9"/>
  <c r="AL6" i="9"/>
  <c r="AO5" i="9"/>
  <c r="AN5" i="9"/>
  <c r="AM5" i="9"/>
  <c r="AL5" i="9"/>
  <c r="AO4" i="9"/>
  <c r="AN4" i="9"/>
  <c r="AM4" i="9"/>
  <c r="AL4" i="9"/>
  <c r="AO3" i="9"/>
  <c r="AN3" i="9"/>
  <c r="AM3" i="9"/>
  <c r="AL3" i="9"/>
  <c r="AO2" i="9"/>
  <c r="AN2" i="9"/>
  <c r="AM2" i="9"/>
  <c r="AL2" i="9"/>
  <c r="AO1" i="9"/>
  <c r="AN1" i="9"/>
  <c r="AM1" i="9"/>
  <c r="AL1" i="9"/>
  <c r="AA47" i="3"/>
  <c r="Y47" i="3"/>
  <c r="AB25" i="5"/>
  <c r="AA25" i="5"/>
  <c r="Z25" i="5"/>
  <c r="Y25" i="5"/>
  <c r="AB24" i="5"/>
  <c r="AA24" i="5"/>
  <c r="Z24" i="5"/>
  <c r="Y24" i="5"/>
  <c r="AB23" i="5"/>
  <c r="AB51" i="5" s="1"/>
  <c r="AA23" i="5"/>
  <c r="Z23" i="5"/>
  <c r="Z51" i="5" s="1"/>
  <c r="Y23" i="5"/>
  <c r="Y51" i="5" s="1"/>
  <c r="Z4" i="2"/>
  <c r="AM43" i="9" s="1"/>
  <c r="AB4" i="2"/>
  <c r="AO43" i="9" s="1"/>
  <c r="AA4" i="2"/>
  <c r="AN43" i="9" s="1"/>
  <c r="Y4" i="2"/>
  <c r="AL43" i="9" s="1"/>
  <c r="AB17" i="2"/>
  <c r="AA17" i="2"/>
  <c r="Z17" i="2"/>
  <c r="Y17" i="2"/>
  <c r="AB37" i="1"/>
  <c r="AA37" i="1"/>
  <c r="Z37" i="1"/>
  <c r="Y37" i="1"/>
  <c r="AB36" i="1"/>
  <c r="AA36" i="1"/>
  <c r="Z36" i="1"/>
  <c r="Y36" i="1"/>
  <c r="AB35" i="1"/>
  <c r="AA35" i="1"/>
  <c r="Z35" i="1"/>
  <c r="Y35" i="1"/>
  <c r="AB34" i="1"/>
  <c r="AA34" i="1"/>
  <c r="Z34" i="1"/>
  <c r="Y34" i="1"/>
  <c r="AB33" i="1"/>
  <c r="AB69" i="1" s="1"/>
  <c r="AA33" i="1"/>
  <c r="AA69" i="1" s="1"/>
  <c r="Z33" i="1"/>
  <c r="Z69" i="1" s="1"/>
  <c r="Y33" i="1"/>
  <c r="Y69" i="1" s="1"/>
  <c r="AC33" i="4"/>
  <c r="AB33" i="4"/>
  <c r="AA33" i="4"/>
  <c r="Z33" i="4"/>
  <c r="AC27" i="4"/>
  <c r="AB27" i="4"/>
  <c r="AA27" i="4"/>
  <c r="Z27" i="4"/>
  <c r="AC15" i="4"/>
  <c r="AB15" i="4"/>
  <c r="AA15" i="4"/>
  <c r="Z15" i="4"/>
  <c r="AK194" i="9"/>
  <c r="AJ194" i="9"/>
  <c r="AK193" i="9"/>
  <c r="AJ193" i="9"/>
  <c r="AK192" i="9"/>
  <c r="AJ192" i="9"/>
  <c r="AK156" i="9"/>
  <c r="AJ156" i="9"/>
  <c r="AK155" i="9"/>
  <c r="AJ155" i="9"/>
  <c r="AK154" i="9"/>
  <c r="AJ154" i="9"/>
  <c r="AK125" i="9"/>
  <c r="AJ125" i="9"/>
  <c r="AK124" i="9"/>
  <c r="AJ124" i="9"/>
  <c r="AK123" i="9"/>
  <c r="AJ123" i="9"/>
  <c r="AK122" i="9"/>
  <c r="AJ122" i="9"/>
  <c r="AK121" i="9"/>
  <c r="AJ121" i="9"/>
  <c r="AK120" i="9"/>
  <c r="AJ120" i="9"/>
  <c r="AK119" i="9"/>
  <c r="AJ119" i="9"/>
  <c r="AK118" i="9"/>
  <c r="AJ118" i="9"/>
  <c r="AK117" i="9"/>
  <c r="AJ117" i="9"/>
  <c r="AK88" i="9"/>
  <c r="AJ88" i="9"/>
  <c r="AK87" i="9"/>
  <c r="AJ87" i="9"/>
  <c r="AK86" i="9"/>
  <c r="AJ86" i="9"/>
  <c r="AK85" i="9"/>
  <c r="AJ85" i="9"/>
  <c r="AK84" i="9"/>
  <c r="AJ84" i="9"/>
  <c r="AK83" i="9"/>
  <c r="AJ83" i="9"/>
  <c r="AK82" i="9"/>
  <c r="AJ82" i="9"/>
  <c r="AK81" i="9"/>
  <c r="AJ81" i="9"/>
  <c r="AK45" i="9"/>
  <c r="AJ45" i="9"/>
  <c r="AK44" i="9"/>
  <c r="AJ44" i="9"/>
  <c r="AK43" i="9"/>
  <c r="AJ43" i="9"/>
  <c r="AK42" i="9"/>
  <c r="AJ42" i="9"/>
  <c r="AK6" i="9"/>
  <c r="AJ6" i="9"/>
  <c r="AK5" i="9"/>
  <c r="AJ5" i="9"/>
  <c r="AK4" i="9"/>
  <c r="AJ4" i="9"/>
  <c r="AK3" i="9"/>
  <c r="AJ3" i="9"/>
  <c r="AK2" i="9"/>
  <c r="AJ2" i="9"/>
  <c r="AK1" i="9"/>
  <c r="AJ1" i="9"/>
  <c r="X33" i="1"/>
  <c r="AK7" i="9" s="1"/>
  <c r="Y33" i="4"/>
  <c r="Y27" i="4"/>
  <c r="Y15" i="4"/>
  <c r="X19" i="3"/>
  <c r="X44" i="3" s="1"/>
  <c r="W19" i="3"/>
  <c r="AJ126" i="9" s="1"/>
  <c r="X25" i="5"/>
  <c r="X24" i="5"/>
  <c r="X23" i="5"/>
  <c r="AK89" i="9" s="1"/>
  <c r="X50" i="5"/>
  <c r="W25" i="5"/>
  <c r="W24" i="5"/>
  <c r="W23" i="5"/>
  <c r="AJ89" i="9" s="1"/>
  <c r="W50" i="5"/>
  <c r="X17" i="2"/>
  <c r="X22" i="2" s="1"/>
  <c r="AK46" i="9" s="1"/>
  <c r="W17" i="2"/>
  <c r="W22" i="2" s="1"/>
  <c r="X37" i="1"/>
  <c r="X36" i="1"/>
  <c r="X35" i="1"/>
  <c r="X34" i="1"/>
  <c r="W37" i="1"/>
  <c r="W36" i="1"/>
  <c r="W35" i="1"/>
  <c r="W34" i="1"/>
  <c r="W33" i="1"/>
  <c r="X33" i="4"/>
  <c r="X27" i="4"/>
  <c r="X15" i="4"/>
  <c r="AI194" i="9"/>
  <c r="AI193" i="9"/>
  <c r="AI192" i="9"/>
  <c r="AI156" i="9"/>
  <c r="AI155" i="9"/>
  <c r="AI154" i="9"/>
  <c r="AI125" i="9"/>
  <c r="AI124" i="9"/>
  <c r="AI123" i="9"/>
  <c r="AI122" i="9"/>
  <c r="AI121" i="9"/>
  <c r="AI120" i="9"/>
  <c r="AI119" i="9"/>
  <c r="AI118" i="9"/>
  <c r="AI117" i="9"/>
  <c r="AI88" i="9"/>
  <c r="AI87" i="9"/>
  <c r="AI86" i="9"/>
  <c r="AI85" i="9"/>
  <c r="AI84" i="9"/>
  <c r="AI83" i="9"/>
  <c r="AI82" i="9"/>
  <c r="AI81" i="9"/>
  <c r="AI45" i="9"/>
  <c r="AI44" i="9"/>
  <c r="AI43" i="9"/>
  <c r="AI42" i="9"/>
  <c r="AI6" i="9"/>
  <c r="AI5" i="9"/>
  <c r="AI4" i="9"/>
  <c r="AI3" i="9"/>
  <c r="AI2" i="9"/>
  <c r="AI1" i="9"/>
  <c r="V19" i="3"/>
  <c r="V25" i="5"/>
  <c r="V24" i="5"/>
  <c r="V23" i="5"/>
  <c r="V22" i="2"/>
  <c r="V44" i="2" s="1"/>
  <c r="V17" i="2"/>
  <c r="V37" i="1"/>
  <c r="V36" i="1"/>
  <c r="V35" i="1"/>
  <c r="V34" i="1"/>
  <c r="V33" i="1"/>
  <c r="W33" i="4"/>
  <c r="W27" i="4"/>
  <c r="W15" i="4"/>
  <c r="AH194" i="9"/>
  <c r="AH193" i="9"/>
  <c r="AH192" i="9"/>
  <c r="AH156" i="9"/>
  <c r="AH155" i="9"/>
  <c r="AH154" i="9"/>
  <c r="AH125" i="9"/>
  <c r="AH124" i="9"/>
  <c r="AH123" i="9"/>
  <c r="AH122" i="9"/>
  <c r="AH121" i="9"/>
  <c r="AH120" i="9"/>
  <c r="AH119" i="9"/>
  <c r="AH118" i="9"/>
  <c r="AH117" i="9"/>
  <c r="AH88" i="9"/>
  <c r="AH87" i="9"/>
  <c r="AH86" i="9"/>
  <c r="AH85" i="9"/>
  <c r="AH84" i="9"/>
  <c r="AH83" i="9"/>
  <c r="AH82" i="9"/>
  <c r="AH81" i="9"/>
  <c r="AH45" i="9"/>
  <c r="AH44" i="9"/>
  <c r="AH42" i="9"/>
  <c r="AH6" i="9"/>
  <c r="AH5" i="9"/>
  <c r="AH4" i="9"/>
  <c r="AH3" i="9"/>
  <c r="AH2" i="9"/>
  <c r="AH1" i="9"/>
  <c r="U19" i="3"/>
  <c r="U33" i="3" s="1"/>
  <c r="U40" i="3"/>
  <c r="U44" i="3"/>
  <c r="U23" i="5"/>
  <c r="U38" i="5"/>
  <c r="U43" i="5"/>
  <c r="U48" i="5"/>
  <c r="U25" i="5"/>
  <c r="U24" i="5"/>
  <c r="U4" i="2"/>
  <c r="U17" i="2"/>
  <c r="U37" i="1"/>
  <c r="U33" i="1"/>
  <c r="U36" i="1"/>
  <c r="U35" i="1"/>
  <c r="U34" i="1"/>
  <c r="V33" i="4"/>
  <c r="V27" i="4"/>
  <c r="V15" i="4"/>
  <c r="AG1" i="9"/>
  <c r="AG2" i="9"/>
  <c r="AG3" i="9"/>
  <c r="AG4" i="9"/>
  <c r="AG5" i="9"/>
  <c r="AG6" i="9"/>
  <c r="AG42" i="9"/>
  <c r="AG44" i="9"/>
  <c r="AG45" i="9"/>
  <c r="AG81" i="9"/>
  <c r="AG82" i="9"/>
  <c r="AG83" i="9"/>
  <c r="AG84" i="9"/>
  <c r="AG85" i="9"/>
  <c r="AG86" i="9"/>
  <c r="AG87" i="9"/>
  <c r="AG88" i="9"/>
  <c r="AG117" i="9"/>
  <c r="AG118" i="9"/>
  <c r="AG119" i="9"/>
  <c r="AG120" i="9"/>
  <c r="AG121" i="9"/>
  <c r="AG122" i="9"/>
  <c r="AG123" i="9"/>
  <c r="AG124" i="9"/>
  <c r="AG125" i="9"/>
  <c r="AG154" i="9"/>
  <c r="AG155" i="9"/>
  <c r="AG156" i="9"/>
  <c r="AG192" i="9"/>
  <c r="AG193" i="9"/>
  <c r="AG194" i="9"/>
  <c r="T19" i="3"/>
  <c r="T40" i="3" s="1"/>
  <c r="T42" i="3"/>
  <c r="T23" i="5"/>
  <c r="T25" i="5"/>
  <c r="T24" i="5"/>
  <c r="T4" i="2"/>
  <c r="T17" i="2"/>
  <c r="T33" i="1"/>
  <c r="AG7" i="9" s="1"/>
  <c r="T37" i="1"/>
  <c r="T74" i="1"/>
  <c r="T36" i="1"/>
  <c r="T73" i="1" s="1"/>
  <c r="T35" i="1"/>
  <c r="T34" i="1"/>
  <c r="T71" i="1"/>
  <c r="T42" i="1"/>
  <c r="T46" i="1"/>
  <c r="T51" i="1"/>
  <c r="T53" i="1"/>
  <c r="T60" i="1"/>
  <c r="T64" i="1"/>
  <c r="T66" i="1"/>
  <c r="T69" i="1"/>
  <c r="U33" i="4"/>
  <c r="U27" i="4"/>
  <c r="U15" i="4"/>
  <c r="S19" i="3"/>
  <c r="S36" i="3"/>
  <c r="S37" i="3"/>
  <c r="S44" i="3"/>
  <c r="S23" i="5"/>
  <c r="S46" i="5" s="1"/>
  <c r="S25" i="5"/>
  <c r="S24" i="5"/>
  <c r="S4" i="2"/>
  <c r="S17" i="2"/>
  <c r="S37" i="1"/>
  <c r="S33" i="1"/>
  <c r="S36" i="1"/>
  <c r="S73" i="1" s="1"/>
  <c r="S35" i="1"/>
  <c r="S34" i="1"/>
  <c r="T33" i="4"/>
  <c r="T27" i="4"/>
  <c r="T15" i="4"/>
  <c r="R31" i="4"/>
  <c r="AD194" i="9" s="1"/>
  <c r="Q31" i="4"/>
  <c r="AC194" i="9" s="1"/>
  <c r="P31" i="4"/>
  <c r="AB194" i="9" s="1"/>
  <c r="O31" i="4"/>
  <c r="AA194" i="9" s="1"/>
  <c r="N31" i="4"/>
  <c r="Z194" i="9" s="1"/>
  <c r="M31" i="4"/>
  <c r="Y194" i="9" s="1"/>
  <c r="L31" i="4"/>
  <c r="X194" i="9" s="1"/>
  <c r="K31" i="4"/>
  <c r="W194" i="9" s="1"/>
  <c r="J31" i="4"/>
  <c r="V194" i="9" s="1"/>
  <c r="I31" i="4"/>
  <c r="U194" i="9" s="1"/>
  <c r="H31" i="4"/>
  <c r="T194" i="9" s="1"/>
  <c r="G31" i="4"/>
  <c r="S194" i="9" s="1"/>
  <c r="F31" i="4"/>
  <c r="R194" i="9" s="1"/>
  <c r="E32" i="4"/>
  <c r="Q195" i="9" s="1"/>
  <c r="R6" i="4"/>
  <c r="AD193" i="9" s="1"/>
  <c r="Q6" i="4"/>
  <c r="AC193" i="9" s="1"/>
  <c r="P6" i="4"/>
  <c r="AB193" i="9" s="1"/>
  <c r="O6" i="4"/>
  <c r="AA193" i="9" s="1"/>
  <c r="N6" i="4"/>
  <c r="Z193" i="9" s="1"/>
  <c r="M6" i="4"/>
  <c r="Y193" i="9" s="1"/>
  <c r="L6" i="4"/>
  <c r="X193" i="9" s="1"/>
  <c r="K6" i="4"/>
  <c r="W193" i="9" s="1"/>
  <c r="J6" i="4"/>
  <c r="V193" i="9" s="1"/>
  <c r="I6" i="4"/>
  <c r="U193" i="9" s="1"/>
  <c r="H6" i="4"/>
  <c r="T193" i="9" s="1"/>
  <c r="G6" i="4"/>
  <c r="S193" i="9" s="1"/>
  <c r="F6" i="4"/>
  <c r="R193" i="9" s="1"/>
  <c r="E6" i="4"/>
  <c r="Q193" i="9" s="1"/>
  <c r="AD192" i="9"/>
  <c r="AC192" i="9"/>
  <c r="AB192" i="9"/>
  <c r="AA192" i="9"/>
  <c r="Z192" i="9"/>
  <c r="Y192" i="9"/>
  <c r="X192" i="9"/>
  <c r="W192" i="9"/>
  <c r="V192" i="9"/>
  <c r="U192" i="9"/>
  <c r="T192" i="9"/>
  <c r="S192" i="9"/>
  <c r="R192" i="9"/>
  <c r="Q192" i="9"/>
  <c r="Q20" i="5"/>
  <c r="AD156" i="9" s="1"/>
  <c r="P20" i="5"/>
  <c r="O20" i="5"/>
  <c r="AB156" i="9" s="1"/>
  <c r="N20" i="5"/>
  <c r="AA156" i="9" s="1"/>
  <c r="M20" i="5"/>
  <c r="Z156" i="9" s="1"/>
  <c r="L20" i="5"/>
  <c r="Y156" i="9" s="1"/>
  <c r="K20" i="5"/>
  <c r="X156" i="9" s="1"/>
  <c r="J20" i="5"/>
  <c r="W156" i="9" s="1"/>
  <c r="I20" i="5"/>
  <c r="V156" i="9" s="1"/>
  <c r="H20" i="5"/>
  <c r="G20" i="5"/>
  <c r="T156" i="9" s="1"/>
  <c r="F20" i="5"/>
  <c r="S156" i="9" s="1"/>
  <c r="E20" i="5"/>
  <c r="R156" i="9" s="1"/>
  <c r="D20" i="5"/>
  <c r="Q156" i="9" s="1"/>
  <c r="Q19" i="5"/>
  <c r="AD155" i="9" s="1"/>
  <c r="P19" i="5"/>
  <c r="AC155" i="9" s="1"/>
  <c r="O19" i="5"/>
  <c r="AB155" i="9" s="1"/>
  <c r="N19" i="5"/>
  <c r="M19" i="5"/>
  <c r="Z155" i="9" s="1"/>
  <c r="L19" i="5"/>
  <c r="Y155" i="9" s="1"/>
  <c r="K19" i="5"/>
  <c r="X155" i="9" s="1"/>
  <c r="J19" i="5"/>
  <c r="W155" i="9" s="1"/>
  <c r="I19" i="5"/>
  <c r="V155" i="9" s="1"/>
  <c r="H19" i="5"/>
  <c r="U155" i="9" s="1"/>
  <c r="G19" i="5"/>
  <c r="T155" i="9" s="1"/>
  <c r="F19" i="5"/>
  <c r="E19" i="5"/>
  <c r="R155" i="9" s="1"/>
  <c r="D19" i="5"/>
  <c r="Q155" i="9" s="1"/>
  <c r="AD154" i="9"/>
  <c r="AC154" i="9"/>
  <c r="AB154" i="9"/>
  <c r="AA154" i="9"/>
  <c r="Z154" i="9"/>
  <c r="Y154" i="9"/>
  <c r="X154" i="9"/>
  <c r="W154" i="9"/>
  <c r="V154" i="9"/>
  <c r="U154" i="9"/>
  <c r="T154" i="9"/>
  <c r="S154" i="9"/>
  <c r="R154" i="9"/>
  <c r="Q154" i="9"/>
  <c r="Q19" i="24"/>
  <c r="Q19" i="23"/>
  <c r="Q19" i="22"/>
  <c r="P19" i="24"/>
  <c r="P19" i="23"/>
  <c r="P19" i="22"/>
  <c r="O19" i="24"/>
  <c r="O19" i="23"/>
  <c r="O19" i="22"/>
  <c r="N19" i="24"/>
  <c r="N19" i="23"/>
  <c r="N19" i="22"/>
  <c r="M19" i="24"/>
  <c r="M19" i="3" s="1"/>
  <c r="M35" i="3" s="1"/>
  <c r="M19" i="23"/>
  <c r="M19" i="22"/>
  <c r="L19" i="24"/>
  <c r="L19" i="3" s="1"/>
  <c r="L19" i="23"/>
  <c r="L19" i="22"/>
  <c r="K19" i="24"/>
  <c r="K19" i="23"/>
  <c r="K19" i="22"/>
  <c r="J19" i="24"/>
  <c r="J19" i="23"/>
  <c r="J19" i="22"/>
  <c r="I19" i="24"/>
  <c r="I19" i="23"/>
  <c r="I19" i="22"/>
  <c r="H19" i="24"/>
  <c r="H19" i="23"/>
  <c r="H19" i="22"/>
  <c r="G19" i="24"/>
  <c r="G19" i="23"/>
  <c r="G19" i="22"/>
  <c r="F19" i="24"/>
  <c r="F19" i="23"/>
  <c r="F19" i="22"/>
  <c r="E19" i="24"/>
  <c r="E19" i="23"/>
  <c r="E19" i="22"/>
  <c r="E19" i="3"/>
  <c r="D19" i="24"/>
  <c r="D19" i="3" s="1"/>
  <c r="D19" i="23"/>
  <c r="D19" i="22"/>
  <c r="Q15" i="3"/>
  <c r="AD125" i="9" s="1"/>
  <c r="P15" i="3"/>
  <c r="AC125" i="9" s="1"/>
  <c r="O15" i="3"/>
  <c r="AB125" i="9" s="1"/>
  <c r="N15" i="3"/>
  <c r="M15" i="3"/>
  <c r="Z125" i="9" s="1"/>
  <c r="L15" i="3"/>
  <c r="Y125" i="9"/>
  <c r="K15" i="3"/>
  <c r="X125" i="9" s="1"/>
  <c r="J15" i="3"/>
  <c r="W125" i="9" s="1"/>
  <c r="I15" i="3"/>
  <c r="V125" i="9"/>
  <c r="H15" i="3"/>
  <c r="U125" i="9" s="1"/>
  <c r="G15" i="3"/>
  <c r="T125" i="9" s="1"/>
  <c r="F15" i="3"/>
  <c r="E15" i="3"/>
  <c r="R125" i="9" s="1"/>
  <c r="D15" i="3"/>
  <c r="Q13" i="3"/>
  <c r="AD124" i="9" s="1"/>
  <c r="P13" i="3"/>
  <c r="AC124" i="9" s="1"/>
  <c r="O13" i="3"/>
  <c r="AB124" i="9" s="1"/>
  <c r="N13" i="3"/>
  <c r="AA124" i="9" s="1"/>
  <c r="M13" i="3"/>
  <c r="L13" i="3"/>
  <c r="K13" i="3"/>
  <c r="X124" i="9" s="1"/>
  <c r="J13" i="3"/>
  <c r="W124" i="9" s="1"/>
  <c r="I13" i="3"/>
  <c r="V124" i="9" s="1"/>
  <c r="H13" i="3"/>
  <c r="U124" i="9" s="1"/>
  <c r="G13" i="3"/>
  <c r="T124" i="9" s="1"/>
  <c r="F13" i="3"/>
  <c r="S124" i="9" s="1"/>
  <c r="E13" i="3"/>
  <c r="R124" i="9" s="1"/>
  <c r="D13" i="3"/>
  <c r="Q11" i="3"/>
  <c r="AD123" i="9" s="1"/>
  <c r="P11" i="3"/>
  <c r="AC123" i="9" s="1"/>
  <c r="O11" i="3"/>
  <c r="AB123" i="9" s="1"/>
  <c r="N11" i="3"/>
  <c r="AA123" i="9" s="1"/>
  <c r="M11" i="3"/>
  <c r="Z123" i="9" s="1"/>
  <c r="L11" i="3"/>
  <c r="Y123" i="9" s="1"/>
  <c r="K11" i="3"/>
  <c r="X123" i="9" s="1"/>
  <c r="J11" i="3"/>
  <c r="I11" i="3"/>
  <c r="V123" i="9" s="1"/>
  <c r="H11" i="3"/>
  <c r="U123" i="9" s="1"/>
  <c r="G11" i="3"/>
  <c r="T123" i="9" s="1"/>
  <c r="F11" i="3"/>
  <c r="S123" i="9" s="1"/>
  <c r="E11" i="3"/>
  <c r="R123" i="9" s="1"/>
  <c r="D11" i="3"/>
  <c r="Q10" i="3"/>
  <c r="AD122" i="9" s="1"/>
  <c r="P10" i="3"/>
  <c r="O10" i="3"/>
  <c r="AB122" i="9" s="1"/>
  <c r="N10" i="3"/>
  <c r="AA122" i="9" s="1"/>
  <c r="M10" i="3"/>
  <c r="Z122" i="9" s="1"/>
  <c r="L10" i="3"/>
  <c r="Y122" i="9" s="1"/>
  <c r="K10" i="3"/>
  <c r="X122" i="9" s="1"/>
  <c r="J10" i="3"/>
  <c r="W122" i="9" s="1"/>
  <c r="I10" i="3"/>
  <c r="V122" i="9" s="1"/>
  <c r="H10" i="3"/>
  <c r="G10" i="3"/>
  <c r="T122" i="9" s="1"/>
  <c r="F10" i="3"/>
  <c r="S122" i="9" s="1"/>
  <c r="E10" i="3"/>
  <c r="D10" i="3"/>
  <c r="Q122" i="9" s="1"/>
  <c r="Q9" i="3"/>
  <c r="AD121" i="9" s="1"/>
  <c r="P9" i="3"/>
  <c r="AC121" i="9" s="1"/>
  <c r="O9" i="3"/>
  <c r="AB121" i="9" s="1"/>
  <c r="N9" i="3"/>
  <c r="M9" i="3"/>
  <c r="L9" i="3"/>
  <c r="K9" i="3"/>
  <c r="X121" i="9" s="1"/>
  <c r="J9" i="3"/>
  <c r="W121" i="9" s="1"/>
  <c r="I9" i="3"/>
  <c r="V121" i="9" s="1"/>
  <c r="H9" i="3"/>
  <c r="U121" i="9" s="1"/>
  <c r="G9" i="3"/>
  <c r="T121" i="9" s="1"/>
  <c r="F9" i="3"/>
  <c r="E9" i="3"/>
  <c r="R121" i="9"/>
  <c r="D9" i="3"/>
  <c r="Q121" i="9"/>
  <c r="Q7" i="3"/>
  <c r="AD120" i="9" s="1"/>
  <c r="P7" i="3"/>
  <c r="AC120" i="9"/>
  <c r="O7" i="3"/>
  <c r="AB120" i="9"/>
  <c r="N7" i="3"/>
  <c r="AA120" i="9" s="1"/>
  <c r="M7" i="3"/>
  <c r="Z120" i="9"/>
  <c r="L7" i="3"/>
  <c r="Y120" i="9"/>
  <c r="K7" i="3"/>
  <c r="X120" i="9" s="1"/>
  <c r="J7" i="3"/>
  <c r="W120" i="9"/>
  <c r="I7" i="3"/>
  <c r="V120" i="9" s="1"/>
  <c r="H7" i="3"/>
  <c r="G7" i="3"/>
  <c r="F7" i="3"/>
  <c r="S120" i="9" s="1"/>
  <c r="E7" i="3"/>
  <c r="R120" i="9" s="1"/>
  <c r="D7" i="3"/>
  <c r="Q120" i="9" s="1"/>
  <c r="Q6" i="3"/>
  <c r="AD119" i="9" s="1"/>
  <c r="P6" i="3"/>
  <c r="AC119" i="9" s="1"/>
  <c r="O6" i="3"/>
  <c r="AB119" i="9" s="1"/>
  <c r="N6" i="3"/>
  <c r="AA119" i="9" s="1"/>
  <c r="M6" i="3"/>
  <c r="Z119" i="9" s="1"/>
  <c r="L6" i="3"/>
  <c r="Y119" i="9" s="1"/>
  <c r="K6" i="3"/>
  <c r="X119" i="9" s="1"/>
  <c r="J6" i="3"/>
  <c r="W119" i="9" s="1"/>
  <c r="I6" i="3"/>
  <c r="V119" i="9" s="1"/>
  <c r="H6" i="3"/>
  <c r="U119" i="9" s="1"/>
  <c r="G6" i="3"/>
  <c r="T119" i="9" s="1"/>
  <c r="F6" i="3"/>
  <c r="S119" i="9" s="1"/>
  <c r="E6" i="3"/>
  <c r="R119" i="9" s="1"/>
  <c r="D6" i="3"/>
  <c r="Q5" i="3"/>
  <c r="AD118" i="9" s="1"/>
  <c r="P5" i="3"/>
  <c r="AC118" i="9" s="1"/>
  <c r="O5" i="3"/>
  <c r="AB118" i="9" s="1"/>
  <c r="N5" i="3"/>
  <c r="AA118" i="9" s="1"/>
  <c r="M5" i="3"/>
  <c r="Z118" i="9" s="1"/>
  <c r="L5" i="3"/>
  <c r="K5" i="3"/>
  <c r="X118" i="9" s="1"/>
  <c r="J5" i="3"/>
  <c r="W118" i="9" s="1"/>
  <c r="I5" i="3"/>
  <c r="V118" i="9" s="1"/>
  <c r="H5" i="3"/>
  <c r="U118" i="9" s="1"/>
  <c r="G5" i="3"/>
  <c r="T118" i="9" s="1"/>
  <c r="F5" i="3"/>
  <c r="S118" i="9" s="1"/>
  <c r="E5" i="3"/>
  <c r="R118" i="9" s="1"/>
  <c r="D5" i="3"/>
  <c r="Q118" i="9" s="1"/>
  <c r="AD117" i="9"/>
  <c r="AC117" i="9"/>
  <c r="AB117" i="9"/>
  <c r="AA117" i="9"/>
  <c r="Z117" i="9"/>
  <c r="Y117" i="9"/>
  <c r="X117" i="9"/>
  <c r="W117" i="9"/>
  <c r="V117" i="9"/>
  <c r="U117" i="9"/>
  <c r="T117" i="9"/>
  <c r="S117" i="9"/>
  <c r="R117" i="9"/>
  <c r="Q117" i="9"/>
  <c r="Q23" i="21"/>
  <c r="Q23" i="20"/>
  <c r="Q23" i="19"/>
  <c r="P23" i="21"/>
  <c r="P23" i="20"/>
  <c r="P23" i="19"/>
  <c r="P23" i="5"/>
  <c r="O23" i="21"/>
  <c r="O23" i="20"/>
  <c r="O23" i="19"/>
  <c r="N23" i="21"/>
  <c r="N23" i="20"/>
  <c r="N23" i="19"/>
  <c r="M23" i="21"/>
  <c r="M23" i="20"/>
  <c r="M23" i="19"/>
  <c r="L23" i="21"/>
  <c r="L23" i="20"/>
  <c r="L23" i="19"/>
  <c r="K23" i="21"/>
  <c r="K23" i="20"/>
  <c r="K23" i="19"/>
  <c r="K51" i="19" s="1"/>
  <c r="J23" i="21"/>
  <c r="J23" i="20"/>
  <c r="J23" i="19"/>
  <c r="I23" i="21"/>
  <c r="I23" i="20"/>
  <c r="I23" i="19"/>
  <c r="H23" i="21"/>
  <c r="H23" i="20"/>
  <c r="H23" i="19"/>
  <c r="G23" i="21"/>
  <c r="G23" i="20"/>
  <c r="G23" i="19"/>
  <c r="F23" i="21"/>
  <c r="F23" i="20"/>
  <c r="F23" i="19"/>
  <c r="E23" i="21"/>
  <c r="E23" i="20"/>
  <c r="E23" i="19"/>
  <c r="D23" i="21"/>
  <c r="D23" i="20"/>
  <c r="D23" i="19"/>
  <c r="Q18" i="5"/>
  <c r="P18" i="5"/>
  <c r="O18" i="5"/>
  <c r="AB88" i="9" s="1"/>
  <c r="N18" i="5"/>
  <c r="AA88" i="9" s="1"/>
  <c r="M18" i="5"/>
  <c r="Z88" i="9" s="1"/>
  <c r="L18" i="5"/>
  <c r="Y88" i="9" s="1"/>
  <c r="K18" i="5"/>
  <c r="X88" i="9" s="1"/>
  <c r="J18" i="5"/>
  <c r="W88" i="9" s="1"/>
  <c r="I18" i="5"/>
  <c r="V88" i="9" s="1"/>
  <c r="H18" i="5"/>
  <c r="G18" i="5"/>
  <c r="F18" i="5"/>
  <c r="S88" i="9" s="1"/>
  <c r="E18" i="5"/>
  <c r="R88" i="9" s="1"/>
  <c r="D18" i="5"/>
  <c r="Q88" i="9" s="1"/>
  <c r="Q16" i="5"/>
  <c r="AD87" i="9" s="1"/>
  <c r="P16" i="5"/>
  <c r="O16" i="5"/>
  <c r="AB87" i="9" s="1"/>
  <c r="N16" i="5"/>
  <c r="AA87" i="9" s="1"/>
  <c r="M16" i="5"/>
  <c r="L16" i="5"/>
  <c r="Y87" i="9" s="1"/>
  <c r="K16" i="5"/>
  <c r="X87" i="9" s="1"/>
  <c r="J16" i="5"/>
  <c r="I16" i="5"/>
  <c r="V87" i="9"/>
  <c r="H16" i="5"/>
  <c r="G16" i="5"/>
  <c r="T87" i="9" s="1"/>
  <c r="F16" i="5"/>
  <c r="E16" i="5"/>
  <c r="R87" i="9" s="1"/>
  <c r="D16" i="5"/>
  <c r="Q87" i="9" s="1"/>
  <c r="Q11" i="5"/>
  <c r="AD86" i="9" s="1"/>
  <c r="P11" i="5"/>
  <c r="AC86" i="9" s="1"/>
  <c r="O11" i="5"/>
  <c r="AB86" i="9" s="1"/>
  <c r="N11" i="5"/>
  <c r="M11" i="5"/>
  <c r="Z86" i="9" s="1"/>
  <c r="L11" i="5"/>
  <c r="K11" i="5"/>
  <c r="X86" i="9" s="1"/>
  <c r="J11" i="5"/>
  <c r="W86" i="9" s="1"/>
  <c r="I11" i="5"/>
  <c r="V86" i="9" s="1"/>
  <c r="H11" i="5"/>
  <c r="G11" i="5"/>
  <c r="T86" i="9" s="1"/>
  <c r="F11" i="5"/>
  <c r="E11" i="5"/>
  <c r="R86" i="9" s="1"/>
  <c r="D11" i="5"/>
  <c r="Q10" i="5"/>
  <c r="AD85" i="9" s="1"/>
  <c r="P10" i="5"/>
  <c r="AC85" i="9" s="1"/>
  <c r="O10" i="5"/>
  <c r="AB85" i="9" s="1"/>
  <c r="N10" i="5"/>
  <c r="AA85" i="9" s="1"/>
  <c r="M10" i="5"/>
  <c r="L10" i="5"/>
  <c r="K10" i="5"/>
  <c r="X85" i="9" s="1"/>
  <c r="J10" i="5"/>
  <c r="I10" i="5"/>
  <c r="V85" i="9"/>
  <c r="H10" i="5"/>
  <c r="U85" i="9" s="1"/>
  <c r="G10" i="5"/>
  <c r="T85" i="9"/>
  <c r="F10" i="5"/>
  <c r="S85" i="9"/>
  <c r="E10" i="5"/>
  <c r="R85" i="9" s="1"/>
  <c r="D10" i="5"/>
  <c r="Q7" i="5"/>
  <c r="P7" i="5"/>
  <c r="AC84" i="9" s="1"/>
  <c r="O7" i="5"/>
  <c r="AB84" i="9" s="1"/>
  <c r="N7" i="5"/>
  <c r="AA84" i="9" s="1"/>
  <c r="M7" i="5"/>
  <c r="L7" i="5"/>
  <c r="Y84" i="9" s="1"/>
  <c r="K7" i="5"/>
  <c r="X84" i="9" s="1"/>
  <c r="J7" i="5"/>
  <c r="I7" i="5"/>
  <c r="H7" i="5"/>
  <c r="U84" i="9" s="1"/>
  <c r="G7" i="5"/>
  <c r="F7" i="5"/>
  <c r="S84" i="9" s="1"/>
  <c r="E7" i="5"/>
  <c r="R84" i="9" s="1"/>
  <c r="D7" i="5"/>
  <c r="Q84" i="9" s="1"/>
  <c r="Q6" i="5"/>
  <c r="AD83" i="9" s="1"/>
  <c r="P6" i="5"/>
  <c r="O6" i="5"/>
  <c r="AB83" i="9" s="1"/>
  <c r="N6" i="5"/>
  <c r="AA83" i="9" s="1"/>
  <c r="M6" i="5"/>
  <c r="Z83" i="9" s="1"/>
  <c r="L6" i="5"/>
  <c r="Y83" i="9" s="1"/>
  <c r="K6" i="5"/>
  <c r="X83" i="9" s="1"/>
  <c r="J6" i="5"/>
  <c r="W83" i="9" s="1"/>
  <c r="I6" i="5"/>
  <c r="V83" i="9" s="1"/>
  <c r="H6" i="5"/>
  <c r="G6" i="5"/>
  <c r="T83" i="9" s="1"/>
  <c r="F6" i="5"/>
  <c r="S83" i="9" s="1"/>
  <c r="E6" i="5"/>
  <c r="R83" i="9" s="1"/>
  <c r="D6" i="5"/>
  <c r="Q83" i="9" s="1"/>
  <c r="Q4" i="5"/>
  <c r="P4" i="5"/>
  <c r="AC82" i="9" s="1"/>
  <c r="O4" i="5"/>
  <c r="AB82" i="9" s="1"/>
  <c r="N4" i="5"/>
  <c r="M4" i="5"/>
  <c r="Z82" i="9" s="1"/>
  <c r="L4" i="5"/>
  <c r="Y82" i="9" s="1"/>
  <c r="K4" i="5"/>
  <c r="X82" i="9" s="1"/>
  <c r="J4" i="5"/>
  <c r="W82" i="9" s="1"/>
  <c r="I4" i="5"/>
  <c r="V82" i="9" s="1"/>
  <c r="H4" i="5"/>
  <c r="U82" i="9" s="1"/>
  <c r="G4" i="5"/>
  <c r="T82" i="9" s="1"/>
  <c r="F4" i="5"/>
  <c r="E4" i="5"/>
  <c r="R82" i="9" s="1"/>
  <c r="D4" i="5"/>
  <c r="AD81" i="9"/>
  <c r="AC81" i="9"/>
  <c r="AB81" i="9"/>
  <c r="AA81" i="9"/>
  <c r="Z81" i="9"/>
  <c r="Y81" i="9"/>
  <c r="X81" i="9"/>
  <c r="W81" i="9"/>
  <c r="V81" i="9"/>
  <c r="U81" i="9"/>
  <c r="T81" i="9"/>
  <c r="S81" i="9"/>
  <c r="R81" i="9"/>
  <c r="Q81" i="9"/>
  <c r="Q4" i="18"/>
  <c r="Q22" i="18"/>
  <c r="Q17" i="18"/>
  <c r="Q4" i="17"/>
  <c r="Q17" i="17"/>
  <c r="Q4" i="16"/>
  <c r="Q17" i="16"/>
  <c r="P4" i="18"/>
  <c r="P17" i="18"/>
  <c r="P4" i="17"/>
  <c r="P17" i="17"/>
  <c r="P22" i="17" s="1"/>
  <c r="P4" i="16"/>
  <c r="P17" i="16"/>
  <c r="O4" i="18"/>
  <c r="O17" i="18"/>
  <c r="O4" i="17"/>
  <c r="O17" i="17"/>
  <c r="O4" i="16"/>
  <c r="O17" i="16"/>
  <c r="N4" i="18"/>
  <c r="N17" i="18"/>
  <c r="N4" i="17"/>
  <c r="N17" i="17"/>
  <c r="N22" i="17"/>
  <c r="N4" i="16"/>
  <c r="N17" i="16"/>
  <c r="M4" i="18"/>
  <c r="M22" i="18" s="1"/>
  <c r="M17" i="18"/>
  <c r="M4" i="17"/>
  <c r="M17" i="17"/>
  <c r="M4" i="16"/>
  <c r="M17" i="16"/>
  <c r="L4" i="18"/>
  <c r="L17" i="18"/>
  <c r="L4" i="17"/>
  <c r="L17" i="17"/>
  <c r="L4" i="16"/>
  <c r="L17" i="16"/>
  <c r="K4" i="18"/>
  <c r="K17" i="18"/>
  <c r="K4" i="17"/>
  <c r="K17" i="17"/>
  <c r="K22" i="17" s="1"/>
  <c r="K45" i="17" s="1"/>
  <c r="K4" i="16"/>
  <c r="K22" i="16" s="1"/>
  <c r="K17" i="16"/>
  <c r="J4" i="18"/>
  <c r="J17" i="18"/>
  <c r="J4" i="17"/>
  <c r="J17" i="17"/>
  <c r="J4" i="16"/>
  <c r="J17" i="16"/>
  <c r="I4" i="18"/>
  <c r="I22" i="18" s="1"/>
  <c r="I17" i="18"/>
  <c r="I4" i="17"/>
  <c r="I17" i="17"/>
  <c r="I4" i="16"/>
  <c r="I17" i="16"/>
  <c r="H4" i="18"/>
  <c r="H17" i="18"/>
  <c r="H4" i="17"/>
  <c r="H17" i="17"/>
  <c r="H4" i="16"/>
  <c r="H17" i="16"/>
  <c r="G4" i="18"/>
  <c r="G17" i="18"/>
  <c r="G4" i="17"/>
  <c r="G22" i="17" s="1"/>
  <c r="G17" i="17"/>
  <c r="G4" i="16"/>
  <c r="G17" i="16"/>
  <c r="G22" i="16" s="1"/>
  <c r="G43" i="16" s="1"/>
  <c r="F4" i="18"/>
  <c r="F17" i="18"/>
  <c r="F4" i="17"/>
  <c r="F17" i="17"/>
  <c r="F4" i="16"/>
  <c r="F17" i="16"/>
  <c r="E4" i="18"/>
  <c r="E17" i="18"/>
  <c r="E4" i="17"/>
  <c r="E17" i="17"/>
  <c r="E4" i="16"/>
  <c r="E17" i="16"/>
  <c r="D4" i="18"/>
  <c r="D17" i="18"/>
  <c r="D4" i="17"/>
  <c r="D17" i="17"/>
  <c r="D4" i="16"/>
  <c r="D17" i="16"/>
  <c r="Q12" i="2"/>
  <c r="AD45" i="9" s="1"/>
  <c r="P12" i="2"/>
  <c r="AC45" i="9" s="1"/>
  <c r="O12" i="2"/>
  <c r="AB45" i="9" s="1"/>
  <c r="N12" i="2"/>
  <c r="AA45" i="9" s="1"/>
  <c r="M12" i="2"/>
  <c r="Z45" i="9" s="1"/>
  <c r="L12" i="2"/>
  <c r="Y45" i="9" s="1"/>
  <c r="K12" i="2"/>
  <c r="X45" i="9" s="1"/>
  <c r="J12" i="2"/>
  <c r="W45" i="9" s="1"/>
  <c r="I12" i="2"/>
  <c r="V45" i="9" s="1"/>
  <c r="H12" i="2"/>
  <c r="U45" i="9" s="1"/>
  <c r="G12" i="2"/>
  <c r="T45" i="9" s="1"/>
  <c r="F12" i="2"/>
  <c r="S45" i="9" s="1"/>
  <c r="E12" i="2"/>
  <c r="R45" i="9" s="1"/>
  <c r="D12" i="2"/>
  <c r="Q45" i="9" s="1"/>
  <c r="Q9" i="2"/>
  <c r="AD44" i="9" s="1"/>
  <c r="P9" i="2"/>
  <c r="AC44" i="9" s="1"/>
  <c r="O9" i="2"/>
  <c r="AB44" i="9" s="1"/>
  <c r="N9" i="2"/>
  <c r="AA44" i="9" s="1"/>
  <c r="M9" i="2"/>
  <c r="Z44" i="9" s="1"/>
  <c r="L9" i="2"/>
  <c r="Y44" i="9" s="1"/>
  <c r="K9" i="2"/>
  <c r="X44" i="9" s="1"/>
  <c r="J9" i="2"/>
  <c r="W44" i="9" s="1"/>
  <c r="I9" i="2"/>
  <c r="V44" i="9" s="1"/>
  <c r="H9" i="2"/>
  <c r="U44" i="9" s="1"/>
  <c r="G9" i="2"/>
  <c r="T44" i="9" s="1"/>
  <c r="F9" i="2"/>
  <c r="S44" i="9" s="1"/>
  <c r="E9" i="2"/>
  <c r="D9" i="2"/>
  <c r="Q44" i="9" s="1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AC1" i="9"/>
  <c r="AB1" i="9"/>
  <c r="AA1" i="9"/>
  <c r="Z1" i="9"/>
  <c r="Y1" i="9"/>
  <c r="X1" i="9"/>
  <c r="W1" i="9"/>
  <c r="V1" i="9"/>
  <c r="U1" i="9"/>
  <c r="T1" i="9"/>
  <c r="S1" i="9"/>
  <c r="R1" i="9"/>
  <c r="Q1" i="9"/>
  <c r="AD1" i="9"/>
  <c r="Q32" i="15"/>
  <c r="Q32" i="14"/>
  <c r="Q32" i="13"/>
  <c r="P32" i="15"/>
  <c r="P32" i="14"/>
  <c r="P32" i="13"/>
  <c r="O32" i="15"/>
  <c r="O32" i="14"/>
  <c r="O41" i="14" s="1"/>
  <c r="O32" i="13"/>
  <c r="N32" i="15"/>
  <c r="N32" i="14"/>
  <c r="N32" i="13"/>
  <c r="M32" i="15"/>
  <c r="M32" i="14"/>
  <c r="M40" i="14" s="1"/>
  <c r="M32" i="13"/>
  <c r="L32" i="15"/>
  <c r="L32" i="14"/>
  <c r="L57" i="14" s="1"/>
  <c r="L32" i="13"/>
  <c r="K32" i="15"/>
  <c r="K32" i="14"/>
  <c r="K57" i="14" s="1"/>
  <c r="K32" i="13"/>
  <c r="J32" i="15"/>
  <c r="J32" i="14"/>
  <c r="J32" i="13"/>
  <c r="J65" i="13" s="1"/>
  <c r="I32" i="15"/>
  <c r="I32" i="14"/>
  <c r="I32" i="13"/>
  <c r="I61" i="13" s="1"/>
  <c r="H32" i="15"/>
  <c r="H40" i="15" s="1"/>
  <c r="H32" i="14"/>
  <c r="H32" i="13"/>
  <c r="G32" i="15"/>
  <c r="G32" i="14"/>
  <c r="G32" i="13"/>
  <c r="F32" i="15"/>
  <c r="F32" i="14"/>
  <c r="F32" i="13"/>
  <c r="E32" i="15"/>
  <c r="E32" i="14"/>
  <c r="E32" i="13"/>
  <c r="D32" i="15"/>
  <c r="D32" i="14"/>
  <c r="D32" i="13"/>
  <c r="Q4" i="1"/>
  <c r="AD2" i="9" s="1"/>
  <c r="P4" i="1"/>
  <c r="O4" i="1"/>
  <c r="AB2" i="9" s="1"/>
  <c r="N4" i="1"/>
  <c r="AA2" i="9" s="1"/>
  <c r="M4" i="1"/>
  <c r="L4" i="1"/>
  <c r="Y2" i="9" s="1"/>
  <c r="K4" i="1"/>
  <c r="X2" i="9" s="1"/>
  <c r="J4" i="1"/>
  <c r="I4" i="1"/>
  <c r="V2" i="9" s="1"/>
  <c r="H4" i="1"/>
  <c r="U2" i="9" s="1"/>
  <c r="G4" i="1"/>
  <c r="T2" i="9" s="1"/>
  <c r="F4" i="1"/>
  <c r="E4" i="1"/>
  <c r="R2" i="9" s="1"/>
  <c r="D4" i="1"/>
  <c r="Q2" i="9" s="1"/>
  <c r="AF1" i="9"/>
  <c r="AF2" i="9"/>
  <c r="AF3" i="9"/>
  <c r="AF4" i="9"/>
  <c r="AF5" i="9"/>
  <c r="AF6" i="9"/>
  <c r="AF7" i="9"/>
  <c r="AF42" i="9"/>
  <c r="AF43" i="9"/>
  <c r="AF44" i="9"/>
  <c r="AF45" i="9"/>
  <c r="AF81" i="9"/>
  <c r="AF82" i="9"/>
  <c r="AF83" i="9"/>
  <c r="AF84" i="9"/>
  <c r="AF85" i="9"/>
  <c r="AF86" i="9"/>
  <c r="AF87" i="9"/>
  <c r="AF88" i="9"/>
  <c r="AF117" i="9"/>
  <c r="AF118" i="9"/>
  <c r="AF119" i="9"/>
  <c r="AF120" i="9"/>
  <c r="AF121" i="9"/>
  <c r="AF122" i="9"/>
  <c r="AF123" i="9"/>
  <c r="AF124" i="9"/>
  <c r="AF125" i="9"/>
  <c r="AF126" i="9"/>
  <c r="AF154" i="9"/>
  <c r="AF155" i="9"/>
  <c r="AF156" i="9"/>
  <c r="AF192" i="9"/>
  <c r="AF193" i="9"/>
  <c r="AF194" i="9"/>
  <c r="M79" i="9"/>
  <c r="M40" i="9"/>
  <c r="M1" i="9"/>
  <c r="AE1" i="9"/>
  <c r="AE2" i="9"/>
  <c r="AE3" i="9"/>
  <c r="AE4" i="9"/>
  <c r="AE5" i="9"/>
  <c r="AE6" i="9"/>
  <c r="R33" i="1"/>
  <c r="AE42" i="9"/>
  <c r="R4" i="2"/>
  <c r="AE44" i="9"/>
  <c r="AE45" i="9"/>
  <c r="AE81" i="9"/>
  <c r="AE82" i="9"/>
  <c r="AE83" i="9"/>
  <c r="AE84" i="9"/>
  <c r="AE85" i="9"/>
  <c r="AE86" i="9"/>
  <c r="AE87" i="9"/>
  <c r="AE88" i="9"/>
  <c r="R23" i="5"/>
  <c r="AE89" i="9" s="1"/>
  <c r="AE117" i="9"/>
  <c r="AE118" i="9"/>
  <c r="AE119" i="9"/>
  <c r="AE120" i="9"/>
  <c r="AE121" i="9"/>
  <c r="AE122" i="9"/>
  <c r="AE123" i="9"/>
  <c r="AE124" i="9"/>
  <c r="AE125" i="9"/>
  <c r="R19" i="3"/>
  <c r="AE154" i="9"/>
  <c r="AE155" i="9"/>
  <c r="AE156" i="9"/>
  <c r="AE192" i="9"/>
  <c r="AE193" i="9"/>
  <c r="AE194" i="9"/>
  <c r="P154" i="9"/>
  <c r="P117" i="9"/>
  <c r="P81" i="9"/>
  <c r="P7" i="9"/>
  <c r="D15" i="1"/>
  <c r="F15" i="1"/>
  <c r="S3" i="9" s="1"/>
  <c r="H15" i="1"/>
  <c r="J15" i="1"/>
  <c r="L15" i="1"/>
  <c r="N15" i="1"/>
  <c r="AA3" i="9" s="1"/>
  <c r="P15" i="1"/>
  <c r="AC3" i="9" s="1"/>
  <c r="D23" i="1"/>
  <c r="Q4" i="9" s="1"/>
  <c r="F23" i="1"/>
  <c r="H23" i="1"/>
  <c r="U4" i="9"/>
  <c r="J23" i="1"/>
  <c r="L23" i="1"/>
  <c r="Y4" i="9" s="1"/>
  <c r="N23" i="1"/>
  <c r="P23" i="1"/>
  <c r="AC4" i="9" s="1"/>
  <c r="D24" i="1"/>
  <c r="Q5" i="9" s="1"/>
  <c r="F24" i="1"/>
  <c r="S5" i="9" s="1"/>
  <c r="H24" i="1"/>
  <c r="U5" i="9" s="1"/>
  <c r="J24" i="1"/>
  <c r="W5" i="9" s="1"/>
  <c r="L24" i="1"/>
  <c r="N24" i="1"/>
  <c r="AA5" i="9" s="1"/>
  <c r="P24" i="1"/>
  <c r="D30" i="1"/>
  <c r="Q6" i="9" s="1"/>
  <c r="F30" i="1"/>
  <c r="H30" i="1"/>
  <c r="U6" i="9" s="1"/>
  <c r="J30" i="1"/>
  <c r="L30" i="1"/>
  <c r="Y6" i="9" s="1"/>
  <c r="N30" i="1"/>
  <c r="AA6" i="9" s="1"/>
  <c r="P30" i="1"/>
  <c r="E15" i="1"/>
  <c r="G15" i="1"/>
  <c r="T3" i="9" s="1"/>
  <c r="I15" i="1"/>
  <c r="K15" i="1"/>
  <c r="X3" i="9" s="1"/>
  <c r="M15" i="1"/>
  <c r="Z3" i="9" s="1"/>
  <c r="O15" i="1"/>
  <c r="Q15" i="1"/>
  <c r="AD3" i="9" s="1"/>
  <c r="E23" i="1"/>
  <c r="R4" i="9" s="1"/>
  <c r="G23" i="1"/>
  <c r="T4" i="9" s="1"/>
  <c r="I23" i="1"/>
  <c r="V4" i="9" s="1"/>
  <c r="K23" i="1"/>
  <c r="X4" i="9" s="1"/>
  <c r="M23" i="1"/>
  <c r="Z4" i="9" s="1"/>
  <c r="O23" i="1"/>
  <c r="AB4" i="9" s="1"/>
  <c r="Q23" i="1"/>
  <c r="AD4" i="9" s="1"/>
  <c r="E24" i="1"/>
  <c r="R5" i="9" s="1"/>
  <c r="G24" i="1"/>
  <c r="T5" i="9" s="1"/>
  <c r="I24" i="1"/>
  <c r="K24" i="1"/>
  <c r="X5" i="9" s="1"/>
  <c r="M24" i="1"/>
  <c r="Z5" i="9" s="1"/>
  <c r="O24" i="1"/>
  <c r="AB5" i="9" s="1"/>
  <c r="Q24" i="1"/>
  <c r="AD5" i="9" s="1"/>
  <c r="E30" i="1"/>
  <c r="R6" i="9" s="1"/>
  <c r="G30" i="1"/>
  <c r="T6" i="9" s="1"/>
  <c r="I30" i="1"/>
  <c r="K30" i="1"/>
  <c r="X6" i="9" s="1"/>
  <c r="M30" i="1"/>
  <c r="Z6" i="9" s="1"/>
  <c r="O30" i="1"/>
  <c r="AB6" i="9" s="1"/>
  <c r="Q30" i="1"/>
  <c r="AD6" i="9" s="1"/>
  <c r="R17" i="2"/>
  <c r="Q37" i="14"/>
  <c r="M37" i="14"/>
  <c r="Q36" i="14"/>
  <c r="Q72" i="14" s="1"/>
  <c r="P36" i="14"/>
  <c r="O36" i="14"/>
  <c r="O72" i="14" s="1"/>
  <c r="N36" i="14"/>
  <c r="M36" i="14"/>
  <c r="M72" i="14"/>
  <c r="L36" i="14"/>
  <c r="K36" i="14"/>
  <c r="J36" i="14"/>
  <c r="I36" i="14"/>
  <c r="H36" i="14"/>
  <c r="H72" i="14"/>
  <c r="G36" i="14"/>
  <c r="F36" i="14"/>
  <c r="E36" i="14"/>
  <c r="D36" i="14"/>
  <c r="C36" i="14"/>
  <c r="C32" i="14"/>
  <c r="C52" i="14" s="1"/>
  <c r="B36" i="14"/>
  <c r="B32" i="14"/>
  <c r="B40" i="14" s="1"/>
  <c r="Q35" i="14"/>
  <c r="Q71" i="14" s="1"/>
  <c r="P35" i="14"/>
  <c r="O35" i="14"/>
  <c r="N35" i="14"/>
  <c r="N36" i="1" s="1"/>
  <c r="M35" i="14"/>
  <c r="M71" i="14" s="1"/>
  <c r="L35" i="14"/>
  <c r="K35" i="14"/>
  <c r="J35" i="14"/>
  <c r="I35" i="14"/>
  <c r="H35" i="14"/>
  <c r="H71" i="14" s="1"/>
  <c r="G35" i="14"/>
  <c r="F35" i="14"/>
  <c r="E35" i="14"/>
  <c r="D35" i="14"/>
  <c r="C35" i="14"/>
  <c r="B35" i="14"/>
  <c r="B71" i="14" s="1"/>
  <c r="Q34" i="14"/>
  <c r="Q70" i="14" s="1"/>
  <c r="P34" i="14"/>
  <c r="O34" i="14"/>
  <c r="O70" i="14" s="1"/>
  <c r="N34" i="14"/>
  <c r="N70" i="14" s="1"/>
  <c r="M34" i="14"/>
  <c r="M70" i="14" s="1"/>
  <c r="L34" i="14"/>
  <c r="K34" i="14"/>
  <c r="J34" i="14"/>
  <c r="I34" i="14"/>
  <c r="H34" i="14"/>
  <c r="G34" i="14"/>
  <c r="F34" i="14"/>
  <c r="F70" i="14" s="1"/>
  <c r="E34" i="14"/>
  <c r="D34" i="14"/>
  <c r="D70" i="14" s="1"/>
  <c r="C34" i="14"/>
  <c r="B34" i="14"/>
  <c r="B70" i="14"/>
  <c r="Q33" i="14"/>
  <c r="Q69" i="14"/>
  <c r="P33" i="14"/>
  <c r="O33" i="14"/>
  <c r="N33" i="14"/>
  <c r="N69" i="14"/>
  <c r="M33" i="14"/>
  <c r="L33" i="14"/>
  <c r="K33" i="14"/>
  <c r="J33" i="14"/>
  <c r="J69" i="14" s="1"/>
  <c r="I33" i="14"/>
  <c r="H33" i="14"/>
  <c r="G33" i="14"/>
  <c r="F33" i="14"/>
  <c r="F69" i="14" s="1"/>
  <c r="E33" i="14"/>
  <c r="D33" i="14"/>
  <c r="D34" i="1" s="1"/>
  <c r="C33" i="14"/>
  <c r="B33" i="14"/>
  <c r="B69" i="14"/>
  <c r="Q43" i="14"/>
  <c r="P67" i="14"/>
  <c r="M65" i="14"/>
  <c r="H65" i="14"/>
  <c r="P1" i="14"/>
  <c r="L1" i="14"/>
  <c r="Q40" i="14"/>
  <c r="M41" i="14"/>
  <c r="Q41" i="14"/>
  <c r="M42" i="14"/>
  <c r="Q42" i="14"/>
  <c r="M45" i="14"/>
  <c r="M46" i="14"/>
  <c r="O46" i="14"/>
  <c r="M47" i="14"/>
  <c r="M48" i="14"/>
  <c r="O48" i="14"/>
  <c r="M49" i="14"/>
  <c r="M50" i="14"/>
  <c r="O50" i="14"/>
  <c r="M51" i="14"/>
  <c r="M52" i="14"/>
  <c r="M53" i="14"/>
  <c r="M54" i="14"/>
  <c r="O54" i="14"/>
  <c r="M55" i="14"/>
  <c r="E56" i="14"/>
  <c r="M56" i="14"/>
  <c r="O56" i="14"/>
  <c r="M57" i="14"/>
  <c r="M58" i="14"/>
  <c r="O58" i="14"/>
  <c r="M59" i="14"/>
  <c r="M60" i="14"/>
  <c r="O60" i="14"/>
  <c r="M61" i="14"/>
  <c r="M62" i="14"/>
  <c r="O62" i="14"/>
  <c r="M63" i="14"/>
  <c r="M64" i="14"/>
  <c r="O64" i="14"/>
  <c r="O65" i="14"/>
  <c r="Q65" i="14"/>
  <c r="J45" i="14"/>
  <c r="B47" i="14"/>
  <c r="J47" i="14"/>
  <c r="N47" i="14"/>
  <c r="B50" i="14"/>
  <c r="F52" i="14"/>
  <c r="J53" i="14"/>
  <c r="B54" i="14"/>
  <c r="J55" i="14"/>
  <c r="F58" i="14"/>
  <c r="N60" i="14"/>
  <c r="J61" i="14"/>
  <c r="F63" i="14"/>
  <c r="J63" i="14"/>
  <c r="L63" i="14"/>
  <c r="B64" i="14"/>
  <c r="F64" i="14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R25" i="11"/>
  <c r="Q25" i="11"/>
  <c r="P25" i="11"/>
  <c r="O25" i="11"/>
  <c r="N25" i="11"/>
  <c r="M25" i="11"/>
  <c r="L25" i="11"/>
  <c r="L27" i="4" s="1"/>
  <c r="K25" i="11"/>
  <c r="J25" i="11"/>
  <c r="I25" i="11"/>
  <c r="H25" i="11"/>
  <c r="G25" i="11"/>
  <c r="F25" i="11"/>
  <c r="E25" i="11"/>
  <c r="D25" i="11"/>
  <c r="C25" i="11"/>
  <c r="R15" i="11"/>
  <c r="Q15" i="11"/>
  <c r="P15" i="11"/>
  <c r="O15" i="11"/>
  <c r="R14" i="11"/>
  <c r="Q14" i="11"/>
  <c r="P14" i="11"/>
  <c r="O14" i="11"/>
  <c r="O14" i="4" s="1"/>
  <c r="N14" i="11"/>
  <c r="M14" i="11"/>
  <c r="L14" i="11"/>
  <c r="K14" i="11"/>
  <c r="J14" i="11"/>
  <c r="I14" i="11"/>
  <c r="H14" i="11"/>
  <c r="G14" i="11"/>
  <c r="F14" i="11"/>
  <c r="E14" i="11"/>
  <c r="D14" i="11"/>
  <c r="C14" i="11"/>
  <c r="N7" i="11"/>
  <c r="M7" i="11"/>
  <c r="M9" i="11" s="1"/>
  <c r="M15" i="11" s="1"/>
  <c r="L7" i="11"/>
  <c r="L9" i="11" s="1"/>
  <c r="L15" i="11" s="1"/>
  <c r="K7" i="11"/>
  <c r="K9" i="11" s="1"/>
  <c r="K15" i="11" s="1"/>
  <c r="J7" i="11"/>
  <c r="J9" i="11"/>
  <c r="J15" i="11" s="1"/>
  <c r="I7" i="11"/>
  <c r="I9" i="11" s="1"/>
  <c r="I15" i="11" s="1"/>
  <c r="H7" i="11"/>
  <c r="H9" i="11" s="1"/>
  <c r="H15" i="11" s="1"/>
  <c r="G7" i="11"/>
  <c r="G9" i="11" s="1"/>
  <c r="G15" i="11" s="1"/>
  <c r="F7" i="11"/>
  <c r="F9" i="11"/>
  <c r="F15" i="11" s="1"/>
  <c r="E7" i="11"/>
  <c r="E9" i="11" s="1"/>
  <c r="E15" i="11" s="1"/>
  <c r="D7" i="11"/>
  <c r="D9" i="11" s="1"/>
  <c r="D15" i="11" s="1"/>
  <c r="C7" i="11"/>
  <c r="C9" i="11" s="1"/>
  <c r="C15" i="11" s="1"/>
  <c r="R31" i="12"/>
  <c r="Q31" i="12"/>
  <c r="P31" i="12"/>
  <c r="P33" i="4" s="1"/>
  <c r="O31" i="12"/>
  <c r="N31" i="12"/>
  <c r="M31" i="12"/>
  <c r="M33" i="4" s="1"/>
  <c r="L31" i="12"/>
  <c r="K31" i="12"/>
  <c r="J31" i="12"/>
  <c r="I31" i="12"/>
  <c r="H31" i="12"/>
  <c r="G31" i="12"/>
  <c r="F31" i="12"/>
  <c r="E31" i="12"/>
  <c r="D31" i="12"/>
  <c r="C31" i="12"/>
  <c r="R25" i="12"/>
  <c r="Q25" i="12"/>
  <c r="P25" i="12"/>
  <c r="O25" i="12"/>
  <c r="N25" i="12"/>
  <c r="M25" i="12"/>
  <c r="L25" i="12"/>
  <c r="K25" i="12"/>
  <c r="J25" i="12"/>
  <c r="I25" i="12"/>
  <c r="H25" i="12"/>
  <c r="H27" i="4" s="1"/>
  <c r="G25" i="12"/>
  <c r="F25" i="12"/>
  <c r="E25" i="12"/>
  <c r="D25" i="12"/>
  <c r="C25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R7" i="12"/>
  <c r="Q7" i="12"/>
  <c r="Q9" i="12" s="1"/>
  <c r="Q15" i="12" s="1"/>
  <c r="P7" i="12"/>
  <c r="O7" i="12"/>
  <c r="N7" i="12"/>
  <c r="M7" i="12"/>
  <c r="L7" i="12"/>
  <c r="L9" i="12" s="1"/>
  <c r="L15" i="12" s="1"/>
  <c r="K7" i="12"/>
  <c r="K9" i="12" s="1"/>
  <c r="K15" i="12" s="1"/>
  <c r="J7" i="12"/>
  <c r="J9" i="12"/>
  <c r="I7" i="12"/>
  <c r="H7" i="12"/>
  <c r="H9" i="12" s="1"/>
  <c r="H15" i="12" s="1"/>
  <c r="G7" i="12"/>
  <c r="F7" i="12"/>
  <c r="E7" i="12"/>
  <c r="E9" i="12" s="1"/>
  <c r="E15" i="12" s="1"/>
  <c r="D7" i="12"/>
  <c r="D9" i="12" s="1"/>
  <c r="D15" i="12" s="1"/>
  <c r="C7" i="12"/>
  <c r="C9" i="12" s="1"/>
  <c r="C15" i="12" s="1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C31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R15" i="10"/>
  <c r="Q15" i="10"/>
  <c r="P15" i="10"/>
  <c r="O15" i="10"/>
  <c r="I15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H9" i="10"/>
  <c r="H15" i="10"/>
  <c r="N7" i="10"/>
  <c r="N9" i="10"/>
  <c r="N15" i="10" s="1"/>
  <c r="M7" i="10"/>
  <c r="M9" i="10" s="1"/>
  <c r="M15" i="10"/>
  <c r="L7" i="10"/>
  <c r="L9" i="10"/>
  <c r="L15" i="10" s="1"/>
  <c r="K7" i="10"/>
  <c r="J7" i="10"/>
  <c r="J9" i="10" s="1"/>
  <c r="J15" i="10" s="1"/>
  <c r="I7" i="10"/>
  <c r="I7" i="4" s="1"/>
  <c r="G7" i="10"/>
  <c r="G9" i="10" s="1"/>
  <c r="G15" i="10" s="1"/>
  <c r="F7" i="10"/>
  <c r="F9" i="10" s="1"/>
  <c r="F15" i="10" s="1"/>
  <c r="E7" i="10"/>
  <c r="D7" i="10"/>
  <c r="D9" i="10" s="1"/>
  <c r="D15" i="10" s="1"/>
  <c r="C7" i="10"/>
  <c r="C9" i="10" s="1"/>
  <c r="C15" i="10" s="1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Q25" i="21"/>
  <c r="Q25" i="20"/>
  <c r="Q25" i="19"/>
  <c r="P25" i="21"/>
  <c r="P25" i="20"/>
  <c r="P25" i="19"/>
  <c r="O25" i="21"/>
  <c r="O25" i="20"/>
  <c r="O25" i="19"/>
  <c r="N25" i="21"/>
  <c r="N25" i="20"/>
  <c r="N25" i="19"/>
  <c r="M25" i="21"/>
  <c r="M25" i="20"/>
  <c r="M25" i="19"/>
  <c r="L25" i="21"/>
  <c r="L25" i="20"/>
  <c r="L25" i="19"/>
  <c r="K25" i="21"/>
  <c r="K25" i="20"/>
  <c r="K25" i="19"/>
  <c r="J25" i="21"/>
  <c r="J25" i="20"/>
  <c r="J25" i="19"/>
  <c r="I25" i="21"/>
  <c r="I25" i="20"/>
  <c r="I25" i="19"/>
  <c r="H25" i="21"/>
  <c r="H25" i="20"/>
  <c r="H25" i="19"/>
  <c r="G25" i="21"/>
  <c r="G25" i="20"/>
  <c r="G25" i="19"/>
  <c r="F25" i="21"/>
  <c r="F25" i="20"/>
  <c r="F25" i="19"/>
  <c r="E25" i="21"/>
  <c r="E25" i="20"/>
  <c r="E25" i="19"/>
  <c r="D25" i="21"/>
  <c r="D25" i="20"/>
  <c r="D25" i="19"/>
  <c r="Q24" i="21"/>
  <c r="Q24" i="20"/>
  <c r="Q24" i="19"/>
  <c r="P24" i="21"/>
  <c r="P24" i="20"/>
  <c r="P24" i="19"/>
  <c r="O24" i="21"/>
  <c r="O24" i="20"/>
  <c r="O24" i="19"/>
  <c r="N24" i="21"/>
  <c r="N24" i="20"/>
  <c r="N24" i="19"/>
  <c r="M24" i="21"/>
  <c r="M24" i="20"/>
  <c r="M24" i="19"/>
  <c r="L24" i="21"/>
  <c r="L24" i="20"/>
  <c r="L24" i="19"/>
  <c r="K24" i="21"/>
  <c r="K24" i="20"/>
  <c r="K24" i="19"/>
  <c r="J24" i="21"/>
  <c r="J24" i="20"/>
  <c r="J24" i="19"/>
  <c r="I24" i="21"/>
  <c r="I24" i="20"/>
  <c r="I24" i="19"/>
  <c r="H24" i="21"/>
  <c r="H24" i="20"/>
  <c r="H24" i="19"/>
  <c r="G24" i="21"/>
  <c r="G24" i="20"/>
  <c r="G24" i="19"/>
  <c r="F24" i="21"/>
  <c r="F24" i="20"/>
  <c r="F24" i="19"/>
  <c r="E24" i="21"/>
  <c r="E24" i="20"/>
  <c r="E24" i="19"/>
  <c r="D24" i="21"/>
  <c r="D24" i="20"/>
  <c r="D24" i="19"/>
  <c r="R47" i="5"/>
  <c r="R50" i="5"/>
  <c r="R33" i="5"/>
  <c r="R35" i="5"/>
  <c r="R38" i="5"/>
  <c r="R40" i="5"/>
  <c r="R42" i="5"/>
  <c r="R44" i="5"/>
  <c r="R46" i="5"/>
  <c r="R49" i="5"/>
  <c r="R25" i="5"/>
  <c r="R24" i="5"/>
  <c r="U1" i="5"/>
  <c r="R48" i="5"/>
  <c r="R45" i="5"/>
  <c r="R43" i="5"/>
  <c r="R41" i="5"/>
  <c r="R39" i="5"/>
  <c r="R37" i="5"/>
  <c r="R36" i="5"/>
  <c r="R34" i="5"/>
  <c r="R51" i="5"/>
  <c r="Q18" i="3"/>
  <c r="P18" i="3"/>
  <c r="O18" i="3"/>
  <c r="N18" i="3"/>
  <c r="M18" i="3"/>
  <c r="L18" i="3"/>
  <c r="L47" i="3"/>
  <c r="K18" i="3"/>
  <c r="J18" i="3"/>
  <c r="I18" i="3"/>
  <c r="H18" i="3"/>
  <c r="G18" i="3"/>
  <c r="F18" i="3"/>
  <c r="E18" i="3"/>
  <c r="D18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D46" i="3" s="1"/>
  <c r="Q16" i="3"/>
  <c r="P16" i="3"/>
  <c r="O16" i="3"/>
  <c r="N16" i="3"/>
  <c r="M16" i="3"/>
  <c r="L16" i="3"/>
  <c r="L45" i="3" s="1"/>
  <c r="K16" i="3"/>
  <c r="J16" i="3"/>
  <c r="I16" i="3"/>
  <c r="H16" i="3"/>
  <c r="G16" i="3"/>
  <c r="F16" i="3"/>
  <c r="E16" i="3"/>
  <c r="E45" i="3" s="1"/>
  <c r="D16" i="3"/>
  <c r="D45" i="3" s="1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D43" i="3" s="1"/>
  <c r="E42" i="3"/>
  <c r="Q12" i="3"/>
  <c r="P12" i="3"/>
  <c r="O12" i="3"/>
  <c r="N12" i="3"/>
  <c r="M12" i="3"/>
  <c r="M41" i="3" s="1"/>
  <c r="L12" i="3"/>
  <c r="L41" i="3" s="1"/>
  <c r="K12" i="3"/>
  <c r="J12" i="3"/>
  <c r="I12" i="3"/>
  <c r="H12" i="3"/>
  <c r="G12" i="3"/>
  <c r="F12" i="3"/>
  <c r="E12" i="3"/>
  <c r="D12" i="3"/>
  <c r="D41" i="3"/>
  <c r="Q8" i="3"/>
  <c r="P8" i="3"/>
  <c r="O8" i="3"/>
  <c r="N8" i="3"/>
  <c r="M8" i="3"/>
  <c r="L8" i="3"/>
  <c r="K8" i="3"/>
  <c r="J8" i="3"/>
  <c r="I8" i="3"/>
  <c r="H8" i="3"/>
  <c r="G8" i="3"/>
  <c r="F8" i="3"/>
  <c r="E8" i="3"/>
  <c r="E37" i="3" s="1"/>
  <c r="D8" i="3"/>
  <c r="D37" i="3" s="1"/>
  <c r="L36" i="3"/>
  <c r="Q4" i="3"/>
  <c r="P4" i="3"/>
  <c r="O4" i="3"/>
  <c r="N4" i="3"/>
  <c r="M4" i="3"/>
  <c r="M33" i="3" s="1"/>
  <c r="L4" i="3"/>
  <c r="K4" i="3"/>
  <c r="J4" i="3"/>
  <c r="I4" i="3"/>
  <c r="H4" i="3"/>
  <c r="G4" i="3"/>
  <c r="F4" i="3"/>
  <c r="E4" i="3"/>
  <c r="D4" i="3"/>
  <c r="R34" i="3"/>
  <c r="R35" i="3"/>
  <c r="R38" i="3"/>
  <c r="R39" i="3"/>
  <c r="R42" i="3"/>
  <c r="R43" i="3"/>
  <c r="R46" i="3"/>
  <c r="R47" i="3"/>
  <c r="Q36" i="15"/>
  <c r="Q36" i="13"/>
  <c r="P36" i="15"/>
  <c r="P36" i="13"/>
  <c r="O36" i="15"/>
  <c r="O36" i="13"/>
  <c r="N36" i="15"/>
  <c r="N36" i="13"/>
  <c r="N72" i="13" s="1"/>
  <c r="M36" i="15"/>
  <c r="M36" i="13"/>
  <c r="L36" i="15"/>
  <c r="L36" i="13"/>
  <c r="K36" i="15"/>
  <c r="K36" i="13"/>
  <c r="J36" i="15"/>
  <c r="J36" i="13"/>
  <c r="I36" i="15"/>
  <c r="I36" i="13"/>
  <c r="H36" i="15"/>
  <c r="H36" i="13"/>
  <c r="G36" i="15"/>
  <c r="G36" i="13"/>
  <c r="F36" i="15"/>
  <c r="F37" i="1"/>
  <c r="F36" i="13"/>
  <c r="E36" i="15"/>
  <c r="E36" i="13"/>
  <c r="D36" i="15"/>
  <c r="D36" i="13"/>
  <c r="Q35" i="15"/>
  <c r="Q35" i="13"/>
  <c r="P35" i="15"/>
  <c r="P35" i="13"/>
  <c r="O35" i="15"/>
  <c r="O35" i="13"/>
  <c r="N35" i="15"/>
  <c r="N35" i="13"/>
  <c r="M35" i="15"/>
  <c r="M35" i="13"/>
  <c r="L35" i="15"/>
  <c r="L35" i="13"/>
  <c r="L71" i="13" s="1"/>
  <c r="K35" i="15"/>
  <c r="K35" i="13"/>
  <c r="J35" i="15"/>
  <c r="J35" i="13"/>
  <c r="J71" i="13" s="1"/>
  <c r="I35" i="15"/>
  <c r="I35" i="13"/>
  <c r="H35" i="15"/>
  <c r="H35" i="13"/>
  <c r="G35" i="15"/>
  <c r="G35" i="13"/>
  <c r="F35" i="15"/>
  <c r="F71" i="15" s="1"/>
  <c r="F35" i="13"/>
  <c r="E35" i="15"/>
  <c r="E35" i="13"/>
  <c r="D35" i="15"/>
  <c r="D35" i="13"/>
  <c r="D71" i="13" s="1"/>
  <c r="Q34" i="15"/>
  <c r="Q34" i="13"/>
  <c r="P34" i="15"/>
  <c r="P34" i="13"/>
  <c r="P70" i="13" s="1"/>
  <c r="O34" i="15"/>
  <c r="O34" i="13"/>
  <c r="N34" i="15"/>
  <c r="N34" i="13"/>
  <c r="M34" i="15"/>
  <c r="M34" i="13"/>
  <c r="L34" i="15"/>
  <c r="L34" i="13"/>
  <c r="K34" i="15"/>
  <c r="K34" i="13"/>
  <c r="J34" i="15"/>
  <c r="J34" i="13"/>
  <c r="I34" i="15"/>
  <c r="I34" i="13"/>
  <c r="H34" i="15"/>
  <c r="H34" i="13"/>
  <c r="H70" i="13" s="1"/>
  <c r="G34" i="15"/>
  <c r="G34" i="13"/>
  <c r="F34" i="15"/>
  <c r="F34" i="13"/>
  <c r="F70" i="13" s="1"/>
  <c r="E34" i="15"/>
  <c r="E34" i="13"/>
  <c r="D34" i="15"/>
  <c r="D70" i="15" s="1"/>
  <c r="D34" i="13"/>
  <c r="Q33" i="15"/>
  <c r="Q33" i="13"/>
  <c r="Q34" i="1" s="1"/>
  <c r="P33" i="15"/>
  <c r="P33" i="13"/>
  <c r="P69" i="13" s="1"/>
  <c r="O33" i="15"/>
  <c r="O33" i="13"/>
  <c r="N33" i="15"/>
  <c r="N33" i="13"/>
  <c r="M33" i="15"/>
  <c r="M69" i="15" s="1"/>
  <c r="M33" i="13"/>
  <c r="L33" i="15"/>
  <c r="L33" i="13"/>
  <c r="L69" i="13" s="1"/>
  <c r="K33" i="15"/>
  <c r="K33" i="13"/>
  <c r="J33" i="15"/>
  <c r="J33" i="13"/>
  <c r="I33" i="15"/>
  <c r="I33" i="13"/>
  <c r="H33" i="15"/>
  <c r="H33" i="13"/>
  <c r="G33" i="15"/>
  <c r="G33" i="13"/>
  <c r="F33" i="15"/>
  <c r="F33" i="13"/>
  <c r="E33" i="15"/>
  <c r="E33" i="13"/>
  <c r="D33" i="15"/>
  <c r="D33" i="13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Q13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R37" i="1"/>
  <c r="R36" i="1"/>
  <c r="R35" i="1"/>
  <c r="R34" i="1"/>
  <c r="R43" i="1"/>
  <c r="R47" i="1"/>
  <c r="R51" i="1"/>
  <c r="R56" i="1"/>
  <c r="R60" i="1"/>
  <c r="R64" i="1"/>
  <c r="R69" i="1"/>
  <c r="Q37" i="15"/>
  <c r="M37" i="15"/>
  <c r="K72" i="15"/>
  <c r="D72" i="15"/>
  <c r="C36" i="15"/>
  <c r="C32" i="15"/>
  <c r="B36" i="15"/>
  <c r="B32" i="15"/>
  <c r="B65" i="15" s="1"/>
  <c r="Q71" i="15"/>
  <c r="I71" i="15"/>
  <c r="D71" i="15"/>
  <c r="C35" i="15"/>
  <c r="C71" i="15" s="1"/>
  <c r="B35" i="15"/>
  <c r="O70" i="15"/>
  <c r="K70" i="15"/>
  <c r="G70" i="15"/>
  <c r="F70" i="15"/>
  <c r="C34" i="15"/>
  <c r="C70" i="15" s="1"/>
  <c r="B34" i="15"/>
  <c r="B70" i="15"/>
  <c r="Q69" i="15"/>
  <c r="I69" i="15"/>
  <c r="C33" i="15"/>
  <c r="C69" i="15" s="1"/>
  <c r="B33" i="15"/>
  <c r="B69" i="15"/>
  <c r="K65" i="15"/>
  <c r="I65" i="15"/>
  <c r="F65" i="15"/>
  <c r="D65" i="15"/>
  <c r="C65" i="15"/>
  <c r="P1" i="15"/>
  <c r="L1" i="15"/>
  <c r="G40" i="15"/>
  <c r="K40" i="15"/>
  <c r="G41" i="15"/>
  <c r="I41" i="15"/>
  <c r="K41" i="15"/>
  <c r="C42" i="15"/>
  <c r="K42" i="15"/>
  <c r="Q44" i="15"/>
  <c r="G45" i="15"/>
  <c r="K45" i="15"/>
  <c r="M45" i="15"/>
  <c r="Q45" i="15"/>
  <c r="G46" i="15"/>
  <c r="I46" i="15"/>
  <c r="K46" i="15"/>
  <c r="Q46" i="15"/>
  <c r="I47" i="15"/>
  <c r="K47" i="15"/>
  <c r="Q47" i="15"/>
  <c r="K48" i="15"/>
  <c r="Q48" i="15"/>
  <c r="G49" i="15"/>
  <c r="K49" i="15"/>
  <c r="Q49" i="15"/>
  <c r="G50" i="15"/>
  <c r="I50" i="15"/>
  <c r="K50" i="15"/>
  <c r="M50" i="15"/>
  <c r="Q50" i="15"/>
  <c r="I51" i="15"/>
  <c r="K51" i="15"/>
  <c r="M51" i="15"/>
  <c r="Q51" i="15"/>
  <c r="C52" i="15"/>
  <c r="K52" i="15"/>
  <c r="Q52" i="15"/>
  <c r="G53" i="15"/>
  <c r="K53" i="15"/>
  <c r="Q53" i="15"/>
  <c r="G54" i="15"/>
  <c r="I54" i="15"/>
  <c r="K54" i="15"/>
  <c r="Q54" i="15"/>
  <c r="I55" i="15"/>
  <c r="K55" i="15"/>
  <c r="Q55" i="15"/>
  <c r="C56" i="15"/>
  <c r="K56" i="15"/>
  <c r="Q56" i="15"/>
  <c r="G57" i="15"/>
  <c r="K57" i="15"/>
  <c r="Q57" i="15"/>
  <c r="G58" i="15"/>
  <c r="I58" i="15"/>
  <c r="K58" i="15"/>
  <c r="Q58" i="15"/>
  <c r="G59" i="15"/>
  <c r="I59" i="15"/>
  <c r="K59" i="15"/>
  <c r="M59" i="15"/>
  <c r="Q59" i="15"/>
  <c r="C60" i="15"/>
  <c r="G60" i="15"/>
  <c r="I60" i="15"/>
  <c r="K60" i="15"/>
  <c r="Q60" i="15"/>
  <c r="G61" i="15"/>
  <c r="I61" i="15"/>
  <c r="K61" i="15"/>
  <c r="K68" i="15" s="1"/>
  <c r="Q61" i="15"/>
  <c r="C62" i="15"/>
  <c r="G62" i="15"/>
  <c r="I62" i="15"/>
  <c r="K62" i="15"/>
  <c r="Q62" i="15"/>
  <c r="E63" i="15"/>
  <c r="G63" i="15"/>
  <c r="I63" i="15"/>
  <c r="K63" i="15"/>
  <c r="M63" i="15"/>
  <c r="Q63" i="15"/>
  <c r="C64" i="15"/>
  <c r="G64" i="15"/>
  <c r="I64" i="15"/>
  <c r="K64" i="15"/>
  <c r="Q64" i="15"/>
  <c r="O65" i="15"/>
  <c r="Q66" i="15"/>
  <c r="Q67" i="15"/>
  <c r="B40" i="15"/>
  <c r="D40" i="15"/>
  <c r="F40" i="15"/>
  <c r="J40" i="15"/>
  <c r="L40" i="15"/>
  <c r="B41" i="15"/>
  <c r="D41" i="15"/>
  <c r="F41" i="15"/>
  <c r="N41" i="15"/>
  <c r="B42" i="15"/>
  <c r="D42" i="15"/>
  <c r="F42" i="15"/>
  <c r="B45" i="15"/>
  <c r="D45" i="15"/>
  <c r="D68" i="15" s="1"/>
  <c r="F45" i="15"/>
  <c r="B46" i="15"/>
  <c r="D46" i="15"/>
  <c r="F46" i="15"/>
  <c r="B47" i="15"/>
  <c r="D47" i="15"/>
  <c r="F47" i="15"/>
  <c r="B48" i="15"/>
  <c r="D48" i="15"/>
  <c r="F48" i="15"/>
  <c r="B49" i="15"/>
  <c r="D49" i="15"/>
  <c r="F49" i="15"/>
  <c r="B50" i="15"/>
  <c r="D50" i="15"/>
  <c r="F50" i="15"/>
  <c r="B51" i="15"/>
  <c r="D51" i="15"/>
  <c r="F51" i="15"/>
  <c r="B52" i="15"/>
  <c r="D52" i="15"/>
  <c r="F52" i="15"/>
  <c r="L52" i="15"/>
  <c r="B53" i="15"/>
  <c r="D53" i="15"/>
  <c r="F53" i="15"/>
  <c r="B54" i="15"/>
  <c r="D54" i="15"/>
  <c r="F54" i="15"/>
  <c r="B55" i="15"/>
  <c r="D55" i="15"/>
  <c r="F55" i="15"/>
  <c r="J55" i="15"/>
  <c r="B56" i="15"/>
  <c r="D56" i="15"/>
  <c r="F56" i="15"/>
  <c r="B57" i="15"/>
  <c r="D57" i="15"/>
  <c r="F57" i="15"/>
  <c r="B58" i="15"/>
  <c r="D58" i="15"/>
  <c r="F58" i="15"/>
  <c r="B59" i="15"/>
  <c r="D59" i="15"/>
  <c r="F59" i="15"/>
  <c r="B60" i="15"/>
  <c r="D60" i="15"/>
  <c r="F60" i="15"/>
  <c r="B61" i="15"/>
  <c r="D61" i="15"/>
  <c r="F61" i="15"/>
  <c r="B62" i="15"/>
  <c r="D62" i="15"/>
  <c r="F62" i="15"/>
  <c r="B63" i="15"/>
  <c r="D63" i="15"/>
  <c r="F63" i="15"/>
  <c r="B64" i="15"/>
  <c r="D64" i="15"/>
  <c r="F64" i="15"/>
  <c r="Q37" i="13"/>
  <c r="M37" i="13"/>
  <c r="L72" i="13"/>
  <c r="J72" i="13"/>
  <c r="G72" i="13"/>
  <c r="D72" i="13"/>
  <c r="C36" i="13"/>
  <c r="C32" i="13"/>
  <c r="B36" i="13"/>
  <c r="B32" i="13"/>
  <c r="Q71" i="13"/>
  <c r="P71" i="13"/>
  <c r="H71" i="13"/>
  <c r="C35" i="13"/>
  <c r="C71" i="13"/>
  <c r="B35" i="13"/>
  <c r="B71" i="13" s="1"/>
  <c r="N70" i="13"/>
  <c r="J70" i="13"/>
  <c r="C34" i="13"/>
  <c r="C70" i="13"/>
  <c r="B34" i="13"/>
  <c r="B70" i="13"/>
  <c r="D69" i="13"/>
  <c r="C33" i="13"/>
  <c r="C69" i="13" s="1"/>
  <c r="B33" i="13"/>
  <c r="P67" i="13"/>
  <c r="N67" i="13"/>
  <c r="L65" i="13"/>
  <c r="G65" i="13"/>
  <c r="D65" i="13"/>
  <c r="P1" i="13"/>
  <c r="L1" i="13"/>
  <c r="Q45" i="13"/>
  <c r="Q49" i="13"/>
  <c r="C50" i="13"/>
  <c r="C53" i="13"/>
  <c r="C54" i="13"/>
  <c r="C57" i="13"/>
  <c r="C58" i="13"/>
  <c r="G59" i="13"/>
  <c r="C61" i="13"/>
  <c r="C62" i="13"/>
  <c r="Q64" i="13"/>
  <c r="D40" i="13"/>
  <c r="D68" i="13" s="1"/>
  <c r="J40" i="13"/>
  <c r="L40" i="13"/>
  <c r="N40" i="13"/>
  <c r="P40" i="13"/>
  <c r="D41" i="13"/>
  <c r="J41" i="13"/>
  <c r="L41" i="13"/>
  <c r="N41" i="13"/>
  <c r="P41" i="13"/>
  <c r="D42" i="13"/>
  <c r="J42" i="13"/>
  <c r="L42" i="13"/>
  <c r="N42" i="13"/>
  <c r="P42" i="13"/>
  <c r="D45" i="13"/>
  <c r="H45" i="13"/>
  <c r="L45" i="13"/>
  <c r="N45" i="13"/>
  <c r="P45" i="13"/>
  <c r="D46" i="13"/>
  <c r="H46" i="13"/>
  <c r="L46" i="13"/>
  <c r="N46" i="13"/>
  <c r="P46" i="13"/>
  <c r="D47" i="13"/>
  <c r="H47" i="13"/>
  <c r="L47" i="13"/>
  <c r="N47" i="13"/>
  <c r="P47" i="13"/>
  <c r="B48" i="13"/>
  <c r="D48" i="13"/>
  <c r="J48" i="13"/>
  <c r="L48" i="13"/>
  <c r="N48" i="13"/>
  <c r="P48" i="13"/>
  <c r="B49" i="13"/>
  <c r="D49" i="13"/>
  <c r="H49" i="13"/>
  <c r="L49" i="13"/>
  <c r="N49" i="13"/>
  <c r="P49" i="13"/>
  <c r="D50" i="13"/>
  <c r="H50" i="13"/>
  <c r="L50" i="13"/>
  <c r="N50" i="13"/>
  <c r="P50" i="13"/>
  <c r="D51" i="13"/>
  <c r="H51" i="13"/>
  <c r="L51" i="13"/>
  <c r="N51" i="13"/>
  <c r="P51" i="13"/>
  <c r="D52" i="13"/>
  <c r="H52" i="13"/>
  <c r="L52" i="13"/>
  <c r="N52" i="13"/>
  <c r="P52" i="13"/>
  <c r="D53" i="13"/>
  <c r="H53" i="13"/>
  <c r="L53" i="13"/>
  <c r="N53" i="13"/>
  <c r="P53" i="13"/>
  <c r="D54" i="13"/>
  <c r="J54" i="13"/>
  <c r="L54" i="13"/>
  <c r="N54" i="13"/>
  <c r="P54" i="13"/>
  <c r="D55" i="13"/>
  <c r="H55" i="13"/>
  <c r="L55" i="13"/>
  <c r="N55" i="13"/>
  <c r="P55" i="13"/>
  <c r="D56" i="13"/>
  <c r="H56" i="13"/>
  <c r="L56" i="13"/>
  <c r="N56" i="13"/>
  <c r="P56" i="13"/>
  <c r="D57" i="13"/>
  <c r="H57" i="13"/>
  <c r="L57" i="13"/>
  <c r="N57" i="13"/>
  <c r="P57" i="13"/>
  <c r="D58" i="13"/>
  <c r="H58" i="13"/>
  <c r="L58" i="13"/>
  <c r="N58" i="13"/>
  <c r="P58" i="13"/>
  <c r="D59" i="13"/>
  <c r="J59" i="13"/>
  <c r="L59" i="13"/>
  <c r="N59" i="13"/>
  <c r="P59" i="13"/>
  <c r="D60" i="13"/>
  <c r="J60" i="13"/>
  <c r="L60" i="13"/>
  <c r="N60" i="13"/>
  <c r="P60" i="13"/>
  <c r="D61" i="13"/>
  <c r="J61" i="13"/>
  <c r="L61" i="13"/>
  <c r="N61" i="13"/>
  <c r="P61" i="13"/>
  <c r="D62" i="13"/>
  <c r="H62" i="13"/>
  <c r="L62" i="13"/>
  <c r="N62" i="13"/>
  <c r="P62" i="13"/>
  <c r="D63" i="13"/>
  <c r="J63" i="13"/>
  <c r="L63" i="13"/>
  <c r="N63" i="13"/>
  <c r="P63" i="13"/>
  <c r="D64" i="13"/>
  <c r="J64" i="13"/>
  <c r="L64" i="13"/>
  <c r="N64" i="13"/>
  <c r="P64" i="13"/>
  <c r="N65" i="13"/>
  <c r="P65" i="13"/>
  <c r="N66" i="13"/>
  <c r="P66" i="13"/>
  <c r="P27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L33" i="4"/>
  <c r="H33" i="4"/>
  <c r="R32" i="4"/>
  <c r="AD195" i="9" s="1"/>
  <c r="Q32" i="4"/>
  <c r="AC195" i="9" s="1"/>
  <c r="P32" i="4"/>
  <c r="AB195" i="9" s="1"/>
  <c r="O32" i="4"/>
  <c r="AA195" i="9" s="1"/>
  <c r="N32" i="4"/>
  <c r="Z195" i="9" s="1"/>
  <c r="M32" i="4"/>
  <c r="Y195" i="9" s="1"/>
  <c r="L32" i="4"/>
  <c r="X195" i="9" s="1"/>
  <c r="K32" i="4"/>
  <c r="W195" i="9" s="1"/>
  <c r="J32" i="4"/>
  <c r="V195" i="9" s="1"/>
  <c r="I32" i="4"/>
  <c r="U195" i="9" s="1"/>
  <c r="H32" i="4"/>
  <c r="T195" i="9" s="1"/>
  <c r="G32" i="4"/>
  <c r="S195" i="9" s="1"/>
  <c r="F32" i="4"/>
  <c r="R195" i="9" s="1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R19" i="4"/>
  <c r="Q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E39" i="4"/>
  <c r="E38" i="4"/>
  <c r="E37" i="4"/>
  <c r="E36" i="4"/>
  <c r="E35" i="4"/>
  <c r="E34" i="4"/>
  <c r="E31" i="4"/>
  <c r="Q194" i="9" s="1"/>
  <c r="E30" i="4"/>
  <c r="E29" i="4"/>
  <c r="E2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P14" i="4"/>
  <c r="L14" i="4"/>
  <c r="H14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Q7" i="4"/>
  <c r="L7" i="4"/>
  <c r="H7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S33" i="4"/>
  <c r="S27" i="4"/>
  <c r="S15" i="4"/>
  <c r="Q30" i="20"/>
  <c r="M30" i="20"/>
  <c r="C25" i="20"/>
  <c r="B25" i="20"/>
  <c r="C24" i="20"/>
  <c r="B24" i="20"/>
  <c r="P51" i="20"/>
  <c r="O51" i="20"/>
  <c r="N51" i="20"/>
  <c r="M51" i="20"/>
  <c r="K51" i="20"/>
  <c r="J51" i="20"/>
  <c r="I51" i="20"/>
  <c r="H51" i="20"/>
  <c r="G51" i="20"/>
  <c r="E51" i="20"/>
  <c r="D51" i="20"/>
  <c r="C23" i="20"/>
  <c r="C51" i="20" s="1"/>
  <c r="B23" i="20"/>
  <c r="P1" i="20"/>
  <c r="L1" i="20"/>
  <c r="E33" i="20"/>
  <c r="G33" i="20"/>
  <c r="I33" i="20"/>
  <c r="K33" i="20"/>
  <c r="M33" i="20"/>
  <c r="O33" i="20"/>
  <c r="E34" i="20"/>
  <c r="G34" i="20"/>
  <c r="I34" i="20"/>
  <c r="K34" i="20"/>
  <c r="K53" i="20" s="1"/>
  <c r="M34" i="20"/>
  <c r="O34" i="20"/>
  <c r="E35" i="20"/>
  <c r="G35" i="20"/>
  <c r="I35" i="20"/>
  <c r="K35" i="20"/>
  <c r="M35" i="20"/>
  <c r="O35" i="20"/>
  <c r="E36" i="20"/>
  <c r="G36" i="20"/>
  <c r="I36" i="20"/>
  <c r="K36" i="20"/>
  <c r="M36" i="20"/>
  <c r="O36" i="20"/>
  <c r="Q36" i="20"/>
  <c r="E37" i="20"/>
  <c r="E52" i="20" s="1"/>
  <c r="G37" i="20"/>
  <c r="I37" i="20"/>
  <c r="K37" i="20"/>
  <c r="M37" i="20"/>
  <c r="O37" i="20"/>
  <c r="Q37" i="20"/>
  <c r="E38" i="20"/>
  <c r="G38" i="20"/>
  <c r="I38" i="20"/>
  <c r="K38" i="20"/>
  <c r="M38" i="20"/>
  <c r="O38" i="20"/>
  <c r="E39" i="20"/>
  <c r="G39" i="20"/>
  <c r="I39" i="20"/>
  <c r="K39" i="20"/>
  <c r="M39" i="20"/>
  <c r="O39" i="20"/>
  <c r="Q39" i="20"/>
  <c r="E40" i="20"/>
  <c r="G40" i="20"/>
  <c r="I40" i="20"/>
  <c r="K40" i="20"/>
  <c r="M40" i="20"/>
  <c r="O40" i="20"/>
  <c r="E41" i="20"/>
  <c r="G41" i="20"/>
  <c r="I41" i="20"/>
  <c r="K41" i="20"/>
  <c r="M41" i="20"/>
  <c r="M52" i="20" s="1"/>
  <c r="O41" i="20"/>
  <c r="E42" i="20"/>
  <c r="G42" i="20"/>
  <c r="I42" i="20"/>
  <c r="K42" i="20"/>
  <c r="M42" i="20"/>
  <c r="O42" i="20"/>
  <c r="E43" i="20"/>
  <c r="G43" i="20"/>
  <c r="I43" i="20"/>
  <c r="K43" i="20"/>
  <c r="M43" i="20"/>
  <c r="O43" i="20"/>
  <c r="Q43" i="20"/>
  <c r="E44" i="20"/>
  <c r="G44" i="20"/>
  <c r="I44" i="20"/>
  <c r="K44" i="20"/>
  <c r="M44" i="20"/>
  <c r="O44" i="20"/>
  <c r="E45" i="20"/>
  <c r="G45" i="20"/>
  <c r="I45" i="20"/>
  <c r="K45" i="20"/>
  <c r="M45" i="20"/>
  <c r="O45" i="20"/>
  <c r="Q45" i="20"/>
  <c r="E46" i="20"/>
  <c r="G46" i="20"/>
  <c r="I46" i="20"/>
  <c r="K46" i="20"/>
  <c r="M46" i="20"/>
  <c r="O46" i="20"/>
  <c r="Q46" i="20"/>
  <c r="E47" i="20"/>
  <c r="E54" i="20" s="1"/>
  <c r="G47" i="20"/>
  <c r="I47" i="20"/>
  <c r="K47" i="20"/>
  <c r="M47" i="20"/>
  <c r="M54" i="20" s="1"/>
  <c r="O47" i="20"/>
  <c r="E48" i="20"/>
  <c r="G48" i="20"/>
  <c r="I48" i="20"/>
  <c r="K48" i="20"/>
  <c r="M48" i="20"/>
  <c r="O48" i="20"/>
  <c r="E49" i="20"/>
  <c r="G49" i="20"/>
  <c r="I49" i="20"/>
  <c r="K49" i="20"/>
  <c r="M49" i="20"/>
  <c r="O49" i="20"/>
  <c r="E50" i="20"/>
  <c r="G50" i="20"/>
  <c r="G54" i="20" s="1"/>
  <c r="I50" i="20"/>
  <c r="I54" i="20" s="1"/>
  <c r="K50" i="20"/>
  <c r="M50" i="20"/>
  <c r="O50" i="20"/>
  <c r="D33" i="20"/>
  <c r="F33" i="20"/>
  <c r="H33" i="20"/>
  <c r="J33" i="20"/>
  <c r="L33" i="20"/>
  <c r="N33" i="20"/>
  <c r="P33" i="20"/>
  <c r="D34" i="20"/>
  <c r="F34" i="20"/>
  <c r="H34" i="20"/>
  <c r="J34" i="20"/>
  <c r="N34" i="20"/>
  <c r="P34" i="20"/>
  <c r="B35" i="20"/>
  <c r="D35" i="20"/>
  <c r="F35" i="20"/>
  <c r="J35" i="20"/>
  <c r="L35" i="20"/>
  <c r="N35" i="20"/>
  <c r="P35" i="20"/>
  <c r="B36" i="20"/>
  <c r="F36" i="20"/>
  <c r="H36" i="20"/>
  <c r="J36" i="20"/>
  <c r="L36" i="20"/>
  <c r="N36" i="20"/>
  <c r="N53" i="20" s="1"/>
  <c r="P36" i="20"/>
  <c r="D37" i="20"/>
  <c r="F37" i="20"/>
  <c r="H37" i="20"/>
  <c r="J37" i="20"/>
  <c r="N37" i="20"/>
  <c r="P37" i="20"/>
  <c r="D38" i="20"/>
  <c r="F38" i="20"/>
  <c r="J38" i="20"/>
  <c r="L38" i="20"/>
  <c r="N38" i="20"/>
  <c r="P38" i="20"/>
  <c r="F39" i="20"/>
  <c r="H39" i="20"/>
  <c r="J39" i="20"/>
  <c r="L39" i="20"/>
  <c r="N39" i="20"/>
  <c r="P39" i="20"/>
  <c r="B40" i="20"/>
  <c r="D40" i="20"/>
  <c r="F40" i="20"/>
  <c r="H40" i="20"/>
  <c r="J40" i="20"/>
  <c r="N40" i="20"/>
  <c r="P40" i="20"/>
  <c r="B41" i="20"/>
  <c r="D41" i="20"/>
  <c r="F41" i="20"/>
  <c r="J41" i="20"/>
  <c r="L41" i="20"/>
  <c r="N41" i="20"/>
  <c r="P41" i="20"/>
  <c r="B42" i="20"/>
  <c r="F42" i="20"/>
  <c r="H42" i="20"/>
  <c r="J42" i="20"/>
  <c r="L42" i="20"/>
  <c r="N42" i="20"/>
  <c r="P42" i="20"/>
  <c r="D43" i="20"/>
  <c r="F43" i="20"/>
  <c r="H43" i="20"/>
  <c r="J43" i="20"/>
  <c r="N43" i="20"/>
  <c r="P43" i="20"/>
  <c r="D44" i="20"/>
  <c r="F44" i="20"/>
  <c r="J44" i="20"/>
  <c r="L44" i="20"/>
  <c r="N44" i="20"/>
  <c r="P44" i="20"/>
  <c r="F45" i="20"/>
  <c r="H45" i="20"/>
  <c r="J45" i="20"/>
  <c r="L45" i="20"/>
  <c r="N45" i="20"/>
  <c r="P45" i="20"/>
  <c r="B46" i="20"/>
  <c r="D46" i="20"/>
  <c r="F46" i="20"/>
  <c r="H46" i="20"/>
  <c r="J46" i="20"/>
  <c r="N46" i="20"/>
  <c r="P46" i="20"/>
  <c r="B47" i="20"/>
  <c r="D47" i="20"/>
  <c r="F47" i="20"/>
  <c r="J47" i="20"/>
  <c r="L47" i="20"/>
  <c r="N47" i="20"/>
  <c r="N54" i="20" s="1"/>
  <c r="P47" i="20"/>
  <c r="P54" i="20" s="1"/>
  <c r="D48" i="20"/>
  <c r="H48" i="20"/>
  <c r="J48" i="20"/>
  <c r="L48" i="20"/>
  <c r="N48" i="20"/>
  <c r="P48" i="20"/>
  <c r="P52" i="20" s="1"/>
  <c r="F49" i="20"/>
  <c r="H49" i="20"/>
  <c r="J49" i="20"/>
  <c r="L49" i="20"/>
  <c r="N49" i="20"/>
  <c r="P49" i="20"/>
  <c r="D50" i="20"/>
  <c r="D54" i="20" s="1"/>
  <c r="F50" i="20"/>
  <c r="H50" i="20"/>
  <c r="J50" i="20"/>
  <c r="L50" i="20"/>
  <c r="N50" i="20"/>
  <c r="P50" i="20"/>
  <c r="Q30" i="21"/>
  <c r="M30" i="21"/>
  <c r="C25" i="21"/>
  <c r="B25" i="21"/>
  <c r="C24" i="21"/>
  <c r="B24" i="21"/>
  <c r="Q51" i="21"/>
  <c r="P51" i="21"/>
  <c r="O51" i="21"/>
  <c r="N51" i="21"/>
  <c r="L51" i="21"/>
  <c r="K51" i="21"/>
  <c r="J51" i="21"/>
  <c r="I51" i="21"/>
  <c r="H51" i="21"/>
  <c r="F51" i="21"/>
  <c r="E51" i="21"/>
  <c r="D51" i="21"/>
  <c r="C23" i="21"/>
  <c r="B23" i="21"/>
  <c r="B51" i="21" s="1"/>
  <c r="P1" i="21"/>
  <c r="L1" i="21"/>
  <c r="E33" i="21"/>
  <c r="I33" i="21"/>
  <c r="K33" i="21"/>
  <c r="Q33" i="21"/>
  <c r="G34" i="21"/>
  <c r="I34" i="21"/>
  <c r="K34" i="21"/>
  <c r="Q34" i="21"/>
  <c r="E35" i="21"/>
  <c r="G35" i="21"/>
  <c r="I35" i="21"/>
  <c r="Q35" i="21"/>
  <c r="E36" i="21"/>
  <c r="G36" i="21"/>
  <c r="I36" i="21"/>
  <c r="Q36" i="21"/>
  <c r="E37" i="21"/>
  <c r="G37" i="21"/>
  <c r="I37" i="21"/>
  <c r="Q37" i="21"/>
  <c r="E38" i="21"/>
  <c r="G38" i="21"/>
  <c r="K38" i="21"/>
  <c r="Q38" i="21"/>
  <c r="E39" i="21"/>
  <c r="I39" i="21"/>
  <c r="K39" i="21"/>
  <c r="Q39" i="21"/>
  <c r="G40" i="21"/>
  <c r="I40" i="21"/>
  <c r="K40" i="21"/>
  <c r="Q40" i="21"/>
  <c r="E41" i="21"/>
  <c r="G41" i="21"/>
  <c r="I41" i="21"/>
  <c r="Q41" i="21"/>
  <c r="E42" i="21"/>
  <c r="G42" i="21"/>
  <c r="I42" i="21"/>
  <c r="Q42" i="21"/>
  <c r="E43" i="21"/>
  <c r="G43" i="21"/>
  <c r="O43" i="21"/>
  <c r="Q43" i="21"/>
  <c r="E44" i="21"/>
  <c r="M44" i="21"/>
  <c r="O44" i="21"/>
  <c r="Q44" i="21"/>
  <c r="Q52" i="21" s="1"/>
  <c r="K45" i="21"/>
  <c r="M45" i="21"/>
  <c r="O45" i="21"/>
  <c r="Q45" i="21"/>
  <c r="I46" i="21"/>
  <c r="K46" i="21"/>
  <c r="M46" i="21"/>
  <c r="Q46" i="21"/>
  <c r="G47" i="21"/>
  <c r="I47" i="21"/>
  <c r="K47" i="21"/>
  <c r="Q47" i="21"/>
  <c r="E48" i="21"/>
  <c r="G48" i="21"/>
  <c r="I48" i="21"/>
  <c r="Q48" i="21"/>
  <c r="E49" i="21"/>
  <c r="G49" i="21"/>
  <c r="O49" i="21"/>
  <c r="Q49" i="21"/>
  <c r="E50" i="21"/>
  <c r="K50" i="21"/>
  <c r="M50" i="21"/>
  <c r="O50" i="21"/>
  <c r="Q50" i="21"/>
  <c r="B33" i="21"/>
  <c r="D33" i="21"/>
  <c r="F33" i="21"/>
  <c r="H33" i="21"/>
  <c r="J33" i="21"/>
  <c r="L33" i="21"/>
  <c r="N33" i="21"/>
  <c r="P33" i="21"/>
  <c r="B34" i="21"/>
  <c r="D34" i="21"/>
  <c r="F34" i="21"/>
  <c r="H34" i="21"/>
  <c r="J34" i="21"/>
  <c r="L34" i="21"/>
  <c r="N34" i="21"/>
  <c r="P34" i="21"/>
  <c r="B35" i="21"/>
  <c r="B53" i="21" s="1"/>
  <c r="D35" i="21"/>
  <c r="F35" i="21"/>
  <c r="H35" i="21"/>
  <c r="J35" i="21"/>
  <c r="L35" i="21"/>
  <c r="N35" i="21"/>
  <c r="N53" i="21" s="1"/>
  <c r="P35" i="21"/>
  <c r="B36" i="21"/>
  <c r="D36" i="21"/>
  <c r="F36" i="21"/>
  <c r="H36" i="21"/>
  <c r="J36" i="21"/>
  <c r="L36" i="21"/>
  <c r="N36" i="21"/>
  <c r="P36" i="21"/>
  <c r="B37" i="21"/>
  <c r="D37" i="21"/>
  <c r="F37" i="21"/>
  <c r="H37" i="21"/>
  <c r="J37" i="21"/>
  <c r="L37" i="21"/>
  <c r="N37" i="21"/>
  <c r="P37" i="21"/>
  <c r="B38" i="21"/>
  <c r="D38" i="21"/>
  <c r="F38" i="21"/>
  <c r="H38" i="21"/>
  <c r="J38" i="21"/>
  <c r="L38" i="21"/>
  <c r="N38" i="21"/>
  <c r="P38" i="21"/>
  <c r="B39" i="21"/>
  <c r="D39" i="21"/>
  <c r="F39" i="21"/>
  <c r="H39" i="21"/>
  <c r="J39" i="21"/>
  <c r="L39" i="21"/>
  <c r="N39" i="21"/>
  <c r="P39" i="21"/>
  <c r="B40" i="21"/>
  <c r="D40" i="21"/>
  <c r="F40" i="21"/>
  <c r="H40" i="21"/>
  <c r="J40" i="21"/>
  <c r="L40" i="21"/>
  <c r="N40" i="21"/>
  <c r="P40" i="21"/>
  <c r="B41" i="21"/>
  <c r="D41" i="21"/>
  <c r="F41" i="21"/>
  <c r="H41" i="21"/>
  <c r="J41" i="21"/>
  <c r="L41" i="21"/>
  <c r="N41" i="21"/>
  <c r="P41" i="21"/>
  <c r="B42" i="21"/>
  <c r="D42" i="21"/>
  <c r="F42" i="21"/>
  <c r="H42" i="21"/>
  <c r="J42" i="21"/>
  <c r="L42" i="21"/>
  <c r="N42" i="21"/>
  <c r="P42" i="21"/>
  <c r="B43" i="21"/>
  <c r="D43" i="21"/>
  <c r="F43" i="21"/>
  <c r="H43" i="21"/>
  <c r="J43" i="21"/>
  <c r="L43" i="21"/>
  <c r="N43" i="21"/>
  <c r="P43" i="21"/>
  <c r="B44" i="21"/>
  <c r="D44" i="21"/>
  <c r="F44" i="21"/>
  <c r="H44" i="21"/>
  <c r="J44" i="21"/>
  <c r="L44" i="21"/>
  <c r="N44" i="21"/>
  <c r="P44" i="21"/>
  <c r="B45" i="21"/>
  <c r="D45" i="21"/>
  <c r="F45" i="21"/>
  <c r="H45" i="21"/>
  <c r="J45" i="21"/>
  <c r="L45" i="21"/>
  <c r="N45" i="21"/>
  <c r="P45" i="21"/>
  <c r="B46" i="21"/>
  <c r="D46" i="21"/>
  <c r="F46" i="21"/>
  <c r="H46" i="21"/>
  <c r="J46" i="21"/>
  <c r="L46" i="21"/>
  <c r="N46" i="21"/>
  <c r="P46" i="21"/>
  <c r="B47" i="21"/>
  <c r="D47" i="21"/>
  <c r="F47" i="21"/>
  <c r="H47" i="21"/>
  <c r="J47" i="21"/>
  <c r="L47" i="21"/>
  <c r="N47" i="21"/>
  <c r="P47" i="21"/>
  <c r="B48" i="21"/>
  <c r="D48" i="21"/>
  <c r="F48" i="21"/>
  <c r="H48" i="21"/>
  <c r="J48" i="21"/>
  <c r="L48" i="21"/>
  <c r="N48" i="21"/>
  <c r="P48" i="21"/>
  <c r="B49" i="21"/>
  <c r="D49" i="21"/>
  <c r="F49" i="21"/>
  <c r="H49" i="21"/>
  <c r="J49" i="21"/>
  <c r="L49" i="21"/>
  <c r="N49" i="21"/>
  <c r="P49" i="21"/>
  <c r="B50" i="21"/>
  <c r="D50" i="21"/>
  <c r="F50" i="21"/>
  <c r="H50" i="21"/>
  <c r="J50" i="21"/>
  <c r="L50" i="21"/>
  <c r="N50" i="21"/>
  <c r="P50" i="21"/>
  <c r="Q30" i="19"/>
  <c r="M30" i="19"/>
  <c r="C25" i="19"/>
  <c r="B25" i="19"/>
  <c r="C24" i="19"/>
  <c r="B24" i="19"/>
  <c r="Q51" i="19"/>
  <c r="P51" i="19"/>
  <c r="P54" i="19" s="1"/>
  <c r="M51" i="19"/>
  <c r="I51" i="19"/>
  <c r="H51" i="19"/>
  <c r="F51" i="19"/>
  <c r="E51" i="19"/>
  <c r="C23" i="19"/>
  <c r="C51" i="19" s="1"/>
  <c r="B23" i="19"/>
  <c r="B35" i="19" s="1"/>
  <c r="P1" i="19"/>
  <c r="L1" i="19"/>
  <c r="E33" i="19"/>
  <c r="I33" i="19"/>
  <c r="K33" i="19"/>
  <c r="M33" i="19"/>
  <c r="Q33" i="19"/>
  <c r="C34" i="19"/>
  <c r="E34" i="19"/>
  <c r="I34" i="19"/>
  <c r="K34" i="19"/>
  <c r="M34" i="19"/>
  <c r="Q34" i="19"/>
  <c r="C35" i="19"/>
  <c r="E35" i="19"/>
  <c r="I35" i="19"/>
  <c r="K35" i="19"/>
  <c r="M35" i="19"/>
  <c r="Q35" i="19"/>
  <c r="C36" i="19"/>
  <c r="E36" i="19"/>
  <c r="I36" i="19"/>
  <c r="K36" i="19"/>
  <c r="M36" i="19"/>
  <c r="Q36" i="19"/>
  <c r="C37" i="19"/>
  <c r="E37" i="19"/>
  <c r="I37" i="19"/>
  <c r="K37" i="19"/>
  <c r="M37" i="19"/>
  <c r="Q37" i="19"/>
  <c r="C38" i="19"/>
  <c r="E38" i="19"/>
  <c r="I38" i="19"/>
  <c r="K38" i="19"/>
  <c r="M38" i="19"/>
  <c r="Q38" i="19"/>
  <c r="C39" i="19"/>
  <c r="E39" i="19"/>
  <c r="I39" i="19"/>
  <c r="K39" i="19"/>
  <c r="M39" i="19"/>
  <c r="Q39" i="19"/>
  <c r="C40" i="19"/>
  <c r="E40" i="19"/>
  <c r="I40" i="19"/>
  <c r="K40" i="19"/>
  <c r="M40" i="19"/>
  <c r="Q40" i="19"/>
  <c r="C41" i="19"/>
  <c r="E41" i="19"/>
  <c r="I41" i="19"/>
  <c r="K41" i="19"/>
  <c r="M41" i="19"/>
  <c r="Q41" i="19"/>
  <c r="C42" i="19"/>
  <c r="E42" i="19"/>
  <c r="I42" i="19"/>
  <c r="K42" i="19"/>
  <c r="M42" i="19"/>
  <c r="Q42" i="19"/>
  <c r="C43" i="19"/>
  <c r="E43" i="19"/>
  <c r="I43" i="19"/>
  <c r="K43" i="19"/>
  <c r="M43" i="19"/>
  <c r="Q43" i="19"/>
  <c r="C44" i="19"/>
  <c r="E44" i="19"/>
  <c r="I44" i="19"/>
  <c r="K44" i="19"/>
  <c r="M44" i="19"/>
  <c r="Q44" i="19"/>
  <c r="C45" i="19"/>
  <c r="E45" i="19"/>
  <c r="I45" i="19"/>
  <c r="K45" i="19"/>
  <c r="M45" i="19"/>
  <c r="Q45" i="19"/>
  <c r="C46" i="19"/>
  <c r="E46" i="19"/>
  <c r="I46" i="19"/>
  <c r="K46" i="19"/>
  <c r="M46" i="19"/>
  <c r="Q46" i="19"/>
  <c r="C47" i="19"/>
  <c r="E47" i="19"/>
  <c r="I47" i="19"/>
  <c r="K47" i="19"/>
  <c r="M47" i="19"/>
  <c r="Q47" i="19"/>
  <c r="C48" i="19"/>
  <c r="E48" i="19"/>
  <c r="I48" i="19"/>
  <c r="K48" i="19"/>
  <c r="M48" i="19"/>
  <c r="Q48" i="19"/>
  <c r="C49" i="19"/>
  <c r="E49" i="19"/>
  <c r="I49" i="19"/>
  <c r="K49" i="19"/>
  <c r="M49" i="19"/>
  <c r="Q49" i="19"/>
  <c r="C50" i="19"/>
  <c r="E50" i="19"/>
  <c r="I50" i="19"/>
  <c r="K50" i="19"/>
  <c r="M50" i="19"/>
  <c r="Q50" i="19"/>
  <c r="D33" i="19"/>
  <c r="F33" i="19"/>
  <c r="P33" i="19"/>
  <c r="L34" i="19"/>
  <c r="N34" i="19"/>
  <c r="P34" i="19"/>
  <c r="P53" i="19" s="1"/>
  <c r="P35" i="19"/>
  <c r="B36" i="19"/>
  <c r="D36" i="19"/>
  <c r="P36" i="19"/>
  <c r="B37" i="19"/>
  <c r="D37" i="19"/>
  <c r="L37" i="19"/>
  <c r="P37" i="19"/>
  <c r="J38" i="19"/>
  <c r="L38" i="19"/>
  <c r="P38" i="19"/>
  <c r="B39" i="19"/>
  <c r="H39" i="19"/>
  <c r="P39" i="19"/>
  <c r="B40" i="19"/>
  <c r="P40" i="19"/>
  <c r="H41" i="19"/>
  <c r="J41" i="19"/>
  <c r="P41" i="19"/>
  <c r="B42" i="19"/>
  <c r="D42" i="19"/>
  <c r="F42" i="19"/>
  <c r="H42" i="19"/>
  <c r="P42" i="19"/>
  <c r="B43" i="19"/>
  <c r="L43" i="19"/>
  <c r="N43" i="19"/>
  <c r="P43" i="19"/>
  <c r="P44" i="19"/>
  <c r="B45" i="19"/>
  <c r="D45" i="19"/>
  <c r="P45" i="19"/>
  <c r="B46" i="19"/>
  <c r="D46" i="19"/>
  <c r="L46" i="19"/>
  <c r="P46" i="19"/>
  <c r="J47" i="19"/>
  <c r="L47" i="19"/>
  <c r="P47" i="19"/>
  <c r="B48" i="19"/>
  <c r="H48" i="19"/>
  <c r="P48" i="19"/>
  <c r="B49" i="19"/>
  <c r="P49" i="19"/>
  <c r="H50" i="19"/>
  <c r="J50" i="19"/>
  <c r="P50" i="19"/>
  <c r="Q54" i="19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N17" i="2"/>
  <c r="M17" i="2"/>
  <c r="L17" i="2"/>
  <c r="K17" i="2"/>
  <c r="J17" i="2"/>
  <c r="I17" i="2"/>
  <c r="G17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Q30" i="17"/>
  <c r="M30" i="17"/>
  <c r="C17" i="17"/>
  <c r="B17" i="17"/>
  <c r="C4" i="17"/>
  <c r="C22" i="17" s="1"/>
  <c r="B4" i="17"/>
  <c r="P1" i="17"/>
  <c r="L1" i="17"/>
  <c r="N50" i="17"/>
  <c r="N49" i="17"/>
  <c r="N48" i="17"/>
  <c r="N47" i="17"/>
  <c r="N45" i="17"/>
  <c r="N44" i="17"/>
  <c r="N43" i="17"/>
  <c r="N42" i="17"/>
  <c r="N41" i="17"/>
  <c r="N40" i="17"/>
  <c r="N39" i="17"/>
  <c r="N38" i="17"/>
  <c r="N37" i="17"/>
  <c r="N36" i="17"/>
  <c r="N35" i="17"/>
  <c r="N34" i="17"/>
  <c r="G43" i="17"/>
  <c r="G38" i="17"/>
  <c r="N46" i="17"/>
  <c r="N33" i="17"/>
  <c r="P50" i="17"/>
  <c r="P49" i="17"/>
  <c r="P48" i="17"/>
  <c r="P47" i="17"/>
  <c r="P45" i="17"/>
  <c r="P44" i="17"/>
  <c r="P43" i="17"/>
  <c r="P42" i="17"/>
  <c r="P41" i="17"/>
  <c r="P40" i="17"/>
  <c r="P39" i="17"/>
  <c r="P38" i="17"/>
  <c r="P37" i="17"/>
  <c r="P36" i="17"/>
  <c r="P35" i="17"/>
  <c r="P34" i="17"/>
  <c r="P46" i="17"/>
  <c r="P33" i="17"/>
  <c r="Q30" i="18"/>
  <c r="M30" i="18"/>
  <c r="C17" i="18"/>
  <c r="B17" i="18"/>
  <c r="C4" i="18"/>
  <c r="B4" i="18"/>
  <c r="B22" i="18" s="1"/>
  <c r="P1" i="18"/>
  <c r="L1" i="18"/>
  <c r="Q42" i="18"/>
  <c r="Q41" i="18"/>
  <c r="Q40" i="18"/>
  <c r="M50" i="18"/>
  <c r="M49" i="18"/>
  <c r="M48" i="18"/>
  <c r="M47" i="18"/>
  <c r="M45" i="18"/>
  <c r="M44" i="18"/>
  <c r="M43" i="18"/>
  <c r="M42" i="18"/>
  <c r="M41" i="18"/>
  <c r="M40" i="18"/>
  <c r="M39" i="18"/>
  <c r="M38" i="18"/>
  <c r="M37" i="18"/>
  <c r="M36" i="18"/>
  <c r="M35" i="18"/>
  <c r="M34" i="18"/>
  <c r="I50" i="18"/>
  <c r="I49" i="18"/>
  <c r="I48" i="18"/>
  <c r="I47" i="18"/>
  <c r="I45" i="18"/>
  <c r="I44" i="18"/>
  <c r="I43" i="18"/>
  <c r="I42" i="18"/>
  <c r="I41" i="18"/>
  <c r="I40" i="18"/>
  <c r="I39" i="18"/>
  <c r="I38" i="18"/>
  <c r="I37" i="18"/>
  <c r="I36" i="18"/>
  <c r="I35" i="18"/>
  <c r="I34" i="18"/>
  <c r="M46" i="18"/>
  <c r="I46" i="18"/>
  <c r="Q33" i="18"/>
  <c r="M33" i="18"/>
  <c r="I33" i="18"/>
  <c r="Q30" i="16"/>
  <c r="M30" i="16"/>
  <c r="C17" i="16"/>
  <c r="B17" i="16"/>
  <c r="C4" i="16"/>
  <c r="B4" i="16"/>
  <c r="P1" i="16"/>
  <c r="L1" i="16"/>
  <c r="K50" i="16"/>
  <c r="K38" i="16"/>
  <c r="K37" i="16"/>
  <c r="Q30" i="23"/>
  <c r="M30" i="23"/>
  <c r="Q47" i="23"/>
  <c r="P47" i="23"/>
  <c r="O47" i="23"/>
  <c r="N47" i="23"/>
  <c r="M47" i="23"/>
  <c r="L47" i="23"/>
  <c r="K47" i="23"/>
  <c r="J47" i="23"/>
  <c r="I47" i="23"/>
  <c r="H47" i="23"/>
  <c r="G47" i="23"/>
  <c r="F47" i="23"/>
  <c r="E47" i="23"/>
  <c r="D47" i="23"/>
  <c r="C19" i="23"/>
  <c r="B19" i="23"/>
  <c r="B33" i="23"/>
  <c r="B48" i="23" s="1"/>
  <c r="B47" i="23"/>
  <c r="P1" i="23"/>
  <c r="L1" i="23"/>
  <c r="E33" i="23"/>
  <c r="G33" i="23"/>
  <c r="I33" i="23"/>
  <c r="K33" i="23"/>
  <c r="M33" i="23"/>
  <c r="O33" i="23"/>
  <c r="Q33" i="23"/>
  <c r="E34" i="23"/>
  <c r="G34" i="23"/>
  <c r="I34" i="23"/>
  <c r="K34" i="23"/>
  <c r="M34" i="23"/>
  <c r="O34" i="23"/>
  <c r="Q34" i="23"/>
  <c r="E35" i="23"/>
  <c r="G35" i="23"/>
  <c r="I35" i="23"/>
  <c r="K35" i="23"/>
  <c r="M35" i="23"/>
  <c r="O35" i="23"/>
  <c r="Q35" i="23"/>
  <c r="E36" i="23"/>
  <c r="G36" i="23"/>
  <c r="I36" i="23"/>
  <c r="K36" i="23"/>
  <c r="M36" i="23"/>
  <c r="O36" i="23"/>
  <c r="Q36" i="23"/>
  <c r="E37" i="23"/>
  <c r="G37" i="23"/>
  <c r="I37" i="23"/>
  <c r="K37" i="23"/>
  <c r="M37" i="23"/>
  <c r="O37" i="23"/>
  <c r="Q37" i="23"/>
  <c r="E38" i="23"/>
  <c r="G38" i="23"/>
  <c r="I38" i="23"/>
  <c r="K38" i="23"/>
  <c r="M38" i="23"/>
  <c r="O38" i="23"/>
  <c r="Q38" i="23"/>
  <c r="E39" i="23"/>
  <c r="G39" i="23"/>
  <c r="I39" i="23"/>
  <c r="K39" i="23"/>
  <c r="M39" i="23"/>
  <c r="O39" i="23"/>
  <c r="Q39" i="23"/>
  <c r="E40" i="23"/>
  <c r="G40" i="23"/>
  <c r="I40" i="23"/>
  <c r="K40" i="23"/>
  <c r="M40" i="23"/>
  <c r="O40" i="23"/>
  <c r="Q40" i="23"/>
  <c r="E41" i="23"/>
  <c r="G41" i="23"/>
  <c r="I41" i="23"/>
  <c r="K41" i="23"/>
  <c r="M41" i="23"/>
  <c r="O41" i="23"/>
  <c r="Q41" i="23"/>
  <c r="E42" i="23"/>
  <c r="G42" i="23"/>
  <c r="I42" i="23"/>
  <c r="K42" i="23"/>
  <c r="M42" i="23"/>
  <c r="O42" i="23"/>
  <c r="Q42" i="23"/>
  <c r="E43" i="23"/>
  <c r="G43" i="23"/>
  <c r="I43" i="23"/>
  <c r="K43" i="23"/>
  <c r="M43" i="23"/>
  <c r="O43" i="23"/>
  <c r="Q43" i="23"/>
  <c r="E44" i="23"/>
  <c r="G44" i="23"/>
  <c r="I44" i="23"/>
  <c r="K44" i="23"/>
  <c r="M44" i="23"/>
  <c r="O44" i="23"/>
  <c r="Q44" i="23"/>
  <c r="E45" i="23"/>
  <c r="G45" i="23"/>
  <c r="I45" i="23"/>
  <c r="K45" i="23"/>
  <c r="M45" i="23"/>
  <c r="O45" i="23"/>
  <c r="Q45" i="23"/>
  <c r="E46" i="23"/>
  <c r="G46" i="23"/>
  <c r="I46" i="23"/>
  <c r="K46" i="23"/>
  <c r="M46" i="23"/>
  <c r="O46" i="23"/>
  <c r="Q46" i="23"/>
  <c r="D33" i="23"/>
  <c r="F33" i="23"/>
  <c r="H33" i="23"/>
  <c r="J33" i="23"/>
  <c r="L33" i="23"/>
  <c r="N33" i="23"/>
  <c r="P33" i="23"/>
  <c r="B34" i="23"/>
  <c r="D34" i="23"/>
  <c r="F34" i="23"/>
  <c r="H34" i="23"/>
  <c r="J34" i="23"/>
  <c r="L34" i="23"/>
  <c r="N34" i="23"/>
  <c r="P34" i="23"/>
  <c r="D35" i="23"/>
  <c r="D48" i="23" s="1"/>
  <c r="F35" i="23"/>
  <c r="H35" i="23"/>
  <c r="J35" i="23"/>
  <c r="L35" i="23"/>
  <c r="N35" i="23"/>
  <c r="P35" i="23"/>
  <c r="B36" i="23"/>
  <c r="D36" i="23"/>
  <c r="F36" i="23"/>
  <c r="H36" i="23"/>
  <c r="J36" i="23"/>
  <c r="L36" i="23"/>
  <c r="L48" i="23" s="1"/>
  <c r="N36" i="23"/>
  <c r="P36" i="23"/>
  <c r="B37" i="23"/>
  <c r="D37" i="23"/>
  <c r="F37" i="23"/>
  <c r="H37" i="23"/>
  <c r="J37" i="23"/>
  <c r="J48" i="23" s="1"/>
  <c r="L37" i="23"/>
  <c r="N37" i="23"/>
  <c r="P37" i="23"/>
  <c r="D38" i="23"/>
  <c r="F38" i="23"/>
  <c r="H38" i="23"/>
  <c r="J38" i="23"/>
  <c r="L38" i="23"/>
  <c r="N38" i="23"/>
  <c r="P38" i="23"/>
  <c r="B39" i="23"/>
  <c r="D39" i="23"/>
  <c r="F39" i="23"/>
  <c r="H39" i="23"/>
  <c r="J39" i="23"/>
  <c r="L39" i="23"/>
  <c r="N39" i="23"/>
  <c r="P39" i="23"/>
  <c r="B40" i="23"/>
  <c r="D40" i="23"/>
  <c r="F40" i="23"/>
  <c r="H40" i="23"/>
  <c r="J40" i="23"/>
  <c r="L40" i="23"/>
  <c r="N40" i="23"/>
  <c r="P40" i="23"/>
  <c r="D41" i="23"/>
  <c r="F41" i="23"/>
  <c r="H41" i="23"/>
  <c r="J41" i="23"/>
  <c r="L41" i="23"/>
  <c r="N41" i="23"/>
  <c r="P41" i="23"/>
  <c r="B42" i="23"/>
  <c r="D42" i="23"/>
  <c r="F42" i="23"/>
  <c r="H42" i="23"/>
  <c r="J42" i="23"/>
  <c r="L42" i="23"/>
  <c r="N42" i="23"/>
  <c r="P42" i="23"/>
  <c r="B43" i="23"/>
  <c r="D43" i="23"/>
  <c r="F43" i="23"/>
  <c r="H43" i="23"/>
  <c r="J43" i="23"/>
  <c r="L43" i="23"/>
  <c r="N43" i="23"/>
  <c r="P43" i="23"/>
  <c r="D44" i="23"/>
  <c r="F44" i="23"/>
  <c r="H44" i="23"/>
  <c r="J44" i="23"/>
  <c r="L44" i="23"/>
  <c r="N44" i="23"/>
  <c r="P44" i="23"/>
  <c r="B45" i="23"/>
  <c r="D45" i="23"/>
  <c r="F45" i="23"/>
  <c r="H45" i="23"/>
  <c r="J45" i="23"/>
  <c r="L45" i="23"/>
  <c r="N45" i="23"/>
  <c r="P45" i="23"/>
  <c r="B46" i="23"/>
  <c r="D46" i="23"/>
  <c r="F46" i="23"/>
  <c r="H46" i="23"/>
  <c r="J46" i="23"/>
  <c r="L46" i="23"/>
  <c r="N46" i="23"/>
  <c r="P46" i="23"/>
  <c r="Q30" i="24"/>
  <c r="M30" i="24"/>
  <c r="Q47" i="24"/>
  <c r="P47" i="24"/>
  <c r="O47" i="24"/>
  <c r="N47" i="24"/>
  <c r="M47" i="24"/>
  <c r="L47" i="24"/>
  <c r="K47" i="24"/>
  <c r="J47" i="24"/>
  <c r="I47" i="24"/>
  <c r="H47" i="24"/>
  <c r="G47" i="24"/>
  <c r="F47" i="24"/>
  <c r="E47" i="24"/>
  <c r="D47" i="24"/>
  <c r="C19" i="24"/>
  <c r="B19" i="24"/>
  <c r="P1" i="24"/>
  <c r="L1" i="24"/>
  <c r="E33" i="24"/>
  <c r="G33" i="24"/>
  <c r="I33" i="24"/>
  <c r="K33" i="24"/>
  <c r="M33" i="24"/>
  <c r="O33" i="24"/>
  <c r="Q33" i="24"/>
  <c r="E34" i="24"/>
  <c r="G34" i="24"/>
  <c r="I34" i="24"/>
  <c r="K34" i="24"/>
  <c r="M34" i="24"/>
  <c r="O34" i="24"/>
  <c r="Q34" i="24"/>
  <c r="E35" i="24"/>
  <c r="G35" i="24"/>
  <c r="I35" i="24"/>
  <c r="K35" i="24"/>
  <c r="M35" i="24"/>
  <c r="O35" i="24"/>
  <c r="Q35" i="24"/>
  <c r="E36" i="24"/>
  <c r="G36" i="24"/>
  <c r="I36" i="24"/>
  <c r="K36" i="24"/>
  <c r="M36" i="24"/>
  <c r="O36" i="24"/>
  <c r="Q36" i="24"/>
  <c r="E37" i="24"/>
  <c r="G37" i="24"/>
  <c r="I37" i="24"/>
  <c r="K37" i="24"/>
  <c r="M37" i="24"/>
  <c r="O37" i="24"/>
  <c r="Q37" i="24"/>
  <c r="E38" i="24"/>
  <c r="G38" i="24"/>
  <c r="I38" i="24"/>
  <c r="K38" i="24"/>
  <c r="M38" i="24"/>
  <c r="O38" i="24"/>
  <c r="Q38" i="24"/>
  <c r="E39" i="24"/>
  <c r="G39" i="24"/>
  <c r="I39" i="24"/>
  <c r="K39" i="24"/>
  <c r="M39" i="24"/>
  <c r="O39" i="24"/>
  <c r="Q39" i="24"/>
  <c r="E40" i="24"/>
  <c r="G40" i="24"/>
  <c r="I40" i="24"/>
  <c r="K40" i="24"/>
  <c r="M40" i="24"/>
  <c r="O40" i="24"/>
  <c r="Q40" i="24"/>
  <c r="E41" i="24"/>
  <c r="G41" i="24"/>
  <c r="I41" i="24"/>
  <c r="K41" i="24"/>
  <c r="M41" i="24"/>
  <c r="O41" i="24"/>
  <c r="Q41" i="24"/>
  <c r="E42" i="24"/>
  <c r="G42" i="24"/>
  <c r="I42" i="24"/>
  <c r="K42" i="24"/>
  <c r="M42" i="24"/>
  <c r="O42" i="24"/>
  <c r="Q42" i="24"/>
  <c r="E43" i="24"/>
  <c r="G43" i="24"/>
  <c r="I43" i="24"/>
  <c r="K43" i="24"/>
  <c r="M43" i="24"/>
  <c r="O43" i="24"/>
  <c r="Q43" i="24"/>
  <c r="E44" i="24"/>
  <c r="G44" i="24"/>
  <c r="I44" i="24"/>
  <c r="K44" i="24"/>
  <c r="M44" i="24"/>
  <c r="O44" i="24"/>
  <c r="Q44" i="24"/>
  <c r="E45" i="24"/>
  <c r="G45" i="24"/>
  <c r="I45" i="24"/>
  <c r="K45" i="24"/>
  <c r="M45" i="24"/>
  <c r="O45" i="24"/>
  <c r="Q45" i="24"/>
  <c r="E46" i="24"/>
  <c r="G46" i="24"/>
  <c r="I46" i="24"/>
  <c r="K46" i="24"/>
  <c r="M46" i="24"/>
  <c r="O46" i="24"/>
  <c r="Q46" i="24"/>
  <c r="D33" i="24"/>
  <c r="F33" i="24"/>
  <c r="H33" i="24"/>
  <c r="J33" i="24"/>
  <c r="L33" i="24"/>
  <c r="N33" i="24"/>
  <c r="P33" i="24"/>
  <c r="B34" i="24"/>
  <c r="D34" i="24"/>
  <c r="F34" i="24"/>
  <c r="H34" i="24"/>
  <c r="J34" i="24"/>
  <c r="L34" i="24"/>
  <c r="N34" i="24"/>
  <c r="P34" i="24"/>
  <c r="B35" i="24"/>
  <c r="D35" i="24"/>
  <c r="F35" i="24"/>
  <c r="H35" i="24"/>
  <c r="J35" i="24"/>
  <c r="L35" i="24"/>
  <c r="N35" i="24"/>
  <c r="P35" i="24"/>
  <c r="D36" i="24"/>
  <c r="F36" i="24"/>
  <c r="F48" i="24" s="1"/>
  <c r="H36" i="24"/>
  <c r="J36" i="24"/>
  <c r="L36" i="24"/>
  <c r="N36" i="24"/>
  <c r="P36" i="24"/>
  <c r="B37" i="24"/>
  <c r="D37" i="24"/>
  <c r="F37" i="24"/>
  <c r="H37" i="24"/>
  <c r="J37" i="24"/>
  <c r="L37" i="24"/>
  <c r="N37" i="24"/>
  <c r="P37" i="24"/>
  <c r="B38" i="24"/>
  <c r="D38" i="24"/>
  <c r="F38" i="24"/>
  <c r="H38" i="24"/>
  <c r="J38" i="24"/>
  <c r="L38" i="24"/>
  <c r="N38" i="24"/>
  <c r="P38" i="24"/>
  <c r="D39" i="24"/>
  <c r="F39" i="24"/>
  <c r="H39" i="24"/>
  <c r="J39" i="24"/>
  <c r="L39" i="24"/>
  <c r="N39" i="24"/>
  <c r="P39" i="24"/>
  <c r="B40" i="24"/>
  <c r="D40" i="24"/>
  <c r="F40" i="24"/>
  <c r="H40" i="24"/>
  <c r="J40" i="24"/>
  <c r="L40" i="24"/>
  <c r="N40" i="24"/>
  <c r="P40" i="24"/>
  <c r="B41" i="24"/>
  <c r="D41" i="24"/>
  <c r="F41" i="24"/>
  <c r="H41" i="24"/>
  <c r="J41" i="24"/>
  <c r="L41" i="24"/>
  <c r="N41" i="24"/>
  <c r="P41" i="24"/>
  <c r="D42" i="24"/>
  <c r="F42" i="24"/>
  <c r="H42" i="24"/>
  <c r="J42" i="24"/>
  <c r="L42" i="24"/>
  <c r="N42" i="24"/>
  <c r="P42" i="24"/>
  <c r="B43" i="24"/>
  <c r="D43" i="24"/>
  <c r="F43" i="24"/>
  <c r="H43" i="24"/>
  <c r="J43" i="24"/>
  <c r="L43" i="24"/>
  <c r="N43" i="24"/>
  <c r="P43" i="24"/>
  <c r="B44" i="24"/>
  <c r="D44" i="24"/>
  <c r="F44" i="24"/>
  <c r="H44" i="24"/>
  <c r="J44" i="24"/>
  <c r="L44" i="24"/>
  <c r="N44" i="24"/>
  <c r="P44" i="24"/>
  <c r="D45" i="24"/>
  <c r="F45" i="24"/>
  <c r="H45" i="24"/>
  <c r="J45" i="24"/>
  <c r="L45" i="24"/>
  <c r="N45" i="24"/>
  <c r="P45" i="24"/>
  <c r="B46" i="24"/>
  <c r="D46" i="24"/>
  <c r="F46" i="24"/>
  <c r="H46" i="24"/>
  <c r="J46" i="24"/>
  <c r="L46" i="24"/>
  <c r="N46" i="24"/>
  <c r="P46" i="24"/>
  <c r="G48" i="24"/>
  <c r="M30" i="22"/>
  <c r="Q47" i="22"/>
  <c r="O47" i="22"/>
  <c r="N47" i="22"/>
  <c r="M47" i="22"/>
  <c r="L47" i="22"/>
  <c r="K47" i="22"/>
  <c r="J47" i="22"/>
  <c r="I47" i="22"/>
  <c r="H47" i="22"/>
  <c r="G47" i="22"/>
  <c r="F47" i="22"/>
  <c r="E47" i="22"/>
  <c r="D47" i="22"/>
  <c r="C19" i="22"/>
  <c r="B19" i="22"/>
  <c r="B33" i="22"/>
  <c r="B48" i="22" s="1"/>
  <c r="P1" i="22"/>
  <c r="L1" i="22"/>
  <c r="E33" i="22"/>
  <c r="G33" i="22"/>
  <c r="I33" i="22"/>
  <c r="K33" i="22"/>
  <c r="M33" i="22"/>
  <c r="O33" i="22"/>
  <c r="Q33" i="22"/>
  <c r="E34" i="22"/>
  <c r="G34" i="22"/>
  <c r="I34" i="22"/>
  <c r="K34" i="22"/>
  <c r="M34" i="22"/>
  <c r="O34" i="22"/>
  <c r="Q34" i="22"/>
  <c r="E35" i="22"/>
  <c r="G35" i="22"/>
  <c r="I35" i="22"/>
  <c r="K35" i="22"/>
  <c r="M35" i="22"/>
  <c r="O35" i="22"/>
  <c r="Q35" i="22"/>
  <c r="E36" i="22"/>
  <c r="G36" i="22"/>
  <c r="I36" i="22"/>
  <c r="K36" i="22"/>
  <c r="M36" i="22"/>
  <c r="O36" i="22"/>
  <c r="Q36" i="22"/>
  <c r="E37" i="22"/>
  <c r="G37" i="22"/>
  <c r="I37" i="22"/>
  <c r="K37" i="22"/>
  <c r="M37" i="22"/>
  <c r="O37" i="22"/>
  <c r="Q37" i="22"/>
  <c r="E38" i="22"/>
  <c r="G38" i="22"/>
  <c r="I38" i="22"/>
  <c r="K38" i="22"/>
  <c r="M38" i="22"/>
  <c r="O38" i="22"/>
  <c r="Q38" i="22"/>
  <c r="E39" i="22"/>
  <c r="G39" i="22"/>
  <c r="I39" i="22"/>
  <c r="K39" i="22"/>
  <c r="M39" i="22"/>
  <c r="O39" i="22"/>
  <c r="Q39" i="22"/>
  <c r="E40" i="22"/>
  <c r="G40" i="22"/>
  <c r="I40" i="22"/>
  <c r="K40" i="22"/>
  <c r="M40" i="22"/>
  <c r="O40" i="22"/>
  <c r="Q40" i="22"/>
  <c r="E41" i="22"/>
  <c r="G41" i="22"/>
  <c r="I41" i="22"/>
  <c r="K41" i="22"/>
  <c r="M41" i="22"/>
  <c r="O41" i="22"/>
  <c r="Q41" i="22"/>
  <c r="E42" i="22"/>
  <c r="G42" i="22"/>
  <c r="I42" i="22"/>
  <c r="K42" i="22"/>
  <c r="M42" i="22"/>
  <c r="O42" i="22"/>
  <c r="Q42" i="22"/>
  <c r="E43" i="22"/>
  <c r="G43" i="22"/>
  <c r="I43" i="22"/>
  <c r="K43" i="22"/>
  <c r="M43" i="22"/>
  <c r="O43" i="22"/>
  <c r="Q43" i="22"/>
  <c r="E44" i="22"/>
  <c r="G44" i="22"/>
  <c r="I44" i="22"/>
  <c r="K44" i="22"/>
  <c r="M44" i="22"/>
  <c r="O44" i="22"/>
  <c r="Q44" i="22"/>
  <c r="E45" i="22"/>
  <c r="G45" i="22"/>
  <c r="I45" i="22"/>
  <c r="K45" i="22"/>
  <c r="M45" i="22"/>
  <c r="O45" i="22"/>
  <c r="Q45" i="22"/>
  <c r="E46" i="22"/>
  <c r="G46" i="22"/>
  <c r="I46" i="22"/>
  <c r="K46" i="22"/>
  <c r="M46" i="22"/>
  <c r="O46" i="22"/>
  <c r="Q46" i="22"/>
  <c r="D33" i="22"/>
  <c r="F33" i="22"/>
  <c r="H33" i="22"/>
  <c r="J33" i="22"/>
  <c r="L33" i="22"/>
  <c r="N33" i="22"/>
  <c r="D34" i="22"/>
  <c r="F34" i="22"/>
  <c r="H34" i="22"/>
  <c r="J34" i="22"/>
  <c r="L34" i="22"/>
  <c r="N34" i="22"/>
  <c r="D35" i="22"/>
  <c r="F35" i="22"/>
  <c r="H35" i="22"/>
  <c r="J35" i="22"/>
  <c r="L35" i="22"/>
  <c r="N35" i="22"/>
  <c r="D36" i="22"/>
  <c r="F36" i="22"/>
  <c r="H36" i="22"/>
  <c r="J36" i="22"/>
  <c r="L36" i="22"/>
  <c r="N36" i="22"/>
  <c r="D37" i="22"/>
  <c r="F37" i="22"/>
  <c r="H37" i="22"/>
  <c r="J37" i="22"/>
  <c r="L37" i="22"/>
  <c r="N37" i="22"/>
  <c r="B38" i="22"/>
  <c r="D38" i="22"/>
  <c r="F38" i="22"/>
  <c r="H38" i="22"/>
  <c r="J38" i="22"/>
  <c r="L38" i="22"/>
  <c r="N38" i="22"/>
  <c r="D39" i="22"/>
  <c r="F39" i="22"/>
  <c r="H39" i="22"/>
  <c r="J39" i="22"/>
  <c r="L39" i="22"/>
  <c r="N39" i="22"/>
  <c r="B40" i="22"/>
  <c r="D40" i="22"/>
  <c r="F40" i="22"/>
  <c r="H40" i="22"/>
  <c r="J40" i="22"/>
  <c r="L40" i="22"/>
  <c r="N40" i="22"/>
  <c r="D41" i="22"/>
  <c r="F41" i="22"/>
  <c r="H41" i="22"/>
  <c r="J41" i="22"/>
  <c r="L41" i="22"/>
  <c r="N41" i="22"/>
  <c r="D42" i="22"/>
  <c r="F42" i="22"/>
  <c r="H42" i="22"/>
  <c r="J42" i="22"/>
  <c r="L42" i="22"/>
  <c r="N42" i="22"/>
  <c r="B43" i="22"/>
  <c r="D43" i="22"/>
  <c r="F43" i="22"/>
  <c r="H43" i="22"/>
  <c r="J43" i="22"/>
  <c r="L43" i="22"/>
  <c r="N43" i="22"/>
  <c r="D44" i="22"/>
  <c r="F44" i="22"/>
  <c r="H44" i="22"/>
  <c r="J44" i="22"/>
  <c r="L44" i="22"/>
  <c r="N44" i="22"/>
  <c r="D45" i="22"/>
  <c r="F45" i="22"/>
  <c r="H45" i="22"/>
  <c r="J45" i="22"/>
  <c r="L45" i="22"/>
  <c r="N45" i="22"/>
  <c r="D46" i="22"/>
  <c r="F46" i="22"/>
  <c r="H46" i="22"/>
  <c r="J46" i="22"/>
  <c r="L46" i="22"/>
  <c r="N46" i="22"/>
  <c r="V39" i="3"/>
  <c r="V47" i="3"/>
  <c r="V34" i="3"/>
  <c r="V38" i="3"/>
  <c r="V40" i="3"/>
  <c r="V44" i="3"/>
  <c r="V35" i="3"/>
  <c r="V43" i="3"/>
  <c r="V37" i="3"/>
  <c r="V41" i="3"/>
  <c r="V46" i="5"/>
  <c r="V42" i="5"/>
  <c r="V38" i="5"/>
  <c r="V34" i="5"/>
  <c r="V50" i="5"/>
  <c r="V37" i="5"/>
  <c r="V45" i="5"/>
  <c r="V49" i="5"/>
  <c r="V36" i="5"/>
  <c r="V40" i="5"/>
  <c r="V44" i="5"/>
  <c r="V48" i="5"/>
  <c r="V33" i="5"/>
  <c r="V41" i="5"/>
  <c r="V35" i="5"/>
  <c r="V39" i="5"/>
  <c r="V43" i="5"/>
  <c r="V47" i="5"/>
  <c r="V36" i="2"/>
  <c r="V38" i="2"/>
  <c r="V73" i="1"/>
  <c r="V74" i="1"/>
  <c r="V69" i="1"/>
  <c r="V65" i="1"/>
  <c r="V71" i="1"/>
  <c r="V57" i="1"/>
  <c r="V52" i="1"/>
  <c r="V48" i="1"/>
  <c r="V44" i="1"/>
  <c r="V61" i="1"/>
  <c r="V43" i="1"/>
  <c r="V51" i="1"/>
  <c r="V60" i="1"/>
  <c r="V64" i="1"/>
  <c r="V72" i="1"/>
  <c r="V41" i="1"/>
  <c r="V45" i="1"/>
  <c r="V49" i="1"/>
  <c r="V53" i="1"/>
  <c r="V58" i="1"/>
  <c r="V62" i="1"/>
  <c r="V66" i="1"/>
  <c r="V47" i="1"/>
  <c r="V56" i="1"/>
  <c r="V68" i="1"/>
  <c r="V42" i="1"/>
  <c r="V46" i="1"/>
  <c r="V50" i="1"/>
  <c r="V54" i="1"/>
  <c r="V59" i="1"/>
  <c r="V63" i="1"/>
  <c r="C35" i="22"/>
  <c r="C39" i="22"/>
  <c r="I51" i="18"/>
  <c r="C35" i="23"/>
  <c r="C37" i="23"/>
  <c r="C44" i="23"/>
  <c r="D70" i="13"/>
  <c r="D35" i="1"/>
  <c r="M69" i="14"/>
  <c r="M34" i="1"/>
  <c r="R3" i="9"/>
  <c r="Y3" i="9"/>
  <c r="K53" i="19"/>
  <c r="K52" i="19"/>
  <c r="I53" i="20"/>
  <c r="I72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42" i="14"/>
  <c r="I65" i="14"/>
  <c r="I40" i="14"/>
  <c r="F71" i="13"/>
  <c r="F36" i="1"/>
  <c r="P72" i="13"/>
  <c r="P37" i="1"/>
  <c r="O35" i="1"/>
  <c r="P19" i="3"/>
  <c r="P47" i="22"/>
  <c r="P33" i="22"/>
  <c r="P34" i="22"/>
  <c r="P35" i="22"/>
  <c r="P36" i="22"/>
  <c r="P37" i="22"/>
  <c r="P38" i="22"/>
  <c r="P39" i="22"/>
  <c r="P40" i="22"/>
  <c r="P41" i="22"/>
  <c r="P42" i="22"/>
  <c r="P43" i="22"/>
  <c r="P44" i="22"/>
  <c r="P45" i="22"/>
  <c r="P46" i="22"/>
  <c r="S155" i="9"/>
  <c r="AA155" i="9"/>
  <c r="U156" i="9"/>
  <c r="AC156" i="9"/>
  <c r="P49" i="5"/>
  <c r="N71" i="13"/>
  <c r="V5" i="9"/>
  <c r="AC5" i="9"/>
  <c r="AA4" i="9"/>
  <c r="L70" i="13"/>
  <c r="F72" i="13"/>
  <c r="F33" i="1"/>
  <c r="F65" i="13"/>
  <c r="L23" i="5"/>
  <c r="L42" i="5" s="1"/>
  <c r="L51" i="19"/>
  <c r="J69" i="13"/>
  <c r="K9" i="10"/>
  <c r="K15" i="10" s="1"/>
  <c r="K7" i="4"/>
  <c r="H9" i="4"/>
  <c r="H15" i="4" s="1"/>
  <c r="J15" i="12"/>
  <c r="J9" i="4"/>
  <c r="N9" i="12"/>
  <c r="R44" i="9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2" i="13"/>
  <c r="F41" i="13"/>
  <c r="F40" i="13"/>
  <c r="Q27" i="4"/>
  <c r="E33" i="4"/>
  <c r="I41" i="14"/>
  <c r="C34" i="21"/>
  <c r="C40" i="21"/>
  <c r="C42" i="21"/>
  <c r="C44" i="21"/>
  <c r="C46" i="21"/>
  <c r="E35" i="1"/>
  <c r="Y5" i="9"/>
  <c r="U3" i="9"/>
  <c r="J71" i="14"/>
  <c r="J70" i="14"/>
  <c r="J65" i="14"/>
  <c r="J40" i="14"/>
  <c r="J42" i="14"/>
  <c r="J46" i="14"/>
  <c r="J48" i="14"/>
  <c r="J50" i="14"/>
  <c r="J52" i="14"/>
  <c r="J54" i="14"/>
  <c r="J56" i="14"/>
  <c r="J58" i="14"/>
  <c r="J60" i="14"/>
  <c r="J62" i="14"/>
  <c r="J64" i="14"/>
  <c r="O33" i="1"/>
  <c r="O45" i="1" s="1"/>
  <c r="O45" i="15"/>
  <c r="O46" i="15"/>
  <c r="O47" i="15"/>
  <c r="O48" i="15"/>
  <c r="O49" i="15"/>
  <c r="O50" i="15"/>
  <c r="O51" i="15"/>
  <c r="O52" i="15"/>
  <c r="O53" i="15"/>
  <c r="O54" i="15"/>
  <c r="O55" i="15"/>
  <c r="O56" i="15"/>
  <c r="O57" i="15"/>
  <c r="O58" i="15"/>
  <c r="O59" i="15"/>
  <c r="O60" i="15"/>
  <c r="O61" i="15"/>
  <c r="O62" i="15"/>
  <c r="O63" i="15"/>
  <c r="O64" i="15"/>
  <c r="O66" i="15"/>
  <c r="O72" i="15"/>
  <c r="O40" i="15"/>
  <c r="O41" i="15"/>
  <c r="O42" i="15"/>
  <c r="O4" i="2"/>
  <c r="G51" i="19"/>
  <c r="G33" i="19"/>
  <c r="G34" i="19"/>
  <c r="G53" i="19" s="1"/>
  <c r="G35" i="19"/>
  <c r="G36" i="19"/>
  <c r="G37" i="19"/>
  <c r="G38" i="19"/>
  <c r="G39" i="19"/>
  <c r="G40" i="19"/>
  <c r="G41" i="19"/>
  <c r="G42" i="19"/>
  <c r="G43" i="19"/>
  <c r="G44" i="19"/>
  <c r="G45" i="19"/>
  <c r="G46" i="19"/>
  <c r="G47" i="19"/>
  <c r="G48" i="19"/>
  <c r="G49" i="19"/>
  <c r="G50" i="19"/>
  <c r="O51" i="19"/>
  <c r="O33" i="19"/>
  <c r="O34" i="19"/>
  <c r="O35" i="19"/>
  <c r="O36" i="19"/>
  <c r="O37" i="19"/>
  <c r="O38" i="19"/>
  <c r="O39" i="19"/>
  <c r="O40" i="19"/>
  <c r="O41" i="19"/>
  <c r="O42" i="19"/>
  <c r="O43" i="19"/>
  <c r="O44" i="19"/>
  <c r="O45" i="19"/>
  <c r="O46" i="19"/>
  <c r="O47" i="19"/>
  <c r="O48" i="19"/>
  <c r="O49" i="19"/>
  <c r="O50" i="19"/>
  <c r="S47" i="5"/>
  <c r="S33" i="5"/>
  <c r="S40" i="5"/>
  <c r="S44" i="5"/>
  <c r="S49" i="5"/>
  <c r="S50" i="5"/>
  <c r="S34" i="5"/>
  <c r="S37" i="5"/>
  <c r="S41" i="5"/>
  <c r="S45" i="5"/>
  <c r="S35" i="5"/>
  <c r="S42" i="5"/>
  <c r="S39" i="5"/>
  <c r="S48" i="5"/>
  <c r="S38" i="5"/>
  <c r="AF89" i="9"/>
  <c r="S36" i="5"/>
  <c r="T22" i="2"/>
  <c r="T39" i="2" s="1"/>
  <c r="AG43" i="9"/>
  <c r="Z2" i="9"/>
  <c r="P33" i="1"/>
  <c r="P70" i="15"/>
  <c r="D22" i="18"/>
  <c r="D40" i="18" s="1"/>
  <c r="D4" i="2"/>
  <c r="Q43" i="9" s="1"/>
  <c r="F22" i="17"/>
  <c r="F4" i="2"/>
  <c r="S43" i="9" s="1"/>
  <c r="P44" i="5"/>
  <c r="P43" i="5"/>
  <c r="P42" i="5"/>
  <c r="P41" i="5"/>
  <c r="P37" i="5"/>
  <c r="P33" i="5"/>
  <c r="E44" i="3"/>
  <c r="E40" i="3"/>
  <c r="R126" i="9"/>
  <c r="E46" i="3"/>
  <c r="E38" i="3"/>
  <c r="E36" i="3"/>
  <c r="E34" i="3"/>
  <c r="J53" i="20"/>
  <c r="O67" i="15"/>
  <c r="D69" i="15"/>
  <c r="F69" i="13"/>
  <c r="Q36" i="1"/>
  <c r="N24" i="5"/>
  <c r="D25" i="5"/>
  <c r="H25" i="5"/>
  <c r="L25" i="5"/>
  <c r="P25" i="5"/>
  <c r="J59" i="14"/>
  <c r="J51" i="14"/>
  <c r="J41" i="14"/>
  <c r="P72" i="14"/>
  <c r="S51" i="5"/>
  <c r="K34" i="1"/>
  <c r="K69" i="15"/>
  <c r="M70" i="15"/>
  <c r="G36" i="1"/>
  <c r="G71" i="15"/>
  <c r="O71" i="15"/>
  <c r="N37" i="1"/>
  <c r="N72" i="15"/>
  <c r="G34" i="1"/>
  <c r="G69" i="15"/>
  <c r="O69" i="15"/>
  <c r="I70" i="15"/>
  <c r="Q35" i="1"/>
  <c r="Q70" i="15"/>
  <c r="K71" i="15"/>
  <c r="J37" i="1"/>
  <c r="E9" i="10"/>
  <c r="E15" i="10" s="1"/>
  <c r="E7" i="4"/>
  <c r="E65" i="13"/>
  <c r="E47" i="13"/>
  <c r="E48" i="13"/>
  <c r="E49" i="13"/>
  <c r="E50" i="13"/>
  <c r="E53" i="13"/>
  <c r="E54" i="13"/>
  <c r="E55" i="13"/>
  <c r="E56" i="13"/>
  <c r="E59" i="13"/>
  <c r="E60" i="13"/>
  <c r="E61" i="13"/>
  <c r="E62" i="13"/>
  <c r="P71" i="14"/>
  <c r="P70" i="14"/>
  <c r="P69" i="14"/>
  <c r="P40" i="14"/>
  <c r="P41" i="14"/>
  <c r="P42" i="14"/>
  <c r="P45" i="14"/>
  <c r="P46" i="14"/>
  <c r="P47" i="14"/>
  <c r="P48" i="14"/>
  <c r="P49" i="14"/>
  <c r="P50" i="14"/>
  <c r="P51" i="14"/>
  <c r="P52" i="14"/>
  <c r="P53" i="14"/>
  <c r="P54" i="14"/>
  <c r="P55" i="14"/>
  <c r="P56" i="14"/>
  <c r="P57" i="14"/>
  <c r="P58" i="14"/>
  <c r="P59" i="14"/>
  <c r="P60" i="14"/>
  <c r="P61" i="14"/>
  <c r="P62" i="14"/>
  <c r="P63" i="14"/>
  <c r="P64" i="14"/>
  <c r="P66" i="14"/>
  <c r="P65" i="14"/>
  <c r="Q40" i="15"/>
  <c r="Q41" i="15"/>
  <c r="Q42" i="15"/>
  <c r="Q43" i="15"/>
  <c r="Q65" i="15"/>
  <c r="H22" i="17"/>
  <c r="H47" i="17" s="1"/>
  <c r="H17" i="2"/>
  <c r="I22" i="17"/>
  <c r="I43" i="17" s="1"/>
  <c r="I4" i="2"/>
  <c r="J22" i="16"/>
  <c r="J4" i="2"/>
  <c r="W43" i="9" s="1"/>
  <c r="Q82" i="9"/>
  <c r="L33" i="5"/>
  <c r="W85" i="9"/>
  <c r="Q86" i="9"/>
  <c r="Y86" i="9"/>
  <c r="S87" i="9"/>
  <c r="U88" i="9"/>
  <c r="S121" i="9"/>
  <c r="AA121" i="9"/>
  <c r="U122" i="9"/>
  <c r="AC122" i="9"/>
  <c r="W123" i="9"/>
  <c r="Q124" i="9"/>
  <c r="D42" i="3"/>
  <c r="Y124" i="9"/>
  <c r="L42" i="3"/>
  <c r="S125" i="9"/>
  <c r="AA125" i="9"/>
  <c r="M44" i="3"/>
  <c r="M40" i="3"/>
  <c r="Z126" i="9"/>
  <c r="M39" i="3"/>
  <c r="M36" i="3"/>
  <c r="M34" i="3"/>
  <c r="M47" i="3"/>
  <c r="U22" i="2"/>
  <c r="U48" i="2" s="1"/>
  <c r="AH43" i="9"/>
  <c r="K54" i="20"/>
  <c r="H69" i="15"/>
  <c r="Q72" i="15"/>
  <c r="P53" i="1"/>
  <c r="E37" i="1"/>
  <c r="M37" i="1"/>
  <c r="R54" i="5"/>
  <c r="N14" i="4"/>
  <c r="F27" i="4"/>
  <c r="J27" i="4"/>
  <c r="N27" i="4"/>
  <c r="R27" i="4"/>
  <c r="F33" i="4"/>
  <c r="J33" i="4"/>
  <c r="N33" i="4"/>
  <c r="R33" i="4"/>
  <c r="J57" i="14"/>
  <c r="J49" i="14"/>
  <c r="I71" i="14"/>
  <c r="J72" i="14"/>
  <c r="S43" i="5"/>
  <c r="Q67" i="14"/>
  <c r="Q44" i="14"/>
  <c r="Q45" i="14"/>
  <c r="Q46" i="14"/>
  <c r="Q47" i="14"/>
  <c r="Q48" i="14"/>
  <c r="Q49" i="14"/>
  <c r="Q50" i="14"/>
  <c r="Q51" i="14"/>
  <c r="Q52" i="14"/>
  <c r="Q53" i="14"/>
  <c r="Q54" i="14"/>
  <c r="Q55" i="14"/>
  <c r="Q56" i="14"/>
  <c r="Q57" i="14"/>
  <c r="Q58" i="14"/>
  <c r="Q59" i="14"/>
  <c r="Q60" i="14"/>
  <c r="Q61" i="14"/>
  <c r="Q62" i="14"/>
  <c r="Q63" i="14"/>
  <c r="Q64" i="14"/>
  <c r="Q66" i="14"/>
  <c r="L22" i="18"/>
  <c r="L4" i="2"/>
  <c r="Q22" i="17"/>
  <c r="Q4" i="2"/>
  <c r="S82" i="9"/>
  <c r="AA82" i="9"/>
  <c r="U83" i="9"/>
  <c r="AC83" i="9"/>
  <c r="P35" i="5"/>
  <c r="W84" i="9"/>
  <c r="Q85" i="9"/>
  <c r="Y85" i="9"/>
  <c r="S86" i="9"/>
  <c r="AA86" i="9"/>
  <c r="U87" i="9"/>
  <c r="AC87" i="9"/>
  <c r="P45" i="5"/>
  <c r="R52" i="5"/>
  <c r="H69" i="14"/>
  <c r="H40" i="14"/>
  <c r="H41" i="14"/>
  <c r="H42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G4" i="2"/>
  <c r="Q126" i="9"/>
  <c r="D39" i="3"/>
  <c r="Y126" i="9"/>
  <c r="L39" i="3"/>
  <c r="E43" i="3"/>
  <c r="M43" i="3"/>
  <c r="I24" i="5"/>
  <c r="M24" i="5"/>
  <c r="Q24" i="5"/>
  <c r="G25" i="5"/>
  <c r="K25" i="5"/>
  <c r="O25" i="5"/>
  <c r="S42" i="1"/>
  <c r="S46" i="1"/>
  <c r="S50" i="1"/>
  <c r="S54" i="1"/>
  <c r="S59" i="1"/>
  <c r="S63" i="1"/>
  <c r="S67" i="1"/>
  <c r="S43" i="1"/>
  <c r="S47" i="1"/>
  <c r="S51" i="1"/>
  <c r="S56" i="1"/>
  <c r="S60" i="1"/>
  <c r="S64" i="1"/>
  <c r="U69" i="1"/>
  <c r="C42" i="14"/>
  <c r="F22" i="16"/>
  <c r="H22" i="18"/>
  <c r="H49" i="18"/>
  <c r="P22" i="18"/>
  <c r="P40" i="18" s="1"/>
  <c r="G23" i="5"/>
  <c r="G42" i="5" s="1"/>
  <c r="K23" i="5"/>
  <c r="F19" i="3"/>
  <c r="F45" i="3" s="1"/>
  <c r="J19" i="3"/>
  <c r="J36" i="3" s="1"/>
  <c r="N19" i="3"/>
  <c r="N46" i="3" s="1"/>
  <c r="N47" i="3"/>
  <c r="S45" i="3"/>
  <c r="T49" i="5"/>
  <c r="T40" i="5"/>
  <c r="T33" i="5"/>
  <c r="U45" i="3"/>
  <c r="U37" i="3"/>
  <c r="S34" i="3"/>
  <c r="S38" i="3"/>
  <c r="S42" i="3"/>
  <c r="S46" i="3"/>
  <c r="S35" i="3"/>
  <c r="S39" i="3"/>
  <c r="S43" i="3"/>
  <c r="S47" i="3"/>
  <c r="T50" i="5"/>
  <c r="T34" i="5"/>
  <c r="T37" i="5"/>
  <c r="T41" i="5"/>
  <c r="T45" i="5"/>
  <c r="T51" i="5"/>
  <c r="T35" i="5"/>
  <c r="T38" i="5"/>
  <c r="T42" i="5"/>
  <c r="T46" i="5"/>
  <c r="U34" i="3"/>
  <c r="U38" i="3"/>
  <c r="U42" i="3"/>
  <c r="U46" i="3"/>
  <c r="U35" i="3"/>
  <c r="U39" i="3"/>
  <c r="U43" i="3"/>
  <c r="U47" i="3"/>
  <c r="E22" i="17"/>
  <c r="E38" i="17" s="1"/>
  <c r="M22" i="17"/>
  <c r="G19" i="3"/>
  <c r="K19" i="3"/>
  <c r="O19" i="3"/>
  <c r="O42" i="3" s="1"/>
  <c r="T45" i="3"/>
  <c r="T41" i="3"/>
  <c r="T37" i="3"/>
  <c r="T33" i="3"/>
  <c r="U49" i="5"/>
  <c r="U44" i="5"/>
  <c r="U40" i="5"/>
  <c r="U33" i="5"/>
  <c r="U47" i="5"/>
  <c r="P44" i="18"/>
  <c r="P50" i="18"/>
  <c r="P45" i="18"/>
  <c r="P41" i="18"/>
  <c r="P46" i="18"/>
  <c r="P38" i="18"/>
  <c r="P42" i="18"/>
  <c r="P34" i="18"/>
  <c r="P48" i="18"/>
  <c r="Q39" i="17"/>
  <c r="Q33" i="17"/>
  <c r="E9" i="4"/>
  <c r="E15" i="4" s="1"/>
  <c r="J44" i="3"/>
  <c r="G50" i="5"/>
  <c r="G39" i="5"/>
  <c r="G44" i="5"/>
  <c r="T46" i="2"/>
  <c r="T38" i="2"/>
  <c r="L45" i="5"/>
  <c r="L38" i="5"/>
  <c r="L48" i="5"/>
  <c r="O45" i="3"/>
  <c r="E47" i="17"/>
  <c r="E42" i="17"/>
  <c r="E34" i="17"/>
  <c r="E48" i="17"/>
  <c r="E43" i="17"/>
  <c r="E39" i="17"/>
  <c r="E35" i="17"/>
  <c r="E45" i="17"/>
  <c r="E40" i="17"/>
  <c r="E41" i="17"/>
  <c r="E44" i="17"/>
  <c r="E36" i="17"/>
  <c r="E49" i="17"/>
  <c r="E50" i="17"/>
  <c r="G35" i="16"/>
  <c r="G41" i="16"/>
  <c r="G33" i="16"/>
  <c r="Y43" i="9"/>
  <c r="J35" i="16"/>
  <c r="J49" i="16"/>
  <c r="J46" i="16"/>
  <c r="J41" i="16"/>
  <c r="J50" i="16"/>
  <c r="J42" i="16"/>
  <c r="H42" i="17"/>
  <c r="H34" i="17"/>
  <c r="H35" i="17"/>
  <c r="H46" i="17"/>
  <c r="H49" i="17"/>
  <c r="H40" i="17"/>
  <c r="H50" i="17"/>
  <c r="O53" i="19"/>
  <c r="N15" i="12"/>
  <c r="F40" i="3"/>
  <c r="F42" i="3"/>
  <c r="F43" i="3"/>
  <c r="F34" i="3"/>
  <c r="F39" i="3"/>
  <c r="S126" i="9"/>
  <c r="T43" i="9"/>
  <c r="F48" i="17"/>
  <c r="F43" i="17"/>
  <c r="F39" i="17"/>
  <c r="F46" i="17"/>
  <c r="F50" i="17"/>
  <c r="F41" i="17"/>
  <c r="F44" i="17"/>
  <c r="F40" i="17"/>
  <c r="F36" i="17"/>
  <c r="F37" i="17"/>
  <c r="F33" i="17"/>
  <c r="F42" i="17"/>
  <c r="F38" i="17"/>
  <c r="F47" i="17"/>
  <c r="F44" i="16"/>
  <c r="F36" i="16"/>
  <c r="F38" i="16"/>
  <c r="I47" i="17"/>
  <c r="I42" i="17"/>
  <c r="I48" i="17"/>
  <c r="I40" i="17"/>
  <c r="I41" i="17"/>
  <c r="I50" i="17"/>
  <c r="AB43" i="9"/>
  <c r="X126" i="9"/>
  <c r="K42" i="3"/>
  <c r="K45" i="3"/>
  <c r="K41" i="3"/>
  <c r="K38" i="3"/>
  <c r="K35" i="3"/>
  <c r="K46" i="3"/>
  <c r="K36" i="3"/>
  <c r="K40" i="3"/>
  <c r="K33" i="3"/>
  <c r="K34" i="3"/>
  <c r="K44" i="3"/>
  <c r="K39" i="3"/>
  <c r="K37" i="3"/>
  <c r="K47" i="3"/>
  <c r="M47" i="17"/>
  <c r="M48" i="17"/>
  <c r="M43" i="17"/>
  <c r="M37" i="17"/>
  <c r="M46" i="17"/>
  <c r="M36" i="17"/>
  <c r="M50" i="17"/>
  <c r="N40" i="3"/>
  <c r="N42" i="3"/>
  <c r="N43" i="3"/>
  <c r="N39" i="3"/>
  <c r="N36" i="3"/>
  <c r="N34" i="3"/>
  <c r="AA126" i="9"/>
  <c r="N35" i="3"/>
  <c r="H33" i="18"/>
  <c r="H34" i="18"/>
  <c r="H35" i="18"/>
  <c r="L44" i="18"/>
  <c r="L40" i="18"/>
  <c r="L36" i="18"/>
  <c r="L50" i="18"/>
  <c r="L45" i="18"/>
  <c r="L41" i="18"/>
  <c r="L43" i="18"/>
  <c r="L38" i="18"/>
  <c r="L39" i="18"/>
  <c r="L34" i="18"/>
  <c r="L35" i="18"/>
  <c r="L33" i="18"/>
  <c r="L47" i="18"/>
  <c r="L48" i="18"/>
  <c r="V43" i="9"/>
  <c r="D49" i="18"/>
  <c r="D44" i="18"/>
  <c r="D45" i="18"/>
  <c r="D41" i="18"/>
  <c r="D37" i="18"/>
  <c r="D42" i="18"/>
  <c r="D34" i="18"/>
  <c r="D35" i="18"/>
  <c r="D39" i="18"/>
  <c r="O46" i="1"/>
  <c r="F44" i="3"/>
  <c r="G43" i="5"/>
  <c r="K43" i="3"/>
  <c r="N44" i="3"/>
  <c r="F38" i="3"/>
  <c r="L40" i="5"/>
  <c r="P45" i="1"/>
  <c r="F46" i="3"/>
  <c r="O57" i="1"/>
  <c r="F46" i="1"/>
  <c r="F33" i="3"/>
  <c r="F42" i="1"/>
  <c r="I68" i="14"/>
  <c r="X33" i="3"/>
  <c r="X41" i="3"/>
  <c r="X45" i="3"/>
  <c r="X37" i="3"/>
  <c r="X47" i="2"/>
  <c r="X33" i="2"/>
  <c r="X49" i="2"/>
  <c r="X48" i="2"/>
  <c r="X40" i="2"/>
  <c r="X41" i="2"/>
  <c r="X46" i="2"/>
  <c r="X36" i="2"/>
  <c r="X44" i="2"/>
  <c r="X37" i="2"/>
  <c r="X45" i="2"/>
  <c r="W2" i="9"/>
  <c r="F73" i="1"/>
  <c r="P44" i="1"/>
  <c r="O47" i="1"/>
  <c r="O72" i="1"/>
  <c r="O42" i="1"/>
  <c r="P49" i="1"/>
  <c r="P59" i="1"/>
  <c r="P66" i="1"/>
  <c r="F68" i="1"/>
  <c r="P69" i="1"/>
  <c r="P61" i="1"/>
  <c r="W6" i="9"/>
  <c r="S4" i="9"/>
  <c r="AC2" i="9"/>
  <c r="P41" i="1"/>
  <c r="AB3" i="9"/>
  <c r="O52" i="1"/>
  <c r="V3" i="9"/>
  <c r="AC6" i="9"/>
  <c r="P67" i="1"/>
  <c r="F48" i="1"/>
  <c r="F43" i="1"/>
  <c r="F51" i="1"/>
  <c r="F65" i="1"/>
  <c r="V6" i="9"/>
  <c r="W3" i="9"/>
  <c r="S2" i="9"/>
  <c r="F41" i="1"/>
  <c r="P46" i="1"/>
  <c r="P65" i="1"/>
  <c r="P74" i="1"/>
  <c r="P51" i="1"/>
  <c r="P47" i="1"/>
  <c r="P68" i="1"/>
  <c r="P54" i="1"/>
  <c r="P57" i="1"/>
  <c r="F58" i="1"/>
  <c r="X42" i="1"/>
  <c r="X73" i="1"/>
  <c r="X46" i="1"/>
  <c r="X59" i="1"/>
  <c r="X71" i="1"/>
  <c r="X63" i="1"/>
  <c r="X74" i="1"/>
  <c r="X50" i="1"/>
  <c r="X67" i="1"/>
  <c r="X54" i="1"/>
  <c r="W36" i="3"/>
  <c r="W41" i="3"/>
  <c r="W46" i="3"/>
  <c r="W37" i="3"/>
  <c r="W42" i="3"/>
  <c r="W43" i="5"/>
  <c r="W47" i="5"/>
  <c r="W54" i="5" s="1"/>
  <c r="W35" i="5"/>
  <c r="W51" i="5"/>
  <c r="W39" i="5"/>
  <c r="W37" i="2"/>
  <c r="W45" i="2"/>
  <c r="W46" i="2"/>
  <c r="W40" i="2"/>
  <c r="W48" i="2"/>
  <c r="W33" i="2"/>
  <c r="W41" i="2"/>
  <c r="W49" i="2"/>
  <c r="W36" i="2"/>
  <c r="W44" i="2"/>
  <c r="W67" i="1"/>
  <c r="W50" i="1"/>
  <c r="W73" i="1"/>
  <c r="W74" i="1"/>
  <c r="W54" i="1"/>
  <c r="W71" i="1"/>
  <c r="W42" i="1"/>
  <c r="W59" i="1"/>
  <c r="W46" i="1"/>
  <c r="W63" i="1"/>
  <c r="X34" i="3"/>
  <c r="X38" i="3"/>
  <c r="X42" i="3"/>
  <c r="X46" i="3"/>
  <c r="X35" i="3"/>
  <c r="X39" i="3"/>
  <c r="X43" i="3"/>
  <c r="X47" i="3"/>
  <c r="X36" i="3"/>
  <c r="X40" i="3"/>
  <c r="W35" i="3"/>
  <c r="W39" i="3"/>
  <c r="W43" i="3"/>
  <c r="X35" i="5"/>
  <c r="X39" i="5"/>
  <c r="X43" i="5"/>
  <c r="X47" i="5"/>
  <c r="X51" i="5"/>
  <c r="X54" i="5" s="1"/>
  <c r="X36" i="5"/>
  <c r="X53" i="5" s="1"/>
  <c r="X40" i="5"/>
  <c r="X44" i="5"/>
  <c r="X48" i="5"/>
  <c r="X33" i="5"/>
  <c r="X37" i="5"/>
  <c r="X41" i="5"/>
  <c r="X45" i="5"/>
  <c r="X49" i="5"/>
  <c r="X34" i="5"/>
  <c r="X38" i="5"/>
  <c r="X42" i="5"/>
  <c r="X46" i="5"/>
  <c r="W36" i="5"/>
  <c r="W40" i="5"/>
  <c r="W44" i="5"/>
  <c r="W48" i="5"/>
  <c r="W33" i="5"/>
  <c r="W53" i="5" s="1"/>
  <c r="W37" i="5"/>
  <c r="W41" i="5"/>
  <c r="W45" i="5"/>
  <c r="W49" i="5"/>
  <c r="W34" i="5"/>
  <c r="W38" i="5"/>
  <c r="W42" i="5"/>
  <c r="W46" i="5"/>
  <c r="X34" i="2"/>
  <c r="X38" i="2"/>
  <c r="X42" i="2"/>
  <c r="X50" i="2"/>
  <c r="X35" i="2"/>
  <c r="X39" i="2"/>
  <c r="X43" i="2"/>
  <c r="W34" i="2"/>
  <c r="W38" i="2"/>
  <c r="W42" i="2"/>
  <c r="W50" i="2"/>
  <c r="W35" i="2"/>
  <c r="W39" i="2"/>
  <c r="W43" i="2"/>
  <c r="X51" i="1"/>
  <c r="X60" i="1"/>
  <c r="X72" i="1"/>
  <c r="X44" i="1"/>
  <c r="X48" i="1"/>
  <c r="X52" i="1"/>
  <c r="X57" i="1"/>
  <c r="X61" i="1"/>
  <c r="X65" i="1"/>
  <c r="X69" i="1"/>
  <c r="X43" i="1"/>
  <c r="X47" i="1"/>
  <c r="X56" i="1"/>
  <c r="X64" i="1"/>
  <c r="X68" i="1"/>
  <c r="X41" i="1"/>
  <c r="X45" i="1"/>
  <c r="X49" i="1"/>
  <c r="X53" i="1"/>
  <c r="X58" i="1"/>
  <c r="X62" i="1"/>
  <c r="W47" i="1"/>
  <c r="W60" i="1"/>
  <c r="W72" i="1"/>
  <c r="W44" i="1"/>
  <c r="W48" i="1"/>
  <c r="W52" i="1"/>
  <c r="W57" i="1"/>
  <c r="W61" i="1"/>
  <c r="W65" i="1"/>
  <c r="W69" i="1"/>
  <c r="W43" i="1"/>
  <c r="W51" i="1"/>
  <c r="W56" i="1"/>
  <c r="W64" i="1"/>
  <c r="W68" i="1"/>
  <c r="W41" i="1"/>
  <c r="W45" i="1"/>
  <c r="W49" i="1"/>
  <c r="W53" i="1"/>
  <c r="W58" i="1"/>
  <c r="W62" i="1"/>
  <c r="O39" i="3"/>
  <c r="O35" i="3"/>
  <c r="O36" i="3"/>
  <c r="S53" i="5"/>
  <c r="O43" i="3"/>
  <c r="H54" i="21"/>
  <c r="H52" i="21"/>
  <c r="J70" i="15"/>
  <c r="J35" i="1"/>
  <c r="O40" i="3"/>
  <c r="L49" i="5"/>
  <c r="M34" i="17"/>
  <c r="M35" i="17"/>
  <c r="M40" i="17"/>
  <c r="M49" i="17"/>
  <c r="J48" i="16"/>
  <c r="J33" i="16"/>
  <c r="J36" i="16"/>
  <c r="J47" i="16"/>
  <c r="J37" i="16"/>
  <c r="T36" i="2"/>
  <c r="T35" i="2"/>
  <c r="M48" i="23"/>
  <c r="K48" i="23"/>
  <c r="I48" i="23"/>
  <c r="G48" i="23"/>
  <c r="N34" i="1"/>
  <c r="N69" i="13"/>
  <c r="I70" i="13"/>
  <c r="I35" i="1"/>
  <c r="M35" i="1"/>
  <c r="M36" i="1"/>
  <c r="M71" i="15"/>
  <c r="K71" i="14"/>
  <c r="K36" i="1"/>
  <c r="F22" i="18"/>
  <c r="F46" i="18" s="1"/>
  <c r="G50" i="17"/>
  <c r="G45" i="17"/>
  <c r="G41" i="17"/>
  <c r="G34" i="17"/>
  <c r="G49" i="17"/>
  <c r="G44" i="17"/>
  <c r="G40" i="17"/>
  <c r="G37" i="17"/>
  <c r="G42" i="17"/>
  <c r="G35" i="17"/>
  <c r="G48" i="17"/>
  <c r="G39" i="17"/>
  <c r="G33" i="17"/>
  <c r="W87" i="9"/>
  <c r="T88" i="9"/>
  <c r="AC88" i="9"/>
  <c r="P47" i="5"/>
  <c r="H39" i="18"/>
  <c r="H38" i="18"/>
  <c r="M44" i="17"/>
  <c r="M45" i="17"/>
  <c r="M38" i="17"/>
  <c r="L39" i="5"/>
  <c r="H36" i="17"/>
  <c r="H33" i="17"/>
  <c r="H43" i="17"/>
  <c r="J38" i="16"/>
  <c r="J40" i="16"/>
  <c r="J39" i="16"/>
  <c r="G37" i="16"/>
  <c r="G44" i="16"/>
  <c r="O46" i="3"/>
  <c r="O44" i="3"/>
  <c r="L47" i="5"/>
  <c r="T44" i="2"/>
  <c r="F37" i="3"/>
  <c r="F36" i="3"/>
  <c r="F35" i="3"/>
  <c r="G51" i="5"/>
  <c r="G33" i="5"/>
  <c r="F37" i="16"/>
  <c r="H70" i="14"/>
  <c r="F35" i="17"/>
  <c r="F49" i="17"/>
  <c r="F45" i="17"/>
  <c r="F34" i="17"/>
  <c r="P50" i="1"/>
  <c r="P52" i="1"/>
  <c r="P63" i="1"/>
  <c r="P43" i="1"/>
  <c r="P64" i="1"/>
  <c r="S54" i="5"/>
  <c r="O54" i="19"/>
  <c r="J68" i="14"/>
  <c r="H37" i="1"/>
  <c r="F56" i="1"/>
  <c r="F54" i="1"/>
  <c r="F47" i="1"/>
  <c r="F45" i="1"/>
  <c r="P39" i="3"/>
  <c r="O48" i="22"/>
  <c r="M48" i="22"/>
  <c r="C36" i="22"/>
  <c r="C40" i="22"/>
  <c r="C44" i="22"/>
  <c r="C37" i="22"/>
  <c r="C41" i="22"/>
  <c r="C45" i="22"/>
  <c r="C47" i="22"/>
  <c r="B22" i="16"/>
  <c r="B34" i="16" s="1"/>
  <c r="G47" i="17"/>
  <c r="F17" i="2"/>
  <c r="M54" i="19"/>
  <c r="I53" i="19"/>
  <c r="B51" i="19"/>
  <c r="B33" i="19"/>
  <c r="B53" i="19" s="1"/>
  <c r="B34" i="19"/>
  <c r="L54" i="21"/>
  <c r="D54" i="21"/>
  <c r="L53" i="21"/>
  <c r="O52" i="20"/>
  <c r="C33" i="20"/>
  <c r="C53" i="20" s="1"/>
  <c r="C34" i="20"/>
  <c r="C35" i="20"/>
  <c r="C36" i="20"/>
  <c r="C37" i="20"/>
  <c r="C38" i="20"/>
  <c r="C52" i="20" s="1"/>
  <c r="C39" i="20"/>
  <c r="C40" i="20"/>
  <c r="C41" i="20"/>
  <c r="C42" i="20"/>
  <c r="C43" i="20"/>
  <c r="C44" i="20"/>
  <c r="C45" i="20"/>
  <c r="C46" i="20"/>
  <c r="C47" i="20"/>
  <c r="C48" i="20"/>
  <c r="C49" i="20"/>
  <c r="C50" i="20"/>
  <c r="E34" i="1"/>
  <c r="E69" i="13"/>
  <c r="L34" i="1"/>
  <c r="L69" i="15"/>
  <c r="O69" i="14"/>
  <c r="O34" i="1"/>
  <c r="L71" i="14"/>
  <c r="L36" i="1"/>
  <c r="W126" i="9"/>
  <c r="J33" i="3"/>
  <c r="L51" i="5"/>
  <c r="Y89" i="9"/>
  <c r="L43" i="5"/>
  <c r="L37" i="5"/>
  <c r="L36" i="5"/>
  <c r="B22" i="17"/>
  <c r="B46" i="17" s="1"/>
  <c r="I53" i="21"/>
  <c r="E36" i="1"/>
  <c r="E71" i="15"/>
  <c r="G9" i="12"/>
  <c r="G7" i="4"/>
  <c r="K49" i="17"/>
  <c r="K44" i="17"/>
  <c r="K40" i="17"/>
  <c r="K37" i="17"/>
  <c r="K48" i="17"/>
  <c r="K43" i="17"/>
  <c r="K39" i="17"/>
  <c r="K36" i="17"/>
  <c r="K50" i="17"/>
  <c r="K41" i="17"/>
  <c r="K34" i="17"/>
  <c r="K33" i="17"/>
  <c r="K47" i="17"/>
  <c r="K38" i="17"/>
  <c r="K46" i="17"/>
  <c r="O38" i="3"/>
  <c r="AB126" i="9"/>
  <c r="L41" i="5"/>
  <c r="J34" i="3"/>
  <c r="H36" i="18"/>
  <c r="H37" i="18"/>
  <c r="H42" i="18"/>
  <c r="G46" i="16"/>
  <c r="G38" i="16"/>
  <c r="H38" i="17"/>
  <c r="H39" i="17"/>
  <c r="H37" i="17"/>
  <c r="H41" i="17"/>
  <c r="F72" i="15"/>
  <c r="E48" i="23"/>
  <c r="Q48" i="23"/>
  <c r="O48" i="23"/>
  <c r="K42" i="17"/>
  <c r="M53" i="20"/>
  <c r="L34" i="5"/>
  <c r="H47" i="18"/>
  <c r="H43" i="18"/>
  <c r="M33" i="17"/>
  <c r="M41" i="17"/>
  <c r="M39" i="17"/>
  <c r="M42" i="17"/>
  <c r="J47" i="3"/>
  <c r="H44" i="17"/>
  <c r="H45" i="17"/>
  <c r="H48" i="17"/>
  <c r="J45" i="16"/>
  <c r="J51" i="16" s="1"/>
  <c r="J34" i="16"/>
  <c r="J44" i="16"/>
  <c r="J43" i="16"/>
  <c r="G42" i="16"/>
  <c r="O41" i="3"/>
  <c r="O34" i="3"/>
  <c r="O47" i="3"/>
  <c r="L50" i="5"/>
  <c r="L35" i="5"/>
  <c r="L44" i="5"/>
  <c r="T41" i="2"/>
  <c r="T40" i="2"/>
  <c r="J38" i="3"/>
  <c r="L49" i="18"/>
  <c r="L46" i="18"/>
  <c r="L37" i="18"/>
  <c r="L42" i="18"/>
  <c r="L51" i="18" s="1"/>
  <c r="J52" i="20"/>
  <c r="O52" i="19"/>
  <c r="L46" i="5"/>
  <c r="J34" i="1"/>
  <c r="D48" i="24"/>
  <c r="C47" i="24"/>
  <c r="C33" i="24"/>
  <c r="C34" i="24"/>
  <c r="C35" i="24"/>
  <c r="C36" i="24"/>
  <c r="C37" i="24"/>
  <c r="C38" i="24"/>
  <c r="C39" i="24"/>
  <c r="C40" i="24"/>
  <c r="C41" i="24"/>
  <c r="C42" i="24"/>
  <c r="C43" i="24"/>
  <c r="C44" i="24"/>
  <c r="C45" i="24"/>
  <c r="C46" i="24"/>
  <c r="G46" i="17"/>
  <c r="G36" i="17"/>
  <c r="K35" i="17"/>
  <c r="J52" i="21"/>
  <c r="D53" i="21"/>
  <c r="D52" i="21"/>
  <c r="F41" i="3"/>
  <c r="R53" i="5"/>
  <c r="M9" i="12"/>
  <c r="P9" i="12"/>
  <c r="P7" i="4"/>
  <c r="N38" i="3"/>
  <c r="O53" i="1"/>
  <c r="O69" i="1"/>
  <c r="B42" i="22"/>
  <c r="B39" i="22"/>
  <c r="B36" i="22"/>
  <c r="B35" i="22"/>
  <c r="B34" i="22"/>
  <c r="I48" i="22"/>
  <c r="H48" i="23"/>
  <c r="P53" i="21"/>
  <c r="P52" i="21"/>
  <c r="K54" i="21"/>
  <c r="B58" i="13"/>
  <c r="B52" i="13"/>
  <c r="B69" i="13"/>
  <c r="C48" i="13"/>
  <c r="C52" i="13"/>
  <c r="C68" i="13" s="1"/>
  <c r="C56" i="13"/>
  <c r="C60" i="13"/>
  <c r="C64" i="13"/>
  <c r="C65" i="13"/>
  <c r="C40" i="13"/>
  <c r="C47" i="13"/>
  <c r="C51" i="13"/>
  <c r="C55" i="13"/>
  <c r="C59" i="13"/>
  <c r="C63" i="13"/>
  <c r="F68" i="15"/>
  <c r="H71" i="15"/>
  <c r="H36" i="1"/>
  <c r="K37" i="1"/>
  <c r="I9" i="12"/>
  <c r="I9" i="4" s="1"/>
  <c r="I15" i="4" s="1"/>
  <c r="O51" i="1"/>
  <c r="O68" i="1"/>
  <c r="B47" i="22"/>
  <c r="B37" i="22"/>
  <c r="B41" i="22"/>
  <c r="B45" i="22"/>
  <c r="C22" i="16"/>
  <c r="C22" i="18"/>
  <c r="E54" i="19"/>
  <c r="E52" i="19"/>
  <c r="O53" i="20"/>
  <c r="B41" i="13"/>
  <c r="B47" i="13"/>
  <c r="B51" i="13"/>
  <c r="B53" i="13"/>
  <c r="B57" i="13"/>
  <c r="B61" i="13"/>
  <c r="B40" i="13"/>
  <c r="B46" i="13"/>
  <c r="B50" i="13"/>
  <c r="B56" i="13"/>
  <c r="B60" i="13"/>
  <c r="B64" i="13"/>
  <c r="F34" i="1"/>
  <c r="F71" i="1" s="1"/>
  <c r="F69" i="15"/>
  <c r="I37" i="1"/>
  <c r="I72" i="15"/>
  <c r="F9" i="12"/>
  <c r="F15" i="12" s="1"/>
  <c r="F7" i="4"/>
  <c r="O9" i="12"/>
  <c r="O15" i="12" s="1"/>
  <c r="O7" i="4"/>
  <c r="L52" i="21"/>
  <c r="B50" i="20"/>
  <c r="B49" i="20"/>
  <c r="B48" i="20"/>
  <c r="B34" i="20"/>
  <c r="B53" i="20" s="1"/>
  <c r="B33" i="20"/>
  <c r="K24" i="5"/>
  <c r="M25" i="5"/>
  <c r="I14" i="4"/>
  <c r="M14" i="4"/>
  <c r="D52" i="14"/>
  <c r="K63" i="14"/>
  <c r="K55" i="14"/>
  <c r="M68" i="14"/>
  <c r="O52" i="14"/>
  <c r="AE126" i="9"/>
  <c r="R36" i="3"/>
  <c r="R40" i="3"/>
  <c r="R44" i="3"/>
  <c r="R33" i="3"/>
  <c r="R37" i="3"/>
  <c r="R41" i="3"/>
  <c r="R45" i="3"/>
  <c r="E65" i="14"/>
  <c r="E45" i="14"/>
  <c r="E42" i="14"/>
  <c r="E47" i="14"/>
  <c r="E51" i="14"/>
  <c r="E53" i="14"/>
  <c r="E55" i="14"/>
  <c r="E57" i="14"/>
  <c r="E59" i="14"/>
  <c r="E61" i="14"/>
  <c r="E63" i="14"/>
  <c r="E40" i="14"/>
  <c r="G42" i="15"/>
  <c r="G48" i="15"/>
  <c r="G52" i="15"/>
  <c r="G56" i="15"/>
  <c r="G65" i="15"/>
  <c r="G47" i="15"/>
  <c r="G51" i="15"/>
  <c r="G55" i="15"/>
  <c r="I40" i="15"/>
  <c r="I45" i="15"/>
  <c r="I49" i="15"/>
  <c r="I53" i="15"/>
  <c r="I68" i="15" s="1"/>
  <c r="I57" i="15"/>
  <c r="I42" i="15"/>
  <c r="I48" i="15"/>
  <c r="I52" i="15"/>
  <c r="I56" i="15"/>
  <c r="G37" i="1"/>
  <c r="G72" i="15"/>
  <c r="L37" i="1"/>
  <c r="L72" i="15"/>
  <c r="D24" i="5"/>
  <c r="F25" i="5"/>
  <c r="Q3" i="9"/>
  <c r="D69" i="14"/>
  <c r="D41" i="14"/>
  <c r="D46" i="14"/>
  <c r="D49" i="14"/>
  <c r="D53" i="14"/>
  <c r="D59" i="14"/>
  <c r="D62" i="14"/>
  <c r="D65" i="14"/>
  <c r="D42" i="14"/>
  <c r="D47" i="14"/>
  <c r="D50" i="14"/>
  <c r="D56" i="14"/>
  <c r="D60" i="14"/>
  <c r="D63" i="14"/>
  <c r="E41" i="15"/>
  <c r="E47" i="15"/>
  <c r="E51" i="15"/>
  <c r="E55" i="15"/>
  <c r="E69" i="15"/>
  <c r="E46" i="15"/>
  <c r="E50" i="15"/>
  <c r="E54" i="15"/>
  <c r="E58" i="15"/>
  <c r="H72" i="15"/>
  <c r="H65" i="15"/>
  <c r="H70" i="15"/>
  <c r="K33" i="1"/>
  <c r="K65" i="1" s="1"/>
  <c r="K65" i="14"/>
  <c r="K46" i="14"/>
  <c r="K41" i="14"/>
  <c r="K45" i="14"/>
  <c r="K48" i="14"/>
  <c r="K50" i="14"/>
  <c r="K52" i="14"/>
  <c r="K54" i="14"/>
  <c r="K56" i="14"/>
  <c r="K58" i="14"/>
  <c r="K60" i="14"/>
  <c r="K62" i="14"/>
  <c r="K64" i="14"/>
  <c r="K69" i="14"/>
  <c r="O67" i="14"/>
  <c r="O45" i="14"/>
  <c r="O40" i="14"/>
  <c r="O42" i="14"/>
  <c r="O47" i="14"/>
  <c r="O49" i="14"/>
  <c r="O68" i="14" s="1"/>
  <c r="O51" i="14"/>
  <c r="O53" i="14"/>
  <c r="O55" i="14"/>
  <c r="O57" i="14"/>
  <c r="O59" i="14"/>
  <c r="O61" i="14"/>
  <c r="O63" i="14"/>
  <c r="O66" i="14"/>
  <c r="P48" i="5"/>
  <c r="P40" i="5"/>
  <c r="P36" i="5"/>
  <c r="E72" i="14"/>
  <c r="D33" i="1"/>
  <c r="D60" i="1" s="1"/>
  <c r="N22" i="18"/>
  <c r="N48" i="18" s="1"/>
  <c r="AG126" i="9"/>
  <c r="T38" i="3"/>
  <c r="T43" i="3"/>
  <c r="T34" i="3"/>
  <c r="T39" i="3"/>
  <c r="T44" i="3"/>
  <c r="T35" i="3"/>
  <c r="T46" i="3"/>
  <c r="T36" i="3"/>
  <c r="T47" i="3"/>
  <c r="AI7" i="9"/>
  <c r="V67" i="1"/>
  <c r="AE43" i="9"/>
  <c r="R22" i="2"/>
  <c r="R39" i="2" s="1"/>
  <c r="D22" i="17"/>
  <c r="H4" i="2"/>
  <c r="M4" i="2"/>
  <c r="Z43" i="9" s="1"/>
  <c r="F23" i="5"/>
  <c r="Q19" i="3"/>
  <c r="Q40" i="3" s="1"/>
  <c r="U42" i="5"/>
  <c r="AI89" i="9"/>
  <c r="V51" i="5"/>
  <c r="V54" i="5"/>
  <c r="N33" i="1"/>
  <c r="N46" i="1" s="1"/>
  <c r="AH89" i="9"/>
  <c r="U35" i="5"/>
  <c r="U39" i="5"/>
  <c r="U45" i="5"/>
  <c r="U50" i="5"/>
  <c r="U36" i="5"/>
  <c r="U41" i="5"/>
  <c r="U46" i="5"/>
  <c r="S66" i="1"/>
  <c r="S58" i="1"/>
  <c r="S49" i="1"/>
  <c r="K42" i="1"/>
  <c r="K57" i="1"/>
  <c r="D65" i="1"/>
  <c r="N49" i="1"/>
  <c r="N51" i="1"/>
  <c r="N56" i="1"/>
  <c r="N64" i="1"/>
  <c r="N52" i="1"/>
  <c r="N43" i="1"/>
  <c r="D45" i="17"/>
  <c r="D37" i="17"/>
  <c r="D36" i="17"/>
  <c r="D39" i="17"/>
  <c r="D38" i="17"/>
  <c r="D33" i="17"/>
  <c r="D47" i="17"/>
  <c r="C34" i="18"/>
  <c r="C46" i="18"/>
  <c r="C50" i="18"/>
  <c r="C48" i="18"/>
  <c r="C38" i="18"/>
  <c r="C45" i="18"/>
  <c r="R36" i="2"/>
  <c r="R45" i="2"/>
  <c r="N43" i="18"/>
  <c r="N39" i="18"/>
  <c r="N35" i="18"/>
  <c r="N46" i="18"/>
  <c r="N47" i="18"/>
  <c r="N38" i="18"/>
  <c r="N34" i="18"/>
  <c r="N50" i="18"/>
  <c r="N41" i="18"/>
  <c r="N49" i="18"/>
  <c r="N33" i="18"/>
  <c r="N44" i="18"/>
  <c r="N45" i="18"/>
  <c r="N37" i="18"/>
  <c r="F9" i="4"/>
  <c r="F15" i="4" s="1"/>
  <c r="B68" i="13"/>
  <c r="N48" i="1"/>
  <c r="F48" i="18"/>
  <c r="F43" i="18"/>
  <c r="F39" i="18"/>
  <c r="F35" i="18"/>
  <c r="F47" i="18"/>
  <c r="F42" i="18"/>
  <c r="F38" i="18"/>
  <c r="F34" i="18"/>
  <c r="F50" i="18"/>
  <c r="F41" i="18"/>
  <c r="F49" i="18"/>
  <c r="F40" i="18"/>
  <c r="F44" i="18"/>
  <c r="F45" i="18"/>
  <c r="F37" i="18"/>
  <c r="F36" i="18"/>
  <c r="F33" i="18"/>
  <c r="D49" i="1"/>
  <c r="D69" i="1"/>
  <c r="C37" i="16"/>
  <c r="C47" i="16"/>
  <c r="K68" i="1"/>
  <c r="N47" i="1"/>
  <c r="L53" i="5"/>
  <c r="N59" i="1"/>
  <c r="K73" i="1"/>
  <c r="Q42" i="3"/>
  <c r="S89" i="9"/>
  <c r="F49" i="5"/>
  <c r="F35" i="5"/>
  <c r="F34" i="5"/>
  <c r="F51" i="5"/>
  <c r="F46" i="5"/>
  <c r="F44" i="5"/>
  <c r="F38" i="5"/>
  <c r="F43" i="5"/>
  <c r="F42" i="5"/>
  <c r="F48" i="5"/>
  <c r="F36" i="5"/>
  <c r="Q45" i="3"/>
  <c r="N62" i="1"/>
  <c r="G15" i="12"/>
  <c r="G9" i="4"/>
  <c r="G15" i="4"/>
  <c r="B44" i="17"/>
  <c r="B48" i="17"/>
  <c r="B40" i="17"/>
  <c r="B42" i="17"/>
  <c r="B43" i="17"/>
  <c r="B33" i="17"/>
  <c r="B45" i="17"/>
  <c r="B47" i="17"/>
  <c r="N74" i="1"/>
  <c r="U43" i="9"/>
  <c r="K61" i="1"/>
  <c r="K50" i="1"/>
  <c r="K63" i="1"/>
  <c r="K44" i="1"/>
  <c r="K67" i="1"/>
  <c r="K66" i="1"/>
  <c r="X7" i="9"/>
  <c r="K71" i="1"/>
  <c r="K52" i="1"/>
  <c r="K69" i="1"/>
  <c r="K51" i="1"/>
  <c r="K54" i="1"/>
  <c r="I15" i="12"/>
  <c r="K74" i="1"/>
  <c r="M9" i="4"/>
  <c r="M15" i="4" s="1"/>
  <c r="M15" i="12"/>
  <c r="B45" i="16"/>
  <c r="B48" i="16"/>
  <c r="B37" i="16"/>
  <c r="B44" i="16"/>
  <c r="B39" i="16"/>
  <c r="B41" i="16"/>
  <c r="B40" i="16"/>
  <c r="B47" i="16"/>
  <c r="V52" i="5"/>
  <c r="F51" i="18"/>
  <c r="U39" i="2" l="1"/>
  <c r="V45" i="2"/>
  <c r="T48" i="2"/>
  <c r="V42" i="2"/>
  <c r="V35" i="2"/>
  <c r="V48" i="2"/>
  <c r="V49" i="2"/>
  <c r="T43" i="2"/>
  <c r="T49" i="2"/>
  <c r="T45" i="2"/>
  <c r="U37" i="2"/>
  <c r="T37" i="2"/>
  <c r="V41" i="2"/>
  <c r="V47" i="2"/>
  <c r="V40" i="2"/>
  <c r="V34" i="2"/>
  <c r="AI46" i="9"/>
  <c r="T42" i="2"/>
  <c r="T47" i="2"/>
  <c r="T50" i="2"/>
  <c r="T34" i="2"/>
  <c r="V37" i="2"/>
  <c r="V43" i="2"/>
  <c r="V51" i="2" s="1"/>
  <c r="V46" i="2"/>
  <c r="V33" i="2"/>
  <c r="AG46" i="9"/>
  <c r="T33" i="2"/>
  <c r="V50" i="2"/>
  <c r="V39" i="2"/>
  <c r="D66" i="1"/>
  <c r="N71" i="1"/>
  <c r="N68" i="1"/>
  <c r="AA7" i="9"/>
  <c r="AN7" i="9"/>
  <c r="N50" i="1"/>
  <c r="T56" i="1"/>
  <c r="N41" i="1"/>
  <c r="T72" i="1"/>
  <c r="AC68" i="1"/>
  <c r="D63" i="1"/>
  <c r="D45" i="1"/>
  <c r="D41" i="1"/>
  <c r="D54" i="1"/>
  <c r="D52" i="1"/>
  <c r="D59" i="1"/>
  <c r="D58" i="1"/>
  <c r="D67" i="1"/>
  <c r="D64" i="1"/>
  <c r="D62" i="1"/>
  <c r="D46" i="1"/>
  <c r="C42" i="16"/>
  <c r="C49" i="16"/>
  <c r="C45" i="16"/>
  <c r="C33" i="16"/>
  <c r="C48" i="16"/>
  <c r="C35" i="16"/>
  <c r="K48" i="5"/>
  <c r="K39" i="5"/>
  <c r="K47" i="5"/>
  <c r="K34" i="5"/>
  <c r="K49" i="5"/>
  <c r="K36" i="5"/>
  <c r="K37" i="5"/>
  <c r="K41" i="5"/>
  <c r="K43" i="5"/>
  <c r="X89" i="9"/>
  <c r="K33" i="5"/>
  <c r="K35" i="5"/>
  <c r="K42" i="5"/>
  <c r="K46" i="5"/>
  <c r="K50" i="5"/>
  <c r="K40" i="5"/>
  <c r="K44" i="5"/>
  <c r="C36" i="16"/>
  <c r="Q7" i="9"/>
  <c r="R42" i="2"/>
  <c r="C38" i="16"/>
  <c r="F53" i="5"/>
  <c r="C43" i="16"/>
  <c r="C34" i="16"/>
  <c r="D48" i="1"/>
  <c r="D42" i="1"/>
  <c r="R38" i="2"/>
  <c r="R51" i="2" s="1"/>
  <c r="D50" i="17"/>
  <c r="D42" i="17"/>
  <c r="D35" i="17"/>
  <c r="D72" i="1"/>
  <c r="C37" i="18"/>
  <c r="C44" i="18"/>
  <c r="C42" i="18"/>
  <c r="C49" i="18"/>
  <c r="R41" i="2"/>
  <c r="R37" i="2"/>
  <c r="R33" i="2"/>
  <c r="AE46" i="9"/>
  <c r="R43" i="2"/>
  <c r="R35" i="2"/>
  <c r="R46" i="2"/>
  <c r="D56" i="1"/>
  <c r="D43" i="1"/>
  <c r="Q33" i="3"/>
  <c r="Q39" i="3"/>
  <c r="Q38" i="3"/>
  <c r="P68" i="13"/>
  <c r="U41" i="1"/>
  <c r="U54" i="1"/>
  <c r="U59" i="1"/>
  <c r="U63" i="1"/>
  <c r="U42" i="1"/>
  <c r="U46" i="1"/>
  <c r="U60" i="1"/>
  <c r="U61" i="1"/>
  <c r="U50" i="1"/>
  <c r="U67" i="1"/>
  <c r="U43" i="1"/>
  <c r="U48" i="1"/>
  <c r="U47" i="1"/>
  <c r="U52" i="1"/>
  <c r="U51" i="1"/>
  <c r="U57" i="1"/>
  <c r="U64" i="1"/>
  <c r="U44" i="1"/>
  <c r="U65" i="1"/>
  <c r="U56" i="1"/>
  <c r="O9" i="4"/>
  <c r="O15" i="4" s="1"/>
  <c r="C46" i="16"/>
  <c r="D61" i="1"/>
  <c r="R49" i="2"/>
  <c r="R47" i="2"/>
  <c r="D53" i="1"/>
  <c r="F37" i="5"/>
  <c r="F52" i="5" s="1"/>
  <c r="F47" i="5"/>
  <c r="F41" i="5"/>
  <c r="F45" i="5"/>
  <c r="F39" i="5"/>
  <c r="F33" i="5"/>
  <c r="P15" i="12"/>
  <c r="P9" i="4"/>
  <c r="P15" i="4" s="1"/>
  <c r="G38" i="3"/>
  <c r="G47" i="3"/>
  <c r="G41" i="3"/>
  <c r="G35" i="3"/>
  <c r="G33" i="3"/>
  <c r="G45" i="3"/>
  <c r="G42" i="3"/>
  <c r="G43" i="3"/>
  <c r="G40" i="3"/>
  <c r="G34" i="3"/>
  <c r="H68" i="14"/>
  <c r="Q38" i="17"/>
  <c r="Q51" i="17" s="1"/>
  <c r="Q45" i="17"/>
  <c r="Q44" i="17"/>
  <c r="Q34" i="17"/>
  <c r="Q40" i="17"/>
  <c r="Q49" i="17"/>
  <c r="Q48" i="17"/>
  <c r="Q46" i="17"/>
  <c r="Q50" i="17"/>
  <c r="Q43" i="17"/>
  <c r="Q41" i="17"/>
  <c r="Q37" i="17"/>
  <c r="Q47" i="17"/>
  <c r="Q36" i="17"/>
  <c r="Q35" i="17"/>
  <c r="P41" i="3"/>
  <c r="P40" i="3"/>
  <c r="P38" i="3"/>
  <c r="P35" i="3"/>
  <c r="P34" i="3"/>
  <c r="P47" i="3"/>
  <c r="AC126" i="9"/>
  <c r="P36" i="3"/>
  <c r="P33" i="3"/>
  <c r="P44" i="3"/>
  <c r="P46" i="3"/>
  <c r="C40" i="16"/>
  <c r="D50" i="1"/>
  <c r="R48" i="2"/>
  <c r="W52" i="5"/>
  <c r="AD43" i="9"/>
  <c r="D68" i="1"/>
  <c r="Q41" i="3"/>
  <c r="C39" i="16"/>
  <c r="C41" i="16"/>
  <c r="D44" i="1"/>
  <c r="R50" i="2"/>
  <c r="R34" i="2"/>
  <c r="P43" i="3"/>
  <c r="K38" i="5"/>
  <c r="P45" i="3"/>
  <c r="R48" i="3"/>
  <c r="D47" i="1"/>
  <c r="F54" i="5"/>
  <c r="F40" i="5"/>
  <c r="F50" i="5"/>
  <c r="Q46" i="3"/>
  <c r="C44" i="16"/>
  <c r="C50" i="16"/>
  <c r="D71" i="1"/>
  <c r="D51" i="1"/>
  <c r="R40" i="2"/>
  <c r="R44" i="2"/>
  <c r="D44" i="17"/>
  <c r="D57" i="1"/>
  <c r="K45" i="5"/>
  <c r="P42" i="3"/>
  <c r="Q42" i="17"/>
  <c r="G68" i="15"/>
  <c r="F51" i="17"/>
  <c r="F39" i="16"/>
  <c r="F33" i="16"/>
  <c r="F48" i="16"/>
  <c r="F45" i="16"/>
  <c r="F35" i="16"/>
  <c r="F49" i="16"/>
  <c r="C59" i="14"/>
  <c r="I38" i="17"/>
  <c r="I35" i="17"/>
  <c r="I44" i="17"/>
  <c r="I34" i="17"/>
  <c r="I46" i="17"/>
  <c r="I36" i="17"/>
  <c r="I33" i="17"/>
  <c r="I51" i="17" s="1"/>
  <c r="I45" i="17"/>
  <c r="I49" i="17"/>
  <c r="Q68" i="15"/>
  <c r="O56" i="1"/>
  <c r="O54" i="1"/>
  <c r="O49" i="1"/>
  <c r="O67" i="1"/>
  <c r="O48" i="1"/>
  <c r="O59" i="1"/>
  <c r="O41" i="1"/>
  <c r="O61" i="1"/>
  <c r="O64" i="1"/>
  <c r="O66" i="1"/>
  <c r="O65" i="1"/>
  <c r="N54" i="21"/>
  <c r="P53" i="20"/>
  <c r="G49" i="13"/>
  <c r="G50" i="13"/>
  <c r="G69" i="13"/>
  <c r="G53" i="13"/>
  <c r="G57" i="13"/>
  <c r="G40" i="13"/>
  <c r="G45" i="13"/>
  <c r="G48" i="13"/>
  <c r="G52" i="13"/>
  <c r="G56" i="13"/>
  <c r="G64" i="13"/>
  <c r="G63" i="13"/>
  <c r="G58" i="13"/>
  <c r="G62" i="13"/>
  <c r="G51" i="13"/>
  <c r="G47" i="13"/>
  <c r="G60" i="13"/>
  <c r="G41" i="13"/>
  <c r="G61" i="13"/>
  <c r="G33" i="1"/>
  <c r="G74" i="1" s="1"/>
  <c r="G46" i="13"/>
  <c r="G55" i="13"/>
  <c r="I51" i="13"/>
  <c r="I69" i="13"/>
  <c r="I41" i="13"/>
  <c r="I46" i="13"/>
  <c r="I49" i="13"/>
  <c r="I54" i="13"/>
  <c r="I58" i="13"/>
  <c r="I53" i="13"/>
  <c r="I57" i="13"/>
  <c r="I65" i="13"/>
  <c r="I40" i="13"/>
  <c r="I45" i="13"/>
  <c r="I48" i="13"/>
  <c r="I52" i="13"/>
  <c r="I56" i="13"/>
  <c r="I64" i="13"/>
  <c r="I42" i="13"/>
  <c r="I47" i="13"/>
  <c r="I55" i="13"/>
  <c r="I60" i="13"/>
  <c r="I33" i="1"/>
  <c r="I72" i="1" s="1"/>
  <c r="I50" i="13"/>
  <c r="I72" i="13"/>
  <c r="I62" i="13"/>
  <c r="I63" i="13"/>
  <c r="I59" i="13"/>
  <c r="K52" i="13"/>
  <c r="K53" i="13"/>
  <c r="K54" i="13"/>
  <c r="K65" i="13"/>
  <c r="K50" i="13"/>
  <c r="K59" i="13"/>
  <c r="K41" i="13"/>
  <c r="K46" i="13"/>
  <c r="K49" i="13"/>
  <c r="K58" i="13"/>
  <c r="K57" i="13"/>
  <c r="K42" i="13"/>
  <c r="K47" i="13"/>
  <c r="K55" i="13"/>
  <c r="K60" i="13"/>
  <c r="K64" i="13"/>
  <c r="K40" i="13"/>
  <c r="K45" i="13"/>
  <c r="K48" i="13"/>
  <c r="K56" i="13"/>
  <c r="K62" i="13"/>
  <c r="K72" i="13"/>
  <c r="K63" i="13"/>
  <c r="K51" i="13"/>
  <c r="M40" i="13"/>
  <c r="M65" i="13"/>
  <c r="M45" i="13"/>
  <c r="M55" i="13"/>
  <c r="M60" i="13"/>
  <c r="M62" i="13"/>
  <c r="M50" i="13"/>
  <c r="M54" i="13"/>
  <c r="M59" i="13"/>
  <c r="M58" i="13"/>
  <c r="M63" i="13"/>
  <c r="M71" i="13"/>
  <c r="M64" i="13"/>
  <c r="M51" i="13"/>
  <c r="M56" i="13"/>
  <c r="M52" i="13"/>
  <c r="M70" i="13"/>
  <c r="M33" i="1"/>
  <c r="M71" i="1" s="1"/>
  <c r="O71" i="13"/>
  <c r="O40" i="13"/>
  <c r="O41" i="13"/>
  <c r="O42" i="13"/>
  <c r="O46" i="13"/>
  <c r="O47" i="13"/>
  <c r="O61" i="13"/>
  <c r="O49" i="13"/>
  <c r="O53" i="13"/>
  <c r="O67" i="13"/>
  <c r="O48" i="13"/>
  <c r="O57" i="13"/>
  <c r="Q47" i="13"/>
  <c r="Q56" i="13"/>
  <c r="Q57" i="13"/>
  <c r="Q43" i="13"/>
  <c r="Q44" i="13"/>
  <c r="Q42" i="13"/>
  <c r="Q51" i="13"/>
  <c r="Q55" i="13"/>
  <c r="Q63" i="13"/>
  <c r="Q65" i="13"/>
  <c r="Q60" i="13"/>
  <c r="Q61" i="13"/>
  <c r="Q62" i="13"/>
  <c r="Q66" i="13"/>
  <c r="Q41" i="13"/>
  <c r="Q46" i="13"/>
  <c r="Q50" i="13"/>
  <c r="Q54" i="13"/>
  <c r="Q59" i="13"/>
  <c r="Q67" i="13"/>
  <c r="Q52" i="13"/>
  <c r="Q33" i="1"/>
  <c r="Q53" i="13"/>
  <c r="Q58" i="13"/>
  <c r="Q40" i="13"/>
  <c r="Q48" i="13"/>
  <c r="K48" i="16"/>
  <c r="K41" i="16"/>
  <c r="K35" i="16"/>
  <c r="K47" i="16"/>
  <c r="K40" i="16"/>
  <c r="K34" i="16"/>
  <c r="K45" i="16"/>
  <c r="K39" i="16"/>
  <c r="K46" i="16"/>
  <c r="K44" i="16"/>
  <c r="K33" i="16"/>
  <c r="K43" i="16"/>
  <c r="K42" i="16"/>
  <c r="K49" i="16"/>
  <c r="K36" i="16"/>
  <c r="N4" i="2"/>
  <c r="N22" i="16"/>
  <c r="O22" i="16"/>
  <c r="O17" i="2"/>
  <c r="P22" i="16"/>
  <c r="P17" i="2"/>
  <c r="O43" i="1"/>
  <c r="O60" i="1"/>
  <c r="I37" i="17"/>
  <c r="U46" i="2"/>
  <c r="U33" i="2"/>
  <c r="U34" i="2"/>
  <c r="U35" i="2"/>
  <c r="U45" i="2"/>
  <c r="U44" i="2"/>
  <c r="O68" i="15"/>
  <c r="Q52" i="19"/>
  <c r="Q53" i="19"/>
  <c r="L70" i="14"/>
  <c r="L35" i="1"/>
  <c r="L72" i="1" s="1"/>
  <c r="C65" i="14"/>
  <c r="C60" i="14"/>
  <c r="C62" i="14"/>
  <c r="C64" i="14"/>
  <c r="C53" i="14"/>
  <c r="C55" i="14"/>
  <c r="C57" i="14"/>
  <c r="C45" i="14"/>
  <c r="C47" i="14"/>
  <c r="C49" i="14"/>
  <c r="C51" i="14"/>
  <c r="C50" i="14"/>
  <c r="C48" i="14"/>
  <c r="C58" i="14"/>
  <c r="C70" i="14"/>
  <c r="C46" i="14"/>
  <c r="C56" i="14"/>
  <c r="C63" i="14"/>
  <c r="C54" i="14"/>
  <c r="C69" i="14"/>
  <c r="C41" i="14"/>
  <c r="C61" i="14"/>
  <c r="C40" i="14"/>
  <c r="C68" i="14" s="1"/>
  <c r="S6" i="9"/>
  <c r="F67" i="1"/>
  <c r="W4" i="9"/>
  <c r="E60" i="14"/>
  <c r="E62" i="14"/>
  <c r="E64" i="14"/>
  <c r="E52" i="14"/>
  <c r="E50" i="14"/>
  <c r="E41" i="14"/>
  <c r="E48" i="14"/>
  <c r="E68" i="14" s="1"/>
  <c r="E58" i="14"/>
  <c r="E33" i="1"/>
  <c r="E71" i="1" s="1"/>
  <c r="E54" i="14"/>
  <c r="E49" i="14"/>
  <c r="E46" i="14"/>
  <c r="N42" i="1"/>
  <c r="N73" i="1"/>
  <c r="N36" i="18"/>
  <c r="N40" i="18"/>
  <c r="N51" i="18" s="1"/>
  <c r="N42" i="18"/>
  <c r="N69" i="1"/>
  <c r="N63" i="1"/>
  <c r="O63" i="1"/>
  <c r="H51" i="17"/>
  <c r="AB7" i="9"/>
  <c r="I39" i="17"/>
  <c r="U40" i="2"/>
  <c r="H44" i="18"/>
  <c r="H46" i="18"/>
  <c r="H45" i="18"/>
  <c r="H48" i="18"/>
  <c r="H50" i="18"/>
  <c r="H40" i="18"/>
  <c r="H41" i="18"/>
  <c r="F64" i="1"/>
  <c r="F52" i="1"/>
  <c r="F62" i="1"/>
  <c r="F69" i="1"/>
  <c r="F44" i="1"/>
  <c r="F53" i="1"/>
  <c r="F74" i="1"/>
  <c r="F61" i="1"/>
  <c r="F60" i="1"/>
  <c r="S7" i="9"/>
  <c r="F63" i="1"/>
  <c r="F48" i="22"/>
  <c r="Q48" i="22"/>
  <c r="E48" i="22"/>
  <c r="E48" i="24"/>
  <c r="F48" i="23"/>
  <c r="K61" i="13"/>
  <c r="G54" i="13"/>
  <c r="G42" i="13"/>
  <c r="C42" i="23"/>
  <c r="C46" i="23"/>
  <c r="B46" i="16"/>
  <c r="E53" i="19"/>
  <c r="F53" i="20"/>
  <c r="N68" i="13"/>
  <c r="E72" i="13"/>
  <c r="E45" i="13"/>
  <c r="E51" i="13"/>
  <c r="E57" i="13"/>
  <c r="E63" i="13"/>
  <c r="E46" i="13"/>
  <c r="E52" i="13"/>
  <c r="E58" i="13"/>
  <c r="E64" i="13"/>
  <c r="J42" i="15"/>
  <c r="J50" i="15"/>
  <c r="J56" i="15"/>
  <c r="J62" i="15"/>
  <c r="J46" i="15"/>
  <c r="J52" i="15"/>
  <c r="J58" i="15"/>
  <c r="J64" i="15"/>
  <c r="J45" i="15"/>
  <c r="J47" i="15"/>
  <c r="J48" i="15"/>
  <c r="J49" i="15"/>
  <c r="J63" i="15"/>
  <c r="J57" i="15"/>
  <c r="J59" i="15"/>
  <c r="J60" i="15"/>
  <c r="J61" i="15"/>
  <c r="J53" i="15"/>
  <c r="J72" i="15"/>
  <c r="L41" i="15"/>
  <c r="L49" i="15"/>
  <c r="L55" i="15"/>
  <c r="L61" i="15"/>
  <c r="L33" i="1"/>
  <c r="L71" i="1" s="1"/>
  <c r="L45" i="15"/>
  <c r="L51" i="15"/>
  <c r="L57" i="15"/>
  <c r="L63" i="15"/>
  <c r="L50" i="15"/>
  <c r="L53" i="15"/>
  <c r="L54" i="15"/>
  <c r="L46" i="15"/>
  <c r="L64" i="15"/>
  <c r="L42" i="15"/>
  <c r="L47" i="15"/>
  <c r="L48" i="15"/>
  <c r="L62" i="15"/>
  <c r="L70" i="15"/>
  <c r="L65" i="15"/>
  <c r="L58" i="15"/>
  <c r="L56" i="15"/>
  <c r="L59" i="15"/>
  <c r="L60" i="15"/>
  <c r="L71" i="15"/>
  <c r="N40" i="15"/>
  <c r="N48" i="15"/>
  <c r="N54" i="15"/>
  <c r="N60" i="15"/>
  <c r="N65" i="15"/>
  <c r="N69" i="15"/>
  <c r="N67" i="15"/>
  <c r="N42" i="15"/>
  <c r="N50" i="15"/>
  <c r="N56" i="15"/>
  <c r="N62" i="15"/>
  <c r="N51" i="15"/>
  <c r="N52" i="15"/>
  <c r="N55" i="15"/>
  <c r="N53" i="15"/>
  <c r="N45" i="15"/>
  <c r="N46" i="15"/>
  <c r="N49" i="15"/>
  <c r="N63" i="15"/>
  <c r="N64" i="15"/>
  <c r="N57" i="15"/>
  <c r="N58" i="15"/>
  <c r="N61" i="15"/>
  <c r="N59" i="15"/>
  <c r="N66" i="15"/>
  <c r="P47" i="15"/>
  <c r="P53" i="15"/>
  <c r="P59" i="15"/>
  <c r="P41" i="15"/>
  <c r="P49" i="15"/>
  <c r="P55" i="15"/>
  <c r="P61" i="15"/>
  <c r="P66" i="15"/>
  <c r="P50" i="15"/>
  <c r="P51" i="15"/>
  <c r="P52" i="15"/>
  <c r="P54" i="15"/>
  <c r="P40" i="15"/>
  <c r="P67" i="15"/>
  <c r="P45" i="15"/>
  <c r="P48" i="15"/>
  <c r="P64" i="15"/>
  <c r="P65" i="15"/>
  <c r="P56" i="15"/>
  <c r="P57" i="15"/>
  <c r="P58" i="15"/>
  <c r="P60" i="15"/>
  <c r="D22" i="16"/>
  <c r="D17" i="2"/>
  <c r="E22" i="16"/>
  <c r="E17" i="2"/>
  <c r="P33" i="18"/>
  <c r="Q45" i="18"/>
  <c r="Q39" i="18"/>
  <c r="Q44" i="18"/>
  <c r="Q38" i="18"/>
  <c r="Q51" i="18" s="1"/>
  <c r="Q50" i="18"/>
  <c r="Q43" i="18"/>
  <c r="Q37" i="18"/>
  <c r="Z85" i="9"/>
  <c r="M39" i="5"/>
  <c r="D51" i="19"/>
  <c r="D35" i="19"/>
  <c r="D38" i="19"/>
  <c r="D41" i="19"/>
  <c r="D44" i="19"/>
  <c r="D47" i="19"/>
  <c r="D54" i="19" s="1"/>
  <c r="D50" i="19"/>
  <c r="F34" i="19"/>
  <c r="F37" i="19"/>
  <c r="F40" i="19"/>
  <c r="F43" i="19"/>
  <c r="F46" i="19"/>
  <c r="F49" i="19"/>
  <c r="F35" i="19"/>
  <c r="F38" i="19"/>
  <c r="F41" i="19"/>
  <c r="F44" i="19"/>
  <c r="F47" i="19"/>
  <c r="F54" i="19" s="1"/>
  <c r="F50" i="19"/>
  <c r="H33" i="19"/>
  <c r="H34" i="19"/>
  <c r="H37" i="19"/>
  <c r="H40" i="19"/>
  <c r="H43" i="19"/>
  <c r="H46" i="19"/>
  <c r="H49" i="19"/>
  <c r="J36" i="19"/>
  <c r="J39" i="19"/>
  <c r="J42" i="19"/>
  <c r="J45" i="19"/>
  <c r="J48" i="19"/>
  <c r="J51" i="19"/>
  <c r="J54" i="19" s="1"/>
  <c r="J33" i="19"/>
  <c r="J34" i="19"/>
  <c r="J37" i="19"/>
  <c r="J40" i="19"/>
  <c r="J43" i="19"/>
  <c r="J46" i="19"/>
  <c r="J49" i="19"/>
  <c r="L36" i="19"/>
  <c r="L39" i="19"/>
  <c r="L42" i="19"/>
  <c r="L52" i="19" s="1"/>
  <c r="L45" i="19"/>
  <c r="L48" i="19"/>
  <c r="L33" i="19"/>
  <c r="N35" i="19"/>
  <c r="N38" i="19"/>
  <c r="N41" i="19"/>
  <c r="N44" i="19"/>
  <c r="N47" i="19"/>
  <c r="N50" i="19"/>
  <c r="N36" i="19"/>
  <c r="N39" i="19"/>
  <c r="N42" i="19"/>
  <c r="N52" i="19" s="1"/>
  <c r="N45" i="19"/>
  <c r="N48" i="19"/>
  <c r="P39" i="5"/>
  <c r="AC89" i="9"/>
  <c r="P38" i="5"/>
  <c r="V45" i="3"/>
  <c r="V48" i="3" s="1"/>
  <c r="V46" i="3"/>
  <c r="V42" i="3"/>
  <c r="V36" i="3"/>
  <c r="V33" i="3"/>
  <c r="AC48" i="3"/>
  <c r="O71" i="1"/>
  <c r="T51" i="2"/>
  <c r="X52" i="5"/>
  <c r="W51" i="2"/>
  <c r="X51" i="2"/>
  <c r="D33" i="18"/>
  <c r="D48" i="18"/>
  <c r="D50" i="18"/>
  <c r="J41" i="3"/>
  <c r="O33" i="3"/>
  <c r="O48" i="3" s="1"/>
  <c r="P39" i="18"/>
  <c r="P43" i="18"/>
  <c r="P60" i="1"/>
  <c r="AC7" i="9"/>
  <c r="C40" i="23"/>
  <c r="B44" i="22"/>
  <c r="B46" i="22"/>
  <c r="L48" i="24"/>
  <c r="Q34" i="18"/>
  <c r="Q47" i="18"/>
  <c r="G51" i="17"/>
  <c r="N49" i="19"/>
  <c r="F48" i="19"/>
  <c r="H47" i="19"/>
  <c r="H54" i="19" s="1"/>
  <c r="L44" i="19"/>
  <c r="D43" i="19"/>
  <c r="N40" i="19"/>
  <c r="F39" i="19"/>
  <c r="H38" i="19"/>
  <c r="L35" i="19"/>
  <c r="D34" i="19"/>
  <c r="D53" i="19" s="1"/>
  <c r="P62" i="15"/>
  <c r="P46" i="15"/>
  <c r="J41" i="15"/>
  <c r="C54" i="20"/>
  <c r="L54" i="5"/>
  <c r="D46" i="18"/>
  <c r="D38" i="18"/>
  <c r="D36" i="18"/>
  <c r="P36" i="18"/>
  <c r="P47" i="18"/>
  <c r="S52" i="5"/>
  <c r="J15" i="4"/>
  <c r="C47" i="23"/>
  <c r="C43" i="22"/>
  <c r="C33" i="22"/>
  <c r="C48" i="22" s="1"/>
  <c r="H48" i="24"/>
  <c r="M48" i="24"/>
  <c r="Q35" i="18"/>
  <c r="Q48" i="18"/>
  <c r="L49" i="19"/>
  <c r="D48" i="19"/>
  <c r="H45" i="19"/>
  <c r="J44" i="19"/>
  <c r="L40" i="19"/>
  <c r="D39" i="19"/>
  <c r="H36" i="19"/>
  <c r="J35" i="19"/>
  <c r="N51" i="19"/>
  <c r="J54" i="21"/>
  <c r="N52" i="21"/>
  <c r="J51" i="15"/>
  <c r="P42" i="15"/>
  <c r="P37" i="3"/>
  <c r="N9" i="11"/>
  <c r="N7" i="4"/>
  <c r="T120" i="9"/>
  <c r="G36" i="3"/>
  <c r="B54" i="20"/>
  <c r="C48" i="24"/>
  <c r="O37" i="3"/>
  <c r="D47" i="18"/>
  <c r="D43" i="18"/>
  <c r="E33" i="17"/>
  <c r="E37" i="17"/>
  <c r="E46" i="17"/>
  <c r="G48" i="5"/>
  <c r="P35" i="18"/>
  <c r="P37" i="18"/>
  <c r="P49" i="18"/>
  <c r="J33" i="1"/>
  <c r="B47" i="24"/>
  <c r="B33" i="24"/>
  <c r="B36" i="24"/>
  <c r="B39" i="24"/>
  <c r="B42" i="24"/>
  <c r="B48" i="24" s="1"/>
  <c r="B45" i="24"/>
  <c r="N48" i="23"/>
  <c r="B35" i="23"/>
  <c r="B38" i="23"/>
  <c r="B41" i="23"/>
  <c r="B44" i="23"/>
  <c r="D46" i="16"/>
  <c r="M51" i="18"/>
  <c r="Q36" i="18"/>
  <c r="Q49" i="18"/>
  <c r="L50" i="19"/>
  <c r="D49" i="19"/>
  <c r="N46" i="19"/>
  <c r="F45" i="19"/>
  <c r="H44" i="19"/>
  <c r="L41" i="19"/>
  <c r="D40" i="19"/>
  <c r="N37" i="19"/>
  <c r="F36" i="19"/>
  <c r="F52" i="19" s="1"/>
  <c r="H35" i="19"/>
  <c r="N33" i="19"/>
  <c r="N53" i="19" s="1"/>
  <c r="C33" i="21"/>
  <c r="C36" i="21"/>
  <c r="C48" i="21"/>
  <c r="C38" i="21"/>
  <c r="C50" i="21"/>
  <c r="B51" i="20"/>
  <c r="B37" i="20"/>
  <c r="B43" i="20"/>
  <c r="B38" i="20"/>
  <c r="B44" i="20"/>
  <c r="B39" i="20"/>
  <c r="B45" i="20"/>
  <c r="P63" i="15"/>
  <c r="J54" i="15"/>
  <c r="N47" i="15"/>
  <c r="Q46" i="18"/>
  <c r="Q17" i="2"/>
  <c r="AD82" i="9"/>
  <c r="T84" i="9"/>
  <c r="G36" i="5"/>
  <c r="Z84" i="9"/>
  <c r="M36" i="5"/>
  <c r="Z87" i="9"/>
  <c r="AD88" i="9"/>
  <c r="Q47" i="5"/>
  <c r="E34" i="21"/>
  <c r="E53" i="21" s="1"/>
  <c r="E40" i="21"/>
  <c r="E45" i="21"/>
  <c r="E46" i="21"/>
  <c r="E47" i="21"/>
  <c r="E54" i="21" s="1"/>
  <c r="G33" i="21"/>
  <c r="G39" i="21"/>
  <c r="G44" i="21"/>
  <c r="G51" i="21"/>
  <c r="G45" i="21"/>
  <c r="G50" i="21"/>
  <c r="G46" i="21"/>
  <c r="I38" i="21"/>
  <c r="I52" i="21" s="1"/>
  <c r="I43" i="21"/>
  <c r="I49" i="21"/>
  <c r="I44" i="21"/>
  <c r="I45" i="21"/>
  <c r="I50" i="21"/>
  <c r="I54" i="21" s="1"/>
  <c r="K37" i="21"/>
  <c r="K52" i="21" s="1"/>
  <c r="K35" i="21"/>
  <c r="K53" i="21" s="1"/>
  <c r="K36" i="21"/>
  <c r="K41" i="21"/>
  <c r="K42" i="21"/>
  <c r="K48" i="21"/>
  <c r="K43" i="21"/>
  <c r="K49" i="21"/>
  <c r="K44" i="21"/>
  <c r="M23" i="5"/>
  <c r="M36" i="21"/>
  <c r="M33" i="21"/>
  <c r="M34" i="21"/>
  <c r="M37" i="21"/>
  <c r="M52" i="21" s="1"/>
  <c r="M38" i="21"/>
  <c r="M39" i="21"/>
  <c r="M40" i="21"/>
  <c r="M47" i="21"/>
  <c r="M54" i="21" s="1"/>
  <c r="M51" i="21"/>
  <c r="M35" i="21"/>
  <c r="M41" i="21"/>
  <c r="M42" i="21"/>
  <c r="M48" i="21"/>
  <c r="M43" i="21"/>
  <c r="M49" i="21"/>
  <c r="O35" i="21"/>
  <c r="O41" i="21"/>
  <c r="O46" i="21"/>
  <c r="O23" i="5"/>
  <c r="O33" i="21"/>
  <c r="O34" i="21"/>
  <c r="O36" i="21"/>
  <c r="O37" i="21"/>
  <c r="O38" i="21"/>
  <c r="O39" i="21"/>
  <c r="O40" i="21"/>
  <c r="O47" i="21"/>
  <c r="O54" i="21" s="1"/>
  <c r="O42" i="21"/>
  <c r="O48" i="21"/>
  <c r="Q23" i="5"/>
  <c r="Q38" i="20"/>
  <c r="Q44" i="20"/>
  <c r="Q50" i="20"/>
  <c r="Q33" i="20"/>
  <c r="Q53" i="20" s="1"/>
  <c r="Q40" i="20"/>
  <c r="Q47" i="20"/>
  <c r="Q34" i="20"/>
  <c r="Q41" i="20"/>
  <c r="Q48" i="20"/>
  <c r="Q52" i="20" s="1"/>
  <c r="Q51" i="20"/>
  <c r="Q35" i="20"/>
  <c r="Q42" i="20"/>
  <c r="Q49" i="20"/>
  <c r="Y118" i="9"/>
  <c r="L34" i="3"/>
  <c r="L48" i="3" s="1"/>
  <c r="P51" i="17"/>
  <c r="M53" i="19"/>
  <c r="B42" i="13"/>
  <c r="B65" i="13"/>
  <c r="B45" i="13"/>
  <c r="B54" i="13"/>
  <c r="B55" i="13"/>
  <c r="B62" i="13"/>
  <c r="B63" i="13"/>
  <c r="K69" i="13"/>
  <c r="G71" i="13"/>
  <c r="H46" i="3"/>
  <c r="G27" i="4"/>
  <c r="O33" i="4"/>
  <c r="H34" i="1"/>
  <c r="C71" i="14"/>
  <c r="O36" i="1"/>
  <c r="O73" i="1" s="1"/>
  <c r="E65" i="15"/>
  <c r="E57" i="15"/>
  <c r="E59" i="15"/>
  <c r="G58" i="14"/>
  <c r="G59" i="14"/>
  <c r="D36" i="20"/>
  <c r="D53" i="20" s="1"/>
  <c r="D39" i="20"/>
  <c r="D42" i="20"/>
  <c r="D52" i="20" s="1"/>
  <c r="D45" i="20"/>
  <c r="D49" i="20"/>
  <c r="F51" i="20"/>
  <c r="F48" i="20"/>
  <c r="H35" i="20"/>
  <c r="H53" i="20" s="1"/>
  <c r="H38" i="20"/>
  <c r="H52" i="20" s="1"/>
  <c r="H41" i="20"/>
  <c r="H44" i="20"/>
  <c r="H47" i="20"/>
  <c r="H54" i="20" s="1"/>
  <c r="L51" i="20"/>
  <c r="L34" i="20"/>
  <c r="L37" i="20"/>
  <c r="L40" i="20"/>
  <c r="L43" i="20"/>
  <c r="L46" i="20"/>
  <c r="Z121" i="9"/>
  <c r="M38" i="3"/>
  <c r="R122" i="9"/>
  <c r="E39" i="3"/>
  <c r="Z124" i="9"/>
  <c r="M42" i="3"/>
  <c r="E41" i="3"/>
  <c r="E35" i="3"/>
  <c r="L35" i="3"/>
  <c r="L40" i="3"/>
  <c r="S65" i="1"/>
  <c r="S68" i="1"/>
  <c r="S44" i="1"/>
  <c r="S48" i="1"/>
  <c r="G52" i="19"/>
  <c r="N48" i="24"/>
  <c r="B33" i="16"/>
  <c r="N51" i="17"/>
  <c r="F54" i="21"/>
  <c r="F53" i="21"/>
  <c r="B59" i="13"/>
  <c r="L59" i="1"/>
  <c r="Q34" i="5"/>
  <c r="Q41" i="5"/>
  <c r="Q123" i="9"/>
  <c r="D40" i="3"/>
  <c r="S61" i="1"/>
  <c r="S74" i="1"/>
  <c r="J74" i="1"/>
  <c r="V53" i="5"/>
  <c r="B50" i="19"/>
  <c r="B47" i="19"/>
  <c r="B54" i="19" s="1"/>
  <c r="B44" i="19"/>
  <c r="B41" i="19"/>
  <c r="B38" i="19"/>
  <c r="B52" i="19" s="1"/>
  <c r="H53" i="21"/>
  <c r="Q54" i="21"/>
  <c r="I52" i="20"/>
  <c r="S53" i="1"/>
  <c r="C41" i="13"/>
  <c r="C42" i="13"/>
  <c r="C46" i="13"/>
  <c r="I34" i="1"/>
  <c r="P71" i="15"/>
  <c r="P36" i="1"/>
  <c r="P73" i="1" s="1"/>
  <c r="Q72" i="13"/>
  <c r="E33" i="3"/>
  <c r="E48" i="3" s="1"/>
  <c r="Q42" i="5"/>
  <c r="L44" i="3"/>
  <c r="U74" i="1"/>
  <c r="AA51" i="5"/>
  <c r="AN89" i="9"/>
  <c r="AC50" i="5"/>
  <c r="AP89" i="9"/>
  <c r="N52" i="20"/>
  <c r="M69" i="13"/>
  <c r="E70" i="13"/>
  <c r="K70" i="13"/>
  <c r="Q70" i="13"/>
  <c r="I71" i="13"/>
  <c r="N71" i="15"/>
  <c r="Q37" i="1"/>
  <c r="L33" i="3"/>
  <c r="R14" i="4"/>
  <c r="E22" i="18"/>
  <c r="G22" i="18"/>
  <c r="J22" i="18"/>
  <c r="P69" i="15"/>
  <c r="N61" i="14"/>
  <c r="N66" i="14"/>
  <c r="N41" i="14"/>
  <c r="Q125" i="9"/>
  <c r="D44" i="3"/>
  <c r="D36" i="3"/>
  <c r="D38" i="3"/>
  <c r="D48" i="3" s="1"/>
  <c r="S33" i="3"/>
  <c r="S48" i="3" s="1"/>
  <c r="S40" i="3"/>
  <c r="S41" i="3"/>
  <c r="AG89" i="9"/>
  <c r="T47" i="5"/>
  <c r="T39" i="5"/>
  <c r="T44" i="5"/>
  <c r="U51" i="5"/>
  <c r="U52" i="5" s="1"/>
  <c r="U34" i="5"/>
  <c r="U53" i="5" s="1"/>
  <c r="U37" i="5"/>
  <c r="B72" i="13"/>
  <c r="D37" i="1"/>
  <c r="D74" i="1" s="1"/>
  <c r="O37" i="1"/>
  <c r="O74" i="1" s="1"/>
  <c r="L37" i="3"/>
  <c r="M45" i="3"/>
  <c r="G24" i="5"/>
  <c r="O24" i="5"/>
  <c r="E25" i="5"/>
  <c r="Q25" i="5"/>
  <c r="M34" i="5"/>
  <c r="M41" i="5"/>
  <c r="P46" i="5"/>
  <c r="K14" i="4"/>
  <c r="O27" i="4"/>
  <c r="K33" i="4"/>
  <c r="B58" i="14"/>
  <c r="B51" i="14"/>
  <c r="E69" i="14"/>
  <c r="E71" i="14"/>
  <c r="H22" i="16"/>
  <c r="Q22" i="16"/>
  <c r="S22" i="2"/>
  <c r="T62" i="1"/>
  <c r="T49" i="1"/>
  <c r="T48" i="1"/>
  <c r="U71" i="1"/>
  <c r="O69" i="13"/>
  <c r="G35" i="1"/>
  <c r="G72" i="1" s="1"/>
  <c r="E71" i="13"/>
  <c r="K71" i="13"/>
  <c r="M37" i="3"/>
  <c r="M48" i="3" s="1"/>
  <c r="L43" i="3"/>
  <c r="L46" i="3"/>
  <c r="D47" i="3"/>
  <c r="L69" i="14"/>
  <c r="H33" i="1"/>
  <c r="H47" i="1" s="1"/>
  <c r="Q36" i="5"/>
  <c r="S71" i="1"/>
  <c r="U72" i="1"/>
  <c r="P72" i="15"/>
  <c r="D33" i="3"/>
  <c r="H37" i="3"/>
  <c r="M46" i="3"/>
  <c r="E47" i="3"/>
  <c r="J14" i="4"/>
  <c r="E27" i="4"/>
  <c r="K27" i="4"/>
  <c r="G33" i="4"/>
  <c r="B49" i="14"/>
  <c r="E70" i="14"/>
  <c r="B72" i="14"/>
  <c r="J22" i="17"/>
  <c r="L22" i="16"/>
  <c r="M22" i="16"/>
  <c r="O22" i="18"/>
  <c r="P4" i="2"/>
  <c r="H19" i="3"/>
  <c r="S72" i="1"/>
  <c r="T58" i="1"/>
  <c r="T44" i="1"/>
  <c r="U73" i="1"/>
  <c r="X48" i="3"/>
  <c r="AB35" i="3"/>
  <c r="AB39" i="3"/>
  <c r="AB43" i="3"/>
  <c r="AB47" i="3"/>
  <c r="AB34" i="3"/>
  <c r="AB36" i="3"/>
  <c r="AB38" i="3"/>
  <c r="AB40" i="3"/>
  <c r="AB42" i="3"/>
  <c r="AB44" i="3"/>
  <c r="AC33" i="5"/>
  <c r="AC35" i="5"/>
  <c r="AC37" i="5"/>
  <c r="AC39" i="5"/>
  <c r="AC41" i="5"/>
  <c r="AC43" i="5"/>
  <c r="AC45" i="5"/>
  <c r="AC47" i="5"/>
  <c r="AC49" i="5"/>
  <c r="AC51" i="5"/>
  <c r="AC34" i="5"/>
  <c r="AC36" i="5"/>
  <c r="AC38" i="5"/>
  <c r="AC40" i="5"/>
  <c r="AC42" i="5"/>
  <c r="AC44" i="5"/>
  <c r="AC46" i="5"/>
  <c r="AC48" i="5"/>
  <c r="AC22" i="2"/>
  <c r="AC72" i="1"/>
  <c r="AC74" i="1"/>
  <c r="AC41" i="1"/>
  <c r="AC43" i="1"/>
  <c r="AC45" i="1"/>
  <c r="AC47" i="1"/>
  <c r="AC49" i="1"/>
  <c r="AC51" i="1"/>
  <c r="AC53" i="1"/>
  <c r="AC55" i="1"/>
  <c r="AC57" i="1"/>
  <c r="AC59" i="1"/>
  <c r="AC61" i="1"/>
  <c r="AC63" i="1"/>
  <c r="AC65" i="1"/>
  <c r="AC67" i="1"/>
  <c r="AC69" i="1"/>
  <c r="AC71" i="1"/>
  <c r="AC73" i="1"/>
  <c r="AC42" i="1"/>
  <c r="AC44" i="1"/>
  <c r="AC46" i="1"/>
  <c r="AC48" i="1"/>
  <c r="AC50" i="1"/>
  <c r="AC52" i="1"/>
  <c r="AC54" i="1"/>
  <c r="AC56" i="1"/>
  <c r="AC58" i="1"/>
  <c r="AC60" i="1"/>
  <c r="AC62" i="1"/>
  <c r="AC64" i="1"/>
  <c r="AC66" i="1"/>
  <c r="C38" i="17"/>
  <c r="C35" i="17"/>
  <c r="C45" i="17"/>
  <c r="C48" i="17"/>
  <c r="C44" i="17"/>
  <c r="C36" i="17"/>
  <c r="C43" i="17"/>
  <c r="C41" i="17"/>
  <c r="C33" i="17"/>
  <c r="C47" i="17"/>
  <c r="C49" i="17"/>
  <c r="C42" i="17"/>
  <c r="C50" i="17"/>
  <c r="C37" i="17"/>
  <c r="C34" i="17"/>
  <c r="C40" i="17"/>
  <c r="C39" i="17"/>
  <c r="C46" i="17"/>
  <c r="K51" i="17"/>
  <c r="H51" i="18"/>
  <c r="Q68" i="14"/>
  <c r="P68" i="14"/>
  <c r="P48" i="22"/>
  <c r="D48" i="22"/>
  <c r="L48" i="22"/>
  <c r="H48" i="22"/>
  <c r="J48" i="24"/>
  <c r="O48" i="24"/>
  <c r="K48" i="24"/>
  <c r="Q48" i="24"/>
  <c r="I48" i="24"/>
  <c r="B50" i="16"/>
  <c r="B36" i="16"/>
  <c r="B35" i="16"/>
  <c r="B38" i="16"/>
  <c r="B43" i="16"/>
  <c r="B49" i="16"/>
  <c r="B42" i="16"/>
  <c r="K59" i="1"/>
  <c r="K48" i="1"/>
  <c r="K53" i="1"/>
  <c r="K64" i="1"/>
  <c r="K47" i="1"/>
  <c r="K58" i="1"/>
  <c r="K41" i="1"/>
  <c r="K60" i="1"/>
  <c r="K43" i="1"/>
  <c r="K46" i="1"/>
  <c r="B49" i="17"/>
  <c r="B41" i="17"/>
  <c r="B39" i="17"/>
  <c r="B36" i="17"/>
  <c r="B34" i="17"/>
  <c r="B38" i="17"/>
  <c r="B51" i="17" s="1"/>
  <c r="B50" i="17"/>
  <c r="B37" i="17"/>
  <c r="B35" i="17"/>
  <c r="C33" i="18"/>
  <c r="Q44" i="3"/>
  <c r="AD126" i="9"/>
  <c r="Q34" i="3"/>
  <c r="Q35" i="3"/>
  <c r="Q36" i="3"/>
  <c r="K56" i="1"/>
  <c r="K49" i="1"/>
  <c r="F22" i="2"/>
  <c r="F47" i="2" s="1"/>
  <c r="Q43" i="3"/>
  <c r="C43" i="18"/>
  <c r="C40" i="18"/>
  <c r="C41" i="18"/>
  <c r="C35" i="18"/>
  <c r="C47" i="18"/>
  <c r="C36" i="18"/>
  <c r="C39" i="18"/>
  <c r="Q37" i="3"/>
  <c r="D48" i="17"/>
  <c r="D34" i="17"/>
  <c r="D46" i="17"/>
  <c r="D43" i="17"/>
  <c r="D40" i="17"/>
  <c r="D51" i="17" s="1"/>
  <c r="D49" i="17"/>
  <c r="D41" i="17"/>
  <c r="V70" i="1"/>
  <c r="T48" i="3"/>
  <c r="I69" i="1"/>
  <c r="J39" i="3"/>
  <c r="E53" i="1"/>
  <c r="G49" i="16"/>
  <c r="G22" i="2"/>
  <c r="M51" i="17"/>
  <c r="E47" i="1"/>
  <c r="G34" i="16"/>
  <c r="G36" i="16"/>
  <c r="G48" i="16"/>
  <c r="J45" i="3"/>
  <c r="E73" i="1"/>
  <c r="J46" i="3"/>
  <c r="J42" i="3"/>
  <c r="J37" i="3"/>
  <c r="I71" i="1"/>
  <c r="I64" i="1"/>
  <c r="I62" i="1"/>
  <c r="I68" i="1"/>
  <c r="F41" i="16"/>
  <c r="F42" i="16"/>
  <c r="F43" i="16"/>
  <c r="G45" i="5"/>
  <c r="J35" i="3"/>
  <c r="E69" i="1"/>
  <c r="G47" i="16"/>
  <c r="J40" i="3"/>
  <c r="G47" i="5"/>
  <c r="G54" i="5" s="1"/>
  <c r="E50" i="1"/>
  <c r="K9" i="4"/>
  <c r="K15" i="4" s="1"/>
  <c r="E72" i="1"/>
  <c r="I67" i="1"/>
  <c r="I50" i="1"/>
  <c r="I57" i="1"/>
  <c r="I66" i="1"/>
  <c r="I61" i="1"/>
  <c r="I51" i="1"/>
  <c r="I52" i="1"/>
  <c r="I41" i="1"/>
  <c r="I46" i="1"/>
  <c r="I48" i="1"/>
  <c r="G41" i="5"/>
  <c r="G38" i="5"/>
  <c r="U47" i="2"/>
  <c r="U43" i="2"/>
  <c r="AH46" i="9"/>
  <c r="U38" i="2"/>
  <c r="U50" i="2"/>
  <c r="U36" i="2"/>
  <c r="U42" i="2"/>
  <c r="U49" i="2"/>
  <c r="U41" i="2"/>
  <c r="F34" i="16"/>
  <c r="F50" i="16"/>
  <c r="F47" i="16"/>
  <c r="F40" i="16"/>
  <c r="F46" i="16"/>
  <c r="O42" i="5"/>
  <c r="G37" i="5"/>
  <c r="G45" i="16"/>
  <c r="G50" i="16"/>
  <c r="G40" i="16"/>
  <c r="G51" i="16" s="1"/>
  <c r="G39" i="16"/>
  <c r="O33" i="5"/>
  <c r="O44" i="5"/>
  <c r="O49" i="5"/>
  <c r="O36" i="5"/>
  <c r="O47" i="5"/>
  <c r="O46" i="5"/>
  <c r="O51" i="5"/>
  <c r="G35" i="5"/>
  <c r="G49" i="5"/>
  <c r="G40" i="5"/>
  <c r="G46" i="5"/>
  <c r="T89" i="9"/>
  <c r="T126" i="9"/>
  <c r="G44" i="3"/>
  <c r="G39" i="3"/>
  <c r="G46" i="3"/>
  <c r="G37" i="3"/>
  <c r="G48" i="22"/>
  <c r="C34" i="22"/>
  <c r="C38" i="22"/>
  <c r="C42" i="22"/>
  <c r="C46" i="22"/>
  <c r="P48" i="23"/>
  <c r="C33" i="23"/>
  <c r="C48" i="23" s="1"/>
  <c r="C38" i="23"/>
  <c r="C41" i="23"/>
  <c r="C43" i="23"/>
  <c r="C34" i="23"/>
  <c r="C36" i="23"/>
  <c r="C39" i="23"/>
  <c r="C45" i="23"/>
  <c r="F53" i="19"/>
  <c r="M52" i="19"/>
  <c r="I54" i="19"/>
  <c r="I52" i="19"/>
  <c r="B54" i="21"/>
  <c r="F52" i="21"/>
  <c r="J53" i="21"/>
  <c r="J54" i="20"/>
  <c r="F54" i="20"/>
  <c r="G53" i="20"/>
  <c r="Q71" i="1"/>
  <c r="R7" i="4"/>
  <c r="R9" i="12"/>
  <c r="AE7" i="9"/>
  <c r="R42" i="1"/>
  <c r="R44" i="1"/>
  <c r="R46" i="1"/>
  <c r="R48" i="1"/>
  <c r="R50" i="1"/>
  <c r="R52" i="1"/>
  <c r="R54" i="1"/>
  <c r="R57" i="1"/>
  <c r="R59" i="1"/>
  <c r="R61" i="1"/>
  <c r="R63" i="1"/>
  <c r="R65" i="1"/>
  <c r="R67" i="1"/>
  <c r="R68" i="1"/>
  <c r="D48" i="14"/>
  <c r="D58" i="14"/>
  <c r="D61" i="14"/>
  <c r="D40" i="14"/>
  <c r="D54" i="14"/>
  <c r="D55" i="14"/>
  <c r="D57" i="14"/>
  <c r="D64" i="14"/>
  <c r="E42" i="15"/>
  <c r="E45" i="15"/>
  <c r="E52" i="15"/>
  <c r="E56" i="15"/>
  <c r="E60" i="15"/>
  <c r="E62" i="15"/>
  <c r="E64" i="15"/>
  <c r="F72" i="14"/>
  <c r="F40" i="14"/>
  <c r="F42" i="14"/>
  <c r="F45" i="14"/>
  <c r="F46" i="14"/>
  <c r="F47" i="14"/>
  <c r="F51" i="14"/>
  <c r="F53" i="14"/>
  <c r="F54" i="14"/>
  <c r="F55" i="14"/>
  <c r="F56" i="14"/>
  <c r="F57" i="14"/>
  <c r="F59" i="14"/>
  <c r="F65" i="14"/>
  <c r="F41" i="14"/>
  <c r="F48" i="14"/>
  <c r="F50" i="14"/>
  <c r="F60" i="14"/>
  <c r="F61" i="14"/>
  <c r="F62" i="14"/>
  <c r="G72" i="14"/>
  <c r="G65" i="14"/>
  <c r="G40" i="14"/>
  <c r="G41" i="14"/>
  <c r="G45" i="14"/>
  <c r="G46" i="14"/>
  <c r="G47" i="14"/>
  <c r="G48" i="14"/>
  <c r="G49" i="14"/>
  <c r="G52" i="14"/>
  <c r="G54" i="14"/>
  <c r="G55" i="14"/>
  <c r="G56" i="14"/>
  <c r="G57" i="14"/>
  <c r="G60" i="14"/>
  <c r="G61" i="14"/>
  <c r="G42" i="14"/>
  <c r="G50" i="14"/>
  <c r="G51" i="14"/>
  <c r="G53" i="14"/>
  <c r="G62" i="14"/>
  <c r="G63" i="14"/>
  <c r="G64" i="14"/>
  <c r="J71" i="15"/>
  <c r="J65" i="15"/>
  <c r="K47" i="14"/>
  <c r="K72" i="14"/>
  <c r="K42" i="14"/>
  <c r="K51" i="14"/>
  <c r="K53" i="14"/>
  <c r="K59" i="14"/>
  <c r="K49" i="14"/>
  <c r="K61" i="14"/>
  <c r="L72" i="14"/>
  <c r="L65" i="14"/>
  <c r="L41" i="14"/>
  <c r="L45" i="14"/>
  <c r="L47" i="14"/>
  <c r="L48" i="14"/>
  <c r="L49" i="14"/>
  <c r="L50" i="14"/>
  <c r="L52" i="14"/>
  <c r="L53" i="14"/>
  <c r="L55" i="14"/>
  <c r="L58" i="14"/>
  <c r="L60" i="14"/>
  <c r="L42" i="14"/>
  <c r="L46" i="14"/>
  <c r="L51" i="14"/>
  <c r="L61" i="14"/>
  <c r="L64" i="14"/>
  <c r="M40" i="15"/>
  <c r="M41" i="15"/>
  <c r="M42" i="15"/>
  <c r="M46" i="15"/>
  <c r="M47" i="15"/>
  <c r="M49" i="15"/>
  <c r="M52" i="15"/>
  <c r="M53" i="15"/>
  <c r="M54" i="15"/>
  <c r="M56" i="15"/>
  <c r="M57" i="15"/>
  <c r="M58" i="15"/>
  <c r="M60" i="15"/>
  <c r="M62" i="15"/>
  <c r="M64" i="15"/>
  <c r="N72" i="14"/>
  <c r="N67" i="14"/>
  <c r="N40" i="14"/>
  <c r="N42" i="14"/>
  <c r="N46" i="14"/>
  <c r="N51" i="14"/>
  <c r="N54" i="14"/>
  <c r="N56" i="14"/>
  <c r="N57" i="14"/>
  <c r="N59" i="14"/>
  <c r="N49" i="14"/>
  <c r="N52" i="14"/>
  <c r="N53" i="14"/>
  <c r="N55" i="14"/>
  <c r="N58" i="14"/>
  <c r="N62" i="14"/>
  <c r="N63" i="14"/>
  <c r="N65" i="14"/>
  <c r="V84" i="9"/>
  <c r="U86" i="9"/>
  <c r="E23" i="5"/>
  <c r="E37" i="5" s="1"/>
  <c r="I23" i="5"/>
  <c r="I34" i="5" s="1"/>
  <c r="N23" i="5"/>
  <c r="Q119" i="9"/>
  <c r="D35" i="3"/>
  <c r="U120" i="9"/>
  <c r="H36" i="3"/>
  <c r="Y121" i="9"/>
  <c r="L38" i="3"/>
  <c r="P51" i="18"/>
  <c r="T54" i="5"/>
  <c r="G54" i="19"/>
  <c r="C51" i="21"/>
  <c r="C49" i="21"/>
  <c r="C47" i="21"/>
  <c r="C45" i="21"/>
  <c r="C43" i="21"/>
  <c r="C41" i="21"/>
  <c r="C39" i="21"/>
  <c r="C37" i="21"/>
  <c r="C35" i="21"/>
  <c r="C53" i="21" s="1"/>
  <c r="F68" i="13"/>
  <c r="N48" i="22"/>
  <c r="J48" i="22"/>
  <c r="K48" i="22"/>
  <c r="P48" i="24"/>
  <c r="P52" i="19"/>
  <c r="D52" i="19"/>
  <c r="K54" i="19"/>
  <c r="P54" i="21"/>
  <c r="G54" i="21"/>
  <c r="Q53" i="21"/>
  <c r="B52" i="21"/>
  <c r="G52" i="20"/>
  <c r="F52" i="20"/>
  <c r="L54" i="20"/>
  <c r="L53" i="20"/>
  <c r="O54" i="20"/>
  <c r="K52" i="20"/>
  <c r="E53" i="20"/>
  <c r="J7" i="4"/>
  <c r="L9" i="4"/>
  <c r="Q15" i="4"/>
  <c r="H64" i="13"/>
  <c r="H63" i="13"/>
  <c r="J62" i="13"/>
  <c r="H61" i="13"/>
  <c r="H60" i="13"/>
  <c r="H59" i="13"/>
  <c r="J58" i="13"/>
  <c r="J57" i="13"/>
  <c r="J56" i="13"/>
  <c r="J55" i="13"/>
  <c r="L68" i="13"/>
  <c r="H54" i="13"/>
  <c r="J53" i="13"/>
  <c r="J52" i="13"/>
  <c r="J51" i="13"/>
  <c r="J50" i="13"/>
  <c r="J49" i="13"/>
  <c r="H48" i="13"/>
  <c r="J47" i="13"/>
  <c r="J46" i="13"/>
  <c r="J45" i="13"/>
  <c r="H42" i="13"/>
  <c r="H41" i="13"/>
  <c r="H40" i="13"/>
  <c r="O66" i="13"/>
  <c r="O65" i="13"/>
  <c r="O64" i="13"/>
  <c r="O63" i="13"/>
  <c r="O62" i="13"/>
  <c r="M61" i="13"/>
  <c r="O60" i="13"/>
  <c r="O59" i="13"/>
  <c r="O58" i="13"/>
  <c r="M57" i="13"/>
  <c r="O56" i="13"/>
  <c r="O55" i="13"/>
  <c r="O54" i="13"/>
  <c r="M53" i="13"/>
  <c r="O52" i="13"/>
  <c r="O51" i="13"/>
  <c r="O50" i="13"/>
  <c r="M49" i="13"/>
  <c r="M48" i="13"/>
  <c r="M47" i="13"/>
  <c r="M46" i="13"/>
  <c r="O45" i="13"/>
  <c r="M42" i="13"/>
  <c r="E42" i="13"/>
  <c r="M41" i="13"/>
  <c r="E41" i="13"/>
  <c r="E40" i="13"/>
  <c r="H65" i="13"/>
  <c r="H69" i="13"/>
  <c r="Q69" i="13"/>
  <c r="G70" i="13"/>
  <c r="O70" i="13"/>
  <c r="C72" i="13"/>
  <c r="H64" i="15"/>
  <c r="H63" i="15"/>
  <c r="H62" i="15"/>
  <c r="H61" i="15"/>
  <c r="H60" i="15"/>
  <c r="H59" i="15"/>
  <c r="H58" i="15"/>
  <c r="H57" i="15"/>
  <c r="H56" i="15"/>
  <c r="H55" i="15"/>
  <c r="H54" i="15"/>
  <c r="H53" i="15"/>
  <c r="H52" i="15"/>
  <c r="H68" i="15" s="1"/>
  <c r="H51" i="15"/>
  <c r="H50" i="15"/>
  <c r="H49" i="15"/>
  <c r="H48" i="15"/>
  <c r="H47" i="15"/>
  <c r="H46" i="15"/>
  <c r="H45" i="15"/>
  <c r="H42" i="15"/>
  <c r="H41" i="15"/>
  <c r="M61" i="15"/>
  <c r="E61" i="15"/>
  <c r="M55" i="15"/>
  <c r="E53" i="15"/>
  <c r="E49" i="15"/>
  <c r="M48" i="15"/>
  <c r="E48" i="15"/>
  <c r="E40" i="15"/>
  <c r="M65" i="15"/>
  <c r="B68" i="15"/>
  <c r="C72" i="15"/>
  <c r="C40" i="15"/>
  <c r="C48" i="15"/>
  <c r="C53" i="15"/>
  <c r="C54" i="15"/>
  <c r="C55" i="15"/>
  <c r="C57" i="15"/>
  <c r="C58" i="15"/>
  <c r="C59" i="15"/>
  <c r="C61" i="15"/>
  <c r="C63" i="15"/>
  <c r="R66" i="1"/>
  <c r="R62" i="1"/>
  <c r="R58" i="1"/>
  <c r="R53" i="1"/>
  <c r="R49" i="1"/>
  <c r="R45" i="1"/>
  <c r="R41" i="1"/>
  <c r="R72" i="1"/>
  <c r="R74" i="1"/>
  <c r="G45" i="1"/>
  <c r="G47" i="1"/>
  <c r="H66" i="1"/>
  <c r="L66" i="1"/>
  <c r="J69" i="15"/>
  <c r="F35" i="1"/>
  <c r="F72" i="1" s="1"/>
  <c r="N70" i="15"/>
  <c r="N35" i="1"/>
  <c r="N72" i="1" s="1"/>
  <c r="E72" i="15"/>
  <c r="H72" i="13"/>
  <c r="M72" i="15"/>
  <c r="Q74" i="1"/>
  <c r="D34" i="3"/>
  <c r="H38" i="3"/>
  <c r="P34" i="5"/>
  <c r="M38" i="5"/>
  <c r="Q38" i="5"/>
  <c r="M44" i="5"/>
  <c r="Q44" i="5"/>
  <c r="P51" i="5"/>
  <c r="G14" i="4"/>
  <c r="M27" i="4"/>
  <c r="N64" i="14"/>
  <c r="L62" i="14"/>
  <c r="L59" i="14"/>
  <c r="L56" i="14"/>
  <c r="L54" i="14"/>
  <c r="D51" i="14"/>
  <c r="N50" i="14"/>
  <c r="F49" i="14"/>
  <c r="N48" i="14"/>
  <c r="N45" i="14"/>
  <c r="D45" i="14"/>
  <c r="L40" i="14"/>
  <c r="K40" i="14"/>
  <c r="B71" i="15"/>
  <c r="B72" i="15"/>
  <c r="R71" i="1"/>
  <c r="R73" i="1"/>
  <c r="H42" i="1"/>
  <c r="L48" i="1"/>
  <c r="P34" i="1"/>
  <c r="P71" i="1" s="1"/>
  <c r="E70" i="15"/>
  <c r="K35" i="1"/>
  <c r="K72" i="1" s="1"/>
  <c r="P35" i="1"/>
  <c r="P72" i="1" s="1"/>
  <c r="D36" i="1"/>
  <c r="D73" i="1" s="1"/>
  <c r="I36" i="1"/>
  <c r="I73" i="1" s="1"/>
  <c r="J36" i="1"/>
  <c r="M72" i="13"/>
  <c r="O72" i="13"/>
  <c r="F24" i="5"/>
  <c r="H24" i="5"/>
  <c r="L24" i="5"/>
  <c r="P24" i="5"/>
  <c r="J25" i="5"/>
  <c r="N25" i="5"/>
  <c r="N34" i="5"/>
  <c r="Q37" i="5"/>
  <c r="E43" i="5"/>
  <c r="Q43" i="5"/>
  <c r="P50" i="5"/>
  <c r="N51" i="5"/>
  <c r="F14" i="4"/>
  <c r="I69" i="14"/>
  <c r="K70" i="14"/>
  <c r="G71" i="14"/>
  <c r="S42" i="2"/>
  <c r="S36" i="2"/>
  <c r="S45" i="2"/>
  <c r="AJ7" i="9"/>
  <c r="W66" i="1"/>
  <c r="W70" i="1" s="1"/>
  <c r="G69" i="14"/>
  <c r="G70" i="14"/>
  <c r="I70" i="14"/>
  <c r="D71" i="14"/>
  <c r="F71" i="14"/>
  <c r="N71" i="14"/>
  <c r="D72" i="14"/>
  <c r="K22" i="18"/>
  <c r="D23" i="5"/>
  <c r="D51" i="5" s="1"/>
  <c r="H23" i="5"/>
  <c r="H34" i="3"/>
  <c r="S41" i="1"/>
  <c r="S45" i="1"/>
  <c r="S52" i="1"/>
  <c r="S57" i="1"/>
  <c r="S62" i="1"/>
  <c r="S69" i="1"/>
  <c r="AH126" i="9"/>
  <c r="U36" i="3"/>
  <c r="U41" i="3"/>
  <c r="U48" i="3" s="1"/>
  <c r="X55" i="1"/>
  <c r="X66" i="1"/>
  <c r="X70" i="1" s="1"/>
  <c r="Z47" i="3"/>
  <c r="AM126" i="9"/>
  <c r="AO126" i="9"/>
  <c r="AL7" i="9"/>
  <c r="AL89" i="9"/>
  <c r="O71" i="14"/>
  <c r="C72" i="14"/>
  <c r="E4" i="2"/>
  <c r="I22" i="16"/>
  <c r="K4" i="2"/>
  <c r="L22" i="17"/>
  <c r="O22" i="17"/>
  <c r="J23" i="5"/>
  <c r="I19" i="3"/>
  <c r="I45" i="3" s="1"/>
  <c r="AM7" i="9"/>
  <c r="AO7" i="9"/>
  <c r="AM89" i="9"/>
  <c r="AO89" i="9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Y33" i="3"/>
  <c r="AA33" i="3"/>
  <c r="Y34" i="3"/>
  <c r="AA34" i="3"/>
  <c r="Y35" i="3"/>
  <c r="AA35" i="3"/>
  <c r="Y36" i="3"/>
  <c r="AA36" i="3"/>
  <c r="Y37" i="3"/>
  <c r="AA37" i="3"/>
  <c r="Y38" i="3"/>
  <c r="AA38" i="3"/>
  <c r="Y39" i="3"/>
  <c r="AA39" i="3"/>
  <c r="Y40" i="3"/>
  <c r="AA40" i="3"/>
  <c r="Y41" i="3"/>
  <c r="AA41" i="3"/>
  <c r="Y42" i="3"/>
  <c r="AA42" i="3"/>
  <c r="Y43" i="3"/>
  <c r="AA43" i="3"/>
  <c r="Y44" i="3"/>
  <c r="AA44" i="3"/>
  <c r="Y45" i="3"/>
  <c r="AA45" i="3"/>
  <c r="Y46" i="3"/>
  <c r="AA46" i="3"/>
  <c r="Z33" i="5"/>
  <c r="AB33" i="5"/>
  <c r="Z34" i="5"/>
  <c r="AB34" i="5"/>
  <c r="Z35" i="5"/>
  <c r="AB35" i="5"/>
  <c r="Z36" i="5"/>
  <c r="AB36" i="5"/>
  <c r="Z37" i="5"/>
  <c r="AB37" i="5"/>
  <c r="Z38" i="5"/>
  <c r="AB38" i="5"/>
  <c r="Z39" i="5"/>
  <c r="AB39" i="5"/>
  <c r="Z40" i="5"/>
  <c r="AB40" i="5"/>
  <c r="Z41" i="5"/>
  <c r="AB41" i="5"/>
  <c r="Z42" i="5"/>
  <c r="AB42" i="5"/>
  <c r="Z43" i="5"/>
  <c r="AB43" i="5"/>
  <c r="Z44" i="5"/>
  <c r="AB44" i="5"/>
  <c r="Z45" i="5"/>
  <c r="AB45" i="5"/>
  <c r="Z46" i="5"/>
  <c r="AB46" i="5"/>
  <c r="Z47" i="5"/>
  <c r="AB47" i="5"/>
  <c r="Z48" i="5"/>
  <c r="AB48" i="5"/>
  <c r="Z49" i="5"/>
  <c r="AB49" i="5"/>
  <c r="Z50" i="5"/>
  <c r="AB50" i="5"/>
  <c r="Y33" i="5"/>
  <c r="AA33" i="5"/>
  <c r="Y34" i="5"/>
  <c r="AA34" i="5"/>
  <c r="Y35" i="5"/>
  <c r="AA35" i="5"/>
  <c r="Y36" i="5"/>
  <c r="AA36" i="5"/>
  <c r="Y37" i="5"/>
  <c r="AA37" i="5"/>
  <c r="Y38" i="5"/>
  <c r="AA38" i="5"/>
  <c r="Y39" i="5"/>
  <c r="AA39" i="5"/>
  <c r="Y40" i="5"/>
  <c r="AA40" i="5"/>
  <c r="Y41" i="5"/>
  <c r="AA41" i="5"/>
  <c r="Y42" i="5"/>
  <c r="AA42" i="5"/>
  <c r="Y43" i="5"/>
  <c r="AA43" i="5"/>
  <c r="Y44" i="5"/>
  <c r="AA44" i="5"/>
  <c r="Y45" i="5"/>
  <c r="AA45" i="5"/>
  <c r="Y46" i="5"/>
  <c r="AA46" i="5"/>
  <c r="Y47" i="5"/>
  <c r="AA47" i="5"/>
  <c r="Y48" i="5"/>
  <c r="AA48" i="5"/>
  <c r="Y49" i="5"/>
  <c r="AA49" i="5"/>
  <c r="Y50" i="5"/>
  <c r="AA50" i="5"/>
  <c r="Z22" i="2"/>
  <c r="AM46" i="9" s="1"/>
  <c r="AB22" i="2"/>
  <c r="AO46" i="9" s="1"/>
  <c r="Y22" i="2"/>
  <c r="AL46" i="9" s="1"/>
  <c r="AA22" i="2"/>
  <c r="AN46" i="9" s="1"/>
  <c r="AB71" i="1"/>
  <c r="AB72" i="1"/>
  <c r="AB73" i="1"/>
  <c r="AB74" i="1"/>
  <c r="AA71" i="1"/>
  <c r="AA72" i="1"/>
  <c r="AA73" i="1"/>
  <c r="AA74" i="1"/>
  <c r="Z71" i="1"/>
  <c r="Z72" i="1"/>
  <c r="Z73" i="1"/>
  <c r="Z74" i="1"/>
  <c r="Y71" i="1"/>
  <c r="Y72" i="1"/>
  <c r="Y73" i="1"/>
  <c r="Y74" i="1"/>
  <c r="Z41" i="1"/>
  <c r="AB41" i="1"/>
  <c r="Z42" i="1"/>
  <c r="AB42" i="1"/>
  <c r="Z43" i="1"/>
  <c r="AB43" i="1"/>
  <c r="Z44" i="1"/>
  <c r="AB44" i="1"/>
  <c r="Z45" i="1"/>
  <c r="AB45" i="1"/>
  <c r="Z46" i="1"/>
  <c r="AB46" i="1"/>
  <c r="Z47" i="1"/>
  <c r="AB47" i="1"/>
  <c r="Z48" i="1"/>
  <c r="AB48" i="1"/>
  <c r="Z49" i="1"/>
  <c r="AB49" i="1"/>
  <c r="Z50" i="1"/>
  <c r="AB50" i="1"/>
  <c r="Z51" i="1"/>
  <c r="AB51" i="1"/>
  <c r="Z52" i="1"/>
  <c r="AB52" i="1"/>
  <c r="Z53" i="1"/>
  <c r="AB53" i="1"/>
  <c r="Z54" i="1"/>
  <c r="AB54" i="1"/>
  <c r="Z55" i="1"/>
  <c r="AB55" i="1"/>
  <c r="Z56" i="1"/>
  <c r="AB56" i="1"/>
  <c r="Z57" i="1"/>
  <c r="AB57" i="1"/>
  <c r="Z58" i="1"/>
  <c r="AB58" i="1"/>
  <c r="Z59" i="1"/>
  <c r="AB59" i="1"/>
  <c r="Z60" i="1"/>
  <c r="AB60" i="1"/>
  <c r="Z61" i="1"/>
  <c r="AB61" i="1"/>
  <c r="Z62" i="1"/>
  <c r="AB62" i="1"/>
  <c r="Z63" i="1"/>
  <c r="AB63" i="1"/>
  <c r="Z64" i="1"/>
  <c r="AB64" i="1"/>
  <c r="Z65" i="1"/>
  <c r="AB65" i="1"/>
  <c r="Z66" i="1"/>
  <c r="AB66" i="1"/>
  <c r="Z67" i="1"/>
  <c r="AB67" i="1"/>
  <c r="Z68" i="1"/>
  <c r="AB68" i="1"/>
  <c r="Y41" i="1"/>
  <c r="AA41" i="1"/>
  <c r="Y42" i="1"/>
  <c r="AA42" i="1"/>
  <c r="Y43" i="1"/>
  <c r="AA43" i="1"/>
  <c r="Y44" i="1"/>
  <c r="AA44" i="1"/>
  <c r="Y45" i="1"/>
  <c r="AA45" i="1"/>
  <c r="Y46" i="1"/>
  <c r="AA46" i="1"/>
  <c r="Y47" i="1"/>
  <c r="AA47" i="1"/>
  <c r="Y48" i="1"/>
  <c r="AA48" i="1"/>
  <c r="Y49" i="1"/>
  <c r="AA49" i="1"/>
  <c r="Y50" i="1"/>
  <c r="AA50" i="1"/>
  <c r="Y51" i="1"/>
  <c r="AA51" i="1"/>
  <c r="Y52" i="1"/>
  <c r="AA52" i="1"/>
  <c r="Y53" i="1"/>
  <c r="AA53" i="1"/>
  <c r="Y54" i="1"/>
  <c r="AA54" i="1"/>
  <c r="Y55" i="1"/>
  <c r="AA55" i="1"/>
  <c r="Y56" i="1"/>
  <c r="AA56" i="1"/>
  <c r="Y57" i="1"/>
  <c r="AA57" i="1"/>
  <c r="Y58" i="1"/>
  <c r="AA58" i="1"/>
  <c r="Y59" i="1"/>
  <c r="AA59" i="1"/>
  <c r="Y60" i="1"/>
  <c r="AA60" i="1"/>
  <c r="Y61" i="1"/>
  <c r="AA61" i="1"/>
  <c r="Y62" i="1"/>
  <c r="AA62" i="1"/>
  <c r="Y63" i="1"/>
  <c r="AA63" i="1"/>
  <c r="Y64" i="1"/>
  <c r="AA64" i="1"/>
  <c r="Y65" i="1"/>
  <c r="AA65" i="1"/>
  <c r="Y66" i="1"/>
  <c r="AA66" i="1"/>
  <c r="Y67" i="1"/>
  <c r="AA67" i="1"/>
  <c r="Y68" i="1"/>
  <c r="AA68" i="1"/>
  <c r="C54" i="19"/>
  <c r="B46" i="18"/>
  <c r="B47" i="18"/>
  <c r="B49" i="18"/>
  <c r="B40" i="18"/>
  <c r="B36" i="18"/>
  <c r="B45" i="18"/>
  <c r="B44" i="18"/>
  <c r="B35" i="18"/>
  <c r="B41" i="18"/>
  <c r="B37" i="18"/>
  <c r="B50" i="18"/>
  <c r="B38" i="18"/>
  <c r="B33" i="18"/>
  <c r="B43" i="18"/>
  <c r="B48" i="18"/>
  <c r="B42" i="18"/>
  <c r="B39" i="18"/>
  <c r="B34" i="18"/>
  <c r="N39" i="5"/>
  <c r="N35" i="5"/>
  <c r="AA89" i="9"/>
  <c r="J43" i="1"/>
  <c r="F49" i="1"/>
  <c r="Q57" i="1"/>
  <c r="O58" i="1"/>
  <c r="P62" i="1"/>
  <c r="F66" i="1"/>
  <c r="J69" i="1"/>
  <c r="Q69" i="1"/>
  <c r="F47" i="3"/>
  <c r="F48" i="3" s="1"/>
  <c r="J24" i="5"/>
  <c r="E14" i="4"/>
  <c r="B65" i="14"/>
  <c r="B41" i="14"/>
  <c r="B42" i="14"/>
  <c r="B45" i="14"/>
  <c r="B46" i="14"/>
  <c r="B48" i="14"/>
  <c r="B52" i="14"/>
  <c r="B53" i="14"/>
  <c r="B55" i="14"/>
  <c r="B56" i="14"/>
  <c r="B57" i="14"/>
  <c r="B59" i="14"/>
  <c r="B60" i="14"/>
  <c r="B61" i="14"/>
  <c r="B62" i="14"/>
  <c r="B63" i="14"/>
  <c r="J49" i="5"/>
  <c r="J47" i="5"/>
  <c r="W89" i="9"/>
  <c r="I42" i="3"/>
  <c r="I39" i="3"/>
  <c r="I38" i="3"/>
  <c r="I36" i="3"/>
  <c r="AJ46" i="9"/>
  <c r="W47" i="2"/>
  <c r="Q47" i="3"/>
  <c r="P52" i="5"/>
  <c r="K48" i="3"/>
  <c r="J53" i="1"/>
  <c r="L54" i="19"/>
  <c r="L52" i="5"/>
  <c r="C33" i="19"/>
  <c r="L15" i="4"/>
  <c r="C49" i="13"/>
  <c r="C45" i="13"/>
  <c r="C51" i="15"/>
  <c r="C50" i="15"/>
  <c r="C49" i="15"/>
  <c r="C47" i="15"/>
  <c r="C46" i="15"/>
  <c r="C45" i="15"/>
  <c r="C41" i="15"/>
  <c r="Q46" i="1"/>
  <c r="I49" i="1"/>
  <c r="O50" i="1"/>
  <c r="F57" i="1"/>
  <c r="P58" i="1"/>
  <c r="O62" i="1"/>
  <c r="H35" i="1"/>
  <c r="H72" i="1" s="1"/>
  <c r="E24" i="5"/>
  <c r="I25" i="5"/>
  <c r="M7" i="4"/>
  <c r="Q14" i="4"/>
  <c r="I27" i="4"/>
  <c r="I33" i="4"/>
  <c r="Q33" i="4"/>
  <c r="AH7" i="9"/>
  <c r="AI126" i="9"/>
  <c r="W34" i="3"/>
  <c r="W40" i="3"/>
  <c r="W45" i="3"/>
  <c r="AK126" i="9"/>
  <c r="I33" i="3"/>
  <c r="I41" i="3"/>
  <c r="I46" i="3"/>
  <c r="K51" i="5"/>
  <c r="K52" i="5" s="1"/>
  <c r="AF46" i="9"/>
  <c r="S46" i="2"/>
  <c r="T68" i="1"/>
  <c r="T67" i="1"/>
  <c r="T65" i="1"/>
  <c r="T63" i="1"/>
  <c r="T61" i="1"/>
  <c r="T59" i="1"/>
  <c r="T57" i="1"/>
  <c r="T54" i="1"/>
  <c r="T52" i="1"/>
  <c r="T50" i="1"/>
  <c r="T47" i="1"/>
  <c r="T45" i="1"/>
  <c r="T43" i="1"/>
  <c r="T41" i="1"/>
  <c r="T48" i="5"/>
  <c r="T43" i="5"/>
  <c r="T36" i="5"/>
  <c r="T53" i="5" s="1"/>
  <c r="U68" i="1"/>
  <c r="U66" i="1"/>
  <c r="U62" i="1"/>
  <c r="U58" i="1"/>
  <c r="U53" i="1"/>
  <c r="U49" i="1"/>
  <c r="U45" i="1"/>
  <c r="W47" i="3"/>
  <c r="W33" i="3"/>
  <c r="W38" i="3"/>
  <c r="W44" i="3"/>
  <c r="N61" i="1"/>
  <c r="N67" i="1"/>
  <c r="N53" i="1"/>
  <c r="N58" i="1"/>
  <c r="N45" i="1"/>
  <c r="N66" i="1"/>
  <c r="N54" i="1"/>
  <c r="N60" i="1"/>
  <c r="N57" i="1"/>
  <c r="N65" i="1"/>
  <c r="N44" i="1"/>
  <c r="K62" i="1"/>
  <c r="P53" i="5"/>
  <c r="K45" i="1"/>
  <c r="J43" i="3"/>
  <c r="N33" i="3"/>
  <c r="O37" i="5"/>
  <c r="N45" i="3"/>
  <c r="G34" i="5"/>
  <c r="O44" i="1"/>
  <c r="F50" i="1"/>
  <c r="M42" i="1"/>
  <c r="P42" i="1"/>
  <c r="N37" i="3"/>
  <c r="AD84" i="9"/>
  <c r="N41" i="3"/>
  <c r="O38" i="5"/>
  <c r="P48" i="1"/>
  <c r="P56" i="1"/>
  <c r="F59" i="1"/>
  <c r="I74" i="1" l="1"/>
  <c r="L73" i="1"/>
  <c r="H73" i="1"/>
  <c r="D70" i="1"/>
  <c r="L74" i="1"/>
  <c r="G71" i="1"/>
  <c r="AC43" i="9"/>
  <c r="H50" i="16"/>
  <c r="H43" i="16"/>
  <c r="H37" i="16"/>
  <c r="H49" i="16"/>
  <c r="H42" i="16"/>
  <c r="H36" i="16"/>
  <c r="H47" i="16"/>
  <c r="H38" i="16"/>
  <c r="H51" i="16" s="1"/>
  <c r="H45" i="16"/>
  <c r="H35" i="16"/>
  <c r="H33" i="16"/>
  <c r="H44" i="16"/>
  <c r="H34" i="16"/>
  <c r="H48" i="16"/>
  <c r="H39" i="16"/>
  <c r="H46" i="16"/>
  <c r="H41" i="16"/>
  <c r="H40" i="16"/>
  <c r="Q48" i="3"/>
  <c r="E68" i="13"/>
  <c r="O52" i="21"/>
  <c r="O53" i="21"/>
  <c r="J45" i="1"/>
  <c r="J57" i="1"/>
  <c r="J68" i="1"/>
  <c r="J49" i="1"/>
  <c r="W7" i="9"/>
  <c r="J42" i="1"/>
  <c r="J67" i="1"/>
  <c r="J61" i="1"/>
  <c r="J63" i="1"/>
  <c r="J50" i="1"/>
  <c r="J62" i="1"/>
  <c r="J46" i="1"/>
  <c r="J56" i="1"/>
  <c r="J47" i="1"/>
  <c r="J44" i="1"/>
  <c r="J52" i="1"/>
  <c r="J66" i="1"/>
  <c r="J54" i="1"/>
  <c r="J65" i="1"/>
  <c r="J48" i="1"/>
  <c r="J58" i="1"/>
  <c r="J51" i="1"/>
  <c r="E52" i="1"/>
  <c r="O70" i="1"/>
  <c r="J73" i="1"/>
  <c r="E45" i="1"/>
  <c r="M49" i="1"/>
  <c r="M60" i="1"/>
  <c r="J59" i="1"/>
  <c r="I43" i="5"/>
  <c r="I44" i="5"/>
  <c r="D68" i="14"/>
  <c r="U51" i="2"/>
  <c r="E64" i="1"/>
  <c r="E62" i="1"/>
  <c r="H47" i="3"/>
  <c r="H40" i="3"/>
  <c r="H41" i="3"/>
  <c r="H35" i="3"/>
  <c r="H43" i="3"/>
  <c r="H39" i="3"/>
  <c r="H44" i="3"/>
  <c r="H45" i="3"/>
  <c r="H42" i="3"/>
  <c r="U126" i="9"/>
  <c r="Q45" i="16"/>
  <c r="Q39" i="16"/>
  <c r="Q44" i="16"/>
  <c r="Q38" i="16"/>
  <c r="Q33" i="16"/>
  <c r="Q42" i="16"/>
  <c r="Q34" i="16"/>
  <c r="Q50" i="16"/>
  <c r="Q41" i="16"/>
  <c r="Q49" i="16"/>
  <c r="Q40" i="16"/>
  <c r="Q43" i="16"/>
  <c r="Q35" i="16"/>
  <c r="Q36" i="16"/>
  <c r="Q37" i="16"/>
  <c r="Q48" i="16"/>
  <c r="Q47" i="16"/>
  <c r="Q46" i="16"/>
  <c r="H33" i="3"/>
  <c r="G36" i="18"/>
  <c r="G40" i="18"/>
  <c r="G38" i="18"/>
  <c r="G35" i="18"/>
  <c r="G43" i="18"/>
  <c r="G47" i="18"/>
  <c r="G49" i="18"/>
  <c r="G45" i="18"/>
  <c r="G48" i="18"/>
  <c r="G37" i="18"/>
  <c r="G41" i="18"/>
  <c r="G44" i="18"/>
  <c r="G34" i="18"/>
  <c r="G42" i="18"/>
  <c r="G46" i="18"/>
  <c r="G39" i="18"/>
  <c r="G50" i="18"/>
  <c r="G33" i="18"/>
  <c r="N39" i="16"/>
  <c r="N37" i="16"/>
  <c r="N42" i="16"/>
  <c r="N41" i="16"/>
  <c r="N40" i="16"/>
  <c r="N50" i="16"/>
  <c r="N34" i="16"/>
  <c r="N44" i="16"/>
  <c r="N48" i="16"/>
  <c r="N49" i="16"/>
  <c r="N43" i="16"/>
  <c r="N47" i="16"/>
  <c r="N36" i="16"/>
  <c r="N46" i="16"/>
  <c r="N22" i="2"/>
  <c r="N45" i="16"/>
  <c r="N38" i="16"/>
  <c r="N35" i="16"/>
  <c r="K51" i="16"/>
  <c r="K68" i="13"/>
  <c r="I60" i="1"/>
  <c r="I59" i="1"/>
  <c r="I43" i="1"/>
  <c r="V7" i="9"/>
  <c r="I58" i="1"/>
  <c r="I65" i="1"/>
  <c r="I44" i="1"/>
  <c r="I42" i="1"/>
  <c r="I45" i="1"/>
  <c r="I47" i="1"/>
  <c r="I63" i="1"/>
  <c r="I54" i="1"/>
  <c r="I56" i="1"/>
  <c r="I53" i="1"/>
  <c r="M73" i="1"/>
  <c r="E45" i="18"/>
  <c r="E39" i="18"/>
  <c r="E44" i="18"/>
  <c r="E38" i="18"/>
  <c r="E33" i="18"/>
  <c r="E50" i="18"/>
  <c r="E43" i="18"/>
  <c r="E37" i="18"/>
  <c r="E48" i="18"/>
  <c r="E35" i="18"/>
  <c r="E47" i="18"/>
  <c r="E34" i="18"/>
  <c r="E42" i="18"/>
  <c r="E49" i="18"/>
  <c r="E36" i="18"/>
  <c r="E41" i="18"/>
  <c r="E22" i="2"/>
  <c r="E40" i="18"/>
  <c r="E46" i="18"/>
  <c r="N15" i="11"/>
  <c r="N9" i="4"/>
  <c r="N15" i="4" s="1"/>
  <c r="I41" i="5"/>
  <c r="G48" i="3"/>
  <c r="AC33" i="2"/>
  <c r="AP46" i="9"/>
  <c r="L52" i="20"/>
  <c r="E52" i="21"/>
  <c r="P48" i="16"/>
  <c r="P41" i="16"/>
  <c r="P35" i="16"/>
  <c r="P33" i="16"/>
  <c r="P47" i="16"/>
  <c r="P40" i="16"/>
  <c r="P34" i="16"/>
  <c r="P42" i="16"/>
  <c r="P50" i="16"/>
  <c r="P39" i="16"/>
  <c r="P49" i="16"/>
  <c r="P38" i="16"/>
  <c r="P43" i="16"/>
  <c r="P45" i="16"/>
  <c r="P46" i="16"/>
  <c r="P44" i="16"/>
  <c r="P36" i="16"/>
  <c r="P37" i="16"/>
  <c r="P22" i="2"/>
  <c r="P46" i="2" s="1"/>
  <c r="J48" i="3"/>
  <c r="I38" i="5"/>
  <c r="M50" i="16"/>
  <c r="M43" i="16"/>
  <c r="M37" i="16"/>
  <c r="M49" i="16"/>
  <c r="M42" i="16"/>
  <c r="M36" i="16"/>
  <c r="M40" i="16"/>
  <c r="M48" i="16"/>
  <c r="M39" i="16"/>
  <c r="M47" i="16"/>
  <c r="M38" i="16"/>
  <c r="M41" i="16"/>
  <c r="M33" i="16"/>
  <c r="M45" i="16"/>
  <c r="M22" i="2"/>
  <c r="M44" i="16"/>
  <c r="M35" i="16"/>
  <c r="M34" i="16"/>
  <c r="M46" i="16"/>
  <c r="H63" i="1"/>
  <c r="H60" i="1"/>
  <c r="H49" i="1"/>
  <c r="H67" i="1"/>
  <c r="H74" i="1"/>
  <c r="H45" i="1"/>
  <c r="H51" i="1"/>
  <c r="H57" i="1"/>
  <c r="H61" i="1"/>
  <c r="H43" i="1"/>
  <c r="U7" i="9"/>
  <c r="H48" i="1"/>
  <c r="H59" i="1"/>
  <c r="H69" i="1"/>
  <c r="H50" i="1"/>
  <c r="H46" i="1"/>
  <c r="H41" i="1"/>
  <c r="H62" i="1"/>
  <c r="H54" i="1"/>
  <c r="H53" i="1"/>
  <c r="H64" i="1"/>
  <c r="H52" i="1"/>
  <c r="H56" i="1"/>
  <c r="H58" i="1"/>
  <c r="G53" i="21"/>
  <c r="G52" i="21"/>
  <c r="E51" i="17"/>
  <c r="J53" i="19"/>
  <c r="J52" i="19"/>
  <c r="D48" i="16"/>
  <c r="D41" i="16"/>
  <c r="D35" i="16"/>
  <c r="D47" i="16"/>
  <c r="D40" i="16"/>
  <c r="D34" i="16"/>
  <c r="D44" i="16"/>
  <c r="D36" i="16"/>
  <c r="D43" i="16"/>
  <c r="D42" i="16"/>
  <c r="D33" i="16"/>
  <c r="D51" i="16" s="1"/>
  <c r="D45" i="16"/>
  <c r="D37" i="16"/>
  <c r="D49" i="16"/>
  <c r="D39" i="16"/>
  <c r="D38" i="16"/>
  <c r="D50" i="16"/>
  <c r="P68" i="15"/>
  <c r="Q59" i="1"/>
  <c r="Q64" i="1"/>
  <c r="Q65" i="1"/>
  <c r="Q48" i="1"/>
  <c r="AD7" i="9"/>
  <c r="Q68" i="1"/>
  <c r="Q61" i="1"/>
  <c r="Q43" i="1"/>
  <c r="Q41" i="1"/>
  <c r="Q50" i="1"/>
  <c r="Q60" i="1"/>
  <c r="Q42" i="1"/>
  <c r="Q44" i="1"/>
  <c r="Q51" i="1"/>
  <c r="Q56" i="1"/>
  <c r="Q52" i="1"/>
  <c r="Q49" i="1"/>
  <c r="Q58" i="1"/>
  <c r="Q47" i="1"/>
  <c r="Q62" i="1"/>
  <c r="Q67" i="1"/>
  <c r="Q45" i="1"/>
  <c r="Q53" i="1"/>
  <c r="Q63" i="1"/>
  <c r="Q73" i="1"/>
  <c r="Q66" i="1"/>
  <c r="Q54" i="1"/>
  <c r="P48" i="3"/>
  <c r="U54" i="5"/>
  <c r="K53" i="5"/>
  <c r="C51" i="16"/>
  <c r="E48" i="16"/>
  <c r="E41" i="16"/>
  <c r="E35" i="16"/>
  <c r="E47" i="16"/>
  <c r="E40" i="16"/>
  <c r="E34" i="16"/>
  <c r="E49" i="16"/>
  <c r="E38" i="16"/>
  <c r="E33" i="16"/>
  <c r="E45" i="16"/>
  <c r="E37" i="16"/>
  <c r="E44" i="16"/>
  <c r="E36" i="16"/>
  <c r="E50" i="16"/>
  <c r="E39" i="16"/>
  <c r="E42" i="16"/>
  <c r="E43" i="16"/>
  <c r="E66" i="1"/>
  <c r="E74" i="1"/>
  <c r="E42" i="1"/>
  <c r="E70" i="1" s="1"/>
  <c r="E48" i="1"/>
  <c r="E67" i="1"/>
  <c r="E63" i="1"/>
  <c r="E49" i="1"/>
  <c r="E61" i="1"/>
  <c r="E56" i="1"/>
  <c r="E65" i="1"/>
  <c r="E44" i="1"/>
  <c r="E51" i="1"/>
  <c r="E46" i="1"/>
  <c r="E54" i="1"/>
  <c r="AA43" i="9"/>
  <c r="N33" i="2"/>
  <c r="M53" i="21"/>
  <c r="N68" i="15"/>
  <c r="E57" i="1"/>
  <c r="K70" i="1"/>
  <c r="P54" i="5"/>
  <c r="I37" i="5"/>
  <c r="H65" i="1"/>
  <c r="C54" i="21"/>
  <c r="J68" i="15"/>
  <c r="E58" i="1"/>
  <c r="L45" i="16"/>
  <c r="L39" i="16"/>
  <c r="L44" i="16"/>
  <c r="L38" i="16"/>
  <c r="L33" i="16"/>
  <c r="L49" i="16"/>
  <c r="L40" i="16"/>
  <c r="L48" i="16"/>
  <c r="L37" i="16"/>
  <c r="L47" i="16"/>
  <c r="L36" i="16"/>
  <c r="L50" i="16"/>
  <c r="L41" i="16"/>
  <c r="L42" i="16"/>
  <c r="L35" i="16"/>
  <c r="L34" i="16"/>
  <c r="L46" i="16"/>
  <c r="L43" i="16"/>
  <c r="H44" i="1"/>
  <c r="O34" i="5"/>
  <c r="O53" i="5" s="1"/>
  <c r="O45" i="5"/>
  <c r="O43" i="5"/>
  <c r="O41" i="5"/>
  <c r="AB89" i="9"/>
  <c r="O35" i="5"/>
  <c r="O50" i="5"/>
  <c r="O54" i="5" s="1"/>
  <c r="O48" i="5"/>
  <c r="O39" i="5"/>
  <c r="O40" i="5"/>
  <c r="D51" i="18"/>
  <c r="J72" i="1"/>
  <c r="L53" i="19"/>
  <c r="H52" i="19"/>
  <c r="J60" i="1"/>
  <c r="O48" i="16"/>
  <c r="O41" i="16"/>
  <c r="O37" i="16"/>
  <c r="O43" i="16"/>
  <c r="O39" i="16"/>
  <c r="O47" i="16"/>
  <c r="O35" i="16"/>
  <c r="O38" i="16"/>
  <c r="O42" i="16"/>
  <c r="O45" i="16"/>
  <c r="O49" i="16"/>
  <c r="O40" i="16"/>
  <c r="O34" i="16"/>
  <c r="O33" i="16"/>
  <c r="O50" i="16"/>
  <c r="O44" i="16"/>
  <c r="O36" i="16"/>
  <c r="O46" i="16"/>
  <c r="Q68" i="13"/>
  <c r="G68" i="13"/>
  <c r="Q72" i="1"/>
  <c r="M69" i="1"/>
  <c r="M74" i="1"/>
  <c r="M62" i="1"/>
  <c r="M57" i="1"/>
  <c r="M48" i="1"/>
  <c r="M65" i="1"/>
  <c r="M67" i="1"/>
  <c r="M64" i="1"/>
  <c r="M58" i="1"/>
  <c r="M43" i="1"/>
  <c r="M54" i="1"/>
  <c r="M41" i="1"/>
  <c r="M46" i="1"/>
  <c r="M56" i="1"/>
  <c r="M53" i="1"/>
  <c r="M50" i="1"/>
  <c r="M59" i="1"/>
  <c r="M47" i="1"/>
  <c r="M66" i="1"/>
  <c r="M44" i="1"/>
  <c r="M45" i="1"/>
  <c r="M68" i="1"/>
  <c r="M61" i="1"/>
  <c r="M52" i="1"/>
  <c r="Z7" i="9"/>
  <c r="I68" i="13"/>
  <c r="M63" i="1"/>
  <c r="R7" i="9"/>
  <c r="E43" i="1"/>
  <c r="B51" i="16"/>
  <c r="O49" i="18"/>
  <c r="O36" i="18"/>
  <c r="O45" i="18"/>
  <c r="O48" i="18"/>
  <c r="O35" i="18"/>
  <c r="O50" i="18"/>
  <c r="O44" i="18"/>
  <c r="O38" i="18"/>
  <c r="O33" i="18"/>
  <c r="O42" i="18"/>
  <c r="O46" i="18"/>
  <c r="O47" i="18"/>
  <c r="O37" i="18"/>
  <c r="O39" i="18"/>
  <c r="O40" i="18"/>
  <c r="O43" i="18"/>
  <c r="O41" i="18"/>
  <c r="O34" i="18"/>
  <c r="J64" i="1"/>
  <c r="M51" i="1"/>
  <c r="J41" i="1"/>
  <c r="S70" i="1"/>
  <c r="H68" i="1"/>
  <c r="L68" i="14"/>
  <c r="K68" i="14"/>
  <c r="E68" i="15"/>
  <c r="E59" i="1"/>
  <c r="E60" i="1"/>
  <c r="E68" i="1"/>
  <c r="E41" i="1"/>
  <c r="D22" i="2"/>
  <c r="J49" i="17"/>
  <c r="J42" i="17"/>
  <c r="J36" i="17"/>
  <c r="J46" i="17"/>
  <c r="J48" i="17"/>
  <c r="J41" i="17"/>
  <c r="J35" i="17"/>
  <c r="J47" i="17"/>
  <c r="J40" i="17"/>
  <c r="J34" i="17"/>
  <c r="J33" i="17"/>
  <c r="J38" i="17"/>
  <c r="J50" i="17"/>
  <c r="J37" i="17"/>
  <c r="J45" i="17"/>
  <c r="J39" i="17"/>
  <c r="J43" i="17"/>
  <c r="J44" i="17"/>
  <c r="S38" i="2"/>
  <c r="S50" i="2"/>
  <c r="S47" i="2"/>
  <c r="S35" i="2"/>
  <c r="S40" i="2"/>
  <c r="S43" i="2"/>
  <c r="S37" i="2"/>
  <c r="S44" i="2"/>
  <c r="S39" i="2"/>
  <c r="S48" i="2"/>
  <c r="S41" i="2"/>
  <c r="S34" i="2"/>
  <c r="S49" i="2"/>
  <c r="S33" i="2"/>
  <c r="S51" i="2" s="1"/>
  <c r="J35" i="18"/>
  <c r="J33" i="18"/>
  <c r="J47" i="18"/>
  <c r="J50" i="18"/>
  <c r="J45" i="18"/>
  <c r="J42" i="18"/>
  <c r="J41" i="18"/>
  <c r="J43" i="18"/>
  <c r="J49" i="18"/>
  <c r="J39" i="18"/>
  <c r="J40" i="18"/>
  <c r="J48" i="18"/>
  <c r="J22" i="2"/>
  <c r="J44" i="18"/>
  <c r="J34" i="18"/>
  <c r="J46" i="18"/>
  <c r="J36" i="18"/>
  <c r="J38" i="18"/>
  <c r="J37" i="18"/>
  <c r="H71" i="1"/>
  <c r="Q54" i="20"/>
  <c r="Q40" i="5"/>
  <c r="Q49" i="5"/>
  <c r="AD89" i="9"/>
  <c r="Q45" i="5"/>
  <c r="Q39" i="5"/>
  <c r="Q35" i="5"/>
  <c r="Q51" i="5"/>
  <c r="Q50" i="5"/>
  <c r="Q54" i="5" s="1"/>
  <c r="Q48" i="5"/>
  <c r="Q52" i="5" s="1"/>
  <c r="Q46" i="5"/>
  <c r="M48" i="5"/>
  <c r="M49" i="5"/>
  <c r="M35" i="5"/>
  <c r="M33" i="5"/>
  <c r="M53" i="5" s="1"/>
  <c r="M37" i="5"/>
  <c r="M46" i="5"/>
  <c r="M51" i="5"/>
  <c r="M50" i="5"/>
  <c r="Z89" i="9"/>
  <c r="M43" i="5"/>
  <c r="M42" i="5"/>
  <c r="M40" i="5"/>
  <c r="M47" i="5"/>
  <c r="M45" i="5"/>
  <c r="Q33" i="5"/>
  <c r="B52" i="20"/>
  <c r="M72" i="1"/>
  <c r="N54" i="19"/>
  <c r="H53" i="19"/>
  <c r="E46" i="16"/>
  <c r="L68" i="15"/>
  <c r="L69" i="1"/>
  <c r="L41" i="1"/>
  <c r="L61" i="1"/>
  <c r="L51" i="1"/>
  <c r="L63" i="1"/>
  <c r="L67" i="1"/>
  <c r="L46" i="1"/>
  <c r="L57" i="1"/>
  <c r="L42" i="1"/>
  <c r="L50" i="1"/>
  <c r="L68" i="1"/>
  <c r="L65" i="1"/>
  <c r="Y7" i="9"/>
  <c r="L56" i="1"/>
  <c r="L43" i="1"/>
  <c r="L54" i="1"/>
  <c r="L45" i="1"/>
  <c r="L44" i="1"/>
  <c r="L58" i="1"/>
  <c r="L64" i="1"/>
  <c r="L47" i="1"/>
  <c r="L60" i="1"/>
  <c r="L53" i="1"/>
  <c r="L49" i="1"/>
  <c r="L62" i="1"/>
  <c r="L52" i="1"/>
  <c r="H22" i="2"/>
  <c r="J71" i="1"/>
  <c r="N33" i="16"/>
  <c r="G46" i="1"/>
  <c r="G60" i="1"/>
  <c r="G69" i="1"/>
  <c r="G65" i="1"/>
  <c r="G50" i="1"/>
  <c r="G73" i="1"/>
  <c r="G66" i="1"/>
  <c r="G62" i="1"/>
  <c r="G54" i="1"/>
  <c r="G44" i="1"/>
  <c r="G51" i="1"/>
  <c r="G48" i="1"/>
  <c r="G57" i="1"/>
  <c r="G43" i="1"/>
  <c r="G52" i="1"/>
  <c r="G49" i="1"/>
  <c r="G56" i="1"/>
  <c r="G42" i="1"/>
  <c r="G61" i="1"/>
  <c r="G64" i="1"/>
  <c r="G58" i="1"/>
  <c r="G59" i="1"/>
  <c r="G53" i="1"/>
  <c r="G67" i="1"/>
  <c r="G68" i="1"/>
  <c r="T7" i="9"/>
  <c r="G63" i="1"/>
  <c r="G41" i="1"/>
  <c r="G70" i="1" s="1"/>
  <c r="Q22" i="2"/>
  <c r="Q46" i="2" s="1"/>
  <c r="AB48" i="3"/>
  <c r="AC54" i="5"/>
  <c r="AC52" i="5"/>
  <c r="AC53" i="5"/>
  <c r="AC49" i="2"/>
  <c r="AC47" i="2"/>
  <c r="AC45" i="2"/>
  <c r="AC43" i="2"/>
  <c r="AC41" i="2"/>
  <c r="AC39" i="2"/>
  <c r="AC37" i="2"/>
  <c r="AC35" i="2"/>
  <c r="AC50" i="2"/>
  <c r="AC48" i="2"/>
  <c r="AC44" i="2"/>
  <c r="AC42" i="2"/>
  <c r="AC40" i="2"/>
  <c r="AC38" i="2"/>
  <c r="AC36" i="2"/>
  <c r="AC34" i="2"/>
  <c r="AC46" i="2"/>
  <c r="AC70" i="1"/>
  <c r="J35" i="5"/>
  <c r="J36" i="5"/>
  <c r="J44" i="5"/>
  <c r="J42" i="5"/>
  <c r="J40" i="5"/>
  <c r="J37" i="5"/>
  <c r="J43" i="5"/>
  <c r="J38" i="5"/>
  <c r="J45" i="5"/>
  <c r="J39" i="5"/>
  <c r="J48" i="5"/>
  <c r="J41" i="5"/>
  <c r="J33" i="5"/>
  <c r="L49" i="17"/>
  <c r="L47" i="17"/>
  <c r="L44" i="17"/>
  <c r="L42" i="17"/>
  <c r="L40" i="17"/>
  <c r="L38" i="17"/>
  <c r="L36" i="17"/>
  <c r="L34" i="17"/>
  <c r="L46" i="17"/>
  <c r="L33" i="17"/>
  <c r="L50" i="17"/>
  <c r="L45" i="17"/>
  <c r="L41" i="17"/>
  <c r="L37" i="17"/>
  <c r="L48" i="17"/>
  <c r="L43" i="17"/>
  <c r="L39" i="17"/>
  <c r="L35" i="17"/>
  <c r="L22" i="2"/>
  <c r="I50" i="16"/>
  <c r="I48" i="16"/>
  <c r="I45" i="16"/>
  <c r="I43" i="16"/>
  <c r="I41" i="16"/>
  <c r="I39" i="16"/>
  <c r="I37" i="16"/>
  <c r="I35" i="16"/>
  <c r="I46" i="16"/>
  <c r="I49" i="16"/>
  <c r="I44" i="16"/>
  <c r="I40" i="16"/>
  <c r="I36" i="16"/>
  <c r="I33" i="16"/>
  <c r="I47" i="16"/>
  <c r="I42" i="16"/>
  <c r="I38" i="16"/>
  <c r="I34" i="16"/>
  <c r="I22" i="2"/>
  <c r="H48" i="5"/>
  <c r="H36" i="5"/>
  <c r="H49" i="5"/>
  <c r="H44" i="5"/>
  <c r="H42" i="5"/>
  <c r="H39" i="5"/>
  <c r="H37" i="5"/>
  <c r="H35" i="5"/>
  <c r="H45" i="5"/>
  <c r="U89" i="9"/>
  <c r="H41" i="5"/>
  <c r="H33" i="5"/>
  <c r="H43" i="5"/>
  <c r="H38" i="5"/>
  <c r="H47" i="5"/>
  <c r="K50" i="18"/>
  <c r="K48" i="18"/>
  <c r="K45" i="18"/>
  <c r="K43" i="18"/>
  <c r="K41" i="18"/>
  <c r="K39" i="18"/>
  <c r="K37" i="18"/>
  <c r="K35" i="18"/>
  <c r="K46" i="18"/>
  <c r="K47" i="18"/>
  <c r="K42" i="18"/>
  <c r="K38" i="18"/>
  <c r="K34" i="18"/>
  <c r="K49" i="18"/>
  <c r="K44" i="18"/>
  <c r="K40" i="18"/>
  <c r="K36" i="18"/>
  <c r="K33" i="18"/>
  <c r="K51" i="18" s="1"/>
  <c r="K22" i="2"/>
  <c r="K33" i="2" s="1"/>
  <c r="J51" i="5"/>
  <c r="J46" i="5"/>
  <c r="J34" i="5"/>
  <c r="O68" i="13"/>
  <c r="N49" i="5"/>
  <c r="N48" i="5"/>
  <c r="N33" i="5"/>
  <c r="N40" i="5"/>
  <c r="N44" i="5"/>
  <c r="N42" i="5"/>
  <c r="N38" i="5"/>
  <c r="N36" i="5"/>
  <c r="N50" i="5"/>
  <c r="N47" i="5"/>
  <c r="N43" i="5"/>
  <c r="N37" i="5"/>
  <c r="N45" i="5"/>
  <c r="N41" i="5"/>
  <c r="E50" i="5"/>
  <c r="E49" i="5"/>
  <c r="E45" i="5"/>
  <c r="E35" i="5"/>
  <c r="R89" i="9"/>
  <c r="E36" i="5"/>
  <c r="E38" i="5"/>
  <c r="E48" i="5"/>
  <c r="E47" i="5"/>
  <c r="E33" i="5"/>
  <c r="E46" i="5"/>
  <c r="E39" i="5"/>
  <c r="E40" i="5"/>
  <c r="E41" i="5"/>
  <c r="E44" i="5"/>
  <c r="M68" i="15"/>
  <c r="R9" i="4"/>
  <c r="R15" i="4" s="1"/>
  <c r="R15" i="12"/>
  <c r="E51" i="5"/>
  <c r="H50" i="5"/>
  <c r="I42" i="5"/>
  <c r="G40" i="2"/>
  <c r="G34" i="2"/>
  <c r="G49" i="2"/>
  <c r="G42" i="2"/>
  <c r="G44" i="2"/>
  <c r="G48" i="2"/>
  <c r="G41" i="2"/>
  <c r="T46" i="9"/>
  <c r="G33" i="2"/>
  <c r="G45" i="2"/>
  <c r="G50" i="2"/>
  <c r="G43" i="2"/>
  <c r="G46" i="2"/>
  <c r="G47" i="2"/>
  <c r="G39" i="2"/>
  <c r="G36" i="2"/>
  <c r="G38" i="2"/>
  <c r="G35" i="2"/>
  <c r="G37" i="2"/>
  <c r="D38" i="2"/>
  <c r="D33" i="2"/>
  <c r="Q46" i="9"/>
  <c r="D41" i="2"/>
  <c r="D39" i="2"/>
  <c r="D45" i="2"/>
  <c r="D36" i="2"/>
  <c r="D48" i="2"/>
  <c r="D34" i="2"/>
  <c r="D46" i="2"/>
  <c r="D49" i="2"/>
  <c r="D42" i="2"/>
  <c r="F42" i="2"/>
  <c r="F36" i="2"/>
  <c r="F34" i="2"/>
  <c r="F46" i="2"/>
  <c r="D50" i="2"/>
  <c r="D44" i="2"/>
  <c r="D43" i="2"/>
  <c r="D37" i="2"/>
  <c r="C51" i="17"/>
  <c r="B68" i="14"/>
  <c r="B51" i="18"/>
  <c r="I35" i="3"/>
  <c r="I34" i="3"/>
  <c r="I40" i="3"/>
  <c r="I47" i="3"/>
  <c r="V126" i="9"/>
  <c r="I44" i="3"/>
  <c r="O49" i="17"/>
  <c r="O47" i="17"/>
  <c r="O44" i="17"/>
  <c r="O42" i="17"/>
  <c r="O40" i="17"/>
  <c r="O38" i="17"/>
  <c r="O36" i="17"/>
  <c r="O34" i="17"/>
  <c r="O33" i="17"/>
  <c r="O48" i="17"/>
  <c r="O43" i="17"/>
  <c r="O39" i="17"/>
  <c r="O35" i="17"/>
  <c r="O50" i="17"/>
  <c r="O45" i="17"/>
  <c r="O41" i="17"/>
  <c r="O37" i="17"/>
  <c r="O46" i="17"/>
  <c r="O22" i="2"/>
  <c r="X43" i="9"/>
  <c r="R43" i="9"/>
  <c r="D49" i="5"/>
  <c r="D44" i="5"/>
  <c r="D42" i="5"/>
  <c r="D38" i="5"/>
  <c r="D47" i="5"/>
  <c r="D48" i="5"/>
  <c r="D50" i="5"/>
  <c r="D39" i="5"/>
  <c r="D37" i="5"/>
  <c r="Q89" i="9"/>
  <c r="D43" i="5"/>
  <c r="D35" i="5"/>
  <c r="D46" i="5"/>
  <c r="D34" i="5"/>
  <c r="D45" i="5"/>
  <c r="D41" i="5"/>
  <c r="D36" i="5"/>
  <c r="D33" i="5"/>
  <c r="D40" i="5"/>
  <c r="H51" i="5"/>
  <c r="H46" i="5"/>
  <c r="H34" i="5"/>
  <c r="I43" i="3"/>
  <c r="I37" i="3"/>
  <c r="R70" i="1"/>
  <c r="M68" i="13"/>
  <c r="H68" i="13"/>
  <c r="J68" i="13"/>
  <c r="C52" i="21"/>
  <c r="I51" i="5"/>
  <c r="I46" i="5"/>
  <c r="I47" i="5"/>
  <c r="I39" i="5"/>
  <c r="I48" i="5"/>
  <c r="V89" i="9"/>
  <c r="I40" i="5"/>
  <c r="I50" i="5"/>
  <c r="I45" i="5"/>
  <c r="I33" i="5"/>
  <c r="I49" i="5"/>
  <c r="I35" i="5"/>
  <c r="H40" i="5"/>
  <c r="I36" i="5"/>
  <c r="N68" i="14"/>
  <c r="G68" i="14"/>
  <c r="F68" i="14"/>
  <c r="J50" i="5"/>
  <c r="J54" i="5" s="1"/>
  <c r="N46" i="5"/>
  <c r="E42" i="5"/>
  <c r="E34" i="5"/>
  <c r="F51" i="16"/>
  <c r="F38" i="2"/>
  <c r="F41" i="2"/>
  <c r="F44" i="2"/>
  <c r="F45" i="2"/>
  <c r="S46" i="9"/>
  <c r="F48" i="2"/>
  <c r="F50" i="2"/>
  <c r="F39" i="2"/>
  <c r="F37" i="2"/>
  <c r="F33" i="2"/>
  <c r="F40" i="2"/>
  <c r="C51" i="18"/>
  <c r="F35" i="2"/>
  <c r="F49" i="2"/>
  <c r="D47" i="2"/>
  <c r="F43" i="2"/>
  <c r="D40" i="2"/>
  <c r="D35" i="2"/>
  <c r="Y48" i="3"/>
  <c r="Z48" i="3"/>
  <c r="AA48" i="3"/>
  <c r="Y53" i="5"/>
  <c r="Y52" i="5"/>
  <c r="Z53" i="5"/>
  <c r="Z52" i="5"/>
  <c r="Y54" i="5"/>
  <c r="Z54" i="5"/>
  <c r="AA53" i="5"/>
  <c r="AA52" i="5"/>
  <c r="AB53" i="5"/>
  <c r="AB52" i="5"/>
  <c r="AA54" i="5"/>
  <c r="AB54" i="5"/>
  <c r="Y50" i="2"/>
  <c r="Y49" i="2"/>
  <c r="Y48" i="2"/>
  <c r="Y47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Z50" i="2"/>
  <c r="Z49" i="2"/>
  <c r="Z48" i="2"/>
  <c r="Z47" i="2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Y46" i="2"/>
  <c r="Z46" i="2"/>
  <c r="AA50" i="2"/>
  <c r="AA49" i="2"/>
  <c r="AA48" i="2"/>
  <c r="AA47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B50" i="2"/>
  <c r="AB49" i="2"/>
  <c r="AB48" i="2"/>
  <c r="AB47" i="2"/>
  <c r="AB45" i="2"/>
  <c r="AB44" i="2"/>
  <c r="AB43" i="2"/>
  <c r="AB42" i="2"/>
  <c r="AB41" i="2"/>
  <c r="AB40" i="2"/>
  <c r="AB39" i="2"/>
  <c r="AB38" i="2"/>
  <c r="AB37" i="2"/>
  <c r="AB36" i="2"/>
  <c r="AB35" i="2"/>
  <c r="AB34" i="2"/>
  <c r="AB33" i="2"/>
  <c r="AA46" i="2"/>
  <c r="AB46" i="2"/>
  <c r="Y70" i="1"/>
  <c r="Z70" i="1"/>
  <c r="AA70" i="1"/>
  <c r="AB70" i="1"/>
  <c r="C52" i="19"/>
  <c r="C53" i="19"/>
  <c r="F70" i="1"/>
  <c r="O52" i="5"/>
  <c r="W48" i="3"/>
  <c r="U70" i="1"/>
  <c r="T70" i="1"/>
  <c r="C68" i="15"/>
  <c r="K54" i="5"/>
  <c r="I48" i="3"/>
  <c r="T52" i="5"/>
  <c r="G52" i="5"/>
  <c r="G53" i="5"/>
  <c r="P70" i="1"/>
  <c r="N48" i="3"/>
  <c r="N70" i="1"/>
  <c r="M70" i="1" l="1"/>
  <c r="I70" i="1"/>
  <c r="Q70" i="1"/>
  <c r="J33" i="2"/>
  <c r="J50" i="2"/>
  <c r="J48" i="2"/>
  <c r="J38" i="2"/>
  <c r="J47" i="2"/>
  <c r="J37" i="2"/>
  <c r="J42" i="2"/>
  <c r="J41" i="2"/>
  <c r="J35" i="2"/>
  <c r="J43" i="2"/>
  <c r="W46" i="9"/>
  <c r="J34" i="2"/>
  <c r="J46" i="2"/>
  <c r="J44" i="2"/>
  <c r="J40" i="2"/>
  <c r="J45" i="2"/>
  <c r="J39" i="2"/>
  <c r="J36" i="2"/>
  <c r="J49" i="2"/>
  <c r="M51" i="16"/>
  <c r="E51" i="18"/>
  <c r="I53" i="5"/>
  <c r="N53" i="5"/>
  <c r="AC51" i="2"/>
  <c r="Q43" i="2"/>
  <c r="Q47" i="2"/>
  <c r="Q35" i="2"/>
  <c r="Q36" i="2"/>
  <c r="AD46" i="9"/>
  <c r="Q41" i="2"/>
  <c r="Q40" i="2"/>
  <c r="Q38" i="2"/>
  <c r="Q45" i="2"/>
  <c r="Q37" i="2"/>
  <c r="Q49" i="2"/>
  <c r="Q34" i="2"/>
  <c r="Q48" i="2"/>
  <c r="Q42" i="2"/>
  <c r="Q44" i="2"/>
  <c r="Q39" i="2"/>
  <c r="Q33" i="2"/>
  <c r="Q50" i="2"/>
  <c r="M54" i="5"/>
  <c r="J51" i="18"/>
  <c r="P51" i="16"/>
  <c r="H48" i="3"/>
  <c r="P41" i="2"/>
  <c r="P43" i="2"/>
  <c r="P47" i="2"/>
  <c r="P40" i="2"/>
  <c r="P36" i="2"/>
  <c r="P37" i="2"/>
  <c r="AC46" i="9"/>
  <c r="P38" i="2"/>
  <c r="P34" i="2"/>
  <c r="P35" i="2"/>
  <c r="P50" i="2"/>
  <c r="P45" i="2"/>
  <c r="P44" i="2"/>
  <c r="P39" i="2"/>
  <c r="P48" i="2"/>
  <c r="P42" i="2"/>
  <c r="P49" i="2"/>
  <c r="N41" i="2"/>
  <c r="AA46" i="9"/>
  <c r="N42" i="2"/>
  <c r="N39" i="2"/>
  <c r="N40" i="2"/>
  <c r="N38" i="2"/>
  <c r="N47" i="2"/>
  <c r="N43" i="2"/>
  <c r="N49" i="2"/>
  <c r="N44" i="2"/>
  <c r="N50" i="2"/>
  <c r="N45" i="2"/>
  <c r="N46" i="2"/>
  <c r="N37" i="2"/>
  <c r="N36" i="2"/>
  <c r="N35" i="2"/>
  <c r="N48" i="2"/>
  <c r="N34" i="2"/>
  <c r="G51" i="18"/>
  <c r="Q51" i="16"/>
  <c r="P33" i="2"/>
  <c r="E51" i="16"/>
  <c r="R46" i="9"/>
  <c r="E44" i="2"/>
  <c r="E37" i="2"/>
  <c r="E50" i="2"/>
  <c r="E41" i="2"/>
  <c r="E39" i="2"/>
  <c r="E40" i="2"/>
  <c r="E42" i="2"/>
  <c r="E47" i="2"/>
  <c r="E43" i="2"/>
  <c r="E36" i="2"/>
  <c r="E34" i="2"/>
  <c r="E35" i="2"/>
  <c r="E38" i="2"/>
  <c r="E45" i="2"/>
  <c r="E46" i="2"/>
  <c r="E48" i="2"/>
  <c r="E49" i="2"/>
  <c r="E33" i="2"/>
  <c r="I52" i="5"/>
  <c r="Q53" i="5"/>
  <c r="O51" i="18"/>
  <c r="O51" i="16"/>
  <c r="H70" i="1"/>
  <c r="M45" i="2"/>
  <c r="Z46" i="9"/>
  <c r="M42" i="2"/>
  <c r="M47" i="2"/>
  <c r="M38" i="2"/>
  <c r="M43" i="2"/>
  <c r="M39" i="2"/>
  <c r="M34" i="2"/>
  <c r="M50" i="2"/>
  <c r="M35" i="2"/>
  <c r="M36" i="2"/>
  <c r="M44" i="2"/>
  <c r="M46" i="2"/>
  <c r="M40" i="2"/>
  <c r="M48" i="2"/>
  <c r="M37" i="2"/>
  <c r="M49" i="2"/>
  <c r="M41" i="2"/>
  <c r="M33" i="2"/>
  <c r="J70" i="1"/>
  <c r="H46" i="2"/>
  <c r="H44" i="2"/>
  <c r="H40" i="2"/>
  <c r="H47" i="2"/>
  <c r="H39" i="2"/>
  <c r="U46" i="9"/>
  <c r="H36" i="2"/>
  <c r="H45" i="2"/>
  <c r="H35" i="2"/>
  <c r="H41" i="2"/>
  <c r="H37" i="2"/>
  <c r="H34" i="2"/>
  <c r="H38" i="2"/>
  <c r="H49" i="2"/>
  <c r="H48" i="2"/>
  <c r="H43" i="2"/>
  <c r="H42" i="2"/>
  <c r="H50" i="2"/>
  <c r="H33" i="2"/>
  <c r="M52" i="5"/>
  <c r="N51" i="16"/>
  <c r="L70" i="1"/>
  <c r="J51" i="17"/>
  <c r="L51" i="16"/>
  <c r="E52" i="5"/>
  <c r="E53" i="5"/>
  <c r="I54" i="5"/>
  <c r="H53" i="5"/>
  <c r="H52" i="5"/>
  <c r="D53" i="5"/>
  <c r="D52" i="5"/>
  <c r="O48" i="2"/>
  <c r="O43" i="2"/>
  <c r="O50" i="2"/>
  <c r="O34" i="2"/>
  <c r="O37" i="2"/>
  <c r="O46" i="2"/>
  <c r="O44" i="2"/>
  <c r="O41" i="2"/>
  <c r="O39" i="2"/>
  <c r="O49" i="2"/>
  <c r="O36" i="2"/>
  <c r="O35" i="2"/>
  <c r="O40" i="2"/>
  <c r="O45" i="2"/>
  <c r="O38" i="2"/>
  <c r="AB46" i="9"/>
  <c r="O47" i="2"/>
  <c r="O42" i="2"/>
  <c r="O33" i="2"/>
  <c r="O51" i="17"/>
  <c r="D51" i="2"/>
  <c r="N52" i="5"/>
  <c r="N54" i="5"/>
  <c r="K45" i="2"/>
  <c r="K38" i="2"/>
  <c r="K35" i="2"/>
  <c r="K47" i="2"/>
  <c r="K49" i="2"/>
  <c r="K42" i="2"/>
  <c r="K46" i="2"/>
  <c r="K40" i="2"/>
  <c r="X46" i="9"/>
  <c r="K41" i="2"/>
  <c r="K43" i="2"/>
  <c r="K44" i="2"/>
  <c r="K39" i="2"/>
  <c r="K34" i="2"/>
  <c r="K36" i="2"/>
  <c r="K37" i="2"/>
  <c r="K48" i="2"/>
  <c r="K50" i="2"/>
  <c r="I49" i="2"/>
  <c r="V46" i="9"/>
  <c r="I45" i="2"/>
  <c r="I42" i="2"/>
  <c r="I41" i="2"/>
  <c r="I48" i="2"/>
  <c r="I46" i="2"/>
  <c r="I34" i="2"/>
  <c r="I35" i="2"/>
  <c r="I37" i="2"/>
  <c r="I38" i="2"/>
  <c r="I43" i="2"/>
  <c r="I40" i="2"/>
  <c r="I47" i="2"/>
  <c r="I50" i="2"/>
  <c r="I44" i="2"/>
  <c r="I39" i="2"/>
  <c r="I36" i="2"/>
  <c r="I33" i="2"/>
  <c r="L51" i="17"/>
  <c r="F51" i="2"/>
  <c r="D54" i="5"/>
  <c r="G51" i="2"/>
  <c r="E54" i="5"/>
  <c r="J53" i="5"/>
  <c r="J52" i="5"/>
  <c r="H54" i="5"/>
  <c r="I51" i="16"/>
  <c r="L50" i="2"/>
  <c r="L41" i="2"/>
  <c r="Y46" i="9"/>
  <c r="L37" i="2"/>
  <c r="L48" i="2"/>
  <c r="L40" i="2"/>
  <c r="L34" i="2"/>
  <c r="L38" i="2"/>
  <c r="L35" i="2"/>
  <c r="L49" i="2"/>
  <c r="L33" i="2"/>
  <c r="L47" i="2"/>
  <c r="L44" i="2"/>
  <c r="L39" i="2"/>
  <c r="L42" i="2"/>
  <c r="L46" i="2"/>
  <c r="L45" i="2"/>
  <c r="L43" i="2"/>
  <c r="L36" i="2"/>
  <c r="AB51" i="2"/>
  <c r="AA51" i="2"/>
  <c r="Y51" i="2"/>
  <c r="Z51" i="2"/>
  <c r="N51" i="2" l="1"/>
  <c r="I51" i="2"/>
  <c r="P51" i="2"/>
  <c r="H51" i="2"/>
  <c r="M51" i="2"/>
  <c r="E51" i="2"/>
  <c r="Q51" i="2"/>
  <c r="J51" i="2"/>
  <c r="O51" i="2"/>
  <c r="L51" i="2"/>
  <c r="K51" i="2"/>
</calcChain>
</file>

<file path=xl/sharedStrings.xml><?xml version="1.0" encoding="utf-8"?>
<sst xmlns="http://schemas.openxmlformats.org/spreadsheetml/2006/main" count="1711" uniqueCount="345">
  <si>
    <t>　 歳 入 合 計</t>
  </si>
  <si>
    <t>一般財源(1～11）</t>
    <phoneticPr fontId="2"/>
  </si>
  <si>
    <t>依存財源（2～11+15+16+22）</t>
    <phoneticPr fontId="3"/>
  </si>
  <si>
    <t>自主財源（1+12+13+14+17～21）</t>
    <phoneticPr fontId="3"/>
  </si>
  <si>
    <t>収支状況</t>
    <rPh sb="0" eb="2">
      <t>シュウシ</t>
    </rPh>
    <rPh sb="2" eb="4">
      <t>ジョウキョウ</t>
    </rPh>
    <phoneticPr fontId="2"/>
  </si>
  <si>
    <t>物件等購入</t>
    <rPh sb="0" eb="3">
      <t>ブッケントウ</t>
    </rPh>
    <rPh sb="3" eb="5">
      <t>コウニュウ</t>
    </rPh>
    <phoneticPr fontId="2"/>
  </si>
  <si>
    <t>保証・補償</t>
    <rPh sb="0" eb="2">
      <t>ホショウ</t>
    </rPh>
    <rPh sb="3" eb="5">
      <t>ホショウ</t>
    </rPh>
    <phoneticPr fontId="2"/>
  </si>
  <si>
    <t>その他</t>
    <rPh sb="2" eb="3">
      <t>タ</t>
    </rPh>
    <phoneticPr fontId="2"/>
  </si>
  <si>
    <t>実質的なもの</t>
    <rPh sb="0" eb="3">
      <t>ジッシツテキ</t>
    </rPh>
    <phoneticPr fontId="2"/>
  </si>
  <si>
    <t>財政調整基金現在高</t>
    <rPh sb="0" eb="2">
      <t>ザイセイ</t>
    </rPh>
    <rPh sb="2" eb="4">
      <t>チョウセイ</t>
    </rPh>
    <rPh sb="4" eb="6">
      <t>キキン</t>
    </rPh>
    <rPh sb="6" eb="9">
      <t>ゲンザイダカ</t>
    </rPh>
    <phoneticPr fontId="2"/>
  </si>
  <si>
    <t>減債基金現在高</t>
    <rPh sb="0" eb="2">
      <t>ゲンサイ</t>
    </rPh>
    <rPh sb="2" eb="4">
      <t>キキン</t>
    </rPh>
    <rPh sb="4" eb="7">
      <t>ゲンザイダカ</t>
    </rPh>
    <phoneticPr fontId="2"/>
  </si>
  <si>
    <t>その他特定目的基金現在高</t>
    <rPh sb="0" eb="3">
      <t>ソノタ</t>
    </rPh>
    <rPh sb="3" eb="5">
      <t>トクテイ</t>
    </rPh>
    <rPh sb="5" eb="7">
      <t>モクテキ</t>
    </rPh>
    <rPh sb="7" eb="9">
      <t>キキン</t>
    </rPh>
    <rPh sb="9" eb="12">
      <t>ゲンザイダカ</t>
    </rPh>
    <phoneticPr fontId="2"/>
  </si>
  <si>
    <t>１歳入総額</t>
    <phoneticPr fontId="2"/>
  </si>
  <si>
    <t>２歳出総額</t>
    <phoneticPr fontId="2"/>
  </si>
  <si>
    <t>３歳入歳出差引</t>
    <phoneticPr fontId="2"/>
  </si>
  <si>
    <t>４翌年度繰越財源</t>
    <phoneticPr fontId="2"/>
  </si>
  <si>
    <t>５実質収支</t>
    <phoneticPr fontId="2"/>
  </si>
  <si>
    <t>６単年度収支</t>
    <phoneticPr fontId="2"/>
  </si>
  <si>
    <t>７積立金</t>
    <phoneticPr fontId="2"/>
  </si>
  <si>
    <t>８繰上償還金</t>
    <phoneticPr fontId="2"/>
  </si>
  <si>
    <t>９積立金取崩額</t>
    <phoneticPr fontId="2"/>
  </si>
  <si>
    <t>10実質単年度収支</t>
    <phoneticPr fontId="2"/>
  </si>
  <si>
    <t>12実質収支比率</t>
    <rPh sb="2" eb="4">
      <t>ジッシツ</t>
    </rPh>
    <rPh sb="4" eb="6">
      <t>シュウシ</t>
    </rPh>
    <rPh sb="6" eb="8">
      <t>ヒリツ</t>
    </rPh>
    <phoneticPr fontId="2"/>
  </si>
  <si>
    <t>13基準財政収入額</t>
    <rPh sb="2" eb="4">
      <t>キジュン</t>
    </rPh>
    <rPh sb="4" eb="6">
      <t>ザイセイ</t>
    </rPh>
    <rPh sb="6" eb="8">
      <t>シュウニュウ</t>
    </rPh>
    <rPh sb="8" eb="9">
      <t>ガク</t>
    </rPh>
    <phoneticPr fontId="2"/>
  </si>
  <si>
    <t>14基準財政需要額</t>
    <rPh sb="2" eb="4">
      <t>キジュン</t>
    </rPh>
    <rPh sb="4" eb="6">
      <t>ザイセイ</t>
    </rPh>
    <rPh sb="6" eb="8">
      <t>ジュヨウ</t>
    </rPh>
    <rPh sb="8" eb="9">
      <t>ガク</t>
    </rPh>
    <phoneticPr fontId="2"/>
  </si>
  <si>
    <t>15標準税収入額</t>
    <rPh sb="2" eb="4">
      <t>ヒョウジュン</t>
    </rPh>
    <rPh sb="4" eb="5">
      <t>ゼイ</t>
    </rPh>
    <rPh sb="5" eb="7">
      <t>シュウニュウ</t>
    </rPh>
    <rPh sb="7" eb="8">
      <t>ガク</t>
    </rPh>
    <phoneticPr fontId="2"/>
  </si>
  <si>
    <t>16標準財政規模</t>
    <rPh sb="2" eb="4">
      <t>ヒョウジュン</t>
    </rPh>
    <rPh sb="4" eb="6">
      <t>ザイセイ</t>
    </rPh>
    <rPh sb="6" eb="8">
      <t>キボ</t>
    </rPh>
    <phoneticPr fontId="2"/>
  </si>
  <si>
    <t>17財政力指数</t>
    <rPh sb="2" eb="5">
      <t>ザイセイリョク</t>
    </rPh>
    <rPh sb="5" eb="7">
      <t>シスウ</t>
    </rPh>
    <phoneticPr fontId="2"/>
  </si>
  <si>
    <t>18経常収支比率</t>
    <rPh sb="2" eb="4">
      <t>ケイジョウ</t>
    </rPh>
    <rPh sb="4" eb="6">
      <t>シュウシ</t>
    </rPh>
    <rPh sb="6" eb="8">
      <t>ヒリツ</t>
    </rPh>
    <phoneticPr fontId="2"/>
  </si>
  <si>
    <t>19公債費負担比率</t>
    <rPh sb="2" eb="5">
      <t>コウサイヒ</t>
    </rPh>
    <rPh sb="5" eb="7">
      <t>フタン</t>
    </rPh>
    <rPh sb="7" eb="9">
      <t>ヒリツ</t>
    </rPh>
    <phoneticPr fontId="2"/>
  </si>
  <si>
    <t>20公債費比率</t>
    <rPh sb="2" eb="5">
      <t>コウサイヒ</t>
    </rPh>
    <rPh sb="5" eb="7">
      <t>ヒリツ</t>
    </rPh>
    <phoneticPr fontId="2"/>
  </si>
  <si>
    <t>１市町村民税</t>
    <rPh sb="1" eb="4">
      <t>シチョウソン</t>
    </rPh>
    <rPh sb="4" eb="5">
      <t>ミン</t>
    </rPh>
    <rPh sb="5" eb="6">
      <t>ゼイ</t>
    </rPh>
    <phoneticPr fontId="2"/>
  </si>
  <si>
    <t xml:space="preserve">   個人均等割</t>
    <rPh sb="3" eb="5">
      <t>コジン</t>
    </rPh>
    <rPh sb="5" eb="8">
      <t>キントウワ</t>
    </rPh>
    <phoneticPr fontId="2"/>
  </si>
  <si>
    <t>　　所得割</t>
    <rPh sb="2" eb="4">
      <t>ショトク</t>
    </rPh>
    <rPh sb="4" eb="5">
      <t>ワ</t>
    </rPh>
    <phoneticPr fontId="2"/>
  </si>
  <si>
    <t>　　法人均等割</t>
    <rPh sb="2" eb="4">
      <t>ホウジン</t>
    </rPh>
    <rPh sb="4" eb="6">
      <t>キントウ</t>
    </rPh>
    <rPh sb="6" eb="7">
      <t>ワ</t>
    </rPh>
    <phoneticPr fontId="3"/>
  </si>
  <si>
    <t>　　法人税割</t>
    <rPh sb="2" eb="5">
      <t>ホウジンゼイ</t>
    </rPh>
    <rPh sb="5" eb="6">
      <t>ワ</t>
    </rPh>
    <phoneticPr fontId="3"/>
  </si>
  <si>
    <t>２固定資産税</t>
    <rPh sb="1" eb="3">
      <t>コテイ</t>
    </rPh>
    <rPh sb="3" eb="6">
      <t>シサンゼイ</t>
    </rPh>
    <phoneticPr fontId="2"/>
  </si>
  <si>
    <t>　　うち純固定資産税</t>
    <rPh sb="4" eb="5">
      <t>ジュン</t>
    </rPh>
    <rPh sb="5" eb="7">
      <t>コテイ</t>
    </rPh>
    <rPh sb="7" eb="10">
      <t>シサンゼイ</t>
    </rPh>
    <phoneticPr fontId="2"/>
  </si>
  <si>
    <t>３軽自動車税</t>
    <rPh sb="1" eb="2">
      <t>ケイ</t>
    </rPh>
    <rPh sb="2" eb="5">
      <t>ジドウシャ</t>
    </rPh>
    <rPh sb="5" eb="6">
      <t>ゼイ</t>
    </rPh>
    <phoneticPr fontId="3"/>
  </si>
  <si>
    <t>４市町村たばこ税</t>
    <rPh sb="1" eb="4">
      <t>シチョウソン</t>
    </rPh>
    <rPh sb="7" eb="8">
      <t>ゼイ</t>
    </rPh>
    <phoneticPr fontId="3"/>
  </si>
  <si>
    <t>５鉱産税</t>
    <rPh sb="1" eb="3">
      <t>コウサン</t>
    </rPh>
    <rPh sb="3" eb="4">
      <t>ゼイ</t>
    </rPh>
    <phoneticPr fontId="3"/>
  </si>
  <si>
    <t>６特別土地保有税</t>
    <rPh sb="1" eb="3">
      <t>トクベツ</t>
    </rPh>
    <rPh sb="3" eb="5">
      <t>トチ</t>
    </rPh>
    <rPh sb="5" eb="7">
      <t>ホユウ</t>
    </rPh>
    <rPh sb="7" eb="8">
      <t>ゼイ</t>
    </rPh>
    <phoneticPr fontId="3"/>
  </si>
  <si>
    <t>７法廷外普通税</t>
    <rPh sb="1" eb="3">
      <t>ホウテイ</t>
    </rPh>
    <rPh sb="3" eb="4">
      <t>ガイ</t>
    </rPh>
    <rPh sb="4" eb="6">
      <t>フツウ</t>
    </rPh>
    <rPh sb="6" eb="7">
      <t>ゼイ</t>
    </rPh>
    <phoneticPr fontId="3"/>
  </si>
  <si>
    <t>８旧法による税</t>
    <rPh sb="1" eb="3">
      <t>キュウホウ</t>
    </rPh>
    <rPh sb="6" eb="7">
      <t>ゼイ</t>
    </rPh>
    <phoneticPr fontId="3"/>
  </si>
  <si>
    <t>９目的税</t>
    <rPh sb="1" eb="4">
      <t>モクテキゼイ</t>
    </rPh>
    <phoneticPr fontId="2"/>
  </si>
  <si>
    <t>　　入湯税</t>
    <rPh sb="2" eb="4">
      <t>ニュウトウ</t>
    </rPh>
    <rPh sb="4" eb="5">
      <t>ゼイ</t>
    </rPh>
    <phoneticPr fontId="2"/>
  </si>
  <si>
    <t>　　事業所税</t>
    <rPh sb="2" eb="5">
      <t>ジギョウショ</t>
    </rPh>
    <rPh sb="5" eb="6">
      <t>ゼイ</t>
    </rPh>
    <phoneticPr fontId="3"/>
  </si>
  <si>
    <t>　　都市計画税</t>
    <rPh sb="2" eb="4">
      <t>トシ</t>
    </rPh>
    <rPh sb="4" eb="6">
      <t>ケイカク</t>
    </rPh>
    <rPh sb="6" eb="7">
      <t>ゼイ</t>
    </rPh>
    <phoneticPr fontId="3"/>
  </si>
  <si>
    <t>　　水利地益税等</t>
    <rPh sb="2" eb="4">
      <t>スイリ</t>
    </rPh>
    <rPh sb="4" eb="6">
      <t>チエキ</t>
    </rPh>
    <rPh sb="6" eb="7">
      <t>ゼイ</t>
    </rPh>
    <rPh sb="7" eb="8">
      <t>トウ</t>
    </rPh>
    <phoneticPr fontId="3"/>
  </si>
  <si>
    <t>　  合　　　　 計</t>
    <phoneticPr fontId="2"/>
  </si>
  <si>
    <t xml:space="preserve"> 　歳 　出 　合　計</t>
    <rPh sb="8" eb="9">
      <t>ゴウ</t>
    </rPh>
    <rPh sb="10" eb="11">
      <t>ケイ</t>
    </rPh>
    <phoneticPr fontId="2"/>
  </si>
  <si>
    <t>１人　件　費</t>
    <phoneticPr fontId="2"/>
  </si>
  <si>
    <t>　　うち職員給与費</t>
    <rPh sb="4" eb="6">
      <t>ショクイン</t>
    </rPh>
    <rPh sb="6" eb="8">
      <t>キュウヨ</t>
    </rPh>
    <rPh sb="8" eb="9">
      <t>ヒ</t>
    </rPh>
    <phoneticPr fontId="2"/>
  </si>
  <si>
    <t>２扶　助　費</t>
    <phoneticPr fontId="2"/>
  </si>
  <si>
    <t>３公　債　費</t>
    <phoneticPr fontId="2"/>
  </si>
  <si>
    <t>　　元利償還金</t>
    <rPh sb="2" eb="4">
      <t>ガンリ</t>
    </rPh>
    <rPh sb="4" eb="7">
      <t>ショウカンキン</t>
    </rPh>
    <phoneticPr fontId="2"/>
  </si>
  <si>
    <t>　　一時借入金利子</t>
    <rPh sb="2" eb="4">
      <t>イチジ</t>
    </rPh>
    <rPh sb="4" eb="6">
      <t>カリイレ</t>
    </rPh>
    <rPh sb="6" eb="7">
      <t>キン</t>
    </rPh>
    <rPh sb="7" eb="9">
      <t>リシ</t>
    </rPh>
    <phoneticPr fontId="2"/>
  </si>
  <si>
    <t>４物　件　費</t>
    <phoneticPr fontId="2"/>
  </si>
  <si>
    <t>５維 持 補 修 費</t>
    <phoneticPr fontId="2"/>
  </si>
  <si>
    <t>６補　助　費　等</t>
    <phoneticPr fontId="2"/>
  </si>
  <si>
    <t>　　うち一部事務組合負担金</t>
    <rPh sb="4" eb="6">
      <t>イチブ</t>
    </rPh>
    <rPh sb="6" eb="8">
      <t>ジム</t>
    </rPh>
    <rPh sb="8" eb="10">
      <t>クミアイ</t>
    </rPh>
    <rPh sb="10" eb="13">
      <t>フタンキン</t>
    </rPh>
    <phoneticPr fontId="2"/>
  </si>
  <si>
    <t>７繰　出　金</t>
    <phoneticPr fontId="2"/>
  </si>
  <si>
    <t>８積　立　金　</t>
    <phoneticPr fontId="2"/>
  </si>
  <si>
    <t>９投資・出資金・貸出金</t>
    <rPh sb="8" eb="10">
      <t>カシダシ</t>
    </rPh>
    <rPh sb="10" eb="11">
      <t>キン</t>
    </rPh>
    <phoneticPr fontId="2"/>
  </si>
  <si>
    <t>10普 通 建 設 事 業 費</t>
    <phoneticPr fontId="2"/>
  </si>
  <si>
    <t xml:space="preserve"> 　　うち補助事業費</t>
    <phoneticPr fontId="2"/>
  </si>
  <si>
    <t xml:space="preserve"> 　　うち単独事業費</t>
    <phoneticPr fontId="2"/>
  </si>
  <si>
    <t>11災 害 復 旧 事 業 費</t>
    <phoneticPr fontId="2"/>
  </si>
  <si>
    <t>12失 業 対 策 事 業 費</t>
    <phoneticPr fontId="2"/>
  </si>
  <si>
    <t>義 務 的 経 費（1～３）</t>
    <phoneticPr fontId="2"/>
  </si>
  <si>
    <t>投 資 的 経 費（10～12）</t>
    <phoneticPr fontId="2"/>
  </si>
  <si>
    <t>10前年度繰上充用金</t>
    <rPh sb="2" eb="5">
      <t>ゼンネンド</t>
    </rPh>
    <rPh sb="5" eb="7">
      <t>クリア</t>
    </rPh>
    <rPh sb="7" eb="9">
      <t>ジュウヨウ</t>
    </rPh>
    <rPh sb="9" eb="10">
      <t>キン</t>
    </rPh>
    <phoneticPr fontId="2"/>
  </si>
  <si>
    <t>13 諸 支 出 金</t>
  </si>
  <si>
    <t>0 年度末住民基本台帳人口</t>
    <rPh sb="2" eb="4">
      <t>ネンド</t>
    </rPh>
    <rPh sb="4" eb="5">
      <t>マツ</t>
    </rPh>
    <rPh sb="5" eb="7">
      <t>ジュウミン</t>
    </rPh>
    <rPh sb="7" eb="9">
      <t>キホン</t>
    </rPh>
    <rPh sb="9" eb="11">
      <t>ダイチョウ</t>
    </rPh>
    <rPh sb="11" eb="13">
      <t>ジンコウ</t>
    </rPh>
    <phoneticPr fontId="2"/>
  </si>
  <si>
    <t>２ 総　務　費</t>
    <phoneticPr fontId="2"/>
  </si>
  <si>
    <t>１ 議　会　費</t>
    <phoneticPr fontId="2"/>
  </si>
  <si>
    <t>３ 民　生　費</t>
    <phoneticPr fontId="2"/>
  </si>
  <si>
    <t>歳入の状況</t>
    <rPh sb="0" eb="2">
      <t>サイニュウ</t>
    </rPh>
    <rPh sb="3" eb="5">
      <t>ジョウキョウ</t>
    </rPh>
    <phoneticPr fontId="2"/>
  </si>
  <si>
    <t>歳入の状況（構成比）</t>
    <rPh sb="0" eb="2">
      <t>サイニュウ</t>
    </rPh>
    <rPh sb="3" eb="5">
      <t>ジョウキョウ</t>
    </rPh>
    <rPh sb="6" eb="9">
      <t>コウセイヒ</t>
    </rPh>
    <phoneticPr fontId="2"/>
  </si>
  <si>
    <t>税の状況</t>
    <rPh sb="0" eb="1">
      <t>ゼイ</t>
    </rPh>
    <rPh sb="2" eb="4">
      <t>ジョウキョウ</t>
    </rPh>
    <phoneticPr fontId="2"/>
  </si>
  <si>
    <t>性質別歳出の状況</t>
    <rPh sb="0" eb="2">
      <t>セイシツ</t>
    </rPh>
    <rPh sb="2" eb="3">
      <t>ベツ</t>
    </rPh>
    <rPh sb="3" eb="5">
      <t>サイシュツ</t>
    </rPh>
    <rPh sb="6" eb="8">
      <t>ジョウキョウ</t>
    </rPh>
    <phoneticPr fontId="2"/>
  </si>
  <si>
    <t>性質別歳出の状況（構成比）</t>
    <rPh sb="0" eb="2">
      <t>セイシツ</t>
    </rPh>
    <rPh sb="2" eb="3">
      <t>ベツ</t>
    </rPh>
    <rPh sb="3" eb="5">
      <t>サイシュツ</t>
    </rPh>
    <rPh sb="6" eb="8">
      <t>ジョウキョウ</t>
    </rPh>
    <rPh sb="9" eb="12">
      <t>コウセイヒ</t>
    </rPh>
    <phoneticPr fontId="2"/>
  </si>
  <si>
    <t>税の状況（構成比）</t>
    <rPh sb="0" eb="1">
      <t>ゼイ</t>
    </rPh>
    <rPh sb="2" eb="4">
      <t>ジョウキョウ</t>
    </rPh>
    <rPh sb="5" eb="8">
      <t>コウセイヒ</t>
    </rPh>
    <phoneticPr fontId="2"/>
  </si>
  <si>
    <t>目的別歳出</t>
    <rPh sb="0" eb="3">
      <t>モクテキベツ</t>
    </rPh>
    <rPh sb="3" eb="5">
      <t>サイシュツ</t>
    </rPh>
    <phoneticPr fontId="2"/>
  </si>
  <si>
    <t>目的別歳出（構成比）</t>
    <rPh sb="0" eb="3">
      <t>モクテキベツ</t>
    </rPh>
    <rPh sb="3" eb="5">
      <t>サイシュツ</t>
    </rPh>
    <rPh sb="6" eb="9">
      <t>コウセイヒ</t>
    </rPh>
    <phoneticPr fontId="2"/>
  </si>
  <si>
    <t>４ 衛　生　費</t>
    <phoneticPr fontId="2"/>
  </si>
  <si>
    <t>５ 労　働　費</t>
    <phoneticPr fontId="2"/>
  </si>
  <si>
    <t>６ 農 林 水 産 業 費</t>
    <phoneticPr fontId="2"/>
  </si>
  <si>
    <t>７ 商　工　費</t>
    <phoneticPr fontId="2"/>
  </si>
  <si>
    <t>８ 土　木　費</t>
    <phoneticPr fontId="2"/>
  </si>
  <si>
    <t>９ 消　防　費</t>
    <phoneticPr fontId="2"/>
  </si>
  <si>
    <t>10 教　育　費</t>
    <phoneticPr fontId="2"/>
  </si>
  <si>
    <t>11 災 害 復 旧 費</t>
    <phoneticPr fontId="2"/>
  </si>
  <si>
    <t>12 公　債　費</t>
    <phoneticPr fontId="2"/>
  </si>
  <si>
    <t>15 特別区財調納付金</t>
    <rPh sb="3" eb="6">
      <t>トクベツク</t>
    </rPh>
    <rPh sb="6" eb="7">
      <t>ザイ</t>
    </rPh>
    <rPh sb="7" eb="8">
      <t>チョウ</t>
    </rPh>
    <rPh sb="8" eb="11">
      <t>ノウフキン</t>
    </rPh>
    <phoneticPr fontId="2"/>
  </si>
  <si>
    <t>14 前年度繰上充用金</t>
    <rPh sb="3" eb="6">
      <t>ゼンネンド</t>
    </rPh>
    <rPh sb="6" eb="8">
      <t>クリアゲ</t>
    </rPh>
    <rPh sb="8" eb="10">
      <t>ジュウヨウ</t>
    </rPh>
    <rPh sb="10" eb="11">
      <t>キン</t>
    </rPh>
    <phoneticPr fontId="2"/>
  </si>
  <si>
    <t xml:space="preserve">   歳 出 合　計</t>
    <rPh sb="7" eb="8">
      <t>ゴウ</t>
    </rPh>
    <rPh sb="9" eb="10">
      <t>ケイ</t>
    </rPh>
    <phoneticPr fontId="2"/>
  </si>
  <si>
    <t>１ 地 方 税</t>
    <phoneticPr fontId="2"/>
  </si>
  <si>
    <t>２ 地方譲与税</t>
    <phoneticPr fontId="2"/>
  </si>
  <si>
    <t>４ 地方消費税交付金</t>
    <phoneticPr fontId="2"/>
  </si>
  <si>
    <t>５ ゴルフ場利用税交付金</t>
    <phoneticPr fontId="3"/>
  </si>
  <si>
    <t>６ 特別地方消費税交付金</t>
    <phoneticPr fontId="3"/>
  </si>
  <si>
    <t>７ 自動車取得税交付金</t>
    <phoneticPr fontId="3"/>
  </si>
  <si>
    <t>８ 国有提供施設等助成交付金</t>
    <phoneticPr fontId="3"/>
  </si>
  <si>
    <t>９ 地方特例交付金</t>
    <rPh sb="2" eb="4">
      <t>チホウ</t>
    </rPh>
    <rPh sb="4" eb="6">
      <t>トクレイ</t>
    </rPh>
    <rPh sb="6" eb="9">
      <t>コウフキン</t>
    </rPh>
    <phoneticPr fontId="3"/>
  </si>
  <si>
    <t>10 地方交付税</t>
    <phoneticPr fontId="3"/>
  </si>
  <si>
    <t xml:space="preserve"> (1) 普通交付税</t>
    <phoneticPr fontId="2"/>
  </si>
  <si>
    <t xml:space="preserve"> (2) 特別交付税</t>
    <phoneticPr fontId="2"/>
  </si>
  <si>
    <t>11 交通安全対策特別交付金</t>
    <phoneticPr fontId="3"/>
  </si>
  <si>
    <t>12 分担金・負担金</t>
    <phoneticPr fontId="3"/>
  </si>
  <si>
    <t>13 使用料</t>
    <phoneticPr fontId="3"/>
  </si>
  <si>
    <t>14 手 数 料</t>
    <phoneticPr fontId="3"/>
  </si>
  <si>
    <t>15 国庫支出金</t>
    <phoneticPr fontId="3"/>
  </si>
  <si>
    <t>16 県支出金</t>
    <phoneticPr fontId="3"/>
  </si>
  <si>
    <t>17 財産収入</t>
    <phoneticPr fontId="3"/>
  </si>
  <si>
    <t>18 寄 附 金</t>
    <rPh sb="5" eb="6">
      <t>フ</t>
    </rPh>
    <phoneticPr fontId="3"/>
  </si>
  <si>
    <t>19 繰 入 金</t>
    <phoneticPr fontId="3"/>
  </si>
  <si>
    <t>20 繰 越 金</t>
    <phoneticPr fontId="3"/>
  </si>
  <si>
    <t>21 諸 収 入</t>
    <phoneticPr fontId="3"/>
  </si>
  <si>
    <t>22 地 方 債</t>
    <phoneticPr fontId="3"/>
  </si>
  <si>
    <t>財政指標</t>
    <rPh sb="0" eb="2">
      <t>ザイセイ</t>
    </rPh>
    <rPh sb="2" eb="4">
      <t>シヒョウ</t>
    </rPh>
    <phoneticPr fontId="2"/>
  </si>
  <si>
    <t xml:space="preserve"> 地 方 税</t>
    <phoneticPr fontId="2"/>
  </si>
  <si>
    <t xml:space="preserve"> 国庫支出金</t>
    <phoneticPr fontId="2"/>
  </si>
  <si>
    <t xml:space="preserve"> 地 方 債</t>
    <phoneticPr fontId="2"/>
  </si>
  <si>
    <t>　  合　　　　 計</t>
  </si>
  <si>
    <t>市町村民税</t>
    <phoneticPr fontId="2"/>
  </si>
  <si>
    <t>固定資産税</t>
    <phoneticPr fontId="2"/>
  </si>
  <si>
    <t>市町村たばこ税</t>
    <phoneticPr fontId="2"/>
  </si>
  <si>
    <t>歳出総額</t>
    <phoneticPr fontId="2"/>
  </si>
  <si>
    <t>地方債現在高</t>
    <phoneticPr fontId="2"/>
  </si>
  <si>
    <t>人　件　費</t>
    <phoneticPr fontId="2"/>
  </si>
  <si>
    <t>扶　助　費</t>
    <phoneticPr fontId="2"/>
  </si>
  <si>
    <t>公　債　費</t>
    <phoneticPr fontId="2"/>
  </si>
  <si>
    <t>物　件　費</t>
    <phoneticPr fontId="2"/>
  </si>
  <si>
    <t>維 持 補 修 費</t>
    <phoneticPr fontId="2"/>
  </si>
  <si>
    <t>投資・出資金・貸出金</t>
    <phoneticPr fontId="2"/>
  </si>
  <si>
    <t>総額</t>
    <rPh sb="0" eb="2">
      <t>ソウガク</t>
    </rPh>
    <phoneticPr fontId="2"/>
  </si>
  <si>
    <t>普通建設事業費</t>
    <phoneticPr fontId="2"/>
  </si>
  <si>
    <t xml:space="preserve"> 総　務　費</t>
    <phoneticPr fontId="2"/>
  </si>
  <si>
    <t xml:space="preserve"> 民　生　費</t>
    <phoneticPr fontId="2"/>
  </si>
  <si>
    <t xml:space="preserve"> 衛　生　費</t>
    <phoneticPr fontId="2"/>
  </si>
  <si>
    <t xml:space="preserve"> 商　工　費</t>
    <phoneticPr fontId="2"/>
  </si>
  <si>
    <t xml:space="preserve"> 土　木　費</t>
    <phoneticPr fontId="2"/>
  </si>
  <si>
    <t xml:space="preserve"> 教　育　費</t>
    <phoneticPr fontId="2"/>
  </si>
  <si>
    <t xml:space="preserve"> 公　債　費</t>
    <phoneticPr fontId="2"/>
  </si>
  <si>
    <t xml:space="preserve"> 総　　額</t>
    <rPh sb="1" eb="2">
      <t>フサ</t>
    </rPh>
    <rPh sb="4" eb="5">
      <t>ガク</t>
    </rPh>
    <phoneticPr fontId="2"/>
  </si>
  <si>
    <t xml:space="preserve"> 補助事業費</t>
    <phoneticPr fontId="2"/>
  </si>
  <si>
    <t xml:space="preserve"> 単独事業費</t>
    <phoneticPr fontId="2"/>
  </si>
  <si>
    <t>（百万円）</t>
    <rPh sb="1" eb="2">
      <t>ヒャク</t>
    </rPh>
    <rPh sb="2" eb="4">
      <t>マンエン</t>
    </rPh>
    <phoneticPr fontId="2"/>
  </si>
  <si>
    <t>　　　（百万円、％）</t>
    <rPh sb="4" eb="5">
      <t>ヒャク</t>
    </rPh>
    <rPh sb="5" eb="7">
      <t>マンエン</t>
    </rPh>
    <phoneticPr fontId="2"/>
  </si>
  <si>
    <t xml:space="preserve"> 農林水産業費</t>
    <phoneticPr fontId="2"/>
  </si>
  <si>
    <t>特定財源（12～22）</t>
    <rPh sb="0" eb="2">
      <t>トクテイ</t>
    </rPh>
    <rPh sb="2" eb="4">
      <t>ザイゲン</t>
    </rPh>
    <phoneticPr fontId="2"/>
  </si>
  <si>
    <t>地方交付税</t>
    <phoneticPr fontId="2"/>
  </si>
  <si>
    <t>11普 通 建 設 事 業 費</t>
    <phoneticPr fontId="2"/>
  </si>
  <si>
    <t>12災 害 復 旧 事 業 費</t>
    <phoneticPr fontId="2"/>
  </si>
  <si>
    <t>13失 業 対 策 事 業 費</t>
    <phoneticPr fontId="2"/>
  </si>
  <si>
    <t>投 資 的 経 費（11～12）</t>
    <phoneticPr fontId="2"/>
  </si>
  <si>
    <t>県支出金</t>
    <rPh sb="0" eb="1">
      <t>ケン</t>
    </rPh>
    <rPh sb="1" eb="3">
      <t>シシュツ</t>
    </rPh>
    <rPh sb="3" eb="4">
      <t>キン</t>
    </rPh>
    <phoneticPr fontId="2"/>
  </si>
  <si>
    <t xml:space="preserve"> うち減税補てん債</t>
    <rPh sb="3" eb="5">
      <t>ゲンゼイ</t>
    </rPh>
    <rPh sb="5" eb="6">
      <t>ホ</t>
    </rPh>
    <rPh sb="8" eb="9">
      <t>サイ</t>
    </rPh>
    <phoneticPr fontId="2"/>
  </si>
  <si>
    <t xml:space="preserve"> うち臨時財政対策債</t>
    <rPh sb="3" eb="5">
      <t>リンジ</t>
    </rPh>
    <rPh sb="5" eb="7">
      <t>ザイセイ</t>
    </rPh>
    <rPh sb="7" eb="9">
      <t>タイサク</t>
    </rPh>
    <rPh sb="9" eb="10">
      <t>サイ</t>
    </rPh>
    <phoneticPr fontId="2"/>
  </si>
  <si>
    <t>０４(H16)</t>
    <phoneticPr fontId="2"/>
  </si>
  <si>
    <t>3-1利子割交付金</t>
    <phoneticPr fontId="2"/>
  </si>
  <si>
    <t>3-2配当割交付金</t>
    <phoneticPr fontId="2"/>
  </si>
  <si>
    <t>3-3株式等譲渡所得割交付金</t>
    <phoneticPr fontId="2"/>
  </si>
  <si>
    <t>０５(H17)</t>
    <phoneticPr fontId="2"/>
  </si>
  <si>
    <t>21実質公債費比率</t>
    <rPh sb="2" eb="4">
      <t>ジッシツ</t>
    </rPh>
    <rPh sb="4" eb="7">
      <t>コウサイヒ</t>
    </rPh>
    <rPh sb="7" eb="9">
      <t>ヒリツ</t>
    </rPh>
    <phoneticPr fontId="2"/>
  </si>
  <si>
    <t>22起債制限比率</t>
    <rPh sb="2" eb="4">
      <t>キサイ</t>
    </rPh>
    <rPh sb="4" eb="6">
      <t>セイゲン</t>
    </rPh>
    <rPh sb="6" eb="8">
      <t>ヒリツ</t>
    </rPh>
    <phoneticPr fontId="2"/>
  </si>
  <si>
    <t>大田原市</t>
    <rPh sb="0" eb="4">
      <t>オオタワラシ</t>
    </rPh>
    <phoneticPr fontId="2"/>
  </si>
  <si>
    <t>８９（元）</t>
    <rPh sb="3" eb="4">
      <t>ガン</t>
    </rPh>
    <phoneticPr fontId="2"/>
  </si>
  <si>
    <t>９０（H2）</t>
    <phoneticPr fontId="2"/>
  </si>
  <si>
    <t>９１（H3）</t>
    <phoneticPr fontId="2"/>
  </si>
  <si>
    <t>９２（H4）</t>
    <phoneticPr fontId="2"/>
  </si>
  <si>
    <t>９３（H5）</t>
    <phoneticPr fontId="2"/>
  </si>
  <si>
    <t>９４（H6）</t>
    <phoneticPr fontId="2"/>
  </si>
  <si>
    <t>９５（H7）</t>
    <phoneticPr fontId="2"/>
  </si>
  <si>
    <t>９６（H8）</t>
    <phoneticPr fontId="2"/>
  </si>
  <si>
    <t>９７（H9）</t>
    <phoneticPr fontId="2"/>
  </si>
  <si>
    <t>９８(H10)</t>
    <phoneticPr fontId="2"/>
  </si>
  <si>
    <t>９９(H11)</t>
    <phoneticPr fontId="2"/>
  </si>
  <si>
    <t>００(H12)</t>
    <phoneticPr fontId="2"/>
  </si>
  <si>
    <t>００(H12)</t>
    <phoneticPr fontId="2"/>
  </si>
  <si>
    <t>０１(H13)</t>
    <phoneticPr fontId="2"/>
  </si>
  <si>
    <t>０２(H14)</t>
    <phoneticPr fontId="2"/>
  </si>
  <si>
    <t>０３(H15)</t>
    <phoneticPr fontId="2"/>
  </si>
  <si>
    <t>９３（H5）</t>
    <phoneticPr fontId="2"/>
  </si>
  <si>
    <t>９４（H6）</t>
    <phoneticPr fontId="2"/>
  </si>
  <si>
    <t>３歳入歳出差引</t>
    <phoneticPr fontId="2"/>
  </si>
  <si>
    <t>21起債制限比率</t>
    <rPh sb="2" eb="4">
      <t>キサイ</t>
    </rPh>
    <rPh sb="4" eb="6">
      <t>セイゲン</t>
    </rPh>
    <rPh sb="6" eb="8">
      <t>ヒリツ</t>
    </rPh>
    <phoneticPr fontId="2"/>
  </si>
  <si>
    <t>22積立金現在高</t>
    <rPh sb="2" eb="4">
      <t>ツミタテ</t>
    </rPh>
    <rPh sb="4" eb="5">
      <t>キン</t>
    </rPh>
    <rPh sb="5" eb="7">
      <t>ゲンザイ</t>
    </rPh>
    <rPh sb="7" eb="8">
      <t>ダカ</t>
    </rPh>
    <phoneticPr fontId="2"/>
  </si>
  <si>
    <t>23地方債現在高</t>
    <rPh sb="2" eb="5">
      <t>チホウサイ</t>
    </rPh>
    <rPh sb="5" eb="7">
      <t>ゲンザイ</t>
    </rPh>
    <rPh sb="7" eb="8">
      <t>ダカ</t>
    </rPh>
    <phoneticPr fontId="2"/>
  </si>
  <si>
    <t>24債務負担行為額</t>
    <rPh sb="2" eb="4">
      <t>サイム</t>
    </rPh>
    <rPh sb="4" eb="6">
      <t>フタン</t>
    </rPh>
    <rPh sb="6" eb="8">
      <t>コウイ</t>
    </rPh>
    <rPh sb="8" eb="9">
      <t>ガク</t>
    </rPh>
    <phoneticPr fontId="2"/>
  </si>
  <si>
    <t>25収益事業収入</t>
    <rPh sb="2" eb="4">
      <t>シュウエキ</t>
    </rPh>
    <rPh sb="4" eb="6">
      <t>ジギョウ</t>
    </rPh>
    <rPh sb="6" eb="8">
      <t>シュウニュウ</t>
    </rPh>
    <phoneticPr fontId="2"/>
  </si>
  <si>
    <t>26土地開発基金現在高</t>
    <rPh sb="2" eb="4">
      <t>トチ</t>
    </rPh>
    <rPh sb="4" eb="6">
      <t>カイハツ</t>
    </rPh>
    <rPh sb="6" eb="8">
      <t>キキン</t>
    </rPh>
    <rPh sb="8" eb="10">
      <t>ゲンザイ</t>
    </rPh>
    <rPh sb="10" eb="11">
      <t>ダカ</t>
    </rPh>
    <phoneticPr fontId="2"/>
  </si>
  <si>
    <t>黒羽町</t>
    <rPh sb="0" eb="2">
      <t>クロバネ</t>
    </rPh>
    <rPh sb="2" eb="3">
      <t>マチ</t>
    </rPh>
    <phoneticPr fontId="2"/>
  </si>
  <si>
    <t>９０（H2）</t>
    <phoneticPr fontId="2"/>
  </si>
  <si>
    <t>９５（H7）</t>
    <phoneticPr fontId="2"/>
  </si>
  <si>
    <t>湯津上村</t>
    <rPh sb="0" eb="3">
      <t>ユヅカミ</t>
    </rPh>
    <rPh sb="3" eb="4">
      <t>ムラ</t>
    </rPh>
    <phoneticPr fontId="2"/>
  </si>
  <si>
    <t>９０（H2）</t>
    <phoneticPr fontId="2"/>
  </si>
  <si>
    <t>９１（H3）</t>
    <phoneticPr fontId="2"/>
  </si>
  <si>
    <t>９２（H4）</t>
    <phoneticPr fontId="2"/>
  </si>
  <si>
    <t>９３（H5）</t>
    <phoneticPr fontId="2"/>
  </si>
  <si>
    <t>９４（H6）</t>
    <phoneticPr fontId="2"/>
  </si>
  <si>
    <t>９５（H7）</t>
    <phoneticPr fontId="2"/>
  </si>
  <si>
    <t>９６（H8）</t>
    <phoneticPr fontId="2"/>
  </si>
  <si>
    <t>９７（H9）</t>
    <phoneticPr fontId="2"/>
  </si>
  <si>
    <t>９８(H10)</t>
    <phoneticPr fontId="2"/>
  </si>
  <si>
    <t>９９(H11)</t>
    <phoneticPr fontId="2"/>
  </si>
  <si>
    <t>００(H12)</t>
    <phoneticPr fontId="2"/>
  </si>
  <si>
    <t>０１(H13)</t>
    <phoneticPr fontId="2"/>
  </si>
  <si>
    <t>０２(H14)</t>
    <phoneticPr fontId="2"/>
  </si>
  <si>
    <t>０３(H15)</t>
    <phoneticPr fontId="2"/>
  </si>
  <si>
    <t>０４(H16)</t>
    <phoneticPr fontId="2"/>
  </si>
  <si>
    <t>１歳入総額</t>
    <phoneticPr fontId="2"/>
  </si>
  <si>
    <t>２歳出総額</t>
    <phoneticPr fontId="2"/>
  </si>
  <si>
    <t>３歳入歳出差引</t>
    <phoneticPr fontId="2"/>
  </si>
  <si>
    <t>４翌年度繰越財源</t>
    <phoneticPr fontId="2"/>
  </si>
  <si>
    <t>５実質収支</t>
    <phoneticPr fontId="2"/>
  </si>
  <si>
    <t>６単年度収支</t>
    <phoneticPr fontId="2"/>
  </si>
  <si>
    <t>７積立金</t>
    <phoneticPr fontId="2"/>
  </si>
  <si>
    <t>８繰上償還金</t>
    <phoneticPr fontId="2"/>
  </si>
  <si>
    <t>９積立金取崩額</t>
    <phoneticPr fontId="2"/>
  </si>
  <si>
    <t>10実質単年度収支</t>
    <phoneticPr fontId="2"/>
  </si>
  <si>
    <t>０４(H16)までは合併前の１市2町の合算</t>
    <rPh sb="10" eb="12">
      <t>ガッペイ</t>
    </rPh>
    <rPh sb="12" eb="13">
      <t>マエ</t>
    </rPh>
    <rPh sb="15" eb="16">
      <t>シ</t>
    </rPh>
    <rPh sb="17" eb="18">
      <t>チョウ</t>
    </rPh>
    <rPh sb="19" eb="21">
      <t>ガッサン</t>
    </rPh>
    <phoneticPr fontId="2"/>
  </si>
  <si>
    <t>９７(H9）</t>
    <phoneticPr fontId="2"/>
  </si>
  <si>
    <t>９７(H9）</t>
    <phoneticPr fontId="2"/>
  </si>
  <si>
    <t>９８(H10）</t>
    <phoneticPr fontId="2"/>
  </si>
  <si>
    <t>９８(H10）</t>
    <phoneticPr fontId="2"/>
  </si>
  <si>
    <t>９９(H11）</t>
    <phoneticPr fontId="2"/>
  </si>
  <si>
    <t>９９(H11）</t>
    <phoneticPr fontId="2"/>
  </si>
  <si>
    <t>００(H12）</t>
    <phoneticPr fontId="2"/>
  </si>
  <si>
    <t>００(H12）</t>
    <phoneticPr fontId="2"/>
  </si>
  <si>
    <t>１ 地 方 税</t>
    <phoneticPr fontId="2"/>
  </si>
  <si>
    <t>２ 地方譲与税</t>
    <phoneticPr fontId="2"/>
  </si>
  <si>
    <t>3-1利子割交付金</t>
    <phoneticPr fontId="2"/>
  </si>
  <si>
    <t>3-2配当割交付金</t>
    <phoneticPr fontId="2"/>
  </si>
  <si>
    <t>3-3株式等譲渡所得割交付金</t>
    <phoneticPr fontId="2"/>
  </si>
  <si>
    <t>４ 地方消費税交付金</t>
    <phoneticPr fontId="2"/>
  </si>
  <si>
    <t>５ ゴルフ場利用税交付金</t>
    <phoneticPr fontId="3"/>
  </si>
  <si>
    <t>６ 特別地方消費税交付金</t>
    <phoneticPr fontId="3"/>
  </si>
  <si>
    <t>７ 自動車取得税交付金</t>
    <phoneticPr fontId="3"/>
  </si>
  <si>
    <t>８ 国有提供施設等助成交付金</t>
    <phoneticPr fontId="3"/>
  </si>
  <si>
    <t>10 地方交付税</t>
    <phoneticPr fontId="3"/>
  </si>
  <si>
    <t xml:space="preserve"> (1) 普通交付税</t>
    <phoneticPr fontId="2"/>
  </si>
  <si>
    <t xml:space="preserve"> (2) 特別交付税</t>
    <phoneticPr fontId="2"/>
  </si>
  <si>
    <t>11 交通安全対策特別交付金</t>
    <phoneticPr fontId="3"/>
  </si>
  <si>
    <t>12 分担金・負担金</t>
    <phoneticPr fontId="3"/>
  </si>
  <si>
    <t>13 使用料</t>
    <phoneticPr fontId="3"/>
  </si>
  <si>
    <t>14 手 数 料</t>
    <phoneticPr fontId="3"/>
  </si>
  <si>
    <t>15 国庫支出金</t>
    <phoneticPr fontId="3"/>
  </si>
  <si>
    <t>16 県支出金</t>
    <phoneticPr fontId="3"/>
  </si>
  <si>
    <t>17 財産収入</t>
    <phoneticPr fontId="3"/>
  </si>
  <si>
    <t>19 繰 入 金</t>
    <phoneticPr fontId="3"/>
  </si>
  <si>
    <t>20 繰 越 金</t>
    <phoneticPr fontId="3"/>
  </si>
  <si>
    <t>21 諸 収 入</t>
    <phoneticPr fontId="3"/>
  </si>
  <si>
    <t>22 地 方 債</t>
    <phoneticPr fontId="3"/>
  </si>
  <si>
    <t xml:space="preserve"> (1)減税補てん債</t>
    <rPh sb="4" eb="6">
      <t>ゲンゼイ</t>
    </rPh>
    <rPh sb="6" eb="7">
      <t>ホ</t>
    </rPh>
    <rPh sb="9" eb="10">
      <t>サイ</t>
    </rPh>
    <phoneticPr fontId="2"/>
  </si>
  <si>
    <t xml:space="preserve"> (2)臨時財政対策債</t>
    <rPh sb="4" eb="6">
      <t>リンジ</t>
    </rPh>
    <rPh sb="6" eb="8">
      <t>ザイセイ</t>
    </rPh>
    <rPh sb="8" eb="10">
      <t>タイサク</t>
    </rPh>
    <rPh sb="10" eb="11">
      <t>サイ</t>
    </rPh>
    <phoneticPr fontId="2"/>
  </si>
  <si>
    <t>一般財源(1～11）</t>
    <phoneticPr fontId="2"/>
  </si>
  <si>
    <t>自主財源（1+12+13+14+17～21）</t>
    <phoneticPr fontId="3"/>
  </si>
  <si>
    <t>依存財源（2～11+15+16+22）</t>
    <phoneticPr fontId="3"/>
  </si>
  <si>
    <t>０１(H13）</t>
    <phoneticPr fontId="2"/>
  </si>
  <si>
    <t>０２(H14）</t>
    <phoneticPr fontId="2"/>
  </si>
  <si>
    <t>０３(H15）</t>
    <phoneticPr fontId="2"/>
  </si>
  <si>
    <t>０４(H16）</t>
    <phoneticPr fontId="2"/>
  </si>
  <si>
    <t>０１(H13）</t>
    <phoneticPr fontId="2"/>
  </si>
  <si>
    <t>０２(H14）</t>
    <phoneticPr fontId="2"/>
  </si>
  <si>
    <t>０３(H15）</t>
    <phoneticPr fontId="2"/>
  </si>
  <si>
    <t>０４(H16）</t>
    <phoneticPr fontId="2"/>
  </si>
  <si>
    <t>０４(H16)までは合併前の１市２町の合算</t>
    <rPh sb="10" eb="12">
      <t>ガッペイ</t>
    </rPh>
    <rPh sb="12" eb="13">
      <t>マエ</t>
    </rPh>
    <rPh sb="15" eb="16">
      <t>シ</t>
    </rPh>
    <rPh sb="17" eb="18">
      <t>チョウ</t>
    </rPh>
    <rPh sb="19" eb="21">
      <t>ガッサン</t>
    </rPh>
    <phoneticPr fontId="2"/>
  </si>
  <si>
    <t>　  合　　　　 計</t>
    <phoneticPr fontId="2"/>
  </si>
  <si>
    <t>１人　件　費</t>
    <phoneticPr fontId="2"/>
  </si>
  <si>
    <t>２扶　助　費</t>
    <phoneticPr fontId="2"/>
  </si>
  <si>
    <t>３公　債　費</t>
    <phoneticPr fontId="2"/>
  </si>
  <si>
    <t>４物　件　費</t>
    <phoneticPr fontId="2"/>
  </si>
  <si>
    <t>５維 持 補 修 費</t>
    <phoneticPr fontId="2"/>
  </si>
  <si>
    <t>６補　助　費　等</t>
    <phoneticPr fontId="2"/>
  </si>
  <si>
    <t>７繰　出　金</t>
    <phoneticPr fontId="2"/>
  </si>
  <si>
    <t>８積　立　金　</t>
    <phoneticPr fontId="2"/>
  </si>
  <si>
    <t>11普 通 建 設 事 業 費</t>
    <phoneticPr fontId="2"/>
  </si>
  <si>
    <t xml:space="preserve"> 　　うち補助事業費</t>
    <phoneticPr fontId="2"/>
  </si>
  <si>
    <t xml:space="preserve"> 　　うち単独事業費</t>
    <phoneticPr fontId="2"/>
  </si>
  <si>
    <t>12災 害 復 旧 事 業 費</t>
    <phoneticPr fontId="2"/>
  </si>
  <si>
    <t>13失 業 対 策 事 業 費</t>
    <phoneticPr fontId="2"/>
  </si>
  <si>
    <t>義 務 的 経 費（1～３）</t>
    <phoneticPr fontId="2"/>
  </si>
  <si>
    <t>投 資 的 経 費（11～12）</t>
    <phoneticPr fontId="2"/>
  </si>
  <si>
    <t>10普 通 建 設 事 業 費</t>
    <phoneticPr fontId="2"/>
  </si>
  <si>
    <t>11災 害 復 旧 事 業 費</t>
    <phoneticPr fontId="2"/>
  </si>
  <si>
    <t>12失 業 対 策 事 業 費</t>
    <phoneticPr fontId="2"/>
  </si>
  <si>
    <t>投 資 的 経 費（10～12）</t>
    <phoneticPr fontId="2"/>
  </si>
  <si>
    <t>９１（H3）</t>
    <phoneticPr fontId="2"/>
  </si>
  <si>
    <t>９２（H4）</t>
    <phoneticPr fontId="2"/>
  </si>
  <si>
    <t>９４（H6）</t>
    <phoneticPr fontId="2"/>
  </si>
  <si>
    <t>９５（H7）</t>
    <phoneticPr fontId="2"/>
  </si>
  <si>
    <t>９６（H8）</t>
    <phoneticPr fontId="2"/>
  </si>
  <si>
    <t>９７(H9）</t>
    <phoneticPr fontId="2"/>
  </si>
  <si>
    <t>９８(H10）</t>
    <phoneticPr fontId="2"/>
  </si>
  <si>
    <t>９９(H11)</t>
    <phoneticPr fontId="2"/>
  </si>
  <si>
    <t>００(H12)</t>
    <phoneticPr fontId="2"/>
  </si>
  <si>
    <t>０１(H13)</t>
    <phoneticPr fontId="2"/>
  </si>
  <si>
    <t>１ 議　会　費</t>
    <phoneticPr fontId="2"/>
  </si>
  <si>
    <t>２ 総　務　費</t>
    <phoneticPr fontId="2"/>
  </si>
  <si>
    <t>３ 民　生　費</t>
    <phoneticPr fontId="2"/>
  </si>
  <si>
    <t>４ 衛　生　費</t>
    <phoneticPr fontId="2"/>
  </si>
  <si>
    <t>５ 労　働　費</t>
    <phoneticPr fontId="2"/>
  </si>
  <si>
    <t>６ 農 林 水 産 業 費</t>
    <phoneticPr fontId="2"/>
  </si>
  <si>
    <t>７ 商　工　費</t>
    <phoneticPr fontId="2"/>
  </si>
  <si>
    <t>８ 土　木　費</t>
    <phoneticPr fontId="2"/>
  </si>
  <si>
    <t>９ 消　防　費</t>
    <phoneticPr fontId="2"/>
  </si>
  <si>
    <t>10 教　育　費</t>
    <phoneticPr fontId="2"/>
  </si>
  <si>
    <t>11 災 害 復 旧 費</t>
    <phoneticPr fontId="2"/>
  </si>
  <si>
    <t>12 公　債　費</t>
    <phoneticPr fontId="2"/>
  </si>
  <si>
    <t>０６(H18)</t>
    <phoneticPr fontId="2"/>
  </si>
  <si>
    <t>０７(H19)</t>
    <phoneticPr fontId="2"/>
  </si>
  <si>
    <t>23将来負担比率</t>
    <phoneticPr fontId="2"/>
  </si>
  <si>
    <t>24積立金現在高</t>
    <rPh sb="2" eb="4">
      <t>ツミタテ</t>
    </rPh>
    <rPh sb="4" eb="5">
      <t>キン</t>
    </rPh>
    <rPh sb="5" eb="7">
      <t>ゲンザイ</t>
    </rPh>
    <rPh sb="7" eb="8">
      <t>ダカ</t>
    </rPh>
    <phoneticPr fontId="2"/>
  </si>
  <si>
    <t>25地方債現在高</t>
    <rPh sb="2" eb="5">
      <t>チホウサイ</t>
    </rPh>
    <rPh sb="5" eb="7">
      <t>ゲンザイ</t>
    </rPh>
    <rPh sb="7" eb="8">
      <t>ダカ</t>
    </rPh>
    <phoneticPr fontId="2"/>
  </si>
  <si>
    <t>26債務負担行為額</t>
    <rPh sb="2" eb="4">
      <t>サイム</t>
    </rPh>
    <rPh sb="4" eb="6">
      <t>フタン</t>
    </rPh>
    <rPh sb="6" eb="8">
      <t>コウイ</t>
    </rPh>
    <rPh sb="8" eb="9">
      <t>ガク</t>
    </rPh>
    <phoneticPr fontId="2"/>
  </si>
  <si>
    <t>27収益事業収入</t>
    <rPh sb="2" eb="4">
      <t>シュウエキ</t>
    </rPh>
    <rPh sb="4" eb="6">
      <t>ジギョウ</t>
    </rPh>
    <rPh sb="6" eb="8">
      <t>シュウニュウ</t>
    </rPh>
    <phoneticPr fontId="2"/>
  </si>
  <si>
    <t>28土地開発基金現在高</t>
    <rPh sb="2" eb="4">
      <t>トチ</t>
    </rPh>
    <rPh sb="4" eb="6">
      <t>カイハツ</t>
    </rPh>
    <rPh sb="6" eb="8">
      <t>キキン</t>
    </rPh>
    <rPh sb="8" eb="10">
      <t>ゲンザイ</t>
    </rPh>
    <rPh sb="10" eb="11">
      <t>ダカ</t>
    </rPh>
    <phoneticPr fontId="2"/>
  </si>
  <si>
    <t>０８(H20)</t>
    <phoneticPr fontId="2"/>
  </si>
  <si>
    <t>０９(H21)</t>
    <phoneticPr fontId="2"/>
  </si>
  <si>
    <t>１０(H22)</t>
    <phoneticPr fontId="2"/>
  </si>
  <si>
    <t>１１(H23)</t>
    <phoneticPr fontId="2"/>
  </si>
  <si>
    <t>-</t>
  </si>
  <si>
    <t xml:space="preserve"> (3) 震災復興特別交付税</t>
    <phoneticPr fontId="2"/>
  </si>
  <si>
    <t>１２(H24)</t>
    <phoneticPr fontId="2"/>
  </si>
  <si>
    <t>１３(H25)</t>
    <phoneticPr fontId="2"/>
  </si>
  <si>
    <t>１４(H26)</t>
    <phoneticPr fontId="2"/>
  </si>
  <si>
    <t>１５(H27)</t>
    <phoneticPr fontId="2"/>
  </si>
  <si>
    <t>１２(H24)</t>
    <phoneticPr fontId="2"/>
  </si>
  <si>
    <t>１３(H25)</t>
    <phoneticPr fontId="2"/>
  </si>
  <si>
    <t>１４(H26)</t>
    <phoneticPr fontId="2"/>
  </si>
  <si>
    <t>１５(H27)</t>
    <phoneticPr fontId="2"/>
  </si>
  <si>
    <t>１６(H28)</t>
    <phoneticPr fontId="2"/>
  </si>
  <si>
    <t>うち臨時財政対策債</t>
    <rPh sb="2" eb="9">
      <t>リ</t>
    </rPh>
    <phoneticPr fontId="2"/>
  </si>
  <si>
    <t>１６(H28)</t>
    <phoneticPr fontId="2"/>
  </si>
  <si>
    <t>大田原市</t>
    <rPh sb="0" eb="4">
      <t>オオタワラシ</t>
    </rPh>
    <phoneticPr fontId="2"/>
  </si>
  <si>
    <t>１1(H23)</t>
    <phoneticPr fontId="2"/>
  </si>
  <si>
    <t>１７(H29)</t>
    <phoneticPr fontId="2"/>
  </si>
  <si>
    <t>１７(H29)</t>
  </si>
  <si>
    <t>１８(H30)</t>
    <phoneticPr fontId="2"/>
  </si>
  <si>
    <t>１９(R１)</t>
    <phoneticPr fontId="2"/>
  </si>
  <si>
    <t>８ 自動車税環境性能割交付金</t>
  </si>
  <si>
    <t>８ 自動車税環境性能割交付金</t>
    <phoneticPr fontId="2"/>
  </si>
  <si>
    <t>（％）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</si>
</sst>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.00_ ;[Red]\-#,##0.00\ "/>
    <numFmt numFmtId="177" formatCode="0.0_);[Red]\(0.0\)"/>
    <numFmt numFmtId="178" formatCode="#,##0;[Red]#,##0"/>
    <numFmt numFmtId="179" formatCode="#,###,"/>
    <numFmt numFmtId="180" formatCode="0.0_);\(0.0\)"/>
    <numFmt numFmtId="181" formatCode="0.00_ "/>
    <numFmt numFmtId="182" formatCode="0.0_ "/>
    <numFmt numFmtId="183" formatCode="#,##0,"/>
    <numFmt numFmtId="184" formatCode="#,##0.0"/>
    <numFmt numFmtId="185" formatCode="0.0%"/>
    <numFmt numFmtId="186" formatCode="#,###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4">
    <xf numFmtId="0" fontId="0" fillId="0" borderId="0" xfId="0"/>
    <xf numFmtId="0" fontId="5" fillId="0" borderId="0" xfId="0" applyFont="1"/>
    <xf numFmtId="0" fontId="5" fillId="0" borderId="1" xfId="0" applyFont="1" applyBorder="1"/>
    <xf numFmtId="0" fontId="4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left" vertical="center"/>
    </xf>
    <xf numFmtId="179" fontId="5" fillId="0" borderId="1" xfId="0" applyNumberFormat="1" applyFont="1" applyBorder="1"/>
    <xf numFmtId="179" fontId="5" fillId="0" borderId="1" xfId="1" applyNumberFormat="1" applyFont="1" applyBorder="1"/>
    <xf numFmtId="179" fontId="4" fillId="0" borderId="1" xfId="1" applyNumberFormat="1" applyFont="1" applyFill="1" applyBorder="1" applyProtection="1"/>
    <xf numFmtId="179" fontId="4" fillId="0" borderId="1" xfId="0" applyNumberFormat="1" applyFont="1" applyFill="1" applyBorder="1" applyProtection="1"/>
    <xf numFmtId="179" fontId="4" fillId="0" borderId="1" xfId="1" applyNumberFormat="1" applyFont="1" applyFill="1" applyBorder="1" applyAlignment="1" applyProtection="1">
      <alignment horizontal="right" vertical="center"/>
    </xf>
    <xf numFmtId="179" fontId="5" fillId="0" borderId="0" xfId="0" applyNumberFormat="1" applyFont="1"/>
    <xf numFmtId="179" fontId="4" fillId="0" borderId="1" xfId="0" applyNumberFormat="1" applyFont="1" applyFill="1" applyBorder="1" applyAlignment="1" applyProtection="1">
      <alignment vertical="center"/>
    </xf>
    <xf numFmtId="183" fontId="5" fillId="0" borderId="1" xfId="0" applyNumberFormat="1" applyFont="1" applyBorder="1"/>
    <xf numFmtId="183" fontId="4" fillId="0" borderId="1" xfId="1" applyNumberFormat="1" applyFont="1" applyFill="1" applyBorder="1" applyProtection="1"/>
    <xf numFmtId="183" fontId="5" fillId="0" borderId="1" xfId="1" applyNumberFormat="1" applyFont="1" applyBorder="1"/>
    <xf numFmtId="183" fontId="5" fillId="0" borderId="0" xfId="0" applyNumberFormat="1" applyFont="1"/>
    <xf numFmtId="183" fontId="4" fillId="0" borderId="1" xfId="0" applyNumberFormat="1" applyFont="1" applyFill="1" applyBorder="1" applyProtection="1"/>
    <xf numFmtId="183" fontId="4" fillId="0" borderId="1" xfId="0" applyNumberFormat="1" applyFont="1" applyBorder="1"/>
    <xf numFmtId="183" fontId="4" fillId="0" borderId="0" xfId="0" applyNumberFormat="1" applyFont="1"/>
    <xf numFmtId="183" fontId="4" fillId="0" borderId="1" xfId="0" applyNumberFormat="1" applyFont="1" applyFill="1" applyBorder="1" applyAlignment="1" applyProtection="1">
      <alignment vertical="center"/>
    </xf>
    <xf numFmtId="182" fontId="5" fillId="0" borderId="1" xfId="0" applyNumberFormat="1" applyFont="1" applyBorder="1"/>
    <xf numFmtId="182" fontId="5" fillId="0" borderId="1" xfId="1" applyNumberFormat="1" applyFont="1" applyBorder="1"/>
    <xf numFmtId="0" fontId="6" fillId="0" borderId="0" xfId="0" applyFont="1"/>
    <xf numFmtId="0" fontId="7" fillId="0" borderId="0" xfId="0" applyFont="1"/>
    <xf numFmtId="179" fontId="6" fillId="0" borderId="0" xfId="0" applyNumberFormat="1" applyFont="1"/>
    <xf numFmtId="184" fontId="4" fillId="0" borderId="1" xfId="1" applyNumberFormat="1" applyFont="1" applyFill="1" applyBorder="1" applyProtection="1"/>
    <xf numFmtId="184" fontId="5" fillId="0" borderId="1" xfId="1" applyNumberFormat="1" applyFont="1" applyBorder="1"/>
    <xf numFmtId="183" fontId="6" fillId="0" borderId="0" xfId="0" applyNumberFormat="1" applyFont="1"/>
    <xf numFmtId="183" fontId="7" fillId="0" borderId="0" xfId="0" applyNumberFormat="1" applyFont="1"/>
    <xf numFmtId="184" fontId="4" fillId="0" borderId="1" xfId="0" applyNumberFormat="1" applyFont="1" applyFill="1" applyBorder="1" applyProtection="1"/>
    <xf numFmtId="182" fontId="4" fillId="0" borderId="1" xfId="0" applyNumberFormat="1" applyFont="1" applyBorder="1"/>
    <xf numFmtId="183" fontId="8" fillId="0" borderId="0" xfId="0" applyNumberFormat="1" applyFont="1"/>
    <xf numFmtId="183" fontId="9" fillId="0" borderId="0" xfId="0" applyNumberFormat="1" applyFont="1"/>
    <xf numFmtId="182" fontId="4" fillId="0" borderId="1" xfId="0" applyNumberFormat="1" applyFont="1" applyFill="1" applyBorder="1" applyProtection="1"/>
    <xf numFmtId="182" fontId="4" fillId="0" borderId="0" xfId="0" applyNumberFormat="1" applyFont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83" fontId="0" fillId="0" borderId="0" xfId="0" applyNumberFormat="1"/>
    <xf numFmtId="0" fontId="5" fillId="0" borderId="1" xfId="0" applyFont="1" applyBorder="1" applyAlignment="1">
      <alignment vertical="center"/>
    </xf>
    <xf numFmtId="178" fontId="5" fillId="0" borderId="1" xfId="1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/>
    </xf>
    <xf numFmtId="183" fontId="5" fillId="0" borderId="1" xfId="0" applyNumberFormat="1" applyFont="1" applyBorder="1" applyAlignment="1">
      <alignment vertical="center"/>
    </xf>
    <xf numFmtId="183" fontId="5" fillId="0" borderId="1" xfId="1" applyNumberFormat="1" applyFont="1" applyBorder="1" applyAlignment="1">
      <alignment vertical="center"/>
    </xf>
    <xf numFmtId="183" fontId="4" fillId="0" borderId="1" xfId="1" applyNumberFormat="1" applyFont="1" applyBorder="1" applyAlignment="1" applyProtection="1">
      <alignment vertical="center"/>
    </xf>
    <xf numFmtId="180" fontId="5" fillId="0" borderId="1" xfId="1" applyNumberFormat="1" applyFont="1" applyBorder="1" applyAlignment="1">
      <alignment vertical="center"/>
    </xf>
    <xf numFmtId="179" fontId="5" fillId="0" borderId="1" xfId="0" applyNumberFormat="1" applyFont="1" applyBorder="1" applyAlignment="1">
      <alignment vertical="center"/>
    </xf>
    <xf numFmtId="181" fontId="5" fillId="0" borderId="1" xfId="0" applyNumberFormat="1" applyFont="1" applyBorder="1" applyAlignment="1">
      <alignment vertical="center"/>
    </xf>
    <xf numFmtId="182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85" fontId="5" fillId="0" borderId="0" xfId="0" applyNumberFormat="1" applyFont="1"/>
    <xf numFmtId="183" fontId="4" fillId="0" borderId="1" xfId="0" applyNumberFormat="1" applyFont="1" applyFill="1" applyBorder="1" applyAlignment="1" applyProtection="1"/>
    <xf numFmtId="183" fontId="4" fillId="0" borderId="1" xfId="0" applyNumberFormat="1" applyFont="1" applyBorder="1" applyAlignment="1"/>
    <xf numFmtId="185" fontId="7" fillId="0" borderId="0" xfId="0" applyNumberFormat="1" applyFont="1"/>
    <xf numFmtId="179" fontId="7" fillId="0" borderId="0" xfId="0" applyNumberFormat="1" applyFont="1"/>
    <xf numFmtId="0" fontId="0" fillId="0" borderId="0" xfId="0" applyAlignment="1">
      <alignment horizontal="left"/>
    </xf>
    <xf numFmtId="38" fontId="5" fillId="0" borderId="1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179" fontId="5" fillId="0" borderId="1" xfId="1" applyNumberFormat="1" applyFont="1" applyBorder="1" applyAlignment="1">
      <alignment vertical="center"/>
    </xf>
    <xf numFmtId="181" fontId="5" fillId="0" borderId="1" xfId="1" applyNumberFormat="1" applyFont="1" applyBorder="1" applyAlignment="1">
      <alignment vertical="center"/>
    </xf>
    <xf numFmtId="176" fontId="5" fillId="0" borderId="1" xfId="1" applyNumberFormat="1" applyFont="1" applyBorder="1" applyAlignment="1">
      <alignment vertical="center"/>
    </xf>
    <xf numFmtId="182" fontId="5" fillId="0" borderId="1" xfId="1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37" fontId="4" fillId="0" borderId="1" xfId="0" applyNumberFormat="1" applyFont="1" applyBorder="1" applyProtection="1"/>
    <xf numFmtId="0" fontId="5" fillId="2" borderId="1" xfId="0" applyFont="1" applyFill="1" applyBorder="1" applyAlignment="1">
      <alignment vertical="center"/>
    </xf>
    <xf numFmtId="38" fontId="5" fillId="2" borderId="1" xfId="1" applyFont="1" applyFill="1" applyBorder="1" applyAlignment="1">
      <alignment vertical="center"/>
    </xf>
    <xf numFmtId="178" fontId="5" fillId="2" borderId="1" xfId="1" applyNumberFormat="1" applyFont="1" applyFill="1" applyBorder="1" applyAlignment="1">
      <alignment vertical="center"/>
    </xf>
    <xf numFmtId="183" fontId="5" fillId="2" borderId="1" xfId="0" applyNumberFormat="1" applyFont="1" applyFill="1" applyBorder="1" applyAlignment="1">
      <alignment vertical="center"/>
    </xf>
    <xf numFmtId="183" fontId="5" fillId="2" borderId="1" xfId="1" applyNumberFormat="1" applyFont="1" applyFill="1" applyBorder="1" applyAlignment="1">
      <alignment vertical="center"/>
    </xf>
    <xf numFmtId="183" fontId="4" fillId="2" borderId="1" xfId="1" applyNumberFormat="1" applyFont="1" applyFill="1" applyBorder="1" applyAlignment="1" applyProtection="1">
      <alignment vertical="center"/>
    </xf>
    <xf numFmtId="180" fontId="5" fillId="2" borderId="1" xfId="1" applyNumberFormat="1" applyFont="1" applyFill="1" applyBorder="1" applyAlignment="1">
      <alignment vertical="center"/>
    </xf>
    <xf numFmtId="179" fontId="5" fillId="2" borderId="1" xfId="1" applyNumberFormat="1" applyFont="1" applyFill="1" applyBorder="1" applyAlignment="1">
      <alignment vertical="center"/>
    </xf>
    <xf numFmtId="181" fontId="5" fillId="2" borderId="1" xfId="1" applyNumberFormat="1" applyFont="1" applyFill="1" applyBorder="1" applyAlignment="1">
      <alignment vertical="center"/>
    </xf>
    <xf numFmtId="182" fontId="5" fillId="2" borderId="1" xfId="1" applyNumberFormat="1" applyFont="1" applyFill="1" applyBorder="1" applyAlignment="1">
      <alignment vertical="center"/>
    </xf>
    <xf numFmtId="38" fontId="5" fillId="0" borderId="0" xfId="1" applyFont="1"/>
    <xf numFmtId="38" fontId="5" fillId="0" borderId="1" xfId="1" applyFont="1" applyBorder="1"/>
    <xf numFmtId="183" fontId="5" fillId="0" borderId="2" xfId="0" applyNumberFormat="1" applyFont="1" applyBorder="1"/>
    <xf numFmtId="183" fontId="5" fillId="0" borderId="0" xfId="0" applyNumberFormat="1" applyFont="1" applyBorder="1"/>
    <xf numFmtId="179" fontId="5" fillId="0" borderId="2" xfId="1" applyNumberFormat="1" applyFont="1" applyBorder="1"/>
    <xf numFmtId="179" fontId="5" fillId="0" borderId="0" xfId="1" applyNumberFormat="1" applyFont="1"/>
    <xf numFmtId="0" fontId="5" fillId="2" borderId="1" xfId="0" applyFont="1" applyFill="1" applyBorder="1"/>
    <xf numFmtId="38" fontId="5" fillId="2" borderId="1" xfId="1" applyFont="1" applyFill="1" applyBorder="1"/>
    <xf numFmtId="179" fontId="4" fillId="2" borderId="1" xfId="1" applyNumberFormat="1" applyFont="1" applyFill="1" applyBorder="1" applyProtection="1"/>
    <xf numFmtId="183" fontId="4" fillId="2" borderId="1" xfId="1" applyNumberFormat="1" applyFont="1" applyFill="1" applyBorder="1" applyProtection="1"/>
    <xf numFmtId="179" fontId="5" fillId="2" borderId="1" xfId="1" applyNumberFormat="1" applyFont="1" applyFill="1" applyBorder="1"/>
    <xf numFmtId="179" fontId="4" fillId="2" borderId="1" xfId="0" applyNumberFormat="1" applyFont="1" applyFill="1" applyBorder="1" applyProtection="1"/>
    <xf numFmtId="179" fontId="4" fillId="2" borderId="1" xfId="1" applyNumberFormat="1" applyFont="1" applyFill="1" applyBorder="1" applyAlignment="1" applyProtection="1">
      <alignment horizontal="right" vertical="center"/>
    </xf>
    <xf numFmtId="182" fontId="5" fillId="2" borderId="1" xfId="0" applyNumberFormat="1" applyFont="1" applyFill="1" applyBorder="1"/>
    <xf numFmtId="182" fontId="5" fillId="2" borderId="1" xfId="1" applyNumberFormat="1" applyFont="1" applyFill="1" applyBorder="1"/>
    <xf numFmtId="179" fontId="4" fillId="2" borderId="1" xfId="0" applyNumberFormat="1" applyFont="1" applyFill="1" applyBorder="1" applyAlignment="1" applyProtection="1">
      <alignment vertical="center"/>
    </xf>
    <xf numFmtId="179" fontId="4" fillId="2" borderId="1" xfId="0" applyNumberFormat="1" applyFont="1" applyFill="1" applyBorder="1" applyAlignment="1" applyProtection="1"/>
    <xf numFmtId="184" fontId="4" fillId="2" borderId="1" xfId="1" applyNumberFormat="1" applyFont="1" applyFill="1" applyBorder="1" applyProtection="1"/>
    <xf numFmtId="184" fontId="5" fillId="2" borderId="1" xfId="1" applyNumberFormat="1" applyFont="1" applyFill="1" applyBorder="1"/>
    <xf numFmtId="183" fontId="5" fillId="0" borderId="0" xfId="1" applyNumberFormat="1" applyFont="1"/>
    <xf numFmtId="182" fontId="4" fillId="0" borderId="1" xfId="1" applyNumberFormat="1" applyFont="1" applyFill="1" applyBorder="1" applyProtection="1"/>
    <xf numFmtId="183" fontId="4" fillId="2" borderId="1" xfId="0" applyNumberFormat="1" applyFont="1" applyFill="1" applyBorder="1"/>
    <xf numFmtId="183" fontId="5" fillId="2" borderId="1" xfId="1" applyNumberFormat="1" applyFont="1" applyFill="1" applyBorder="1"/>
    <xf numFmtId="183" fontId="4" fillId="2" borderId="1" xfId="0" applyNumberFormat="1" applyFont="1" applyFill="1" applyBorder="1" applyProtection="1"/>
    <xf numFmtId="184" fontId="4" fillId="2" borderId="1" xfId="0" applyNumberFormat="1" applyFont="1" applyFill="1" applyBorder="1" applyProtection="1"/>
    <xf numFmtId="182" fontId="4" fillId="2" borderId="1" xfId="0" applyNumberFormat="1" applyFont="1" applyFill="1" applyBorder="1"/>
    <xf numFmtId="183" fontId="4" fillId="0" borderId="0" xfId="1" applyNumberFormat="1" applyFont="1"/>
    <xf numFmtId="183" fontId="5" fillId="0" borderId="1" xfId="0" applyNumberFormat="1" applyFont="1" applyBorder="1" applyAlignment="1"/>
    <xf numFmtId="183" fontId="4" fillId="0" borderId="1" xfId="1" applyNumberFormat="1" applyFont="1" applyBorder="1"/>
    <xf numFmtId="182" fontId="4" fillId="0" borderId="0" xfId="1" applyNumberFormat="1" applyFont="1"/>
    <xf numFmtId="183" fontId="5" fillId="2" borderId="1" xfId="0" applyNumberFormat="1" applyFont="1" applyFill="1" applyBorder="1" applyAlignment="1"/>
    <xf numFmtId="183" fontId="4" fillId="2" borderId="1" xfId="0" applyNumberFormat="1" applyFont="1" applyFill="1" applyBorder="1" applyAlignment="1" applyProtection="1"/>
    <xf numFmtId="182" fontId="4" fillId="2" borderId="1" xfId="0" applyNumberFormat="1" applyFont="1" applyFill="1" applyBorder="1" applyProtection="1"/>
    <xf numFmtId="183" fontId="4" fillId="2" borderId="1" xfId="0" applyNumberFormat="1" applyFont="1" applyFill="1" applyBorder="1" applyAlignment="1" applyProtection="1">
      <alignment vertical="center"/>
    </xf>
    <xf numFmtId="183" fontId="4" fillId="0" borderId="0" xfId="0" applyNumberFormat="1" applyFont="1" applyFill="1"/>
    <xf numFmtId="183" fontId="8" fillId="0" borderId="0" xfId="0" applyNumberFormat="1" applyFont="1" applyFill="1"/>
    <xf numFmtId="0" fontId="6" fillId="0" borderId="0" xfId="0" applyFont="1" applyFill="1"/>
    <xf numFmtId="0" fontId="5" fillId="0" borderId="0" xfId="0" applyFont="1" applyFill="1"/>
    <xf numFmtId="179" fontId="5" fillId="0" borderId="0" xfId="0" applyNumberFormat="1" applyFont="1" applyFill="1"/>
    <xf numFmtId="179" fontId="6" fillId="0" borderId="0" xfId="0" applyNumberFormat="1" applyFont="1" applyFill="1"/>
    <xf numFmtId="183" fontId="5" fillId="0" borderId="0" xfId="0" applyNumberFormat="1" applyFont="1" applyFill="1"/>
    <xf numFmtId="183" fontId="6" fillId="0" borderId="0" xfId="0" applyNumberFormat="1" applyFont="1" applyFill="1"/>
    <xf numFmtId="178" fontId="5" fillId="0" borderId="1" xfId="1" applyNumberFormat="1" applyFont="1" applyFill="1" applyBorder="1" applyAlignment="1">
      <alignment vertical="center"/>
    </xf>
    <xf numFmtId="183" fontId="4" fillId="0" borderId="1" xfId="1" applyNumberFormat="1" applyFont="1" applyBorder="1" applyAlignment="1" applyProtection="1">
      <alignment horizontal="right" vertical="center"/>
    </xf>
    <xf numFmtId="183" fontId="5" fillId="0" borderId="1" xfId="1" applyNumberFormat="1" applyFont="1" applyBorder="1" applyAlignment="1" applyProtection="1">
      <alignment vertical="center"/>
    </xf>
    <xf numFmtId="183" fontId="5" fillId="0" borderId="1" xfId="1" applyNumberFormat="1" applyFont="1" applyBorder="1" applyAlignment="1" applyProtection="1">
      <alignment horizontal="right" vertical="center"/>
    </xf>
    <xf numFmtId="179" fontId="5" fillId="0" borderId="1" xfId="1" applyNumberFormat="1" applyFont="1" applyFill="1" applyBorder="1" applyProtection="1"/>
    <xf numFmtId="183" fontId="5" fillId="0" borderId="1" xfId="1" applyNumberFormat="1" applyFont="1" applyFill="1" applyBorder="1" applyProtection="1"/>
    <xf numFmtId="179" fontId="5" fillId="0" borderId="1" xfId="0" applyNumberFormat="1" applyFont="1" applyFill="1" applyBorder="1" applyProtection="1"/>
    <xf numFmtId="179" fontId="5" fillId="0" borderId="1" xfId="1" applyNumberFormat="1" applyFont="1" applyFill="1" applyBorder="1" applyAlignment="1" applyProtection="1">
      <alignment horizontal="right" vertical="center"/>
    </xf>
    <xf numFmtId="179" fontId="5" fillId="2" borderId="1" xfId="0" applyNumberFormat="1" applyFont="1" applyFill="1" applyBorder="1" applyAlignment="1">
      <alignment vertical="center"/>
    </xf>
    <xf numFmtId="179" fontId="5" fillId="0" borderId="0" xfId="0" applyNumberFormat="1" applyFont="1" applyAlignment="1">
      <alignment vertical="center"/>
    </xf>
    <xf numFmtId="184" fontId="5" fillId="0" borderId="1" xfId="1" applyNumberFormat="1" applyFont="1" applyFill="1" applyBorder="1" applyProtection="1"/>
    <xf numFmtId="183" fontId="4" fillId="2" borderId="1" xfId="0" applyNumberFormat="1" applyFont="1" applyFill="1" applyBorder="1" applyAlignment="1">
      <alignment vertical="center"/>
    </xf>
    <xf numFmtId="183" fontId="5" fillId="0" borderId="0" xfId="0" applyNumberFormat="1" applyFont="1" applyAlignment="1">
      <alignment vertical="center"/>
    </xf>
    <xf numFmtId="178" fontId="5" fillId="0" borderId="2" xfId="1" applyNumberFormat="1" applyFont="1" applyBorder="1" applyAlignment="1">
      <alignment vertical="center"/>
    </xf>
    <xf numFmtId="183" fontId="5" fillId="0" borderId="2" xfId="1" applyNumberFormat="1" applyFont="1" applyBorder="1" applyAlignment="1" applyProtection="1">
      <alignment vertical="center"/>
    </xf>
    <xf numFmtId="183" fontId="5" fillId="0" borderId="2" xfId="1" applyNumberFormat="1" applyFont="1" applyBorder="1" applyAlignment="1">
      <alignment vertical="center"/>
    </xf>
    <xf numFmtId="183" fontId="5" fillId="0" borderId="2" xfId="1" applyNumberFormat="1" applyFont="1" applyBorder="1" applyAlignment="1" applyProtection="1">
      <alignment horizontal="right" vertical="center"/>
    </xf>
    <xf numFmtId="179" fontId="5" fillId="0" borderId="2" xfId="0" applyNumberFormat="1" applyFont="1" applyBorder="1" applyAlignment="1">
      <alignment vertical="center"/>
    </xf>
    <xf numFmtId="181" fontId="5" fillId="0" borderId="2" xfId="0" applyNumberFormat="1" applyFont="1" applyBorder="1" applyAlignment="1">
      <alignment vertical="center"/>
    </xf>
    <xf numFmtId="182" fontId="5" fillId="0" borderId="2" xfId="0" applyNumberFormat="1" applyFont="1" applyBorder="1" applyAlignment="1">
      <alignment vertical="center"/>
    </xf>
    <xf numFmtId="183" fontId="5" fillId="0" borderId="2" xfId="0" applyNumberFormat="1" applyFont="1" applyBorder="1" applyAlignment="1">
      <alignment vertical="center"/>
    </xf>
    <xf numFmtId="183" fontId="5" fillId="0" borderId="4" xfId="0" applyNumberFormat="1" applyFont="1" applyBorder="1" applyAlignment="1">
      <alignment vertical="center"/>
    </xf>
    <xf numFmtId="179" fontId="5" fillId="0" borderId="2" xfId="1" applyNumberFormat="1" applyFont="1" applyFill="1" applyBorder="1" applyProtection="1"/>
    <xf numFmtId="183" fontId="5" fillId="0" borderId="2" xfId="1" applyNumberFormat="1" applyFont="1" applyFill="1" applyBorder="1" applyProtection="1"/>
    <xf numFmtId="179" fontId="5" fillId="0" borderId="2" xfId="0" applyNumberFormat="1" applyFont="1" applyFill="1" applyBorder="1" applyProtection="1"/>
    <xf numFmtId="183" fontId="5" fillId="0" borderId="2" xfId="1" applyNumberFormat="1" applyFont="1" applyBorder="1"/>
    <xf numFmtId="183" fontId="4" fillId="0" borderId="2" xfId="0" applyNumberFormat="1" applyFont="1" applyFill="1" applyBorder="1" applyProtection="1"/>
    <xf numFmtId="183" fontId="4" fillId="0" borderId="2" xfId="0" applyNumberFormat="1" applyFont="1" applyFill="1" applyBorder="1" applyAlignment="1" applyProtection="1"/>
    <xf numFmtId="186" fontId="0" fillId="0" borderId="0" xfId="0" applyNumberFormat="1" applyFont="1" applyFill="1" applyBorder="1" applyAlignment="1">
      <alignment horizontal="right"/>
    </xf>
    <xf numFmtId="179" fontId="5" fillId="0" borderId="2" xfId="0" applyNumberFormat="1" applyFont="1" applyBorder="1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歳入の状況</a:t>
            </a:r>
          </a:p>
        </c:rich>
      </c:tx>
      <c:layout>
        <c:manualLayout>
          <c:xMode val="edge"/>
          <c:yMode val="edge"/>
          <c:x val="0.39579701159402331"/>
          <c:y val="2.8325111469500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17772845438421E-2"/>
          <c:y val="0.10467989737665853"/>
          <c:w val="0.84980303229378806"/>
          <c:h val="0.74384303547649155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グラフ!$P$7</c:f>
              <c:strCache>
                <c:ptCount val="1"/>
                <c:pt idx="0">
                  <c:v>　 歳 入 合 計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グラフ!$Q$1:$AS$1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０１(H13）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グラフ!$Q$7:$AS$7</c:f>
              <c:numCache>
                <c:formatCode>#,##0,</c:formatCode>
                <c:ptCount val="29"/>
                <c:pt idx="0">
                  <c:v>23939710</c:v>
                </c:pt>
                <c:pt idx="1">
                  <c:v>28008652</c:v>
                </c:pt>
                <c:pt idx="2">
                  <c:v>29551663</c:v>
                </c:pt>
                <c:pt idx="3">
                  <c:v>31970201</c:v>
                </c:pt>
                <c:pt idx="4">
                  <c:v>26408816</c:v>
                </c:pt>
                <c:pt idx="5">
                  <c:v>26827378</c:v>
                </c:pt>
                <c:pt idx="6">
                  <c:v>27846696</c:v>
                </c:pt>
                <c:pt idx="7">
                  <c:v>28012392</c:v>
                </c:pt>
                <c:pt idx="8">
                  <c:v>29212117</c:v>
                </c:pt>
                <c:pt idx="9">
                  <c:v>27235897</c:v>
                </c:pt>
                <c:pt idx="10">
                  <c:v>28565268</c:v>
                </c:pt>
                <c:pt idx="11">
                  <c:v>27425715</c:v>
                </c:pt>
                <c:pt idx="12">
                  <c:v>27911613</c:v>
                </c:pt>
                <c:pt idx="13">
                  <c:v>27695755</c:v>
                </c:pt>
                <c:pt idx="14">
                  <c:v>28593324</c:v>
                </c:pt>
                <c:pt idx="15">
                  <c:v>30325792</c:v>
                </c:pt>
                <c:pt idx="16">
                  <c:v>29803810</c:v>
                </c:pt>
                <c:pt idx="17">
                  <c:v>30014621</c:v>
                </c:pt>
                <c:pt idx="18">
                  <c:v>34365276</c:v>
                </c:pt>
                <c:pt idx="19">
                  <c:v>33212166</c:v>
                </c:pt>
                <c:pt idx="20">
                  <c:v>34447952</c:v>
                </c:pt>
                <c:pt idx="21">
                  <c:v>34498158</c:v>
                </c:pt>
                <c:pt idx="22">
                  <c:v>37098036</c:v>
                </c:pt>
                <c:pt idx="23">
                  <c:v>33244156</c:v>
                </c:pt>
                <c:pt idx="24">
                  <c:v>35565300</c:v>
                </c:pt>
                <c:pt idx="25">
                  <c:v>35182418</c:v>
                </c:pt>
                <c:pt idx="26">
                  <c:v>35265255</c:v>
                </c:pt>
                <c:pt idx="27">
                  <c:v>35741689</c:v>
                </c:pt>
                <c:pt idx="28">
                  <c:v>33164185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79-4CDA-B4F0-6F875BD0C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129759488"/>
        <c:axId val="129581056"/>
      </c:barChart>
      <c:lineChart>
        <c:grouping val="standard"/>
        <c:varyColors val="0"/>
        <c:ser>
          <c:idx val="1"/>
          <c:order val="0"/>
          <c:tx>
            <c:strRef>
              <c:f>グラフ!$P$2</c:f>
              <c:strCache>
                <c:ptCount val="1"/>
                <c:pt idx="0">
                  <c:v> 地 方 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グラフ!$Q$1:$AS$1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０１(H13）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グラフ!$Q$2:$AS$2</c:f>
              <c:numCache>
                <c:formatCode>#,##0,</c:formatCode>
                <c:ptCount val="29"/>
                <c:pt idx="0">
                  <c:v>8689624</c:v>
                </c:pt>
                <c:pt idx="1">
                  <c:v>9068060</c:v>
                </c:pt>
                <c:pt idx="2">
                  <c:v>9210360</c:v>
                </c:pt>
                <c:pt idx="3">
                  <c:v>8870456</c:v>
                </c:pt>
                <c:pt idx="4">
                  <c:v>9312253</c:v>
                </c:pt>
                <c:pt idx="5">
                  <c:v>9698233</c:v>
                </c:pt>
                <c:pt idx="6">
                  <c:v>10065801</c:v>
                </c:pt>
                <c:pt idx="7">
                  <c:v>9714410</c:v>
                </c:pt>
                <c:pt idx="8">
                  <c:v>9742102</c:v>
                </c:pt>
                <c:pt idx="9">
                  <c:v>9968352</c:v>
                </c:pt>
                <c:pt idx="10">
                  <c:v>10266148</c:v>
                </c:pt>
                <c:pt idx="11">
                  <c:v>9778280</c:v>
                </c:pt>
                <c:pt idx="12">
                  <c:v>9357872</c:v>
                </c:pt>
                <c:pt idx="13">
                  <c:v>9824906</c:v>
                </c:pt>
                <c:pt idx="14">
                  <c:v>10543745</c:v>
                </c:pt>
                <c:pt idx="15">
                  <c:v>10790685</c:v>
                </c:pt>
                <c:pt idx="16">
                  <c:v>11462248</c:v>
                </c:pt>
                <c:pt idx="17">
                  <c:v>11370706</c:v>
                </c:pt>
                <c:pt idx="18">
                  <c:v>10367031</c:v>
                </c:pt>
                <c:pt idx="19">
                  <c:v>10818179</c:v>
                </c:pt>
                <c:pt idx="20">
                  <c:v>10773475</c:v>
                </c:pt>
                <c:pt idx="21">
                  <c:v>10245076</c:v>
                </c:pt>
                <c:pt idx="22">
                  <c:v>10694318</c:v>
                </c:pt>
                <c:pt idx="23">
                  <c:v>10934343</c:v>
                </c:pt>
                <c:pt idx="24">
                  <c:v>10193070</c:v>
                </c:pt>
                <c:pt idx="25">
                  <c:v>10432094</c:v>
                </c:pt>
                <c:pt idx="26">
                  <c:v>10671674</c:v>
                </c:pt>
                <c:pt idx="27">
                  <c:v>10753933</c:v>
                </c:pt>
                <c:pt idx="28">
                  <c:v>10830294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79-4CDA-B4F0-6F875BD0C668}"/>
            </c:ext>
          </c:extLst>
        </c:ser>
        <c:ser>
          <c:idx val="0"/>
          <c:order val="1"/>
          <c:tx>
            <c:strRef>
              <c:f>グラフ!$P$3</c:f>
              <c:strCache>
                <c:ptCount val="1"/>
                <c:pt idx="0">
                  <c:v>地方交付税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グラフ!$Q$1:$AS$1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０１(H13）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グラフ!$Q$3:$AS$3</c:f>
              <c:numCache>
                <c:formatCode>#,##0,</c:formatCode>
                <c:ptCount val="29"/>
                <c:pt idx="0">
                  <c:v>4915209</c:v>
                </c:pt>
                <c:pt idx="1">
                  <c:v>5753114</c:v>
                </c:pt>
                <c:pt idx="2">
                  <c:v>5592700</c:v>
                </c:pt>
                <c:pt idx="3">
                  <c:v>5689818</c:v>
                </c:pt>
                <c:pt idx="4">
                  <c:v>6014406</c:v>
                </c:pt>
                <c:pt idx="5">
                  <c:v>6373957</c:v>
                </c:pt>
                <c:pt idx="6">
                  <c:v>6186676</c:v>
                </c:pt>
                <c:pt idx="7">
                  <c:v>6817990</c:v>
                </c:pt>
                <c:pt idx="8">
                  <c:v>7489868</c:v>
                </c:pt>
                <c:pt idx="9">
                  <c:v>7579124</c:v>
                </c:pt>
                <c:pt idx="10">
                  <c:v>6880628</c:v>
                </c:pt>
                <c:pt idx="11">
                  <c:v>5690815</c:v>
                </c:pt>
                <c:pt idx="12">
                  <c:v>5479852</c:v>
                </c:pt>
                <c:pt idx="13">
                  <c:v>5018178</c:v>
                </c:pt>
                <c:pt idx="14">
                  <c:v>4620813</c:v>
                </c:pt>
                <c:pt idx="15">
                  <c:v>4388217</c:v>
                </c:pt>
                <c:pt idx="16">
                  <c:v>4474143</c:v>
                </c:pt>
                <c:pt idx="17">
                  <c:v>5305847</c:v>
                </c:pt>
                <c:pt idx="18">
                  <c:v>6068904</c:v>
                </c:pt>
                <c:pt idx="19">
                  <c:v>7018865</c:v>
                </c:pt>
                <c:pt idx="20">
                  <c:v>7641602</c:v>
                </c:pt>
                <c:pt idx="21">
                  <c:v>7367651</c:v>
                </c:pt>
                <c:pt idx="22">
                  <c:v>7085757</c:v>
                </c:pt>
                <c:pt idx="23">
                  <c:v>7085757</c:v>
                </c:pt>
                <c:pt idx="24">
                  <c:v>7153258</c:v>
                </c:pt>
                <c:pt idx="25">
                  <c:v>7070370</c:v>
                </c:pt>
                <c:pt idx="26">
                  <c:v>7605523</c:v>
                </c:pt>
                <c:pt idx="27">
                  <c:v>7081448</c:v>
                </c:pt>
                <c:pt idx="28">
                  <c:v>6452456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79-4CDA-B4F0-6F875BD0C668}"/>
            </c:ext>
          </c:extLst>
        </c:ser>
        <c:ser>
          <c:idx val="4"/>
          <c:order val="2"/>
          <c:tx>
            <c:strRef>
              <c:f>グラフ!$P$4</c:f>
              <c:strCache>
                <c:ptCount val="1"/>
                <c:pt idx="0">
                  <c:v> 国庫支出金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グラフ!$Q$1:$AS$1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０１(H13）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グラフ!$Q$4:$AS$4</c:f>
              <c:numCache>
                <c:formatCode>#,##0,</c:formatCode>
                <c:ptCount val="29"/>
                <c:pt idx="0">
                  <c:v>1828507</c:v>
                </c:pt>
                <c:pt idx="1">
                  <c:v>2123528</c:v>
                </c:pt>
                <c:pt idx="2">
                  <c:v>2285788</c:v>
                </c:pt>
                <c:pt idx="3">
                  <c:v>1862137</c:v>
                </c:pt>
                <c:pt idx="4">
                  <c:v>1785017</c:v>
                </c:pt>
                <c:pt idx="5">
                  <c:v>1902416</c:v>
                </c:pt>
                <c:pt idx="6">
                  <c:v>1756984</c:v>
                </c:pt>
                <c:pt idx="7">
                  <c:v>2317607</c:v>
                </c:pt>
                <c:pt idx="8">
                  <c:v>2238757</c:v>
                </c:pt>
                <c:pt idx="9">
                  <c:v>1281414</c:v>
                </c:pt>
                <c:pt idx="10">
                  <c:v>1456352</c:v>
                </c:pt>
                <c:pt idx="11">
                  <c:v>1363928</c:v>
                </c:pt>
                <c:pt idx="12">
                  <c:v>1634996</c:v>
                </c:pt>
                <c:pt idx="13">
                  <c:v>1774569</c:v>
                </c:pt>
                <c:pt idx="14">
                  <c:v>2075929</c:v>
                </c:pt>
                <c:pt idx="15">
                  <c:v>2383149</c:v>
                </c:pt>
                <c:pt idx="16">
                  <c:v>3166131</c:v>
                </c:pt>
                <c:pt idx="17">
                  <c:v>2883131</c:v>
                </c:pt>
                <c:pt idx="18">
                  <c:v>5802907</c:v>
                </c:pt>
                <c:pt idx="19">
                  <c:v>4510924</c:v>
                </c:pt>
                <c:pt idx="20">
                  <c:v>4299026</c:v>
                </c:pt>
                <c:pt idx="21">
                  <c:v>4467103</c:v>
                </c:pt>
                <c:pt idx="22">
                  <c:v>6017746</c:v>
                </c:pt>
                <c:pt idx="23">
                  <c:v>4126163</c:v>
                </c:pt>
                <c:pt idx="24">
                  <c:v>4585909</c:v>
                </c:pt>
                <c:pt idx="25">
                  <c:v>4618758</c:v>
                </c:pt>
                <c:pt idx="26">
                  <c:v>4442067</c:v>
                </c:pt>
                <c:pt idx="27">
                  <c:v>4332208</c:v>
                </c:pt>
                <c:pt idx="28">
                  <c:v>4471103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179-4CDA-B4F0-6F875BD0C668}"/>
            </c:ext>
          </c:extLst>
        </c:ser>
        <c:ser>
          <c:idx val="2"/>
          <c:order val="3"/>
          <c:tx>
            <c:strRef>
              <c:f>グラフ!$P$5</c:f>
              <c:strCache>
                <c:ptCount val="1"/>
                <c:pt idx="0">
                  <c:v>県支出金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グラフ!$Q$1:$AS$1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０１(H13）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グラフ!$Q$5:$AS$5</c:f>
              <c:numCache>
                <c:formatCode>#,##0,</c:formatCode>
                <c:ptCount val="29"/>
                <c:pt idx="0">
                  <c:v>1275638</c:v>
                </c:pt>
                <c:pt idx="1">
                  <c:v>1263811</c:v>
                </c:pt>
                <c:pt idx="2">
                  <c:v>1495826</c:v>
                </c:pt>
                <c:pt idx="3">
                  <c:v>1386839</c:v>
                </c:pt>
                <c:pt idx="4">
                  <c:v>1473489</c:v>
                </c:pt>
                <c:pt idx="5">
                  <c:v>2149473</c:v>
                </c:pt>
                <c:pt idx="6">
                  <c:v>2193051</c:v>
                </c:pt>
                <c:pt idx="7">
                  <c:v>1690965</c:v>
                </c:pt>
                <c:pt idx="8">
                  <c:v>1892990</c:v>
                </c:pt>
                <c:pt idx="9">
                  <c:v>1260009</c:v>
                </c:pt>
                <c:pt idx="10">
                  <c:v>1317858</c:v>
                </c:pt>
                <c:pt idx="11">
                  <c:v>1281199</c:v>
                </c:pt>
                <c:pt idx="12">
                  <c:v>1535395</c:v>
                </c:pt>
                <c:pt idx="13">
                  <c:v>1452434</c:v>
                </c:pt>
                <c:pt idx="14">
                  <c:v>1355469</c:v>
                </c:pt>
                <c:pt idx="15">
                  <c:v>1320625</c:v>
                </c:pt>
                <c:pt idx="16">
                  <c:v>1589873</c:v>
                </c:pt>
                <c:pt idx="17">
                  <c:v>1515392</c:v>
                </c:pt>
                <c:pt idx="18">
                  <c:v>1481280</c:v>
                </c:pt>
                <c:pt idx="19">
                  <c:v>1857275</c:v>
                </c:pt>
                <c:pt idx="20">
                  <c:v>2150715</c:v>
                </c:pt>
                <c:pt idx="21">
                  <c:v>2036618</c:v>
                </c:pt>
                <c:pt idx="22">
                  <c:v>2881365</c:v>
                </c:pt>
                <c:pt idx="23">
                  <c:v>2094851</c:v>
                </c:pt>
                <c:pt idx="24">
                  <c:v>2152715</c:v>
                </c:pt>
                <c:pt idx="25">
                  <c:v>2637762</c:v>
                </c:pt>
                <c:pt idx="26">
                  <c:v>2438275</c:v>
                </c:pt>
                <c:pt idx="27">
                  <c:v>2279991</c:v>
                </c:pt>
                <c:pt idx="28">
                  <c:v>2542058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179-4CDA-B4F0-6F875BD0C668}"/>
            </c:ext>
          </c:extLst>
        </c:ser>
        <c:ser>
          <c:idx val="3"/>
          <c:order val="4"/>
          <c:tx>
            <c:strRef>
              <c:f>グラフ!$P$6</c:f>
              <c:strCache>
                <c:ptCount val="1"/>
                <c:pt idx="0">
                  <c:v> 地 方 債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グラフ!$Q$1:$AS$1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０１(H13）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グラフ!$Q$6:$AS$6</c:f>
              <c:numCache>
                <c:formatCode>#,##0,</c:formatCode>
                <c:ptCount val="29"/>
                <c:pt idx="0">
                  <c:v>1982302</c:v>
                </c:pt>
                <c:pt idx="1">
                  <c:v>3354100</c:v>
                </c:pt>
                <c:pt idx="2">
                  <c:v>5012920</c:v>
                </c:pt>
                <c:pt idx="3">
                  <c:v>7192700</c:v>
                </c:pt>
                <c:pt idx="4">
                  <c:v>2515900</c:v>
                </c:pt>
                <c:pt idx="5">
                  <c:v>1816700</c:v>
                </c:pt>
                <c:pt idx="6">
                  <c:v>2516500</c:v>
                </c:pt>
                <c:pt idx="7">
                  <c:v>2338900</c:v>
                </c:pt>
                <c:pt idx="8">
                  <c:v>2386400</c:v>
                </c:pt>
                <c:pt idx="9">
                  <c:v>1621000</c:v>
                </c:pt>
                <c:pt idx="10">
                  <c:v>2684250</c:v>
                </c:pt>
                <c:pt idx="11">
                  <c:v>3256580</c:v>
                </c:pt>
                <c:pt idx="12">
                  <c:v>3528600</c:v>
                </c:pt>
                <c:pt idx="13">
                  <c:v>2780500</c:v>
                </c:pt>
                <c:pt idx="14">
                  <c:v>3104400</c:v>
                </c:pt>
                <c:pt idx="15">
                  <c:v>5552200</c:v>
                </c:pt>
                <c:pt idx="16">
                  <c:v>3553200</c:v>
                </c:pt>
                <c:pt idx="17">
                  <c:v>3449100</c:v>
                </c:pt>
                <c:pt idx="18">
                  <c:v>5101700</c:v>
                </c:pt>
                <c:pt idx="19">
                  <c:v>3587200</c:v>
                </c:pt>
                <c:pt idx="20">
                  <c:v>3379900</c:v>
                </c:pt>
                <c:pt idx="21">
                  <c:v>3405200</c:v>
                </c:pt>
                <c:pt idx="22">
                  <c:v>3895100</c:v>
                </c:pt>
                <c:pt idx="23">
                  <c:v>2290500</c:v>
                </c:pt>
                <c:pt idx="24">
                  <c:v>3287600</c:v>
                </c:pt>
                <c:pt idx="25">
                  <c:v>3848600</c:v>
                </c:pt>
                <c:pt idx="26">
                  <c:v>3807500</c:v>
                </c:pt>
                <c:pt idx="27">
                  <c:v>4888100</c:v>
                </c:pt>
                <c:pt idx="28">
                  <c:v>2630000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179-4CDA-B4F0-6F875BD0C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582976"/>
        <c:axId val="129584512"/>
      </c:lineChart>
      <c:catAx>
        <c:axId val="129759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581056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12958105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2.5590551181102355E-2"/>
              <c:y val="4.819277108433738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759488"/>
        <c:crosses val="autoZero"/>
        <c:crossBetween val="between"/>
      </c:valAx>
      <c:catAx>
        <c:axId val="129582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9584512"/>
        <c:crosses val="autoZero"/>
        <c:auto val="0"/>
        <c:lblAlgn val="ctr"/>
        <c:lblOffset val="100"/>
        <c:noMultiLvlLbl val="0"/>
      </c:catAx>
      <c:valAx>
        <c:axId val="129584512"/>
        <c:scaling>
          <c:orientation val="minMax"/>
          <c:max val="12000000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9115358084709018"/>
              <c:y val="5.42168377742431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582976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134862370415087"/>
          <c:y val="0.92364615332345756"/>
          <c:w val="0.82311804187934556"/>
          <c:h val="6.03448820171325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78740157480314954" l="0.78740157480314954" r="0.78740157480314954" t="0.78740157480314954" header="0.51181102362204722" footer="0.51181102362204722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地方債残高の推移</a:t>
            </a:r>
          </a:p>
        </c:rich>
      </c:tx>
      <c:layout>
        <c:manualLayout>
          <c:xMode val="edge"/>
          <c:yMode val="edge"/>
          <c:x val="0.33214934959477382"/>
          <c:y val="2.94117647058823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215545398188349E-2"/>
          <c:y val="8.8617415470125055E-2"/>
          <c:w val="0.90193854844231414"/>
          <c:h val="0.76432541520545205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グラフ!$P$194</c:f>
              <c:strCache>
                <c:ptCount val="1"/>
                <c:pt idx="0">
                  <c:v>地方債現在高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グラフ!$Q$192:$AS$192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グラフ!$Q$194:$AS$194</c:f>
              <c:numCache>
                <c:formatCode>#,##0,</c:formatCode>
                <c:ptCount val="29"/>
                <c:pt idx="0">
                  <c:v>13912654</c:v>
                </c:pt>
                <c:pt idx="1">
                  <c:v>16378554</c:v>
                </c:pt>
                <c:pt idx="2">
                  <c:v>20242614</c:v>
                </c:pt>
                <c:pt idx="3">
                  <c:v>25949367</c:v>
                </c:pt>
                <c:pt idx="4">
                  <c:v>26777605</c:v>
                </c:pt>
                <c:pt idx="5">
                  <c:v>26235625</c:v>
                </c:pt>
                <c:pt idx="6">
                  <c:v>26226352</c:v>
                </c:pt>
                <c:pt idx="7">
                  <c:v>25916827</c:v>
                </c:pt>
                <c:pt idx="8">
                  <c:v>24667132</c:v>
                </c:pt>
                <c:pt idx="9">
                  <c:v>23535691</c:v>
                </c:pt>
                <c:pt idx="10">
                  <c:v>23436893</c:v>
                </c:pt>
                <c:pt idx="11">
                  <c:v>23874012</c:v>
                </c:pt>
                <c:pt idx="12">
                  <c:v>24660247</c:v>
                </c:pt>
                <c:pt idx="13">
                  <c:v>24944808</c:v>
                </c:pt>
                <c:pt idx="14">
                  <c:v>25914762</c:v>
                </c:pt>
                <c:pt idx="15">
                  <c:v>29280246</c:v>
                </c:pt>
                <c:pt idx="16">
                  <c:v>30222073</c:v>
                </c:pt>
                <c:pt idx="17">
                  <c:v>30702691</c:v>
                </c:pt>
                <c:pt idx="18">
                  <c:v>32716113</c:v>
                </c:pt>
                <c:pt idx="19">
                  <c:v>33125087</c:v>
                </c:pt>
                <c:pt idx="20">
                  <c:v>32949231</c:v>
                </c:pt>
                <c:pt idx="21">
                  <c:v>32793423</c:v>
                </c:pt>
                <c:pt idx="22">
                  <c:v>33050801</c:v>
                </c:pt>
                <c:pt idx="23">
                  <c:v>31575381</c:v>
                </c:pt>
                <c:pt idx="24">
                  <c:v>31049051</c:v>
                </c:pt>
                <c:pt idx="25">
                  <c:v>31151247</c:v>
                </c:pt>
                <c:pt idx="26">
                  <c:v>31326804</c:v>
                </c:pt>
                <c:pt idx="27">
                  <c:v>32674854</c:v>
                </c:pt>
                <c:pt idx="28">
                  <c:v>31947269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F6-492E-B1DD-797F1133B4BF}"/>
            </c:ext>
          </c:extLst>
        </c:ser>
        <c:ser>
          <c:idx val="2"/>
          <c:order val="2"/>
          <c:tx>
            <c:strRef>
              <c:f>グラフ!$P$195</c:f>
              <c:strCache>
                <c:ptCount val="1"/>
                <c:pt idx="0">
                  <c:v>うち臨時財政対策債</c:v>
                </c:pt>
              </c:strCache>
            </c:strRef>
          </c:tx>
          <c:spPr>
            <a:solidFill>
              <a:schemeClr val="tx1"/>
            </a:solidFill>
            <a:ln>
              <a:solidFill>
                <a:srgbClr val="000000"/>
              </a:solidFill>
              <a:prstDash val="dash"/>
            </a:ln>
          </c:spPr>
          <c:invertIfNegative val="0"/>
          <c:cat>
            <c:strRef>
              <c:f>グラフ!$Q$192:$AS$192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グラフ!$Q$195:$AS$195</c:f>
              <c:numCache>
                <c:formatCode>#,##0,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458800</c:v>
                </c:pt>
                <c:pt idx="11">
                  <c:v>1410200</c:v>
                </c:pt>
                <c:pt idx="12">
                  <c:v>3167700</c:v>
                </c:pt>
                <c:pt idx="13">
                  <c:v>4416400</c:v>
                </c:pt>
                <c:pt idx="14">
                  <c:v>5350784</c:v>
                </c:pt>
                <c:pt idx="15">
                  <c:v>6119763</c:v>
                </c:pt>
                <c:pt idx="16">
                  <c:v>6715050</c:v>
                </c:pt>
                <c:pt idx="17">
                  <c:v>7206822</c:v>
                </c:pt>
                <c:pt idx="18">
                  <c:v>8056890</c:v>
                </c:pt>
                <c:pt idx="19">
                  <c:v>9828690</c:v>
                </c:pt>
                <c:pt idx="20">
                  <c:v>10982643</c:v>
                </c:pt>
                <c:pt idx="21">
                  <c:v>12162175</c:v>
                </c:pt>
                <c:pt idx="22">
                  <c:v>13359381</c:v>
                </c:pt>
                <c:pt idx="23">
                  <c:v>14231386</c:v>
                </c:pt>
                <c:pt idx="24">
                  <c:v>14869042</c:v>
                </c:pt>
                <c:pt idx="25">
                  <c:v>15292694</c:v>
                </c:pt>
                <c:pt idx="26">
                  <c:v>15532308</c:v>
                </c:pt>
                <c:pt idx="27">
                  <c:v>15628829</c:v>
                </c:pt>
                <c:pt idx="28">
                  <c:v>15417813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F6-492E-B1DD-797F1133B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0997632"/>
        <c:axId val="131024384"/>
      </c:barChart>
      <c:lineChart>
        <c:grouping val="standard"/>
        <c:varyColors val="0"/>
        <c:ser>
          <c:idx val="1"/>
          <c:order val="0"/>
          <c:tx>
            <c:strRef>
              <c:f>グラフ!$P$193</c:f>
              <c:strCache>
                <c:ptCount val="1"/>
                <c:pt idx="0">
                  <c:v>歳出総額</c:v>
                </c:pt>
              </c:strCache>
            </c:strRef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グラフ!$Q$192:$AS$192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グラフ!$Q$193:$AS$193</c:f>
              <c:numCache>
                <c:formatCode>#,##0,</c:formatCode>
                <c:ptCount val="29"/>
                <c:pt idx="0">
                  <c:v>23129795</c:v>
                </c:pt>
                <c:pt idx="1">
                  <c:v>27146889</c:v>
                </c:pt>
                <c:pt idx="2">
                  <c:v>27629521</c:v>
                </c:pt>
                <c:pt idx="3">
                  <c:v>31089085</c:v>
                </c:pt>
                <c:pt idx="4">
                  <c:v>25571954</c:v>
                </c:pt>
                <c:pt idx="5">
                  <c:v>25558394</c:v>
                </c:pt>
                <c:pt idx="6">
                  <c:v>26981067</c:v>
                </c:pt>
                <c:pt idx="7">
                  <c:v>26702538</c:v>
                </c:pt>
                <c:pt idx="8">
                  <c:v>28035295</c:v>
                </c:pt>
                <c:pt idx="9">
                  <c:v>25896431</c:v>
                </c:pt>
                <c:pt idx="10">
                  <c:v>27190142</c:v>
                </c:pt>
                <c:pt idx="11">
                  <c:v>26340663</c:v>
                </c:pt>
                <c:pt idx="12">
                  <c:v>26051421</c:v>
                </c:pt>
                <c:pt idx="13">
                  <c:v>26561228</c:v>
                </c:pt>
                <c:pt idx="14">
                  <c:v>27399609</c:v>
                </c:pt>
                <c:pt idx="15">
                  <c:v>28856414</c:v>
                </c:pt>
                <c:pt idx="16">
                  <c:v>28681344</c:v>
                </c:pt>
                <c:pt idx="17">
                  <c:v>28730304</c:v>
                </c:pt>
                <c:pt idx="18">
                  <c:v>32713529</c:v>
                </c:pt>
                <c:pt idx="19">
                  <c:v>31324964</c:v>
                </c:pt>
                <c:pt idx="20">
                  <c:v>32357923</c:v>
                </c:pt>
                <c:pt idx="21">
                  <c:v>32309183</c:v>
                </c:pt>
                <c:pt idx="22">
                  <c:v>35601347</c:v>
                </c:pt>
                <c:pt idx="23">
                  <c:v>31742993</c:v>
                </c:pt>
                <c:pt idx="24">
                  <c:v>34287172</c:v>
                </c:pt>
                <c:pt idx="25">
                  <c:v>34102592</c:v>
                </c:pt>
                <c:pt idx="26">
                  <c:v>34007614</c:v>
                </c:pt>
                <c:pt idx="27">
                  <c:v>34608495</c:v>
                </c:pt>
                <c:pt idx="28">
                  <c:v>32264258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F6-492E-B1DD-797F1133B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997632"/>
        <c:axId val="131024384"/>
      </c:lineChart>
      <c:catAx>
        <c:axId val="1309976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1024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31024384"/>
        <c:scaling>
          <c:orientation val="minMax"/>
          <c:max val="36000000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4.9900199600798403E-2"/>
              <c:y val="6.045768788705337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09976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110146007013518"/>
          <c:y val="0.9335390061536426"/>
          <c:w val="0.47336956521739126"/>
          <c:h val="6.015847283795407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普通建設事業の推移</a:t>
            </a:r>
          </a:p>
        </c:rich>
      </c:tx>
      <c:layout>
        <c:manualLayout>
          <c:xMode val="edge"/>
          <c:yMode val="edge"/>
          <c:x val="0.40218808586426696"/>
          <c:y val="2.9490608181553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584411323584554E-2"/>
          <c:y val="0.10705148598849386"/>
          <c:w val="0.93148329115110606"/>
          <c:h val="0.737453769983297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グラフ!$P$155</c:f>
              <c:strCache>
                <c:ptCount val="1"/>
                <c:pt idx="0">
                  <c:v> 補助事業費</c:v>
                </c:pt>
              </c:strCache>
            </c:strRef>
          </c:tx>
          <c:spPr>
            <a:pattFill prst="pct9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グラフ!$Q$154:$AS$154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グラフ!$Q$155:$AS$155</c:f>
              <c:numCache>
                <c:formatCode>#,##0,</c:formatCode>
                <c:ptCount val="29"/>
                <c:pt idx="0">
                  <c:v>3091308</c:v>
                </c:pt>
                <c:pt idx="1">
                  <c:v>2993191</c:v>
                </c:pt>
                <c:pt idx="2">
                  <c:v>2558687</c:v>
                </c:pt>
                <c:pt idx="3">
                  <c:v>2031760</c:v>
                </c:pt>
                <c:pt idx="4">
                  <c:v>1430434</c:v>
                </c:pt>
                <c:pt idx="5">
                  <c:v>1823226</c:v>
                </c:pt>
                <c:pt idx="6">
                  <c:v>1744955</c:v>
                </c:pt>
                <c:pt idx="7">
                  <c:v>1405490</c:v>
                </c:pt>
                <c:pt idx="8">
                  <c:v>998473</c:v>
                </c:pt>
                <c:pt idx="9">
                  <c:v>824931</c:v>
                </c:pt>
                <c:pt idx="10">
                  <c:v>747911</c:v>
                </c:pt>
                <c:pt idx="11">
                  <c:v>1031892</c:v>
                </c:pt>
                <c:pt idx="12">
                  <c:v>1009978</c:v>
                </c:pt>
                <c:pt idx="13">
                  <c:v>678710</c:v>
                </c:pt>
                <c:pt idx="14">
                  <c:v>1466597</c:v>
                </c:pt>
                <c:pt idx="15">
                  <c:v>1524706</c:v>
                </c:pt>
                <c:pt idx="16">
                  <c:v>2625187</c:v>
                </c:pt>
                <c:pt idx="17">
                  <c:v>2858715</c:v>
                </c:pt>
                <c:pt idx="18">
                  <c:v>4564478</c:v>
                </c:pt>
                <c:pt idx="19">
                  <c:v>2265114</c:v>
                </c:pt>
                <c:pt idx="20">
                  <c:v>2624469</c:v>
                </c:pt>
                <c:pt idx="21">
                  <c:v>2805790</c:v>
                </c:pt>
                <c:pt idx="22">
                  <c:v>5221094</c:v>
                </c:pt>
                <c:pt idx="23">
                  <c:v>1417635</c:v>
                </c:pt>
                <c:pt idx="24">
                  <c:v>2840378</c:v>
                </c:pt>
                <c:pt idx="25">
                  <c:v>2837427</c:v>
                </c:pt>
                <c:pt idx="26">
                  <c:v>2643466</c:v>
                </c:pt>
                <c:pt idx="27">
                  <c:v>1919614</c:v>
                </c:pt>
                <c:pt idx="28">
                  <c:v>2218976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87-41E7-B50B-0B6026B6E3E3}"/>
            </c:ext>
          </c:extLst>
        </c:ser>
        <c:ser>
          <c:idx val="1"/>
          <c:order val="1"/>
          <c:tx>
            <c:strRef>
              <c:f>グラフ!$P$156</c:f>
              <c:strCache>
                <c:ptCount val="1"/>
                <c:pt idx="0">
                  <c:v> 単独事業費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グラフ!$Q$154:$AS$154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グラフ!$Q$156:$AS$156</c:f>
              <c:numCache>
                <c:formatCode>#,##0,</c:formatCode>
                <c:ptCount val="29"/>
                <c:pt idx="0">
                  <c:v>5174580</c:v>
                </c:pt>
                <c:pt idx="1">
                  <c:v>8352282</c:v>
                </c:pt>
                <c:pt idx="2">
                  <c:v>8323665</c:v>
                </c:pt>
                <c:pt idx="3">
                  <c:v>11734171</c:v>
                </c:pt>
                <c:pt idx="4">
                  <c:v>5375335</c:v>
                </c:pt>
                <c:pt idx="5">
                  <c:v>3451066</c:v>
                </c:pt>
                <c:pt idx="6">
                  <c:v>4533608</c:v>
                </c:pt>
                <c:pt idx="7">
                  <c:v>3798373</c:v>
                </c:pt>
                <c:pt idx="8">
                  <c:v>2837010</c:v>
                </c:pt>
                <c:pt idx="9">
                  <c:v>3424076</c:v>
                </c:pt>
                <c:pt idx="10">
                  <c:v>4731277</c:v>
                </c:pt>
                <c:pt idx="11">
                  <c:v>4147424</c:v>
                </c:pt>
                <c:pt idx="12">
                  <c:v>3542560</c:v>
                </c:pt>
                <c:pt idx="13">
                  <c:v>3913841</c:v>
                </c:pt>
                <c:pt idx="14">
                  <c:v>2960414</c:v>
                </c:pt>
                <c:pt idx="15">
                  <c:v>3092070</c:v>
                </c:pt>
                <c:pt idx="16">
                  <c:v>3145273</c:v>
                </c:pt>
                <c:pt idx="17">
                  <c:v>2224410</c:v>
                </c:pt>
                <c:pt idx="18">
                  <c:v>2696545</c:v>
                </c:pt>
                <c:pt idx="19">
                  <c:v>1984695</c:v>
                </c:pt>
                <c:pt idx="20">
                  <c:v>1003682</c:v>
                </c:pt>
                <c:pt idx="21">
                  <c:v>2149811</c:v>
                </c:pt>
                <c:pt idx="22">
                  <c:v>1380599</c:v>
                </c:pt>
                <c:pt idx="23">
                  <c:v>1171871</c:v>
                </c:pt>
                <c:pt idx="24">
                  <c:v>1123707</c:v>
                </c:pt>
                <c:pt idx="25">
                  <c:v>2303024</c:v>
                </c:pt>
                <c:pt idx="26">
                  <c:v>1436492</c:v>
                </c:pt>
                <c:pt idx="27">
                  <c:v>1133013</c:v>
                </c:pt>
                <c:pt idx="28">
                  <c:v>859921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87-41E7-B50B-0B6026B6E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1104128"/>
        <c:axId val="131163264"/>
      </c:barChart>
      <c:catAx>
        <c:axId val="131104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1163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163264"/>
        <c:scaling>
          <c:orientation val="minMax"/>
          <c:max val="12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4.0856031128404705E-2"/>
              <c:y val="5.245901639344262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11041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516470081237081"/>
          <c:y val="0.92226812084095544"/>
          <c:w val="0.56325835139882663"/>
          <c:h val="5.36046157109149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目的別歳出の状況</a:t>
            </a:r>
          </a:p>
        </c:rich>
      </c:tx>
      <c:layout>
        <c:manualLayout>
          <c:xMode val="edge"/>
          <c:yMode val="edge"/>
          <c:x val="0.42108316407445534"/>
          <c:y val="2.43751786595982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67255131094479E-2"/>
          <c:y val="9.4984375406044541E-2"/>
          <c:w val="0.85576198955695904"/>
          <c:h val="0.71293235622774875"/>
        </c:manualLayout>
      </c:layout>
      <c:barChart>
        <c:barDir val="col"/>
        <c:grouping val="clustered"/>
        <c:varyColors val="0"/>
        <c:ser>
          <c:idx val="5"/>
          <c:order val="8"/>
          <c:tx>
            <c:strRef>
              <c:f>グラフ!$P$126</c:f>
              <c:strCache>
                <c:ptCount val="1"/>
                <c:pt idx="0">
                  <c:v> 総　　額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グラフ!$Q$117:$AS$117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１1(H23)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グラフ!$Q$126:$AS$126</c:f>
              <c:numCache>
                <c:formatCode>#,##0,</c:formatCode>
                <c:ptCount val="29"/>
                <c:pt idx="0">
                  <c:v>23129795</c:v>
                </c:pt>
                <c:pt idx="1">
                  <c:v>27146889</c:v>
                </c:pt>
                <c:pt idx="2">
                  <c:v>27629521</c:v>
                </c:pt>
                <c:pt idx="3">
                  <c:v>31089085</c:v>
                </c:pt>
                <c:pt idx="4">
                  <c:v>25571954</c:v>
                </c:pt>
                <c:pt idx="5">
                  <c:v>25558394</c:v>
                </c:pt>
                <c:pt idx="6">
                  <c:v>26981067</c:v>
                </c:pt>
                <c:pt idx="7">
                  <c:v>26702538</c:v>
                </c:pt>
                <c:pt idx="8">
                  <c:v>28035395</c:v>
                </c:pt>
                <c:pt idx="9">
                  <c:v>25896431</c:v>
                </c:pt>
                <c:pt idx="10">
                  <c:v>27190142</c:v>
                </c:pt>
                <c:pt idx="11">
                  <c:v>26340665</c:v>
                </c:pt>
                <c:pt idx="12">
                  <c:v>26051421</c:v>
                </c:pt>
                <c:pt idx="13">
                  <c:v>26561232</c:v>
                </c:pt>
                <c:pt idx="14">
                  <c:v>27399612</c:v>
                </c:pt>
                <c:pt idx="15">
                  <c:v>28856417</c:v>
                </c:pt>
                <c:pt idx="16">
                  <c:v>28681347</c:v>
                </c:pt>
                <c:pt idx="17">
                  <c:v>28730307</c:v>
                </c:pt>
                <c:pt idx="18">
                  <c:v>32713532</c:v>
                </c:pt>
                <c:pt idx="19">
                  <c:v>31324967</c:v>
                </c:pt>
                <c:pt idx="20">
                  <c:v>32357923</c:v>
                </c:pt>
                <c:pt idx="21">
                  <c:v>32309186</c:v>
                </c:pt>
                <c:pt idx="22">
                  <c:v>35601350</c:v>
                </c:pt>
                <c:pt idx="23">
                  <c:v>31742996</c:v>
                </c:pt>
                <c:pt idx="24">
                  <c:v>34287175</c:v>
                </c:pt>
                <c:pt idx="25">
                  <c:v>34102595</c:v>
                </c:pt>
                <c:pt idx="26">
                  <c:v>34007617</c:v>
                </c:pt>
                <c:pt idx="27">
                  <c:v>34608498</c:v>
                </c:pt>
                <c:pt idx="28">
                  <c:v>32264261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28-4297-B276-AD776B694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131188992"/>
        <c:axId val="131077632"/>
      </c:barChart>
      <c:lineChart>
        <c:grouping val="standard"/>
        <c:varyColors val="0"/>
        <c:ser>
          <c:idx val="1"/>
          <c:order val="0"/>
          <c:tx>
            <c:strRef>
              <c:f>グラフ!$P$118</c:f>
              <c:strCache>
                <c:ptCount val="1"/>
                <c:pt idx="0">
                  <c:v> 総　務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グラフ!$Q$117:$AS$117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１1(H23)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グラフ!$Q$118:$AS$118</c:f>
              <c:numCache>
                <c:formatCode>#,##0,</c:formatCode>
                <c:ptCount val="29"/>
                <c:pt idx="0">
                  <c:v>3870384</c:v>
                </c:pt>
                <c:pt idx="1">
                  <c:v>5970012</c:v>
                </c:pt>
                <c:pt idx="2">
                  <c:v>6303316</c:v>
                </c:pt>
                <c:pt idx="3">
                  <c:v>9508571</c:v>
                </c:pt>
                <c:pt idx="4">
                  <c:v>5424716</c:v>
                </c:pt>
                <c:pt idx="5">
                  <c:v>3963102</c:v>
                </c:pt>
                <c:pt idx="6">
                  <c:v>4351445</c:v>
                </c:pt>
                <c:pt idx="7">
                  <c:v>4594206</c:v>
                </c:pt>
                <c:pt idx="8">
                  <c:v>4472076</c:v>
                </c:pt>
                <c:pt idx="9">
                  <c:v>4683020</c:v>
                </c:pt>
                <c:pt idx="10">
                  <c:v>4995772</c:v>
                </c:pt>
                <c:pt idx="11">
                  <c:v>4534405</c:v>
                </c:pt>
                <c:pt idx="12">
                  <c:v>4230960</c:v>
                </c:pt>
                <c:pt idx="13">
                  <c:v>4481245</c:v>
                </c:pt>
                <c:pt idx="14">
                  <c:v>6044632</c:v>
                </c:pt>
                <c:pt idx="15">
                  <c:v>5494418</c:v>
                </c:pt>
                <c:pt idx="16">
                  <c:v>3234824</c:v>
                </c:pt>
                <c:pt idx="17">
                  <c:v>3040830</c:v>
                </c:pt>
                <c:pt idx="18">
                  <c:v>4568322</c:v>
                </c:pt>
                <c:pt idx="19">
                  <c:v>4387211</c:v>
                </c:pt>
                <c:pt idx="20">
                  <c:v>4584167</c:v>
                </c:pt>
                <c:pt idx="21">
                  <c:v>3818378</c:v>
                </c:pt>
                <c:pt idx="22">
                  <c:v>5768841</c:v>
                </c:pt>
                <c:pt idx="23">
                  <c:v>3973361</c:v>
                </c:pt>
                <c:pt idx="24">
                  <c:v>4047997</c:v>
                </c:pt>
                <c:pt idx="25">
                  <c:v>3820891</c:v>
                </c:pt>
                <c:pt idx="26">
                  <c:v>3368007</c:v>
                </c:pt>
                <c:pt idx="27">
                  <c:v>3681719</c:v>
                </c:pt>
                <c:pt idx="28">
                  <c:v>3617962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28-4297-B276-AD776B6944F6}"/>
            </c:ext>
          </c:extLst>
        </c:ser>
        <c:ser>
          <c:idx val="0"/>
          <c:order val="1"/>
          <c:tx>
            <c:strRef>
              <c:f>グラフ!$P$119</c:f>
              <c:strCache>
                <c:ptCount val="1"/>
                <c:pt idx="0">
                  <c:v> 民　生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グラフ!$Q$117:$AS$117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１1(H23)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グラフ!$Q$119:$AS$119</c:f>
              <c:numCache>
                <c:formatCode>#,##0,</c:formatCode>
                <c:ptCount val="29"/>
                <c:pt idx="0">
                  <c:v>2469839</c:v>
                </c:pt>
                <c:pt idx="1">
                  <c:v>2886166</c:v>
                </c:pt>
                <c:pt idx="2">
                  <c:v>3246864</c:v>
                </c:pt>
                <c:pt idx="3">
                  <c:v>3368655</c:v>
                </c:pt>
                <c:pt idx="4">
                  <c:v>3432963</c:v>
                </c:pt>
                <c:pt idx="5">
                  <c:v>3693013</c:v>
                </c:pt>
                <c:pt idx="6">
                  <c:v>3802048</c:v>
                </c:pt>
                <c:pt idx="7">
                  <c:v>4027441</c:v>
                </c:pt>
                <c:pt idx="8">
                  <c:v>5034664</c:v>
                </c:pt>
                <c:pt idx="9">
                  <c:v>3815507</c:v>
                </c:pt>
                <c:pt idx="10">
                  <c:v>4093831</c:v>
                </c:pt>
                <c:pt idx="11">
                  <c:v>4612402</c:v>
                </c:pt>
                <c:pt idx="12">
                  <c:v>4614928</c:v>
                </c:pt>
                <c:pt idx="13">
                  <c:v>5199059</c:v>
                </c:pt>
                <c:pt idx="14">
                  <c:v>5484105</c:v>
                </c:pt>
                <c:pt idx="15">
                  <c:v>6151618</c:v>
                </c:pt>
                <c:pt idx="16">
                  <c:v>6790883</c:v>
                </c:pt>
                <c:pt idx="17">
                  <c:v>6737963</c:v>
                </c:pt>
                <c:pt idx="18">
                  <c:v>7304257</c:v>
                </c:pt>
                <c:pt idx="19">
                  <c:v>8287448</c:v>
                </c:pt>
                <c:pt idx="20">
                  <c:v>8695083</c:v>
                </c:pt>
                <c:pt idx="21">
                  <c:v>8688193</c:v>
                </c:pt>
                <c:pt idx="22">
                  <c:v>9377995</c:v>
                </c:pt>
                <c:pt idx="23">
                  <c:v>10030873</c:v>
                </c:pt>
                <c:pt idx="24">
                  <c:v>9839590</c:v>
                </c:pt>
                <c:pt idx="25">
                  <c:v>10702566</c:v>
                </c:pt>
                <c:pt idx="26">
                  <c:v>10415559</c:v>
                </c:pt>
                <c:pt idx="27">
                  <c:v>10398792</c:v>
                </c:pt>
                <c:pt idx="28">
                  <c:v>11013864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28-4297-B276-AD776B6944F6}"/>
            </c:ext>
          </c:extLst>
        </c:ser>
        <c:ser>
          <c:idx val="6"/>
          <c:order val="2"/>
          <c:tx>
            <c:strRef>
              <c:f>グラフ!$P$120</c:f>
              <c:strCache>
                <c:ptCount val="1"/>
                <c:pt idx="0">
                  <c:v> 衛　生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グラフ!$Q$117:$AS$117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１1(H23)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グラフ!$Q$120:$AS$120</c:f>
              <c:numCache>
                <c:formatCode>#,##0,</c:formatCode>
                <c:ptCount val="29"/>
                <c:pt idx="0">
                  <c:v>1436023</c:v>
                </c:pt>
                <c:pt idx="1">
                  <c:v>1476161</c:v>
                </c:pt>
                <c:pt idx="2">
                  <c:v>1627884</c:v>
                </c:pt>
                <c:pt idx="3">
                  <c:v>1787612</c:v>
                </c:pt>
                <c:pt idx="4">
                  <c:v>1837978</c:v>
                </c:pt>
                <c:pt idx="5">
                  <c:v>1756645</c:v>
                </c:pt>
                <c:pt idx="6">
                  <c:v>1746990</c:v>
                </c:pt>
                <c:pt idx="7">
                  <c:v>1833880</c:v>
                </c:pt>
                <c:pt idx="8">
                  <c:v>1858215</c:v>
                </c:pt>
                <c:pt idx="9">
                  <c:v>1926917</c:v>
                </c:pt>
                <c:pt idx="10">
                  <c:v>2191942</c:v>
                </c:pt>
                <c:pt idx="11">
                  <c:v>2279699</c:v>
                </c:pt>
                <c:pt idx="12">
                  <c:v>2202060</c:v>
                </c:pt>
                <c:pt idx="13">
                  <c:v>2364449</c:v>
                </c:pt>
                <c:pt idx="14">
                  <c:v>2100006</c:v>
                </c:pt>
                <c:pt idx="15">
                  <c:v>2231280</c:v>
                </c:pt>
                <c:pt idx="16">
                  <c:v>2387078</c:v>
                </c:pt>
                <c:pt idx="17">
                  <c:v>2209363</c:v>
                </c:pt>
                <c:pt idx="18">
                  <c:v>2346590</c:v>
                </c:pt>
                <c:pt idx="19">
                  <c:v>2533315</c:v>
                </c:pt>
                <c:pt idx="20">
                  <c:v>2349439</c:v>
                </c:pt>
                <c:pt idx="21">
                  <c:v>2496278</c:v>
                </c:pt>
                <c:pt idx="22">
                  <c:v>2135731</c:v>
                </c:pt>
                <c:pt idx="23">
                  <c:v>2206682</c:v>
                </c:pt>
                <c:pt idx="24">
                  <c:v>2447723</c:v>
                </c:pt>
                <c:pt idx="25">
                  <c:v>2186805</c:v>
                </c:pt>
                <c:pt idx="26">
                  <c:v>2056784</c:v>
                </c:pt>
                <c:pt idx="27">
                  <c:v>1934548</c:v>
                </c:pt>
                <c:pt idx="28">
                  <c:v>2036648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828-4297-B276-AD776B6944F6}"/>
            </c:ext>
          </c:extLst>
        </c:ser>
        <c:ser>
          <c:idx val="7"/>
          <c:order val="3"/>
          <c:tx>
            <c:strRef>
              <c:f>グラフ!$P$121</c:f>
              <c:strCache>
                <c:ptCount val="1"/>
                <c:pt idx="0">
                  <c:v> 農林水産業費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グラフ!$Q$117:$AS$117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１1(H23)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グラフ!$Q$121:$AS$121</c:f>
              <c:numCache>
                <c:formatCode>#,##0,</c:formatCode>
                <c:ptCount val="29"/>
                <c:pt idx="0">
                  <c:v>1890944</c:v>
                </c:pt>
                <c:pt idx="1">
                  <c:v>1879619</c:v>
                </c:pt>
                <c:pt idx="2">
                  <c:v>2333819</c:v>
                </c:pt>
                <c:pt idx="3">
                  <c:v>2199340</c:v>
                </c:pt>
                <c:pt idx="4">
                  <c:v>2515163</c:v>
                </c:pt>
                <c:pt idx="5">
                  <c:v>2744636</c:v>
                </c:pt>
                <c:pt idx="6">
                  <c:v>3081466</c:v>
                </c:pt>
                <c:pt idx="7">
                  <c:v>1866611</c:v>
                </c:pt>
                <c:pt idx="8">
                  <c:v>1874809</c:v>
                </c:pt>
                <c:pt idx="9">
                  <c:v>1689847</c:v>
                </c:pt>
                <c:pt idx="10">
                  <c:v>1718934</c:v>
                </c:pt>
                <c:pt idx="11">
                  <c:v>1712236</c:v>
                </c:pt>
                <c:pt idx="12">
                  <c:v>2047232</c:v>
                </c:pt>
                <c:pt idx="13">
                  <c:v>1607230</c:v>
                </c:pt>
                <c:pt idx="14">
                  <c:v>1438489</c:v>
                </c:pt>
                <c:pt idx="15">
                  <c:v>1199886</c:v>
                </c:pt>
                <c:pt idx="16">
                  <c:v>1189562</c:v>
                </c:pt>
                <c:pt idx="17">
                  <c:v>1320846</c:v>
                </c:pt>
                <c:pt idx="18">
                  <c:v>1124096</c:v>
                </c:pt>
                <c:pt idx="19">
                  <c:v>1198397</c:v>
                </c:pt>
                <c:pt idx="20">
                  <c:v>1054625</c:v>
                </c:pt>
                <c:pt idx="21">
                  <c:v>1030793</c:v>
                </c:pt>
                <c:pt idx="22">
                  <c:v>1751976</c:v>
                </c:pt>
                <c:pt idx="23">
                  <c:v>1263447</c:v>
                </c:pt>
                <c:pt idx="24">
                  <c:v>1408455</c:v>
                </c:pt>
                <c:pt idx="25">
                  <c:v>1493648</c:v>
                </c:pt>
                <c:pt idx="26">
                  <c:v>1517718</c:v>
                </c:pt>
                <c:pt idx="27">
                  <c:v>1388420</c:v>
                </c:pt>
                <c:pt idx="28">
                  <c:v>1493047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828-4297-B276-AD776B6944F6}"/>
            </c:ext>
          </c:extLst>
        </c:ser>
        <c:ser>
          <c:idx val="8"/>
          <c:order val="4"/>
          <c:tx>
            <c:strRef>
              <c:f>グラフ!$P$122</c:f>
              <c:strCache>
                <c:ptCount val="1"/>
                <c:pt idx="0">
                  <c:v> 商　工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グラフ!$Q$117:$AS$117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１1(H23)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グラフ!$Q$122:$AS$122</c:f>
              <c:numCache>
                <c:formatCode>#,##0,</c:formatCode>
                <c:ptCount val="29"/>
                <c:pt idx="0">
                  <c:v>693115</c:v>
                </c:pt>
                <c:pt idx="1">
                  <c:v>784410</c:v>
                </c:pt>
                <c:pt idx="2">
                  <c:v>767988</c:v>
                </c:pt>
                <c:pt idx="3">
                  <c:v>722695</c:v>
                </c:pt>
                <c:pt idx="4">
                  <c:v>691069</c:v>
                </c:pt>
                <c:pt idx="5">
                  <c:v>685124</c:v>
                </c:pt>
                <c:pt idx="6">
                  <c:v>780130</c:v>
                </c:pt>
                <c:pt idx="7">
                  <c:v>765824</c:v>
                </c:pt>
                <c:pt idx="8">
                  <c:v>954875</c:v>
                </c:pt>
                <c:pt idx="9">
                  <c:v>701468</c:v>
                </c:pt>
                <c:pt idx="10">
                  <c:v>778462</c:v>
                </c:pt>
                <c:pt idx="11">
                  <c:v>761211</c:v>
                </c:pt>
                <c:pt idx="12">
                  <c:v>914712</c:v>
                </c:pt>
                <c:pt idx="13">
                  <c:v>1166199</c:v>
                </c:pt>
                <c:pt idx="14">
                  <c:v>1442000</c:v>
                </c:pt>
                <c:pt idx="15">
                  <c:v>1551546</c:v>
                </c:pt>
                <c:pt idx="16">
                  <c:v>1271541</c:v>
                </c:pt>
                <c:pt idx="17">
                  <c:v>1529734</c:v>
                </c:pt>
                <c:pt idx="18">
                  <c:v>1197983</c:v>
                </c:pt>
                <c:pt idx="19">
                  <c:v>1296474</c:v>
                </c:pt>
                <c:pt idx="20">
                  <c:v>1098487</c:v>
                </c:pt>
                <c:pt idx="21">
                  <c:v>1156135</c:v>
                </c:pt>
                <c:pt idx="22">
                  <c:v>1271686</c:v>
                </c:pt>
                <c:pt idx="23">
                  <c:v>1029533</c:v>
                </c:pt>
                <c:pt idx="24">
                  <c:v>1867503</c:v>
                </c:pt>
                <c:pt idx="25">
                  <c:v>1058847</c:v>
                </c:pt>
                <c:pt idx="26">
                  <c:v>1079007</c:v>
                </c:pt>
                <c:pt idx="27">
                  <c:v>1021897</c:v>
                </c:pt>
                <c:pt idx="28">
                  <c:v>1023808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828-4297-B276-AD776B6944F6}"/>
            </c:ext>
          </c:extLst>
        </c:ser>
        <c:ser>
          <c:idx val="2"/>
          <c:order val="5"/>
          <c:tx>
            <c:strRef>
              <c:f>グラフ!$P$123</c:f>
              <c:strCache>
                <c:ptCount val="1"/>
                <c:pt idx="0">
                  <c:v> 土　木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グラフ!$Q$117:$AS$117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１1(H23)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グラフ!$Q$123:$AS$123</c:f>
              <c:numCache>
                <c:formatCode>#,##0,</c:formatCode>
                <c:ptCount val="29"/>
                <c:pt idx="0">
                  <c:v>4503866</c:v>
                </c:pt>
                <c:pt idx="1">
                  <c:v>5077139</c:v>
                </c:pt>
                <c:pt idx="2">
                  <c:v>5003520</c:v>
                </c:pt>
                <c:pt idx="3">
                  <c:v>4065306</c:v>
                </c:pt>
                <c:pt idx="4">
                  <c:v>3852084</c:v>
                </c:pt>
                <c:pt idx="5">
                  <c:v>3887634</c:v>
                </c:pt>
                <c:pt idx="6">
                  <c:v>3931211</c:v>
                </c:pt>
                <c:pt idx="7">
                  <c:v>3964836</c:v>
                </c:pt>
                <c:pt idx="8">
                  <c:v>3760149</c:v>
                </c:pt>
                <c:pt idx="9">
                  <c:v>4475539</c:v>
                </c:pt>
                <c:pt idx="10">
                  <c:v>3925060</c:v>
                </c:pt>
                <c:pt idx="11">
                  <c:v>3643177</c:v>
                </c:pt>
                <c:pt idx="12">
                  <c:v>3625886</c:v>
                </c:pt>
                <c:pt idx="13">
                  <c:v>3431228</c:v>
                </c:pt>
                <c:pt idx="14">
                  <c:v>3174838</c:v>
                </c:pt>
                <c:pt idx="15">
                  <c:v>4078913</c:v>
                </c:pt>
                <c:pt idx="16">
                  <c:v>4314782</c:v>
                </c:pt>
                <c:pt idx="17">
                  <c:v>4375703</c:v>
                </c:pt>
                <c:pt idx="18">
                  <c:v>4294636</c:v>
                </c:pt>
                <c:pt idx="19">
                  <c:v>4285961</c:v>
                </c:pt>
                <c:pt idx="20">
                  <c:v>4356105</c:v>
                </c:pt>
                <c:pt idx="21">
                  <c:v>4943367</c:v>
                </c:pt>
                <c:pt idx="22">
                  <c:v>5511330</c:v>
                </c:pt>
                <c:pt idx="23">
                  <c:v>3545069</c:v>
                </c:pt>
                <c:pt idx="24">
                  <c:v>3752396</c:v>
                </c:pt>
                <c:pt idx="25">
                  <c:v>3611534</c:v>
                </c:pt>
                <c:pt idx="26">
                  <c:v>3728926</c:v>
                </c:pt>
                <c:pt idx="27">
                  <c:v>3351707</c:v>
                </c:pt>
                <c:pt idx="28">
                  <c:v>2665770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828-4297-B276-AD776B6944F6}"/>
            </c:ext>
          </c:extLst>
        </c:ser>
        <c:ser>
          <c:idx val="3"/>
          <c:order val="6"/>
          <c:tx>
            <c:strRef>
              <c:f>グラフ!$P$124</c:f>
              <c:strCache>
                <c:ptCount val="1"/>
                <c:pt idx="0">
                  <c:v> 教　育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グラフ!$Q$117:$AS$117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１1(H23)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グラフ!$Q$124:$AS$124</c:f>
              <c:numCache>
                <c:formatCode>#,##0,</c:formatCode>
                <c:ptCount val="29"/>
                <c:pt idx="0">
                  <c:v>5334066</c:v>
                </c:pt>
                <c:pt idx="1">
                  <c:v>5944868</c:v>
                </c:pt>
                <c:pt idx="2">
                  <c:v>5052136</c:v>
                </c:pt>
                <c:pt idx="3">
                  <c:v>5655444</c:v>
                </c:pt>
                <c:pt idx="4">
                  <c:v>3263994</c:v>
                </c:pt>
                <c:pt idx="5">
                  <c:v>3617772</c:v>
                </c:pt>
                <c:pt idx="6">
                  <c:v>3844558</c:v>
                </c:pt>
                <c:pt idx="7">
                  <c:v>3723166</c:v>
                </c:pt>
                <c:pt idx="8">
                  <c:v>3068859</c:v>
                </c:pt>
                <c:pt idx="9">
                  <c:v>3188003</c:v>
                </c:pt>
                <c:pt idx="10">
                  <c:v>3902304</c:v>
                </c:pt>
                <c:pt idx="11">
                  <c:v>3350642</c:v>
                </c:pt>
                <c:pt idx="12">
                  <c:v>3411818</c:v>
                </c:pt>
                <c:pt idx="13">
                  <c:v>3677127</c:v>
                </c:pt>
                <c:pt idx="14">
                  <c:v>3480616</c:v>
                </c:pt>
                <c:pt idx="15">
                  <c:v>3818756</c:v>
                </c:pt>
                <c:pt idx="16">
                  <c:v>4758650</c:v>
                </c:pt>
                <c:pt idx="17">
                  <c:v>4377968</c:v>
                </c:pt>
                <c:pt idx="18">
                  <c:v>6587629</c:v>
                </c:pt>
                <c:pt idx="19">
                  <c:v>3900470</c:v>
                </c:pt>
                <c:pt idx="20">
                  <c:v>3506840</c:v>
                </c:pt>
                <c:pt idx="21">
                  <c:v>3711226</c:v>
                </c:pt>
                <c:pt idx="22">
                  <c:v>3788704</c:v>
                </c:pt>
                <c:pt idx="23">
                  <c:v>3795789</c:v>
                </c:pt>
                <c:pt idx="24">
                  <c:v>4879310</c:v>
                </c:pt>
                <c:pt idx="25">
                  <c:v>5705088</c:v>
                </c:pt>
                <c:pt idx="26">
                  <c:v>4512012</c:v>
                </c:pt>
                <c:pt idx="27">
                  <c:v>4215206</c:v>
                </c:pt>
                <c:pt idx="28">
                  <c:v>4867229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828-4297-B276-AD776B6944F6}"/>
            </c:ext>
          </c:extLst>
        </c:ser>
        <c:ser>
          <c:idx val="4"/>
          <c:order val="7"/>
          <c:tx>
            <c:strRef>
              <c:f>グラフ!$P$125</c:f>
              <c:strCache>
                <c:ptCount val="1"/>
                <c:pt idx="0">
                  <c:v> 公　債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グラフ!$Q$117:$AS$117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１1(H23)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グラフ!$Q$125:$AS$125</c:f>
              <c:numCache>
                <c:formatCode>#,##0,</c:formatCode>
                <c:ptCount val="29"/>
                <c:pt idx="0">
                  <c:v>1561596</c:v>
                </c:pt>
                <c:pt idx="1">
                  <c:v>1665342</c:v>
                </c:pt>
                <c:pt idx="2">
                  <c:v>1814476</c:v>
                </c:pt>
                <c:pt idx="3">
                  <c:v>2239048</c:v>
                </c:pt>
                <c:pt idx="4">
                  <c:v>2925985</c:v>
                </c:pt>
                <c:pt idx="5">
                  <c:v>3587082</c:v>
                </c:pt>
                <c:pt idx="6">
                  <c:v>3685109</c:v>
                </c:pt>
                <c:pt idx="7">
                  <c:v>3727965</c:v>
                </c:pt>
                <c:pt idx="8">
                  <c:v>4600085</c:v>
                </c:pt>
                <c:pt idx="9">
                  <c:v>3600845</c:v>
                </c:pt>
                <c:pt idx="10">
                  <c:v>3546196</c:v>
                </c:pt>
                <c:pt idx="11">
                  <c:v>3508071</c:v>
                </c:pt>
                <c:pt idx="12">
                  <c:v>3348814</c:v>
                </c:pt>
                <c:pt idx="13">
                  <c:v>3006848</c:v>
                </c:pt>
                <c:pt idx="14">
                  <c:v>2589441</c:v>
                </c:pt>
                <c:pt idx="15">
                  <c:v>2682036</c:v>
                </c:pt>
                <c:pt idx="16">
                  <c:v>3133075</c:v>
                </c:pt>
                <c:pt idx="17">
                  <c:v>3479521</c:v>
                </c:pt>
                <c:pt idx="18">
                  <c:v>3579878</c:v>
                </c:pt>
                <c:pt idx="19">
                  <c:v>3659159</c:v>
                </c:pt>
                <c:pt idx="20">
                  <c:v>4024187</c:v>
                </c:pt>
                <c:pt idx="21">
                  <c:v>3995861</c:v>
                </c:pt>
                <c:pt idx="22">
                  <c:v>4034034</c:v>
                </c:pt>
                <c:pt idx="23">
                  <c:v>4118439</c:v>
                </c:pt>
                <c:pt idx="24">
                  <c:v>4115036</c:v>
                </c:pt>
                <c:pt idx="25">
                  <c:v>3996906</c:v>
                </c:pt>
                <c:pt idx="26">
                  <c:v>3836739</c:v>
                </c:pt>
                <c:pt idx="27">
                  <c:v>3711099</c:v>
                </c:pt>
                <c:pt idx="28">
                  <c:v>3497190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828-4297-B276-AD776B694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79552"/>
        <c:axId val="131093632"/>
      </c:lineChart>
      <c:catAx>
        <c:axId val="131188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10776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107763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3.0852531463602385E-2"/>
              <c:y val="4.722476676801538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1188992"/>
        <c:crosses val="autoZero"/>
        <c:crossBetween val="between"/>
      </c:valAx>
      <c:catAx>
        <c:axId val="131079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1093632"/>
        <c:crosses val="autoZero"/>
        <c:auto val="0"/>
        <c:lblAlgn val="ctr"/>
        <c:lblOffset val="100"/>
        <c:noMultiLvlLbl val="0"/>
      </c:catAx>
      <c:valAx>
        <c:axId val="131093632"/>
        <c:scaling>
          <c:orientation val="minMax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90772446509557325"/>
              <c:y val="4.777227722772277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1079552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327450759678195"/>
          <c:y val="0.8920400652269953"/>
          <c:w val="0.74862680040436647"/>
          <c:h val="8.83762441204750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性質別歳出の状況</a:t>
            </a:r>
          </a:p>
        </c:rich>
      </c:tx>
      <c:layout>
        <c:manualLayout>
          <c:xMode val="edge"/>
          <c:yMode val="edge"/>
          <c:x val="0.36598366610423705"/>
          <c:y val="2.03230835746197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994563179602533E-2"/>
          <c:y val="7.9701157145000617E-2"/>
          <c:w val="0.86727901199850022"/>
          <c:h val="0.72160326620986026"/>
        </c:manualLayout>
      </c:layout>
      <c:barChart>
        <c:barDir val="col"/>
        <c:grouping val="clustered"/>
        <c:varyColors val="0"/>
        <c:ser>
          <c:idx val="5"/>
          <c:order val="7"/>
          <c:tx>
            <c:strRef>
              <c:f>グラフ!$P$89</c:f>
              <c:strCache>
                <c:ptCount val="1"/>
                <c:pt idx="0">
                  <c:v>総額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グラフ!$Q$81:$AS$81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グラフ!$Q$89:$AS$89</c:f>
              <c:numCache>
                <c:formatCode>#,##0,</c:formatCode>
                <c:ptCount val="29"/>
                <c:pt idx="0">
                  <c:v>23129795</c:v>
                </c:pt>
                <c:pt idx="1">
                  <c:v>27146889</c:v>
                </c:pt>
                <c:pt idx="2">
                  <c:v>27629521</c:v>
                </c:pt>
                <c:pt idx="3">
                  <c:v>31089085</c:v>
                </c:pt>
                <c:pt idx="4">
                  <c:v>25571954</c:v>
                </c:pt>
                <c:pt idx="5">
                  <c:v>25558394</c:v>
                </c:pt>
                <c:pt idx="6">
                  <c:v>26981067</c:v>
                </c:pt>
                <c:pt idx="7">
                  <c:v>26702538</c:v>
                </c:pt>
                <c:pt idx="8">
                  <c:v>28035295</c:v>
                </c:pt>
                <c:pt idx="9">
                  <c:v>25896431</c:v>
                </c:pt>
                <c:pt idx="10">
                  <c:v>27190142</c:v>
                </c:pt>
                <c:pt idx="11">
                  <c:v>26340665</c:v>
                </c:pt>
                <c:pt idx="12">
                  <c:v>26051421</c:v>
                </c:pt>
                <c:pt idx="13">
                  <c:v>26561231</c:v>
                </c:pt>
                <c:pt idx="14">
                  <c:v>27399611</c:v>
                </c:pt>
                <c:pt idx="15">
                  <c:v>28856416</c:v>
                </c:pt>
                <c:pt idx="16">
                  <c:v>28681346</c:v>
                </c:pt>
                <c:pt idx="17">
                  <c:v>28730306</c:v>
                </c:pt>
                <c:pt idx="18">
                  <c:v>32713531</c:v>
                </c:pt>
                <c:pt idx="19">
                  <c:v>31324966</c:v>
                </c:pt>
                <c:pt idx="20">
                  <c:v>32357925</c:v>
                </c:pt>
                <c:pt idx="21">
                  <c:v>32309185</c:v>
                </c:pt>
                <c:pt idx="22">
                  <c:v>35601349</c:v>
                </c:pt>
                <c:pt idx="23">
                  <c:v>31742995</c:v>
                </c:pt>
                <c:pt idx="24">
                  <c:v>34287174</c:v>
                </c:pt>
                <c:pt idx="25">
                  <c:v>34102594</c:v>
                </c:pt>
                <c:pt idx="26">
                  <c:v>34007616</c:v>
                </c:pt>
                <c:pt idx="27">
                  <c:v>34608497</c:v>
                </c:pt>
                <c:pt idx="28">
                  <c:v>32264260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CD-40A4-9748-29AD58BD6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130910464"/>
        <c:axId val="130916736"/>
      </c:barChart>
      <c:lineChart>
        <c:grouping val="standard"/>
        <c:varyColors val="0"/>
        <c:ser>
          <c:idx val="1"/>
          <c:order val="0"/>
          <c:tx>
            <c:strRef>
              <c:f>グラフ!$P$82</c:f>
              <c:strCache>
                <c:ptCount val="1"/>
                <c:pt idx="0">
                  <c:v>人　件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グラフ!$Q$81:$AS$81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グラフ!$Q$82:$AS$82</c:f>
              <c:numCache>
                <c:formatCode>#,##0,</c:formatCode>
                <c:ptCount val="29"/>
                <c:pt idx="0">
                  <c:v>4898318</c:v>
                </c:pt>
                <c:pt idx="1">
                  <c:v>5223162</c:v>
                </c:pt>
                <c:pt idx="2">
                  <c:v>5423259</c:v>
                </c:pt>
                <c:pt idx="3">
                  <c:v>5657003</c:v>
                </c:pt>
                <c:pt idx="4">
                  <c:v>5845947</c:v>
                </c:pt>
                <c:pt idx="5">
                  <c:v>6010069</c:v>
                </c:pt>
                <c:pt idx="6">
                  <c:v>6159979</c:v>
                </c:pt>
                <c:pt idx="7">
                  <c:v>6267400</c:v>
                </c:pt>
                <c:pt idx="8">
                  <c:v>6188801</c:v>
                </c:pt>
                <c:pt idx="9">
                  <c:v>5980073</c:v>
                </c:pt>
                <c:pt idx="10">
                  <c:v>5959129</c:v>
                </c:pt>
                <c:pt idx="11">
                  <c:v>5804794</c:v>
                </c:pt>
                <c:pt idx="12">
                  <c:v>5807414</c:v>
                </c:pt>
                <c:pt idx="13">
                  <c:v>5745988</c:v>
                </c:pt>
                <c:pt idx="14">
                  <c:v>5851072</c:v>
                </c:pt>
                <c:pt idx="15">
                  <c:v>5365763</c:v>
                </c:pt>
                <c:pt idx="16">
                  <c:v>5436298</c:v>
                </c:pt>
                <c:pt idx="17">
                  <c:v>5326272</c:v>
                </c:pt>
                <c:pt idx="18">
                  <c:v>5229758</c:v>
                </c:pt>
                <c:pt idx="19">
                  <c:v>5125660</c:v>
                </c:pt>
                <c:pt idx="20">
                  <c:v>5089276</c:v>
                </c:pt>
                <c:pt idx="21">
                  <c:v>4931703</c:v>
                </c:pt>
                <c:pt idx="22">
                  <c:v>4679496</c:v>
                </c:pt>
                <c:pt idx="23">
                  <c:v>4952782</c:v>
                </c:pt>
                <c:pt idx="24">
                  <c:v>4862271</c:v>
                </c:pt>
                <c:pt idx="25">
                  <c:v>4688320</c:v>
                </c:pt>
                <c:pt idx="26">
                  <c:v>4767492</c:v>
                </c:pt>
                <c:pt idx="27">
                  <c:v>4801239</c:v>
                </c:pt>
                <c:pt idx="28">
                  <c:v>4844545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CD-40A4-9748-29AD58BD62CE}"/>
            </c:ext>
          </c:extLst>
        </c:ser>
        <c:ser>
          <c:idx val="0"/>
          <c:order val="1"/>
          <c:tx>
            <c:strRef>
              <c:f>グラフ!$P$83</c:f>
              <c:strCache>
                <c:ptCount val="1"/>
                <c:pt idx="0">
                  <c:v>扶　助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グラフ!$Q$81:$AS$81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グラフ!$Q$83:$AS$83</c:f>
              <c:numCache>
                <c:formatCode>#,##0,</c:formatCode>
                <c:ptCount val="29"/>
                <c:pt idx="0">
                  <c:v>759569</c:v>
                </c:pt>
                <c:pt idx="1">
                  <c:v>939556</c:v>
                </c:pt>
                <c:pt idx="2">
                  <c:v>1271302</c:v>
                </c:pt>
                <c:pt idx="3">
                  <c:v>1326353</c:v>
                </c:pt>
                <c:pt idx="4">
                  <c:v>1441543</c:v>
                </c:pt>
                <c:pt idx="5">
                  <c:v>1646039</c:v>
                </c:pt>
                <c:pt idx="6">
                  <c:v>1712962</c:v>
                </c:pt>
                <c:pt idx="7">
                  <c:v>1866980</c:v>
                </c:pt>
                <c:pt idx="8">
                  <c:v>2035755</c:v>
                </c:pt>
                <c:pt idx="9">
                  <c:v>1214656</c:v>
                </c:pt>
                <c:pt idx="10">
                  <c:v>1414312</c:v>
                </c:pt>
                <c:pt idx="11">
                  <c:v>1570213</c:v>
                </c:pt>
                <c:pt idx="12">
                  <c:v>1942629</c:v>
                </c:pt>
                <c:pt idx="13">
                  <c:v>2344874</c:v>
                </c:pt>
                <c:pt idx="14">
                  <c:v>2551351</c:v>
                </c:pt>
                <c:pt idx="15">
                  <c:v>2927154</c:v>
                </c:pt>
                <c:pt idx="16">
                  <c:v>3199791</c:v>
                </c:pt>
                <c:pt idx="17">
                  <c:v>3323786</c:v>
                </c:pt>
                <c:pt idx="18">
                  <c:v>3468563</c:v>
                </c:pt>
                <c:pt idx="19">
                  <c:v>4552274</c:v>
                </c:pt>
                <c:pt idx="20">
                  <c:v>4828551</c:v>
                </c:pt>
                <c:pt idx="21">
                  <c:v>4910190</c:v>
                </c:pt>
                <c:pt idx="22">
                  <c:v>5043872</c:v>
                </c:pt>
                <c:pt idx="23">
                  <c:v>5385329</c:v>
                </c:pt>
                <c:pt idx="24">
                  <c:v>5787376</c:v>
                </c:pt>
                <c:pt idx="25">
                  <c:v>6134298</c:v>
                </c:pt>
                <c:pt idx="26">
                  <c:v>5951730</c:v>
                </c:pt>
                <c:pt idx="27">
                  <c:v>6269168</c:v>
                </c:pt>
                <c:pt idx="28">
                  <c:v>6800494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CD-40A4-9748-29AD58BD62CE}"/>
            </c:ext>
          </c:extLst>
        </c:ser>
        <c:ser>
          <c:idx val="6"/>
          <c:order val="2"/>
          <c:tx>
            <c:strRef>
              <c:f>グラフ!$P$84</c:f>
              <c:strCache>
                <c:ptCount val="1"/>
                <c:pt idx="0">
                  <c:v>公　債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グラフ!$Q$81:$AS$81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グラフ!$Q$84:$AS$84</c:f>
              <c:numCache>
                <c:formatCode>#,##0,</c:formatCode>
                <c:ptCount val="29"/>
                <c:pt idx="0">
                  <c:v>1561404</c:v>
                </c:pt>
                <c:pt idx="1">
                  <c:v>1665100</c:v>
                </c:pt>
                <c:pt idx="2">
                  <c:v>1813323</c:v>
                </c:pt>
                <c:pt idx="3">
                  <c:v>2235722</c:v>
                </c:pt>
                <c:pt idx="4">
                  <c:v>2924757</c:v>
                </c:pt>
                <c:pt idx="5">
                  <c:v>3586554</c:v>
                </c:pt>
                <c:pt idx="6">
                  <c:v>3685040</c:v>
                </c:pt>
                <c:pt idx="7">
                  <c:v>3727835</c:v>
                </c:pt>
                <c:pt idx="8">
                  <c:v>4600041</c:v>
                </c:pt>
                <c:pt idx="9">
                  <c:v>3600807</c:v>
                </c:pt>
                <c:pt idx="10">
                  <c:v>3546156</c:v>
                </c:pt>
                <c:pt idx="11">
                  <c:v>3508005</c:v>
                </c:pt>
                <c:pt idx="12">
                  <c:v>3348748</c:v>
                </c:pt>
                <c:pt idx="13">
                  <c:v>3006746</c:v>
                </c:pt>
                <c:pt idx="14">
                  <c:v>2589373</c:v>
                </c:pt>
                <c:pt idx="15">
                  <c:v>2681949</c:v>
                </c:pt>
                <c:pt idx="16">
                  <c:v>3132997</c:v>
                </c:pt>
                <c:pt idx="17">
                  <c:v>3479452</c:v>
                </c:pt>
                <c:pt idx="18">
                  <c:v>3579811</c:v>
                </c:pt>
                <c:pt idx="19">
                  <c:v>3659099</c:v>
                </c:pt>
                <c:pt idx="20">
                  <c:v>4024137</c:v>
                </c:pt>
                <c:pt idx="21">
                  <c:v>3995815</c:v>
                </c:pt>
                <c:pt idx="22">
                  <c:v>4033989</c:v>
                </c:pt>
                <c:pt idx="23">
                  <c:v>4118405</c:v>
                </c:pt>
                <c:pt idx="24">
                  <c:v>4115014</c:v>
                </c:pt>
                <c:pt idx="25">
                  <c:v>3996906</c:v>
                </c:pt>
                <c:pt idx="26">
                  <c:v>3836739</c:v>
                </c:pt>
                <c:pt idx="27">
                  <c:v>3711099</c:v>
                </c:pt>
                <c:pt idx="28">
                  <c:v>3497190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CD-40A4-9748-29AD58BD62CE}"/>
            </c:ext>
          </c:extLst>
        </c:ser>
        <c:ser>
          <c:idx val="7"/>
          <c:order val="3"/>
          <c:tx>
            <c:strRef>
              <c:f>グラフ!$P$85</c:f>
              <c:strCache>
                <c:ptCount val="1"/>
                <c:pt idx="0">
                  <c:v>物　件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グラフ!$Q$81:$AS$81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グラフ!$Q$85:$AS$85</c:f>
              <c:numCache>
                <c:formatCode>#,##0,</c:formatCode>
                <c:ptCount val="29"/>
                <c:pt idx="0">
                  <c:v>2018037</c:v>
                </c:pt>
                <c:pt idx="1">
                  <c:v>2193646</c:v>
                </c:pt>
                <c:pt idx="2">
                  <c:v>2276415</c:v>
                </c:pt>
                <c:pt idx="3">
                  <c:v>2430434</c:v>
                </c:pt>
                <c:pt idx="4">
                  <c:v>2847140</c:v>
                </c:pt>
                <c:pt idx="5">
                  <c:v>2938065</c:v>
                </c:pt>
                <c:pt idx="6">
                  <c:v>2839802</c:v>
                </c:pt>
                <c:pt idx="7">
                  <c:v>2921551</c:v>
                </c:pt>
                <c:pt idx="8">
                  <c:v>3002461</c:v>
                </c:pt>
                <c:pt idx="9">
                  <c:v>3131915</c:v>
                </c:pt>
                <c:pt idx="10">
                  <c:v>3306394</c:v>
                </c:pt>
                <c:pt idx="11">
                  <c:v>3217181</c:v>
                </c:pt>
                <c:pt idx="12">
                  <c:v>3119531</c:v>
                </c:pt>
                <c:pt idx="13">
                  <c:v>3232709</c:v>
                </c:pt>
                <c:pt idx="14">
                  <c:v>3381150</c:v>
                </c:pt>
                <c:pt idx="15">
                  <c:v>3420312</c:v>
                </c:pt>
                <c:pt idx="16">
                  <c:v>3471085</c:v>
                </c:pt>
                <c:pt idx="17">
                  <c:v>3581572</c:v>
                </c:pt>
                <c:pt idx="18">
                  <c:v>3844649</c:v>
                </c:pt>
                <c:pt idx="19">
                  <c:v>3907882</c:v>
                </c:pt>
                <c:pt idx="20">
                  <c:v>4065210</c:v>
                </c:pt>
                <c:pt idx="21">
                  <c:v>4130387</c:v>
                </c:pt>
                <c:pt idx="22">
                  <c:v>4705248</c:v>
                </c:pt>
                <c:pt idx="23">
                  <c:v>4910838</c:v>
                </c:pt>
                <c:pt idx="24">
                  <c:v>4625013</c:v>
                </c:pt>
                <c:pt idx="25">
                  <c:v>4867943</c:v>
                </c:pt>
                <c:pt idx="26">
                  <c:v>4725105</c:v>
                </c:pt>
                <c:pt idx="27">
                  <c:v>4714307</c:v>
                </c:pt>
                <c:pt idx="28">
                  <c:v>4706304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1CD-40A4-9748-29AD58BD62CE}"/>
            </c:ext>
          </c:extLst>
        </c:ser>
        <c:ser>
          <c:idx val="2"/>
          <c:order val="4"/>
          <c:tx>
            <c:strRef>
              <c:f>グラフ!$P$86</c:f>
              <c:strCache>
                <c:ptCount val="1"/>
                <c:pt idx="0">
                  <c:v>維 持 補 修 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グラフ!$Q$81:$AS$81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グラフ!$Q$86:$AS$86</c:f>
              <c:numCache>
                <c:formatCode>#,##0,</c:formatCode>
                <c:ptCount val="29"/>
                <c:pt idx="0">
                  <c:v>297408</c:v>
                </c:pt>
                <c:pt idx="1">
                  <c:v>396196</c:v>
                </c:pt>
                <c:pt idx="2">
                  <c:v>368806</c:v>
                </c:pt>
                <c:pt idx="3">
                  <c:v>308576</c:v>
                </c:pt>
                <c:pt idx="4">
                  <c:v>342291</c:v>
                </c:pt>
                <c:pt idx="5">
                  <c:v>316106</c:v>
                </c:pt>
                <c:pt idx="6">
                  <c:v>329273</c:v>
                </c:pt>
                <c:pt idx="7">
                  <c:v>377758</c:v>
                </c:pt>
                <c:pt idx="8">
                  <c:v>440835</c:v>
                </c:pt>
                <c:pt idx="9">
                  <c:v>522752</c:v>
                </c:pt>
                <c:pt idx="10">
                  <c:v>461204</c:v>
                </c:pt>
                <c:pt idx="11">
                  <c:v>400860</c:v>
                </c:pt>
                <c:pt idx="12">
                  <c:v>361439</c:v>
                </c:pt>
                <c:pt idx="13">
                  <c:v>362780</c:v>
                </c:pt>
                <c:pt idx="14">
                  <c:v>412122</c:v>
                </c:pt>
                <c:pt idx="15">
                  <c:v>358756</c:v>
                </c:pt>
                <c:pt idx="16">
                  <c:v>376942</c:v>
                </c:pt>
                <c:pt idx="17">
                  <c:v>425824</c:v>
                </c:pt>
                <c:pt idx="18">
                  <c:v>402929</c:v>
                </c:pt>
                <c:pt idx="19">
                  <c:v>571179</c:v>
                </c:pt>
                <c:pt idx="20">
                  <c:v>439922</c:v>
                </c:pt>
                <c:pt idx="21">
                  <c:v>311646</c:v>
                </c:pt>
                <c:pt idx="22">
                  <c:v>316948</c:v>
                </c:pt>
                <c:pt idx="23">
                  <c:v>284262</c:v>
                </c:pt>
                <c:pt idx="24">
                  <c:v>301235</c:v>
                </c:pt>
                <c:pt idx="25">
                  <c:v>290244</c:v>
                </c:pt>
                <c:pt idx="26">
                  <c:v>284530</c:v>
                </c:pt>
                <c:pt idx="27">
                  <c:v>260822</c:v>
                </c:pt>
                <c:pt idx="28">
                  <c:v>224492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1CD-40A4-9748-29AD58BD62CE}"/>
            </c:ext>
          </c:extLst>
        </c:ser>
        <c:ser>
          <c:idx val="3"/>
          <c:order val="5"/>
          <c:tx>
            <c:strRef>
              <c:f>グラフ!$P$87</c:f>
              <c:strCache>
                <c:ptCount val="1"/>
                <c:pt idx="0">
                  <c:v>投資・出資金・貸出金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グラフ!$Q$81:$AS$81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グラフ!$Q$87:$AS$87</c:f>
              <c:numCache>
                <c:formatCode>#,##0,</c:formatCode>
                <c:ptCount val="29"/>
                <c:pt idx="0">
                  <c:v>515339</c:v>
                </c:pt>
                <c:pt idx="1">
                  <c:v>586829</c:v>
                </c:pt>
                <c:pt idx="2">
                  <c:v>690377</c:v>
                </c:pt>
                <c:pt idx="3">
                  <c:v>631279</c:v>
                </c:pt>
                <c:pt idx="4">
                  <c:v>602910</c:v>
                </c:pt>
                <c:pt idx="5">
                  <c:v>631651</c:v>
                </c:pt>
                <c:pt idx="6">
                  <c:v>546174</c:v>
                </c:pt>
                <c:pt idx="7">
                  <c:v>564150</c:v>
                </c:pt>
                <c:pt idx="8">
                  <c:v>579852</c:v>
                </c:pt>
                <c:pt idx="9">
                  <c:v>584792</c:v>
                </c:pt>
                <c:pt idx="10">
                  <c:v>574382</c:v>
                </c:pt>
                <c:pt idx="11">
                  <c:v>611248</c:v>
                </c:pt>
                <c:pt idx="12">
                  <c:v>764638</c:v>
                </c:pt>
                <c:pt idx="13">
                  <c:v>816828</c:v>
                </c:pt>
                <c:pt idx="14">
                  <c:v>779442</c:v>
                </c:pt>
                <c:pt idx="15">
                  <c:v>688740</c:v>
                </c:pt>
                <c:pt idx="16">
                  <c:v>627480</c:v>
                </c:pt>
                <c:pt idx="17">
                  <c:v>636702</c:v>
                </c:pt>
                <c:pt idx="18">
                  <c:v>614938</c:v>
                </c:pt>
                <c:pt idx="19">
                  <c:v>767466</c:v>
                </c:pt>
                <c:pt idx="20">
                  <c:v>1092739</c:v>
                </c:pt>
                <c:pt idx="21">
                  <c:v>707368</c:v>
                </c:pt>
                <c:pt idx="22">
                  <c:v>858895</c:v>
                </c:pt>
                <c:pt idx="23">
                  <c:v>615141</c:v>
                </c:pt>
                <c:pt idx="24">
                  <c:v>593747</c:v>
                </c:pt>
                <c:pt idx="25">
                  <c:v>578684</c:v>
                </c:pt>
                <c:pt idx="26">
                  <c:v>575598</c:v>
                </c:pt>
                <c:pt idx="27">
                  <c:v>557721</c:v>
                </c:pt>
                <c:pt idx="28">
                  <c:v>568598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1CD-40A4-9748-29AD58BD62CE}"/>
            </c:ext>
          </c:extLst>
        </c:ser>
        <c:ser>
          <c:idx val="4"/>
          <c:order val="6"/>
          <c:tx>
            <c:strRef>
              <c:f>グラフ!$P$88</c:f>
              <c:strCache>
                <c:ptCount val="1"/>
                <c:pt idx="0">
                  <c:v>普通建設事業費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グラフ!$Q$81:$AS$81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グラフ!$Q$88:$AS$88</c:f>
              <c:numCache>
                <c:formatCode>#,##0,</c:formatCode>
                <c:ptCount val="29"/>
                <c:pt idx="0">
                  <c:v>8318360</c:v>
                </c:pt>
                <c:pt idx="1">
                  <c:v>11447821</c:v>
                </c:pt>
                <c:pt idx="2">
                  <c:v>11252123</c:v>
                </c:pt>
                <c:pt idx="3">
                  <c:v>14109824</c:v>
                </c:pt>
                <c:pt idx="4">
                  <c:v>7291441</c:v>
                </c:pt>
                <c:pt idx="5">
                  <c:v>5529711</c:v>
                </c:pt>
                <c:pt idx="6">
                  <c:v>6515457</c:v>
                </c:pt>
                <c:pt idx="7">
                  <c:v>5491023</c:v>
                </c:pt>
                <c:pt idx="8">
                  <c:v>4203289</c:v>
                </c:pt>
                <c:pt idx="9">
                  <c:v>4644962</c:v>
                </c:pt>
                <c:pt idx="10">
                  <c:v>5793904</c:v>
                </c:pt>
                <c:pt idx="11">
                  <c:v>5564372</c:v>
                </c:pt>
                <c:pt idx="12">
                  <c:v>4809572</c:v>
                </c:pt>
                <c:pt idx="13">
                  <c:v>4847064</c:v>
                </c:pt>
                <c:pt idx="14">
                  <c:v>4597711</c:v>
                </c:pt>
                <c:pt idx="15">
                  <c:v>4820137</c:v>
                </c:pt>
                <c:pt idx="16">
                  <c:v>5823849</c:v>
                </c:pt>
                <c:pt idx="17">
                  <c:v>5125271</c:v>
                </c:pt>
                <c:pt idx="18">
                  <c:v>7359852</c:v>
                </c:pt>
                <c:pt idx="19">
                  <c:v>4333646</c:v>
                </c:pt>
                <c:pt idx="20">
                  <c:v>3665377</c:v>
                </c:pt>
                <c:pt idx="21">
                  <c:v>5040094</c:v>
                </c:pt>
                <c:pt idx="22">
                  <c:v>6626991</c:v>
                </c:pt>
                <c:pt idx="23">
                  <c:v>2633656</c:v>
                </c:pt>
                <c:pt idx="24">
                  <c:v>3998988</c:v>
                </c:pt>
                <c:pt idx="25">
                  <c:v>5162955</c:v>
                </c:pt>
                <c:pt idx="26">
                  <c:v>4127155</c:v>
                </c:pt>
                <c:pt idx="27">
                  <c:v>3145742</c:v>
                </c:pt>
                <c:pt idx="28">
                  <c:v>3199919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1CD-40A4-9748-29AD58BD6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918656"/>
        <c:axId val="130928640"/>
      </c:lineChart>
      <c:catAx>
        <c:axId val="1309104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0916736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13091673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4.6692656568613863E-2"/>
              <c:y val="3.805180461039655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0910464"/>
        <c:crosses val="autoZero"/>
        <c:crossBetween val="between"/>
      </c:valAx>
      <c:catAx>
        <c:axId val="130918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0928640"/>
        <c:crosses val="autoZero"/>
        <c:auto val="0"/>
        <c:lblAlgn val="ctr"/>
        <c:lblOffset val="100"/>
        <c:noMultiLvlLbl val="0"/>
      </c:catAx>
      <c:valAx>
        <c:axId val="130928640"/>
        <c:scaling>
          <c:orientation val="minMax"/>
          <c:max val="8000000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4630434894268347"/>
              <c:y val="3.34855880571489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0918656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975698350206234E-2"/>
          <c:y val="0.88410506766936992"/>
          <c:w val="0.85714467999858834"/>
          <c:h val="8.65168893072692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0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税の状況</a:t>
            </a:r>
          </a:p>
        </c:rich>
      </c:tx>
      <c:layout>
        <c:manualLayout>
          <c:xMode val="edge"/>
          <c:yMode val="edge"/>
          <c:x val="0.41403538140409618"/>
          <c:y val="2.83600543907914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633665645612912E-2"/>
          <c:y val="0.10604198739619503"/>
          <c:w val="0.85547070264784919"/>
          <c:h val="0.7373617263130775"/>
        </c:manualLayout>
      </c:layout>
      <c:barChart>
        <c:barDir val="col"/>
        <c:grouping val="clustered"/>
        <c:varyColors val="0"/>
        <c:ser>
          <c:idx val="4"/>
          <c:order val="3"/>
          <c:tx>
            <c:strRef>
              <c:f>グラフ!$P$46</c:f>
              <c:strCache>
                <c:ptCount val="1"/>
                <c:pt idx="0">
                  <c:v>　  合　　　　 計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グラフ!$Q$42:$AS$42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グラフ!$Q$46:$AS$46</c:f>
              <c:numCache>
                <c:formatCode>#,##0,</c:formatCode>
                <c:ptCount val="29"/>
                <c:pt idx="0">
                  <c:v>8689624</c:v>
                </c:pt>
                <c:pt idx="1">
                  <c:v>9067860</c:v>
                </c:pt>
                <c:pt idx="2">
                  <c:v>9210360</c:v>
                </c:pt>
                <c:pt idx="3">
                  <c:v>8870456</c:v>
                </c:pt>
                <c:pt idx="4">
                  <c:v>9312253</c:v>
                </c:pt>
                <c:pt idx="5">
                  <c:v>9698233</c:v>
                </c:pt>
                <c:pt idx="6">
                  <c:v>10065801</c:v>
                </c:pt>
                <c:pt idx="7">
                  <c:v>9714410</c:v>
                </c:pt>
                <c:pt idx="8">
                  <c:v>9742102</c:v>
                </c:pt>
                <c:pt idx="9">
                  <c:v>9968352</c:v>
                </c:pt>
                <c:pt idx="10">
                  <c:v>10266148</c:v>
                </c:pt>
                <c:pt idx="11">
                  <c:v>9778285</c:v>
                </c:pt>
                <c:pt idx="12">
                  <c:v>9357876</c:v>
                </c:pt>
                <c:pt idx="13">
                  <c:v>9824965</c:v>
                </c:pt>
                <c:pt idx="14">
                  <c:v>10544462</c:v>
                </c:pt>
                <c:pt idx="15">
                  <c:v>10790689</c:v>
                </c:pt>
                <c:pt idx="16">
                  <c:v>11462302</c:v>
                </c:pt>
                <c:pt idx="17">
                  <c:v>11370759</c:v>
                </c:pt>
                <c:pt idx="18">
                  <c:v>10367084</c:v>
                </c:pt>
                <c:pt idx="19">
                  <c:v>10818232</c:v>
                </c:pt>
                <c:pt idx="20">
                  <c:v>10773528</c:v>
                </c:pt>
                <c:pt idx="21">
                  <c:v>10245129</c:v>
                </c:pt>
                <c:pt idx="22">
                  <c:v>10694371</c:v>
                </c:pt>
                <c:pt idx="23">
                  <c:v>10934396</c:v>
                </c:pt>
                <c:pt idx="24">
                  <c:v>10193073</c:v>
                </c:pt>
                <c:pt idx="25">
                  <c:v>10432097</c:v>
                </c:pt>
                <c:pt idx="26">
                  <c:v>10671677</c:v>
                </c:pt>
                <c:pt idx="27">
                  <c:v>10753936</c:v>
                </c:pt>
                <c:pt idx="28">
                  <c:v>10830297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5D-42ED-A4D8-41050E2F9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130955136"/>
        <c:axId val="130961408"/>
      </c:barChart>
      <c:lineChart>
        <c:grouping val="standard"/>
        <c:varyColors val="0"/>
        <c:ser>
          <c:idx val="1"/>
          <c:order val="0"/>
          <c:tx>
            <c:strRef>
              <c:f>グラフ!$P$43</c:f>
              <c:strCache>
                <c:ptCount val="1"/>
                <c:pt idx="0">
                  <c:v>市町村民税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グラフ!$Q$42:$AS$42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グラフ!$Q$43:$AS$43</c:f>
              <c:numCache>
                <c:formatCode>#,##0,</c:formatCode>
                <c:ptCount val="29"/>
                <c:pt idx="0">
                  <c:v>4282548</c:v>
                </c:pt>
                <c:pt idx="1">
                  <c:v>4326713</c:v>
                </c:pt>
                <c:pt idx="2">
                  <c:v>4203151</c:v>
                </c:pt>
                <c:pt idx="3">
                  <c:v>3598894</c:v>
                </c:pt>
                <c:pt idx="4">
                  <c:v>3910853</c:v>
                </c:pt>
                <c:pt idx="5">
                  <c:v>4070978</c:v>
                </c:pt>
                <c:pt idx="6">
                  <c:v>4284825</c:v>
                </c:pt>
                <c:pt idx="7">
                  <c:v>3676249</c:v>
                </c:pt>
                <c:pt idx="8">
                  <c:v>3421841</c:v>
                </c:pt>
                <c:pt idx="9">
                  <c:v>3517638</c:v>
                </c:pt>
                <c:pt idx="10">
                  <c:v>3840099</c:v>
                </c:pt>
                <c:pt idx="11">
                  <c:v>3258837</c:v>
                </c:pt>
                <c:pt idx="12">
                  <c:v>3102088</c:v>
                </c:pt>
                <c:pt idx="13">
                  <c:v>3463583</c:v>
                </c:pt>
                <c:pt idx="14">
                  <c:v>3836002</c:v>
                </c:pt>
                <c:pt idx="15">
                  <c:v>4372921</c:v>
                </c:pt>
                <c:pt idx="16">
                  <c:v>5086671</c:v>
                </c:pt>
                <c:pt idx="17">
                  <c:v>5031929</c:v>
                </c:pt>
                <c:pt idx="18">
                  <c:v>4252983</c:v>
                </c:pt>
                <c:pt idx="19">
                  <c:v>4562296</c:v>
                </c:pt>
                <c:pt idx="20">
                  <c:v>4445963</c:v>
                </c:pt>
                <c:pt idx="21">
                  <c:v>4341153</c:v>
                </c:pt>
                <c:pt idx="22">
                  <c:v>4667686</c:v>
                </c:pt>
                <c:pt idx="23">
                  <c:v>4896644</c:v>
                </c:pt>
                <c:pt idx="24">
                  <c:v>4290759</c:v>
                </c:pt>
                <c:pt idx="25">
                  <c:v>4416361</c:v>
                </c:pt>
                <c:pt idx="26">
                  <c:v>4572304</c:v>
                </c:pt>
                <c:pt idx="27">
                  <c:v>4601853</c:v>
                </c:pt>
                <c:pt idx="28">
                  <c:v>4650624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5D-42ED-A4D8-41050E2F991B}"/>
            </c:ext>
          </c:extLst>
        </c:ser>
        <c:ser>
          <c:idx val="0"/>
          <c:order val="1"/>
          <c:tx>
            <c:strRef>
              <c:f>グラフ!$P$44</c:f>
              <c:strCache>
                <c:ptCount val="1"/>
                <c:pt idx="0">
                  <c:v>固定資産税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グラフ!$Q$42:$AS$42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グラフ!$Q$44:$AS$44</c:f>
              <c:numCache>
                <c:formatCode>#,##0,</c:formatCode>
                <c:ptCount val="29"/>
                <c:pt idx="0">
                  <c:v>3618965</c:v>
                </c:pt>
                <c:pt idx="1">
                  <c:v>3923574</c:v>
                </c:pt>
                <c:pt idx="2">
                  <c:v>4158512</c:v>
                </c:pt>
                <c:pt idx="3">
                  <c:v>4412954</c:v>
                </c:pt>
                <c:pt idx="4">
                  <c:v>4531736</c:v>
                </c:pt>
                <c:pt idx="5">
                  <c:v>4712668</c:v>
                </c:pt>
                <c:pt idx="6">
                  <c:v>4814438</c:v>
                </c:pt>
                <c:pt idx="7">
                  <c:v>5070045</c:v>
                </c:pt>
                <c:pt idx="8">
                  <c:v>5289658</c:v>
                </c:pt>
                <c:pt idx="9">
                  <c:v>5408299</c:v>
                </c:pt>
                <c:pt idx="10">
                  <c:v>5383089</c:v>
                </c:pt>
                <c:pt idx="11">
                  <c:v>5468371</c:v>
                </c:pt>
                <c:pt idx="12">
                  <c:v>5239099</c:v>
                </c:pt>
                <c:pt idx="13">
                  <c:v>5322600</c:v>
                </c:pt>
                <c:pt idx="14">
                  <c:v>5689490</c:v>
                </c:pt>
                <c:pt idx="15">
                  <c:v>5388116</c:v>
                </c:pt>
                <c:pt idx="16">
                  <c:v>5349216</c:v>
                </c:pt>
                <c:pt idx="17">
                  <c:v>5329977</c:v>
                </c:pt>
                <c:pt idx="18">
                  <c:v>5145254</c:v>
                </c:pt>
                <c:pt idx="19">
                  <c:v>5274154</c:v>
                </c:pt>
                <c:pt idx="20">
                  <c:v>5269497</c:v>
                </c:pt>
                <c:pt idx="21">
                  <c:v>4885558</c:v>
                </c:pt>
                <c:pt idx="22">
                  <c:v>4939177</c:v>
                </c:pt>
                <c:pt idx="23">
                  <c:v>4978905</c:v>
                </c:pt>
                <c:pt idx="24">
                  <c:v>4854897</c:v>
                </c:pt>
                <c:pt idx="25">
                  <c:v>4939701</c:v>
                </c:pt>
                <c:pt idx="26">
                  <c:v>5032876</c:v>
                </c:pt>
                <c:pt idx="27">
                  <c:v>5094512</c:v>
                </c:pt>
                <c:pt idx="28">
                  <c:v>5094051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5D-42ED-A4D8-41050E2F991B}"/>
            </c:ext>
          </c:extLst>
        </c:ser>
        <c:ser>
          <c:idx val="2"/>
          <c:order val="2"/>
          <c:tx>
            <c:strRef>
              <c:f>グラフ!$P$45</c:f>
              <c:strCache>
                <c:ptCount val="1"/>
                <c:pt idx="0">
                  <c:v>市町村たばこ税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グラフ!$Q$42:$AS$42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グラフ!$Q$45:$AS$45</c:f>
              <c:numCache>
                <c:formatCode>#,##0,</c:formatCode>
                <c:ptCount val="29"/>
                <c:pt idx="0">
                  <c:v>369392</c:v>
                </c:pt>
                <c:pt idx="1">
                  <c:v>371633</c:v>
                </c:pt>
                <c:pt idx="2">
                  <c:v>386946</c:v>
                </c:pt>
                <c:pt idx="3">
                  <c:v>392787</c:v>
                </c:pt>
                <c:pt idx="4">
                  <c:v>389901</c:v>
                </c:pt>
                <c:pt idx="5">
                  <c:v>391294</c:v>
                </c:pt>
                <c:pt idx="6">
                  <c:v>460984</c:v>
                </c:pt>
                <c:pt idx="7">
                  <c:v>450387</c:v>
                </c:pt>
                <c:pt idx="8">
                  <c:v>494330</c:v>
                </c:pt>
                <c:pt idx="9">
                  <c:v>509327</c:v>
                </c:pt>
                <c:pt idx="10">
                  <c:v>501266</c:v>
                </c:pt>
                <c:pt idx="11">
                  <c:v>484422</c:v>
                </c:pt>
                <c:pt idx="12">
                  <c:v>493505</c:v>
                </c:pt>
                <c:pt idx="13">
                  <c:v>501109</c:v>
                </c:pt>
                <c:pt idx="14">
                  <c:v>482165</c:v>
                </c:pt>
                <c:pt idx="15">
                  <c:v>499083</c:v>
                </c:pt>
                <c:pt idx="16">
                  <c:v>493139</c:v>
                </c:pt>
                <c:pt idx="17">
                  <c:v>468330</c:v>
                </c:pt>
                <c:pt idx="18">
                  <c:v>440011</c:v>
                </c:pt>
                <c:pt idx="19">
                  <c:v>447051</c:v>
                </c:pt>
                <c:pt idx="20">
                  <c:v>525234</c:v>
                </c:pt>
                <c:pt idx="21">
                  <c:v>507771</c:v>
                </c:pt>
                <c:pt idx="22">
                  <c:v>569078</c:v>
                </c:pt>
                <c:pt idx="23">
                  <c:v>534481</c:v>
                </c:pt>
                <c:pt idx="24">
                  <c:v>522614</c:v>
                </c:pt>
                <c:pt idx="25">
                  <c:v>511353</c:v>
                </c:pt>
                <c:pt idx="26">
                  <c:v>488710</c:v>
                </c:pt>
                <c:pt idx="27">
                  <c:v>477582</c:v>
                </c:pt>
                <c:pt idx="28">
                  <c:v>492987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5D-42ED-A4D8-41050E2F9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963328"/>
        <c:axId val="130964864"/>
      </c:lineChart>
      <c:catAx>
        <c:axId val="130955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0961408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130961408"/>
        <c:scaling>
          <c:orientation val="minMax"/>
          <c:max val="12000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3.3464566929133861E-2"/>
              <c:y val="5.72289156626505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0955136"/>
        <c:crosses val="autoZero"/>
        <c:crossBetween val="between"/>
      </c:valAx>
      <c:catAx>
        <c:axId val="130963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0964864"/>
        <c:crosses val="autoZero"/>
        <c:auto val="0"/>
        <c:lblAlgn val="ctr"/>
        <c:lblOffset val="100"/>
        <c:noMultiLvlLbl val="0"/>
      </c:catAx>
      <c:valAx>
        <c:axId val="130964864"/>
        <c:scaling>
          <c:orientation val="minMax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4645751958170579"/>
              <c:y val="5.421686746987950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0963328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8245656115361221E-2"/>
          <c:y val="0.92355172743895442"/>
          <c:w val="0.82982491683153337"/>
          <c:h val="6.04192718885297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142240</xdr:colOff>
      <xdr:row>2</xdr:row>
      <xdr:rowOff>10160</xdr:rowOff>
    </xdr:from>
    <xdr:to>
      <xdr:col>13</xdr:col>
      <xdr:colOff>477520</xdr:colOff>
      <xdr:row>37</xdr:row>
      <xdr:rowOff>162560</xdr:rowOff>
    </xdr:to>
    <xdr:graphicFrame macro="">
      <xdr:nvGraphicFramePr>
        <xdr:cNvPr id="4142" name="Chart 4">
          <a:extLst>
            <a:ext uri="{FF2B5EF4-FFF2-40B4-BE49-F238E27FC236}">
              <a16:creationId xmlns:a16="http://schemas.microsoft.com/office/drawing/2014/main" id="{00000000-0008-0000-1400-00002E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197</xdr:row>
      <xdr:rowOff>20320</xdr:rowOff>
    </xdr:from>
    <xdr:to>
      <xdr:col>13</xdr:col>
      <xdr:colOff>457200</xdr:colOff>
      <xdr:row>232</xdr:row>
      <xdr:rowOff>152400</xdr:rowOff>
    </xdr:to>
    <xdr:graphicFrame macro="">
      <xdr:nvGraphicFramePr>
        <xdr:cNvPr id="9" name="Chart 6">
          <a:extLst>
            <a:ext uri="{FF2B5EF4-FFF2-40B4-BE49-F238E27FC236}">
              <a16:creationId xmlns:a16="http://schemas.microsoft.com/office/drawing/2014/main" id="{890935F2-1C36-4796-8622-51E5B5A19A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91440</xdr:colOff>
      <xdr:row>158</xdr:row>
      <xdr:rowOff>50800</xdr:rowOff>
    </xdr:from>
    <xdr:to>
      <xdr:col>13</xdr:col>
      <xdr:colOff>436880</xdr:colOff>
      <xdr:row>193</xdr:row>
      <xdr:rowOff>152400</xdr:rowOff>
    </xdr:to>
    <xdr:graphicFrame macro="">
      <xdr:nvGraphicFramePr>
        <xdr:cNvPr id="11" name="Chart 9">
          <a:extLst>
            <a:ext uri="{FF2B5EF4-FFF2-40B4-BE49-F238E27FC236}">
              <a16:creationId xmlns:a16="http://schemas.microsoft.com/office/drawing/2014/main" id="{4F674178-1A6B-40E4-BD43-223A50F1E9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142240</xdr:colOff>
      <xdr:row>119</xdr:row>
      <xdr:rowOff>40640</xdr:rowOff>
    </xdr:from>
    <xdr:to>
      <xdr:col>13</xdr:col>
      <xdr:colOff>436880</xdr:colOff>
      <xdr:row>154</xdr:row>
      <xdr:rowOff>152400</xdr:rowOff>
    </xdr:to>
    <xdr:graphicFrame macro="">
      <xdr:nvGraphicFramePr>
        <xdr:cNvPr id="13" name="Chart 8">
          <a:extLst>
            <a:ext uri="{FF2B5EF4-FFF2-40B4-BE49-F238E27FC236}">
              <a16:creationId xmlns:a16="http://schemas.microsoft.com/office/drawing/2014/main" id="{49F55F93-DC28-42BF-9908-3537FD7903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111760</xdr:colOff>
      <xdr:row>80</xdr:row>
      <xdr:rowOff>60960</xdr:rowOff>
    </xdr:from>
    <xdr:to>
      <xdr:col>13</xdr:col>
      <xdr:colOff>457200</xdr:colOff>
      <xdr:row>115</xdr:row>
      <xdr:rowOff>121920</xdr:rowOff>
    </xdr:to>
    <xdr:graphicFrame macro="">
      <xdr:nvGraphicFramePr>
        <xdr:cNvPr id="15" name="Chart 7">
          <a:extLst>
            <a:ext uri="{FF2B5EF4-FFF2-40B4-BE49-F238E27FC236}">
              <a16:creationId xmlns:a16="http://schemas.microsoft.com/office/drawing/2014/main" id="{B91387FF-6ED7-49F3-8255-7660CD7E0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121920</xdr:colOff>
      <xdr:row>41</xdr:row>
      <xdr:rowOff>132080</xdr:rowOff>
    </xdr:from>
    <xdr:to>
      <xdr:col>13</xdr:col>
      <xdr:colOff>447040</xdr:colOff>
      <xdr:row>77</xdr:row>
      <xdr:rowOff>10160</xdr:rowOff>
    </xdr:to>
    <xdr:graphicFrame macro="">
      <xdr:nvGraphicFramePr>
        <xdr:cNvPr id="17" name="Chart 5">
          <a:extLst>
            <a:ext uri="{FF2B5EF4-FFF2-40B4-BE49-F238E27FC236}">
              <a16:creationId xmlns:a16="http://schemas.microsoft.com/office/drawing/2014/main" id="{07B167DF-94D7-462A-AC5B-25A0718E07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-sei\Desktop\0900&#22823;&#30000;&#21407;&#2406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1a81385d7e5d192/&#12489;&#12461;&#12517;&#12513;&#12531;&#12488;/&#30476;&#36001;&#25919;/&#24066;&#30010;&#26449;&#65288;91&#65374;15&#65289;/091&#22823;&#30000;&#21407;&#2406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1a81385d7e5d192/&#12489;&#12461;&#12517;&#12513;&#12531;&#12488;/&#30476;&#36001;&#25919;/&#24066;&#30010;&#26449;&#65288;91&#65374;15&#65289;/093&#40658;&#32701;&#3001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1a81385d7e5d192/&#12489;&#12461;&#12517;&#12513;&#12531;&#12488;/&#30476;&#36001;&#25919;/&#24066;&#30010;&#26449;&#65288;91&#65374;15&#65289;/092&#28271;&#27941;&#19978;&#2644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財政指標"/>
      <sheetName val="旧大田原市"/>
      <sheetName val="旧黒羽町"/>
      <sheetName val="旧湯津上村"/>
      <sheetName val="歳入"/>
      <sheetName val="歳入・旧大田原市"/>
      <sheetName val="旧・黒羽町"/>
      <sheetName val="歳入・旧湯津上村"/>
      <sheetName val="税"/>
      <sheetName val="税・旧大田原市"/>
      <sheetName val="税・旧黒羽町"/>
      <sheetName val="税・旧湯津上村"/>
      <sheetName val="歳出（性質別）"/>
      <sheetName val="性質・旧大田原市"/>
      <sheetName val="性質・旧黒羽町"/>
      <sheetName val="性質・旧湯津上村"/>
      <sheetName val="歳出（目的別）"/>
      <sheetName val="目的・旧大田原"/>
      <sheetName val="目的・旧黒羽町"/>
      <sheetName val="目的・旧湯津上村"/>
      <sheetName val="グラフ"/>
    </sheetNames>
    <sheetDataSet>
      <sheetData sheetId="0" refreshError="1">
        <row r="1">
          <cell r="AA1" t="str">
            <v>大田原市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財政指標"/>
      <sheetName val="歳入"/>
      <sheetName val="税"/>
      <sheetName val="歳出（性質別）"/>
      <sheetName val="歳出（目的別）"/>
      <sheetName val="グラフ"/>
    </sheetNames>
    <sheetDataSet>
      <sheetData sheetId="0">
        <row r="1">
          <cell r="M1" t="str">
            <v>大田原市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財政指標"/>
      <sheetName val="歳入"/>
      <sheetName val="税"/>
      <sheetName val="歳出（性質別）"/>
      <sheetName val="歳出（目的別）"/>
      <sheetName val="グラフ"/>
    </sheetNames>
    <sheetDataSet>
      <sheetData sheetId="0">
        <row r="1">
          <cell r="M1" t="str">
            <v>黒羽町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財政指標"/>
      <sheetName val="歳入"/>
      <sheetName val="税"/>
      <sheetName val="歳出（性質別）"/>
      <sheetName val="歳出（目的別）"/>
      <sheetName val="グラフ"/>
    </sheetNames>
    <sheetDataSet>
      <sheetData sheetId="0">
        <row r="1">
          <cell r="M1" t="str">
            <v>湯津上村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27"/>
  <sheetViews>
    <sheetView tabSelected="1" view="pageBreakPreview" zoomScaleNormal="100" zoomScaleSheetLayoutView="100" workbookViewId="0">
      <pane xSplit="2" ySplit="3" topLeftCell="L18" activePane="bottomRight" state="frozen"/>
      <selection pane="topRight" activeCell="C1" sqref="C1"/>
      <selection pane="bottomLeft" activeCell="A2" sqref="A2"/>
      <selection pane="bottomRight" activeCell="L1" sqref="L1:M2"/>
    </sheetView>
  </sheetViews>
  <sheetFormatPr defaultColWidth="9" defaultRowHeight="12" x14ac:dyDescent="0.2"/>
  <cols>
    <col min="1" max="1" width="3" style="35" customWidth="1"/>
    <col min="2" max="2" width="23.44140625" style="35" customWidth="1"/>
    <col min="3" max="4" width="8.6640625" style="35" hidden="1" customWidth="1"/>
    <col min="5" max="30" width="9.77734375" style="35" customWidth="1"/>
    <col min="31" max="33" width="9.77734375" style="147" customWidth="1"/>
    <col min="34" max="16384" width="9" style="35"/>
  </cols>
  <sheetData>
    <row r="1" spans="1:33" ht="14.1" customHeight="1" x14ac:dyDescent="0.2">
      <c r="A1" s="36" t="s">
        <v>120</v>
      </c>
      <c r="L1" s="37" t="s">
        <v>167</v>
      </c>
      <c r="M1" s="147"/>
      <c r="V1" s="37" t="s">
        <v>167</v>
      </c>
      <c r="W1" s="147"/>
      <c r="AF1" s="37" t="s">
        <v>167</v>
      </c>
    </row>
    <row r="2" spans="1:33" ht="14.1" customHeight="1" x14ac:dyDescent="0.15">
      <c r="L2" s="18" t="s">
        <v>149</v>
      </c>
      <c r="M2" s="147"/>
      <c r="O2" s="35" t="s">
        <v>222</v>
      </c>
      <c r="V2" s="18" t="s">
        <v>149</v>
      </c>
      <c r="W2" s="147"/>
      <c r="AF2" s="18" t="s">
        <v>149</v>
      </c>
    </row>
    <row r="3" spans="1:33" ht="14.1" customHeight="1" x14ac:dyDescent="0.2">
      <c r="A3" s="39"/>
      <c r="B3" s="39"/>
      <c r="C3" s="65" t="s">
        <v>168</v>
      </c>
      <c r="D3" s="65" t="s">
        <v>169</v>
      </c>
      <c r="E3" s="65" t="s">
        <v>170</v>
      </c>
      <c r="F3" s="65" t="s">
        <v>171</v>
      </c>
      <c r="G3" s="65" t="s">
        <v>172</v>
      </c>
      <c r="H3" s="65" t="s">
        <v>173</v>
      </c>
      <c r="I3" s="66" t="s">
        <v>174</v>
      </c>
      <c r="J3" s="65" t="s">
        <v>175</v>
      </c>
      <c r="K3" s="66" t="s">
        <v>176</v>
      </c>
      <c r="L3" s="66" t="s">
        <v>177</v>
      </c>
      <c r="M3" s="65" t="s">
        <v>178</v>
      </c>
      <c r="N3" s="65" t="s">
        <v>180</v>
      </c>
      <c r="O3" s="65" t="s">
        <v>181</v>
      </c>
      <c r="P3" s="65" t="s">
        <v>182</v>
      </c>
      <c r="Q3" s="65" t="s">
        <v>183</v>
      </c>
      <c r="R3" s="65" t="s">
        <v>160</v>
      </c>
      <c r="S3" s="39" t="s">
        <v>164</v>
      </c>
      <c r="T3" s="39" t="s">
        <v>311</v>
      </c>
      <c r="U3" s="39" t="s">
        <v>312</v>
      </c>
      <c r="V3" s="39" t="s">
        <v>319</v>
      </c>
      <c r="W3" s="39" t="s">
        <v>320</v>
      </c>
      <c r="X3" s="39" t="s">
        <v>321</v>
      </c>
      <c r="Y3" s="39" t="s">
        <v>322</v>
      </c>
      <c r="Z3" s="39" t="s">
        <v>325</v>
      </c>
      <c r="AA3" s="39" t="s">
        <v>326</v>
      </c>
      <c r="AB3" s="39" t="s">
        <v>327</v>
      </c>
      <c r="AC3" s="39" t="s">
        <v>328</v>
      </c>
      <c r="AD3" s="39" t="s">
        <v>333</v>
      </c>
      <c r="AE3" s="39" t="s">
        <v>338</v>
      </c>
      <c r="AF3" s="39" t="s">
        <v>340</v>
      </c>
      <c r="AG3" s="39" t="s">
        <v>341</v>
      </c>
    </row>
    <row r="4" spans="1:33" ht="14.1" customHeight="1" x14ac:dyDescent="0.2">
      <c r="A4" s="148" t="s">
        <v>73</v>
      </c>
      <c r="B4" s="148"/>
      <c r="C4" s="67"/>
      <c r="D4" s="67"/>
      <c r="E4" s="67">
        <f>+旧大田原市!E4+旧黒羽町!E4+旧湯津上村!E4</f>
        <v>75978</v>
      </c>
      <c r="F4" s="67">
        <f>+旧大田原市!F4+旧黒羽町!F4+旧湯津上村!F4</f>
        <v>76144</v>
      </c>
      <c r="G4" s="67">
        <f>+旧大田原市!G4+旧黒羽町!G4+旧湯津上村!G4</f>
        <v>76428</v>
      </c>
      <c r="H4" s="67">
        <f>+旧大田原市!H4+旧黒羽町!H4+旧湯津上村!H4</f>
        <v>76308</v>
      </c>
      <c r="I4" s="67">
        <f>+旧大田原市!I4+旧黒羽町!I4+旧湯津上村!I4</f>
        <v>76389</v>
      </c>
      <c r="J4" s="67">
        <f>+旧大田原市!J4+旧黒羽町!J4+旧湯津上村!J4</f>
        <v>76588</v>
      </c>
      <c r="K4" s="67">
        <f>+旧大田原市!K4+旧黒羽町!K4+旧湯津上村!K4</f>
        <v>76699</v>
      </c>
      <c r="L4" s="67">
        <f>+旧大田原市!L4+旧黒羽町!L4+旧湯津上村!L4</f>
        <v>76565</v>
      </c>
      <c r="M4" s="67">
        <f>+旧大田原市!M4+旧黒羽町!M4+旧湯津上村!M4</f>
        <v>76573</v>
      </c>
      <c r="N4" s="67">
        <f>+旧大田原市!N4+旧黒羽町!N4+旧湯津上村!N4</f>
        <v>76339</v>
      </c>
      <c r="O4" s="67">
        <f>+旧大田原市!O4+旧黒羽町!O4+旧湯津上村!O4</f>
        <v>76032</v>
      </c>
      <c r="P4" s="67">
        <f>+旧大田原市!P4+旧黒羽町!P4+旧湯津上村!P4</f>
        <v>75832</v>
      </c>
      <c r="Q4" s="67">
        <f>+旧大田原市!Q4+旧黒羽町!Q4+旧湯津上村!Q4</f>
        <v>75706</v>
      </c>
      <c r="R4" s="67">
        <f>+旧大田原市!R4+旧黒羽町!R4+旧湯津上村!R4</f>
        <v>75548</v>
      </c>
      <c r="S4" s="40">
        <v>75347</v>
      </c>
      <c r="T4" s="40">
        <v>74928</v>
      </c>
      <c r="U4" s="40">
        <v>74631</v>
      </c>
      <c r="V4" s="40">
        <v>74343</v>
      </c>
      <c r="W4" s="40">
        <v>74089</v>
      </c>
      <c r="X4" s="40">
        <v>73688</v>
      </c>
      <c r="Y4" s="40">
        <v>73332</v>
      </c>
      <c r="Z4" s="40">
        <v>73988</v>
      </c>
      <c r="AA4" s="40">
        <v>73842</v>
      </c>
      <c r="AB4" s="40">
        <v>73284</v>
      </c>
      <c r="AC4" s="40">
        <v>72892</v>
      </c>
      <c r="AD4" s="130">
        <v>72441</v>
      </c>
      <c r="AE4" s="130">
        <v>71908</v>
      </c>
      <c r="AF4" s="130">
        <v>71449</v>
      </c>
      <c r="AG4" s="130">
        <v>70896</v>
      </c>
    </row>
    <row r="5" spans="1:33" ht="14.1" customHeight="1" x14ac:dyDescent="0.2">
      <c r="A5" s="151" t="s">
        <v>4</v>
      </c>
      <c r="B5" s="42" t="s">
        <v>12</v>
      </c>
      <c r="C5" s="68"/>
      <c r="D5" s="68"/>
      <c r="E5" s="68">
        <f>+旧大田原市!E5+旧黒羽町!E5+旧湯津上村!E5</f>
        <v>23939710</v>
      </c>
      <c r="F5" s="68">
        <f>+旧大田原市!F5+旧黒羽町!F5+旧湯津上村!F5</f>
        <v>28008454</v>
      </c>
      <c r="G5" s="68">
        <f>+旧大田原市!G5+旧黒羽町!G5+旧湯津上村!G5</f>
        <v>29551643</v>
      </c>
      <c r="H5" s="68">
        <f>+旧大田原市!H5+旧黒羽町!H5+旧湯津上村!H5</f>
        <v>31969901</v>
      </c>
      <c r="I5" s="68">
        <f>+旧大田原市!I5+旧黒羽町!I5+旧湯津上村!I5</f>
        <v>26408816</v>
      </c>
      <c r="J5" s="68">
        <f>+旧大田原市!J5+旧黒羽町!J5+旧湯津上村!J5</f>
        <v>26827378</v>
      </c>
      <c r="K5" s="68">
        <f>+旧大田原市!K5+旧黒羽町!K5+旧湯津上村!K5</f>
        <v>27846696</v>
      </c>
      <c r="L5" s="68">
        <f>+旧大田原市!L5+旧黒羽町!L5+旧湯津上村!L5</f>
        <v>28012392</v>
      </c>
      <c r="M5" s="68">
        <f>+旧大田原市!M5+旧黒羽町!M5+旧湯津上村!M5</f>
        <v>29212126</v>
      </c>
      <c r="N5" s="68">
        <f>+旧大田原市!N5+旧黒羽町!N5+旧湯津上村!N5</f>
        <v>27235897</v>
      </c>
      <c r="O5" s="68">
        <f>+旧大田原市!O5+旧黒羽町!O5+旧湯津上村!O5</f>
        <v>28565268</v>
      </c>
      <c r="P5" s="68">
        <f>+旧大田原市!P5+旧黒羽町!P5+旧湯津上村!P5</f>
        <v>27425715</v>
      </c>
      <c r="Q5" s="68">
        <f>+旧大田原市!Q5+旧黒羽町!Q5+旧湯津上村!Q5</f>
        <v>27911613</v>
      </c>
      <c r="R5" s="68">
        <f>+旧大田原市!R5+旧黒羽町!R5+旧湯津上村!R5</f>
        <v>27695753</v>
      </c>
      <c r="S5" s="45">
        <v>28593323</v>
      </c>
      <c r="T5" s="45">
        <v>30325791</v>
      </c>
      <c r="U5" s="45">
        <v>29803809</v>
      </c>
      <c r="V5" s="45">
        <v>30014620</v>
      </c>
      <c r="W5" s="45">
        <v>34365275</v>
      </c>
      <c r="X5" s="45">
        <v>33212165</v>
      </c>
      <c r="Y5" s="45">
        <v>34447951</v>
      </c>
      <c r="Z5" s="119">
        <v>34498157</v>
      </c>
      <c r="AA5" s="119">
        <v>37151819</v>
      </c>
      <c r="AB5" s="119">
        <v>33244155</v>
      </c>
      <c r="AC5" s="119">
        <v>35565299</v>
      </c>
      <c r="AD5" s="131">
        <v>35182418</v>
      </c>
      <c r="AE5" s="131">
        <v>35265255</v>
      </c>
      <c r="AF5" s="131">
        <v>35741689</v>
      </c>
      <c r="AG5" s="131">
        <v>33164185</v>
      </c>
    </row>
    <row r="6" spans="1:33" ht="14.1" customHeight="1" x14ac:dyDescent="0.2">
      <c r="A6" s="151"/>
      <c r="B6" s="42" t="s">
        <v>13</v>
      </c>
      <c r="C6" s="68"/>
      <c r="D6" s="68"/>
      <c r="E6" s="68">
        <f>+旧大田原市!E6+旧黒羽町!E6+旧湯津上村!E6</f>
        <v>23129795</v>
      </c>
      <c r="F6" s="68">
        <f>+旧大田原市!F6+旧黒羽町!F6+旧湯津上村!F6</f>
        <v>27146889</v>
      </c>
      <c r="G6" s="68">
        <f>+旧大田原市!G6+旧黒羽町!G6+旧湯津上村!G6</f>
        <v>27629521</v>
      </c>
      <c r="H6" s="68">
        <f>+旧大田原市!H6+旧黒羽町!H6+旧湯津上村!H6</f>
        <v>31089085</v>
      </c>
      <c r="I6" s="68">
        <f>+旧大田原市!I6+旧黒羽町!I6+旧湯津上村!I6</f>
        <v>25571954</v>
      </c>
      <c r="J6" s="68">
        <f>+旧大田原市!J6+旧黒羽町!J6+旧湯津上村!J6</f>
        <v>25558394</v>
      </c>
      <c r="K6" s="68">
        <f>+旧大田原市!K6+旧黒羽町!K6+旧湯津上村!K6</f>
        <v>26981067</v>
      </c>
      <c r="L6" s="68">
        <f>+旧大田原市!L6+旧黒羽町!L6+旧湯津上村!L6</f>
        <v>26702538</v>
      </c>
      <c r="M6" s="68">
        <f>+旧大田原市!M6+旧黒羽町!M6+旧湯津上村!M6</f>
        <v>28035295</v>
      </c>
      <c r="N6" s="68">
        <f>+旧大田原市!N6+旧黒羽町!N6+旧湯津上村!N6</f>
        <v>25896431</v>
      </c>
      <c r="O6" s="68">
        <f>+旧大田原市!O6+旧黒羽町!O6+旧湯津上村!O6</f>
        <v>27190142</v>
      </c>
      <c r="P6" s="68">
        <f>+旧大田原市!P6+旧黒羽町!P6+旧湯津上村!P6</f>
        <v>26340663</v>
      </c>
      <c r="Q6" s="68">
        <f>+旧大田原市!Q6+旧黒羽町!Q6+旧湯津上村!Q6</f>
        <v>26051421</v>
      </c>
      <c r="R6" s="68">
        <f>+旧大田原市!R6+旧黒羽町!R6+旧湯津上村!R6</f>
        <v>26561228</v>
      </c>
      <c r="S6" s="45">
        <v>27399609</v>
      </c>
      <c r="T6" s="45">
        <v>28856414</v>
      </c>
      <c r="U6" s="45">
        <v>28681344</v>
      </c>
      <c r="V6" s="45">
        <v>28730304</v>
      </c>
      <c r="W6" s="45">
        <v>32713529</v>
      </c>
      <c r="X6" s="45">
        <v>31324964</v>
      </c>
      <c r="Y6" s="45">
        <v>32357923</v>
      </c>
      <c r="Z6" s="119">
        <v>32309183</v>
      </c>
      <c r="AA6" s="119">
        <v>35601347</v>
      </c>
      <c r="AB6" s="119">
        <v>31742993</v>
      </c>
      <c r="AC6" s="119">
        <v>34287172</v>
      </c>
      <c r="AD6" s="131">
        <v>34102592</v>
      </c>
      <c r="AE6" s="131">
        <v>34007614</v>
      </c>
      <c r="AF6" s="131">
        <v>34608495</v>
      </c>
      <c r="AG6" s="131">
        <v>32264258</v>
      </c>
    </row>
    <row r="7" spans="1:33" ht="14.1" customHeight="1" x14ac:dyDescent="0.2">
      <c r="A7" s="151"/>
      <c r="B7" s="42" t="s">
        <v>14</v>
      </c>
      <c r="C7" s="69"/>
      <c r="D7" s="69"/>
      <c r="E7" s="69">
        <f>+旧大田原市!E7+旧黒羽町!E7+旧湯津上村!E7</f>
        <v>809915</v>
      </c>
      <c r="F7" s="69">
        <f>+旧大田原市!F7+旧黒羽町!F7+旧湯津上村!F7</f>
        <v>861565</v>
      </c>
      <c r="G7" s="69">
        <f>+旧大田原市!G7+旧黒羽町!G7+旧湯津上村!G7</f>
        <v>1922122</v>
      </c>
      <c r="H7" s="69">
        <f>+旧大田原市!H7+旧黒羽町!H7+旧湯津上村!H7</f>
        <v>880816</v>
      </c>
      <c r="I7" s="69">
        <f>+旧大田原市!I7+旧黒羽町!I7+旧湯津上村!I7</f>
        <v>836862</v>
      </c>
      <c r="J7" s="69">
        <f>+旧大田原市!J7+旧黒羽町!J7+旧湯津上村!J7</f>
        <v>1268984</v>
      </c>
      <c r="K7" s="69">
        <f>+旧大田原市!K7+旧黒羽町!K7+旧湯津上村!K7</f>
        <v>865629</v>
      </c>
      <c r="L7" s="69">
        <f>+旧大田原市!L7+旧黒羽町!L7+旧湯津上村!L7</f>
        <v>1309854</v>
      </c>
      <c r="M7" s="69">
        <f>+旧大田原市!M7+旧黒羽町!M7+旧湯津上村!M7</f>
        <v>1176831</v>
      </c>
      <c r="N7" s="69">
        <f>+旧大田原市!N7+旧黒羽町!N7+旧湯津上村!N7</f>
        <v>1339466</v>
      </c>
      <c r="O7" s="69">
        <f>+旧大田原市!O7+旧黒羽町!O7+旧湯津上村!O7</f>
        <v>1375126</v>
      </c>
      <c r="P7" s="69">
        <f>+旧大田原市!P7+旧黒羽町!P7+旧湯津上村!P7</f>
        <v>1085052</v>
      </c>
      <c r="Q7" s="69">
        <f>+旧大田原市!Q7+旧黒羽町!Q7+旧湯津上村!Q7</f>
        <v>1860192</v>
      </c>
      <c r="R7" s="69">
        <f>+旧大田原市!R7+旧黒羽町!R7+旧湯津上村!R7</f>
        <v>1134525</v>
      </c>
      <c r="S7" s="44">
        <v>1193714</v>
      </c>
      <c r="T7" s="44">
        <v>1469377</v>
      </c>
      <c r="U7" s="44">
        <v>1122465</v>
      </c>
      <c r="V7" s="44">
        <v>1284316</v>
      </c>
      <c r="W7" s="44">
        <v>1651746</v>
      </c>
      <c r="X7" s="44">
        <v>1887201</v>
      </c>
      <c r="Y7" s="44">
        <v>2090028</v>
      </c>
      <c r="Z7" s="44">
        <v>2188974</v>
      </c>
      <c r="AA7" s="44">
        <v>1550472</v>
      </c>
      <c r="AB7" s="44">
        <v>1501162</v>
      </c>
      <c r="AC7" s="44">
        <v>1278127</v>
      </c>
      <c r="AD7" s="132">
        <v>1079826</v>
      </c>
      <c r="AE7" s="132">
        <v>1257641</v>
      </c>
      <c r="AF7" s="132">
        <v>1133194</v>
      </c>
      <c r="AG7" s="132">
        <v>899927</v>
      </c>
    </row>
    <row r="8" spans="1:33" ht="14.1" customHeight="1" x14ac:dyDescent="0.2">
      <c r="A8" s="151"/>
      <c r="B8" s="42" t="s">
        <v>15</v>
      </c>
      <c r="C8" s="68"/>
      <c r="D8" s="68"/>
      <c r="E8" s="68">
        <f>+旧大田原市!E8+旧黒羽町!E8+旧湯津上村!E8</f>
        <v>139568</v>
      </c>
      <c r="F8" s="68">
        <f>+旧大田原市!F8+旧黒羽町!F8+旧湯津上村!F8</f>
        <v>145532</v>
      </c>
      <c r="G8" s="68">
        <f>+旧大田原市!G8+旧黒羽町!G8+旧湯津上村!G8</f>
        <v>1173700</v>
      </c>
      <c r="H8" s="68">
        <f>+旧大田原市!H8+旧黒羽町!H8+旧湯津上村!H8</f>
        <v>96719</v>
      </c>
      <c r="I8" s="68">
        <f>+旧大田原市!I8+旧黒羽町!I8+旧湯津上村!I8</f>
        <v>114149</v>
      </c>
      <c r="J8" s="68">
        <f>+旧大田原市!J8+旧黒羽町!J8+旧湯津上村!J8</f>
        <v>382626</v>
      </c>
      <c r="K8" s="68">
        <f>+旧大田原市!K8+旧黒羽町!K8+旧湯津上村!K8</f>
        <v>129233</v>
      </c>
      <c r="L8" s="68">
        <f>+旧大田原市!L8+旧黒羽町!L8+旧湯津上村!L8</f>
        <v>519272</v>
      </c>
      <c r="M8" s="68">
        <f>+旧大田原市!M8+旧黒羽町!M8+旧湯津上村!M8</f>
        <v>197214</v>
      </c>
      <c r="N8" s="68">
        <f>+旧大田原市!N8+旧黒羽町!N8+旧湯津上村!N8</f>
        <v>339234</v>
      </c>
      <c r="O8" s="68">
        <f>+旧大田原市!O8+旧黒羽町!O8+旧湯津上村!O8</f>
        <v>368659</v>
      </c>
      <c r="P8" s="68">
        <f>+旧大田原市!P8+旧黒羽町!P8+旧湯津上村!P8</f>
        <v>280689</v>
      </c>
      <c r="Q8" s="68">
        <f>+旧大田原市!Q8+旧黒羽町!Q8+旧湯津上村!Q8</f>
        <v>828904</v>
      </c>
      <c r="R8" s="68">
        <f>+旧大田原市!R8+旧黒羽町!R8+旧湯津上村!R8</f>
        <v>125910</v>
      </c>
      <c r="S8" s="45">
        <v>366146</v>
      </c>
      <c r="T8" s="45">
        <v>144460</v>
      </c>
      <c r="U8" s="45">
        <v>218546</v>
      </c>
      <c r="V8" s="45">
        <v>194602</v>
      </c>
      <c r="W8" s="45">
        <v>296981</v>
      </c>
      <c r="X8" s="45">
        <v>241927</v>
      </c>
      <c r="Y8" s="45">
        <v>376250</v>
      </c>
      <c r="Z8" s="119">
        <v>940675</v>
      </c>
      <c r="AA8" s="119">
        <v>181458</v>
      </c>
      <c r="AB8" s="119">
        <v>241866</v>
      </c>
      <c r="AC8" s="119">
        <v>122567</v>
      </c>
      <c r="AD8" s="131">
        <v>156638</v>
      </c>
      <c r="AE8" s="131">
        <v>139040</v>
      </c>
      <c r="AF8" s="131">
        <v>67205</v>
      </c>
      <c r="AG8" s="131">
        <v>103089</v>
      </c>
    </row>
    <row r="9" spans="1:33" ht="14.1" customHeight="1" x14ac:dyDescent="0.2">
      <c r="A9" s="151"/>
      <c r="B9" s="42" t="s">
        <v>16</v>
      </c>
      <c r="C9" s="69"/>
      <c r="D9" s="69"/>
      <c r="E9" s="69">
        <f>+旧大田原市!E9+旧黒羽町!E9+旧湯津上村!E9</f>
        <v>670347</v>
      </c>
      <c r="F9" s="69">
        <f>+旧大田原市!F9+旧黒羽町!F9+旧湯津上村!F9</f>
        <v>716033</v>
      </c>
      <c r="G9" s="69">
        <f>+旧大田原市!G9+旧黒羽町!G9+旧湯津上村!G9</f>
        <v>748422</v>
      </c>
      <c r="H9" s="69">
        <f>+旧大田原市!H9+旧黒羽町!H9+旧湯津上村!H9</f>
        <v>784097</v>
      </c>
      <c r="I9" s="69">
        <f>+旧大田原市!I9+旧黒羽町!I9+旧湯津上村!I9</f>
        <v>722713</v>
      </c>
      <c r="J9" s="69">
        <f>+旧大田原市!J9+旧黒羽町!J9+旧湯津上村!J9</f>
        <v>886358</v>
      </c>
      <c r="K9" s="69">
        <f>+旧大田原市!K9+旧黒羽町!K9+旧湯津上村!K9</f>
        <v>736396</v>
      </c>
      <c r="L9" s="69">
        <f>+旧大田原市!L9+旧黒羽町!L9+旧湯津上村!L9</f>
        <v>790582</v>
      </c>
      <c r="M9" s="69">
        <f>+旧大田原市!M9+旧黒羽町!M9+旧湯津上村!M9</f>
        <v>979617</v>
      </c>
      <c r="N9" s="69">
        <f>+旧大田原市!N9+旧黒羽町!N9+旧湯津上村!N9</f>
        <v>1000232</v>
      </c>
      <c r="O9" s="69">
        <f>+旧大田原市!O9+旧黒羽町!O9+旧湯津上村!O9</f>
        <v>1006467</v>
      </c>
      <c r="P9" s="69">
        <f>+旧大田原市!P9+旧黒羽町!P9+旧湯津上村!P9</f>
        <v>804363</v>
      </c>
      <c r="Q9" s="69">
        <f>+旧大田原市!Q9+旧黒羽町!Q9+旧湯津上村!Q9</f>
        <v>1031288</v>
      </c>
      <c r="R9" s="69">
        <f>+旧大田原市!R9+旧黒羽町!R9+旧湯津上村!R9</f>
        <v>1008615</v>
      </c>
      <c r="S9" s="44">
        <v>827568</v>
      </c>
      <c r="T9" s="44">
        <v>1324917</v>
      </c>
      <c r="U9" s="44">
        <v>903919</v>
      </c>
      <c r="V9" s="44">
        <v>1089714</v>
      </c>
      <c r="W9" s="44">
        <v>1354765</v>
      </c>
      <c r="X9" s="44">
        <v>1645274</v>
      </c>
      <c r="Y9" s="44">
        <v>1713778</v>
      </c>
      <c r="Z9" s="44">
        <v>1248299</v>
      </c>
      <c r="AA9" s="44">
        <v>1369014</v>
      </c>
      <c r="AB9" s="44">
        <v>1259296</v>
      </c>
      <c r="AC9" s="44">
        <v>1155560</v>
      </c>
      <c r="AD9" s="132">
        <v>923188</v>
      </c>
      <c r="AE9" s="132">
        <v>1118601</v>
      </c>
      <c r="AF9" s="132">
        <v>1065989</v>
      </c>
      <c r="AG9" s="132">
        <v>796838</v>
      </c>
    </row>
    <row r="10" spans="1:33" ht="14.1" customHeight="1" x14ac:dyDescent="0.2">
      <c r="A10" s="151"/>
      <c r="B10" s="42" t="s">
        <v>17</v>
      </c>
      <c r="C10" s="70"/>
      <c r="D10" s="70"/>
      <c r="E10" s="70">
        <f>+旧大田原市!E10+旧黒羽町!E10+旧湯津上村!E10</f>
        <v>-230878</v>
      </c>
      <c r="F10" s="70">
        <f>+旧大田原市!F10+旧黒羽町!F10+旧湯津上村!F10</f>
        <v>45686</v>
      </c>
      <c r="G10" s="70">
        <f>+旧大田原市!G10+旧黒羽町!G10+旧湯津上村!G10</f>
        <v>32389</v>
      </c>
      <c r="H10" s="70">
        <f>+旧大田原市!H10+旧黒羽町!H10+旧湯津上村!H10</f>
        <v>35675</v>
      </c>
      <c r="I10" s="70">
        <f>+旧大田原市!I10+旧黒羽町!I10+旧湯津上村!I10</f>
        <v>-61384</v>
      </c>
      <c r="J10" s="70">
        <f>+旧大田原市!J10+旧黒羽町!J10+旧湯津上村!J10</f>
        <v>163645</v>
      </c>
      <c r="K10" s="70">
        <f>+旧大田原市!K10+旧黒羽町!K10+旧湯津上村!K10</f>
        <v>-149962</v>
      </c>
      <c r="L10" s="70">
        <f>+旧大田原市!L10+旧黒羽町!L10+旧湯津上村!L10</f>
        <v>68886</v>
      </c>
      <c r="M10" s="70">
        <f>+旧大田原市!M10+旧黒羽町!M10+旧湯津上村!M10</f>
        <v>188723</v>
      </c>
      <c r="N10" s="70">
        <f>+旧大田原市!N10+旧黒羽町!N10+旧湯津上村!N10</f>
        <v>20615</v>
      </c>
      <c r="O10" s="70">
        <f>+旧大田原市!O10+旧黒羽町!O10+旧湯津上村!O10</f>
        <v>6235</v>
      </c>
      <c r="P10" s="70">
        <f>+旧大田原市!P10+旧黒羽町!P10+旧湯津上村!P10</f>
        <v>-202104</v>
      </c>
      <c r="Q10" s="70">
        <f>+旧大田原市!Q10+旧黒羽町!Q10+旧湯津上村!Q10</f>
        <v>204225</v>
      </c>
      <c r="R10" s="70">
        <f>+旧大田原市!R10+旧黒羽町!R10+旧湯津上村!R10</f>
        <v>-22673</v>
      </c>
      <c r="S10" s="45">
        <v>-191329</v>
      </c>
      <c r="T10" s="45">
        <v>497349</v>
      </c>
      <c r="U10" s="45">
        <v>-420998</v>
      </c>
      <c r="V10" s="45">
        <v>185795</v>
      </c>
      <c r="W10" s="45">
        <v>265051</v>
      </c>
      <c r="X10" s="45">
        <v>290509</v>
      </c>
      <c r="Y10" s="45">
        <v>68504</v>
      </c>
      <c r="Z10" s="119">
        <v>-465479</v>
      </c>
      <c r="AA10" s="119">
        <v>120715</v>
      </c>
      <c r="AB10" s="119">
        <v>-109718</v>
      </c>
      <c r="AC10" s="119">
        <v>-103736</v>
      </c>
      <c r="AD10" s="131">
        <v>-232372</v>
      </c>
      <c r="AE10" s="131">
        <v>195413</v>
      </c>
      <c r="AF10" s="131">
        <v>-52612</v>
      </c>
      <c r="AG10" s="131">
        <v>-269151</v>
      </c>
    </row>
    <row r="11" spans="1:33" ht="14.1" customHeight="1" x14ac:dyDescent="0.2">
      <c r="A11" s="151"/>
      <c r="B11" s="42" t="s">
        <v>18</v>
      </c>
      <c r="C11" s="68"/>
      <c r="D11" s="68"/>
      <c r="E11" s="68">
        <f>+旧大田原市!E11+旧黒羽町!E11+旧湯津上村!E11</f>
        <v>318589</v>
      </c>
      <c r="F11" s="68">
        <f>+旧大田原市!F11+旧黒羽町!F11+旧湯津上村!F11</f>
        <v>72090</v>
      </c>
      <c r="G11" s="68">
        <f>+旧大田原市!G11+旧黒羽町!G11+旧湯津上村!G11</f>
        <v>14584</v>
      </c>
      <c r="H11" s="68">
        <f>+旧大田原市!H11+旧黒羽町!H11+旧湯津上村!H11</f>
        <v>47997</v>
      </c>
      <c r="I11" s="68">
        <f>+旧大田原市!I11+旧黒羽町!I11+旧湯津上村!I11</f>
        <v>30970</v>
      </c>
      <c r="J11" s="68">
        <f>+旧大田原市!J11+旧黒羽町!J11+旧湯津上村!J11</f>
        <v>21879</v>
      </c>
      <c r="K11" s="68">
        <f>+旧大田原市!K11+旧黒羽町!K11+旧湯津上村!K11</f>
        <v>116988</v>
      </c>
      <c r="L11" s="68">
        <f>+旧大田原市!L11+旧黒羽町!L11+旧湯津上村!L11</f>
        <v>112298</v>
      </c>
      <c r="M11" s="68">
        <f>+旧大田原市!M11+旧黒羽町!M11+旧湯津上村!M11</f>
        <v>523095</v>
      </c>
      <c r="N11" s="68">
        <f>+旧大田原市!N11+旧黒羽町!N11+旧湯津上村!N11</f>
        <v>550429</v>
      </c>
      <c r="O11" s="68">
        <f>+旧大田原市!O11+旧黒羽町!O11+旧湯津上村!O11</f>
        <v>185274</v>
      </c>
      <c r="P11" s="68">
        <f>+旧大田原市!P11+旧黒羽町!P11+旧湯津上村!P11</f>
        <v>11261</v>
      </c>
      <c r="Q11" s="68">
        <f>+旧大田原市!Q11+旧黒羽町!Q11+旧湯津上村!Q11</f>
        <v>271917</v>
      </c>
      <c r="R11" s="68">
        <f>+旧大田原市!R11+旧黒羽町!R11+旧湯津上村!R11</f>
        <v>300811</v>
      </c>
      <c r="S11" s="45">
        <v>1358250</v>
      </c>
      <c r="T11" s="45">
        <v>302663</v>
      </c>
      <c r="U11" s="45">
        <v>105581</v>
      </c>
      <c r="V11" s="45">
        <v>105152</v>
      </c>
      <c r="W11" s="45">
        <v>51629</v>
      </c>
      <c r="X11" s="45">
        <v>1000594</v>
      </c>
      <c r="Y11" s="45">
        <v>1024776</v>
      </c>
      <c r="Z11" s="119">
        <v>500801</v>
      </c>
      <c r="AA11" s="119">
        <v>301700</v>
      </c>
      <c r="AB11" s="119">
        <v>400891</v>
      </c>
      <c r="AC11" s="119">
        <v>402275</v>
      </c>
      <c r="AD11" s="131">
        <v>201188</v>
      </c>
      <c r="AE11" s="131">
        <v>200286</v>
      </c>
      <c r="AF11" s="131">
        <v>300175</v>
      </c>
      <c r="AG11" s="131">
        <v>300134</v>
      </c>
    </row>
    <row r="12" spans="1:33" ht="14.1" customHeight="1" x14ac:dyDescent="0.2">
      <c r="A12" s="151"/>
      <c r="B12" s="42" t="s">
        <v>19</v>
      </c>
      <c r="C12" s="68"/>
      <c r="D12" s="68"/>
      <c r="E12" s="68">
        <f>+旧大田原市!E12+旧黒羽町!E12+旧湯津上村!E12</f>
        <v>0</v>
      </c>
      <c r="F12" s="68">
        <f>+旧大田原市!F12+旧黒羽町!F12+旧湯津上村!F12</f>
        <v>0</v>
      </c>
      <c r="G12" s="68">
        <f>+旧大田原市!G12+旧黒羽町!G12+旧湯津上村!G12</f>
        <v>0</v>
      </c>
      <c r="H12" s="68">
        <f>+旧大田原市!H12+旧黒羽町!H12+旧湯津上村!H12</f>
        <v>0</v>
      </c>
      <c r="I12" s="68">
        <f>+旧大田原市!I12+旧黒羽町!I12+旧湯津上村!I12</f>
        <v>0</v>
      </c>
      <c r="J12" s="68">
        <f>+旧大田原市!J12+旧黒羽町!J12+旧湯津上村!J12</f>
        <v>0</v>
      </c>
      <c r="K12" s="68">
        <f>+旧大田原市!K12+旧黒羽町!K12+旧湯津上村!K12</f>
        <v>0</v>
      </c>
      <c r="L12" s="68">
        <f>+旧大田原市!L12+旧黒羽町!L12+旧湯津上村!L12</f>
        <v>0</v>
      </c>
      <c r="M12" s="68">
        <f>+旧大田原市!M12+旧黒羽町!M12+旧湯津上村!M12</f>
        <v>0</v>
      </c>
      <c r="N12" s="68">
        <f>+旧大田原市!N12+旧黒羽町!N12+旧湯津上村!N12</f>
        <v>0</v>
      </c>
      <c r="O12" s="68">
        <f>+旧大田原市!O12+旧黒羽町!O12+旧湯津上村!O12</f>
        <v>0</v>
      </c>
      <c r="P12" s="68">
        <f>+旧大田原市!P12+旧黒羽町!P12+旧湯津上村!P12</f>
        <v>1</v>
      </c>
      <c r="Q12" s="68">
        <f>+旧大田原市!Q12+旧黒羽町!Q12+旧湯津上村!Q12</f>
        <v>0</v>
      </c>
      <c r="R12" s="68">
        <f>+旧大田原市!R12+旧黒羽町!R12+旧湯津上村!R12</f>
        <v>1</v>
      </c>
      <c r="S12" s="45">
        <v>0</v>
      </c>
      <c r="T12" s="45">
        <v>0</v>
      </c>
      <c r="U12" s="45">
        <v>32318</v>
      </c>
      <c r="V12" s="45">
        <v>144970</v>
      </c>
      <c r="W12" s="45">
        <v>175356</v>
      </c>
      <c r="X12" s="118" t="s">
        <v>323</v>
      </c>
      <c r="Y12" s="118" t="s">
        <v>323</v>
      </c>
      <c r="Z12" s="120" t="s">
        <v>323</v>
      </c>
      <c r="AA12" s="120" t="s">
        <v>323</v>
      </c>
      <c r="AB12" s="120" t="s">
        <v>323</v>
      </c>
      <c r="AC12" s="120" t="s">
        <v>323</v>
      </c>
      <c r="AD12" s="133" t="s">
        <v>323</v>
      </c>
      <c r="AE12" s="133">
        <v>0</v>
      </c>
      <c r="AF12" s="133">
        <v>0</v>
      </c>
      <c r="AG12" s="133">
        <v>0</v>
      </c>
    </row>
    <row r="13" spans="1:33" ht="14.1" customHeight="1" x14ac:dyDescent="0.2">
      <c r="A13" s="151"/>
      <c r="B13" s="42" t="s">
        <v>20</v>
      </c>
      <c r="C13" s="68"/>
      <c r="D13" s="68"/>
      <c r="E13" s="68">
        <f>+旧大田原市!E13+旧黒羽町!E13+旧湯津上村!E13</f>
        <v>200000</v>
      </c>
      <c r="F13" s="68">
        <f>+旧大田原市!F13+旧黒羽町!F13+旧湯津上村!F13</f>
        <v>553000</v>
      </c>
      <c r="G13" s="68">
        <f>+旧大田原市!G13+旧黒羽町!G13+旧湯津上村!G13</f>
        <v>0</v>
      </c>
      <c r="H13" s="68">
        <f>+旧大田原市!H13+旧黒羽町!H13+旧湯津上村!H13</f>
        <v>40000</v>
      </c>
      <c r="I13" s="68">
        <f>+旧大田原市!I13+旧黒羽町!I13+旧湯津上村!I13</f>
        <v>0</v>
      </c>
      <c r="J13" s="68">
        <f>+旧大田原市!J13+旧黒羽町!J13+旧湯津上村!J13</f>
        <v>74000</v>
      </c>
      <c r="K13" s="68">
        <f>+旧大田原市!K13+旧黒羽町!K13+旧湯津上村!K13</f>
        <v>0</v>
      </c>
      <c r="L13" s="68">
        <f>+旧大田原市!L13+旧黒羽町!L13+旧湯津上村!L13</f>
        <v>100000</v>
      </c>
      <c r="M13" s="68">
        <f>+旧大田原市!M13+旧黒羽町!M13+旧湯津上村!M13</f>
        <v>100000</v>
      </c>
      <c r="N13" s="68">
        <f>+旧大田原市!N13+旧黒羽町!N13+旧湯津上村!N13</f>
        <v>100000</v>
      </c>
      <c r="O13" s="68">
        <f>+旧大田原市!O13+旧黒羽町!O13+旧湯津上村!O13</f>
        <v>200000</v>
      </c>
      <c r="P13" s="68">
        <f>+旧大田原市!P13+旧黒羽町!P13+旧湯津上村!P13</f>
        <v>319789</v>
      </c>
      <c r="Q13" s="68">
        <f>+旧大田原市!Q13+旧黒羽町!Q13+旧湯津上村!Q13</f>
        <v>164000</v>
      </c>
      <c r="R13" s="68">
        <f>+旧大田原市!R13+旧黒羽町!R13+旧湯津上村!R13</f>
        <v>248000</v>
      </c>
      <c r="S13" s="45">
        <v>523333</v>
      </c>
      <c r="T13" s="45">
        <v>500000</v>
      </c>
      <c r="U13" s="45">
        <v>500000</v>
      </c>
      <c r="V13" s="45">
        <v>500000</v>
      </c>
      <c r="W13" s="45">
        <v>400000</v>
      </c>
      <c r="X13" s="118" t="s">
        <v>323</v>
      </c>
      <c r="Y13" s="45">
        <v>300000</v>
      </c>
      <c r="Z13" s="119">
        <v>600000</v>
      </c>
      <c r="AA13" s="119">
        <v>500000</v>
      </c>
      <c r="AB13" s="119">
        <v>500000</v>
      </c>
      <c r="AC13" s="119">
        <v>700000</v>
      </c>
      <c r="AD13" s="131">
        <v>700000</v>
      </c>
      <c r="AE13" s="131">
        <v>300000</v>
      </c>
      <c r="AF13" s="131">
        <v>300000</v>
      </c>
      <c r="AG13" s="131">
        <v>600000</v>
      </c>
    </row>
    <row r="14" spans="1:33" ht="14.1" customHeight="1" x14ac:dyDescent="0.2">
      <c r="A14" s="151"/>
      <c r="B14" s="42" t="s">
        <v>21</v>
      </c>
      <c r="C14" s="69"/>
      <c r="D14" s="69"/>
      <c r="E14" s="69">
        <f>+旧大田原市!E14+旧黒羽町!E14+旧湯津上村!E14</f>
        <v>-112289</v>
      </c>
      <c r="F14" s="69">
        <f>+旧大田原市!F14+旧黒羽町!F14+旧湯津上村!F14</f>
        <v>-435224</v>
      </c>
      <c r="G14" s="69">
        <f>+旧大田原市!G14+旧黒羽町!G14+旧湯津上村!G14</f>
        <v>46973</v>
      </c>
      <c r="H14" s="69">
        <f>+旧大田原市!H14+旧黒羽町!H14+旧湯津上村!H14</f>
        <v>43672</v>
      </c>
      <c r="I14" s="69">
        <f>+旧大田原市!I14+旧黒羽町!I14+旧湯津上村!I14</f>
        <v>-30414</v>
      </c>
      <c r="J14" s="69">
        <f>+旧大田原市!J14+旧黒羽町!J14+旧湯津上村!J14</f>
        <v>111524</v>
      </c>
      <c r="K14" s="69">
        <f>+旧大田原市!K14+旧黒羽町!K14+旧湯津上村!K14</f>
        <v>-32974</v>
      </c>
      <c r="L14" s="69">
        <f>+旧大田原市!L14+旧黒羽町!L14+旧湯津上村!L14</f>
        <v>81184</v>
      </c>
      <c r="M14" s="69">
        <f>+旧大田原市!M14+旧黒羽町!M14+旧湯津上村!M14</f>
        <v>611818</v>
      </c>
      <c r="N14" s="69">
        <f>+旧大田原市!N14+旧黒羽町!N14+旧湯津上村!N14</f>
        <v>471044</v>
      </c>
      <c r="O14" s="69">
        <f>+旧大田原市!O14+旧黒羽町!O14+旧湯津上村!O14</f>
        <v>-8491</v>
      </c>
      <c r="P14" s="69">
        <f>+旧大田原市!P14+旧黒羽町!P14+旧湯津上村!P14</f>
        <v>-510631</v>
      </c>
      <c r="Q14" s="69">
        <f>+旧大田原市!Q14+旧黒羽町!Q14+旧湯津上村!Q14</f>
        <v>312142</v>
      </c>
      <c r="R14" s="69">
        <f>+旧大田原市!R14+旧黒羽町!R14+旧湯津上村!R14</f>
        <v>30139</v>
      </c>
      <c r="S14" s="44">
        <v>643588</v>
      </c>
      <c r="T14" s="44">
        <v>300012</v>
      </c>
      <c r="U14" s="44">
        <v>-783099</v>
      </c>
      <c r="V14" s="44">
        <v>-64083</v>
      </c>
      <c r="W14" s="44">
        <v>92036</v>
      </c>
      <c r="X14" s="44">
        <v>1291103</v>
      </c>
      <c r="Y14" s="44">
        <v>793280</v>
      </c>
      <c r="Z14" s="44">
        <v>-564678</v>
      </c>
      <c r="AA14" s="44">
        <v>-77585</v>
      </c>
      <c r="AB14" s="44">
        <v>-208827</v>
      </c>
      <c r="AC14" s="44">
        <v>-401461</v>
      </c>
      <c r="AD14" s="132">
        <v>-731184</v>
      </c>
      <c r="AE14" s="132">
        <v>95699</v>
      </c>
      <c r="AF14" s="132">
        <v>-52437</v>
      </c>
      <c r="AG14" s="132">
        <v>-569017</v>
      </c>
    </row>
    <row r="15" spans="1:33" ht="14.1" customHeight="1" x14ac:dyDescent="0.2">
      <c r="A15" s="151"/>
      <c r="B15" s="3" t="s">
        <v>22</v>
      </c>
      <c r="C15" s="71"/>
      <c r="D15" s="71"/>
      <c r="E15" s="71">
        <f t="shared" ref="E15:R15" si="0">+E9/E19*100</f>
        <v>4.8012123733243488</v>
      </c>
      <c r="F15" s="71">
        <f t="shared" si="0"/>
        <v>4.6573911667931345</v>
      </c>
      <c r="G15" s="71">
        <f t="shared" si="0"/>
        <v>4.8043282361277173</v>
      </c>
      <c r="H15" s="71">
        <f t="shared" si="0"/>
        <v>5.0344929255504738</v>
      </c>
      <c r="I15" s="71">
        <f t="shared" si="0"/>
        <v>4.4432515925822456</v>
      </c>
      <c r="J15" s="71">
        <f t="shared" si="0"/>
        <v>5.2960610949671052</v>
      </c>
      <c r="K15" s="71">
        <f t="shared" si="0"/>
        <v>4.2420803173489636</v>
      </c>
      <c r="L15" s="71">
        <f t="shared" si="0"/>
        <v>4.416049605666168</v>
      </c>
      <c r="M15" s="71">
        <f t="shared" si="0"/>
        <v>5.4372907975394744</v>
      </c>
      <c r="N15" s="71">
        <f t="shared" si="0"/>
        <v>5.5830092171405736</v>
      </c>
      <c r="O15" s="71">
        <f t="shared" si="0"/>
        <v>5.668506048773053</v>
      </c>
      <c r="P15" s="71">
        <f t="shared" si="0"/>
        <v>4.7051932713109164</v>
      </c>
      <c r="Q15" s="71">
        <f t="shared" si="0"/>
        <v>6.5462360196593767</v>
      </c>
      <c r="R15" s="71">
        <f t="shared" si="0"/>
        <v>6.4686338135588661</v>
      </c>
      <c r="S15" s="46">
        <f t="shared" ref="S15:Y15" si="1">+S9/S19*100</f>
        <v>5.2218514539090055</v>
      </c>
      <c r="T15" s="46">
        <f t="shared" si="1"/>
        <v>8.1327357904532267</v>
      </c>
      <c r="U15" s="46">
        <f t="shared" si="1"/>
        <v>5.3997660449250615</v>
      </c>
      <c r="V15" s="46">
        <f t="shared" si="1"/>
        <v>6.0302049789584684</v>
      </c>
      <c r="W15" s="46">
        <f t="shared" si="1"/>
        <v>7.3864606299055904</v>
      </c>
      <c r="X15" s="46">
        <f t="shared" si="1"/>
        <v>8.544571109815184</v>
      </c>
      <c r="Y15" s="46">
        <f t="shared" si="1"/>
        <v>8.9493968766423286</v>
      </c>
      <c r="Z15" s="46">
        <f t="shared" ref="Z15:AC15" si="2">+Z9/Z19*100</f>
        <v>6.4634378205703076</v>
      </c>
      <c r="AA15" s="46">
        <f t="shared" si="2"/>
        <v>7.0430468783801716</v>
      </c>
      <c r="AB15" s="46">
        <f t="shared" si="2"/>
        <v>6.4523100629457044</v>
      </c>
      <c r="AC15" s="46">
        <f t="shared" si="2"/>
        <v>5.8667650925547736</v>
      </c>
      <c r="AD15" s="46">
        <f t="shared" ref="AD15:AE15" si="3">+AD9/AD19*100</f>
        <v>4.7849196776626401</v>
      </c>
      <c r="AE15" s="46">
        <f t="shared" si="3"/>
        <v>5.8645162690637243</v>
      </c>
      <c r="AF15" s="46">
        <f t="shared" ref="AF15" si="4">+AF9/AF19*100</f>
        <v>5.6262741056137493</v>
      </c>
      <c r="AG15" s="46">
        <f t="shared" ref="AG15" si="5">+AG9/AG19*100</f>
        <v>4.2897074702220586</v>
      </c>
    </row>
    <row r="16" spans="1:33" ht="14.1" customHeight="1" x14ac:dyDescent="0.2">
      <c r="A16" s="149" t="s">
        <v>23</v>
      </c>
      <c r="B16" s="149"/>
      <c r="C16" s="72"/>
      <c r="D16" s="72"/>
      <c r="E16" s="72">
        <f>+旧大田原市!E16+旧黒羽町!E16+旧湯津上村!E16</f>
        <v>7319996</v>
      </c>
      <c r="F16" s="72">
        <f>+旧大田原市!F16+旧黒羽町!F16+旧湯津上村!F16</f>
        <v>7773489</v>
      </c>
      <c r="G16" s="72">
        <f>+旧大田原市!G16+旧黒羽町!G16+旧湯津上村!G16</f>
        <v>8064832</v>
      </c>
      <c r="H16" s="72">
        <f>+旧大田原市!H16+旧黒羽町!H16+旧湯津上村!H16</f>
        <v>7975306</v>
      </c>
      <c r="I16" s="72">
        <f>+旧大田原市!I16+旧黒羽町!I16+旧湯津上村!I16</f>
        <v>8268675</v>
      </c>
      <c r="J16" s="72">
        <f>+旧大田原市!J16+旧黒羽町!J16+旧湯津上村!J16</f>
        <v>8383182</v>
      </c>
      <c r="K16" s="72">
        <f>+旧大田原市!K16+旧黒羽町!K16+旧湯津上村!K16</f>
        <v>9008141</v>
      </c>
      <c r="L16" s="72">
        <f>+旧大田原市!L16+旧黒羽町!L16+旧湯津上村!L16</f>
        <v>9003314</v>
      </c>
      <c r="M16" s="72">
        <f>+旧大田原市!M16+旧黒羽町!M16+旧湯津上村!M16</f>
        <v>8665767</v>
      </c>
      <c r="N16" s="72">
        <f>+旧大田原市!N16+旧黒羽町!N16+旧湯津上村!N16</f>
        <v>8545304</v>
      </c>
      <c r="O16" s="72">
        <f>+旧大田原市!O16+旧黒羽町!O16+旧湯津上村!O16</f>
        <v>8930771</v>
      </c>
      <c r="P16" s="72">
        <f>+旧大田原市!P16+旧黒羽町!P16+旧湯津上村!P16</f>
        <v>9305566</v>
      </c>
      <c r="Q16" s="72">
        <f>+旧大田原市!Q16+旧黒羽町!Q16+旧湯津上村!Q16</f>
        <v>8416889</v>
      </c>
      <c r="R16" s="72">
        <f>+旧大田原市!R16+旧黒羽町!R16+旧湯津上村!R16</f>
        <v>8585945</v>
      </c>
      <c r="S16" s="47">
        <v>9235948</v>
      </c>
      <c r="T16" s="47">
        <v>9788949</v>
      </c>
      <c r="U16" s="47">
        <v>10005100</v>
      </c>
      <c r="V16" s="47">
        <v>9812857</v>
      </c>
      <c r="W16" s="47">
        <v>9179419</v>
      </c>
      <c r="X16" s="47">
        <v>8444583</v>
      </c>
      <c r="Y16" s="47">
        <v>8961631</v>
      </c>
      <c r="Z16" s="47">
        <v>8890155</v>
      </c>
      <c r="AA16" s="47">
        <v>8789803</v>
      </c>
      <c r="AB16" s="47">
        <v>9105920</v>
      </c>
      <c r="AC16" s="47">
        <v>9483631</v>
      </c>
      <c r="AD16" s="134">
        <v>9195038</v>
      </c>
      <c r="AE16" s="134">
        <v>9404159</v>
      </c>
      <c r="AF16" s="134">
        <v>9505145</v>
      </c>
      <c r="AG16" s="134">
        <v>9480693</v>
      </c>
    </row>
    <row r="17" spans="1:33" ht="14.1" customHeight="1" x14ac:dyDescent="0.2">
      <c r="A17" s="149" t="s">
        <v>24</v>
      </c>
      <c r="B17" s="149"/>
      <c r="C17" s="72"/>
      <c r="D17" s="72"/>
      <c r="E17" s="72">
        <f>+旧大田原市!E17+旧黒羽町!E17+旧湯津上村!E17</f>
        <v>11654476</v>
      </c>
      <c r="F17" s="72">
        <f>+旧大田原市!F17+旧黒羽町!F17+旧湯津上村!F17</f>
        <v>12916813</v>
      </c>
      <c r="G17" s="72">
        <f>+旧大田原市!G17+旧黒羽町!G17+旧湯津上村!G17</f>
        <v>13022908</v>
      </c>
      <c r="H17" s="72">
        <f>+旧大田原市!H17+旧黒羽町!H17+旧湯津上村!H17</f>
        <v>13055941</v>
      </c>
      <c r="I17" s="72">
        <f>+旧大田原市!I17+旧黒羽町!I17+旧湯津上村!I17</f>
        <v>13629079</v>
      </c>
      <c r="J17" s="72">
        <f>+旧大田原市!J17+旧黒羽町!J17+旧湯津上村!J17</f>
        <v>14072931</v>
      </c>
      <c r="K17" s="72">
        <f>+旧大田原市!K17+旧黒羽町!K17+旧湯津上村!K17</f>
        <v>14477247</v>
      </c>
      <c r="L17" s="72">
        <f>+旧大田原市!L17+旧黒羽町!L17+旧湯津上村!L17</f>
        <v>15033210</v>
      </c>
      <c r="M17" s="72">
        <f>+旧大田原市!M17+旧黒羽町!M17+旧湯津上村!M17</f>
        <v>15266503</v>
      </c>
      <c r="N17" s="72">
        <f>+旧大田原市!N17+旧黒羽町!N17+旧湯津上村!N17</f>
        <v>15196511</v>
      </c>
      <c r="O17" s="72">
        <f>+旧大田原市!O17+旧黒羽町!O17+旧湯津上村!O17</f>
        <v>14912071</v>
      </c>
      <c r="P17" s="72">
        <f>+旧大田原市!P17+旧黒羽町!P17+旧湯津上村!P17</f>
        <v>14137413</v>
      </c>
      <c r="Q17" s="72">
        <f>+旧大田原市!Q17+旧黒羽町!Q17+旧湯津上村!Q17</f>
        <v>13098276</v>
      </c>
      <c r="R17" s="72">
        <f>+旧大田原市!R17+旧黒羽町!R17+旧湯津上村!R17</f>
        <v>12873325</v>
      </c>
      <c r="S17" s="47">
        <v>12993611</v>
      </c>
      <c r="T17" s="47">
        <v>12334923</v>
      </c>
      <c r="U17" s="47">
        <v>12623065</v>
      </c>
      <c r="V17" s="47">
        <v>13314685</v>
      </c>
      <c r="W17" s="47">
        <v>13424549</v>
      </c>
      <c r="X17" s="47">
        <v>13587194</v>
      </c>
      <c r="Y17" s="47">
        <v>13786001</v>
      </c>
      <c r="Z17" s="47">
        <v>13593648</v>
      </c>
      <c r="AA17" s="47">
        <v>13685928</v>
      </c>
      <c r="AB17" s="47">
        <v>13959681</v>
      </c>
      <c r="AC17" s="47">
        <v>14579180</v>
      </c>
      <c r="AD17" s="134">
        <v>14768267</v>
      </c>
      <c r="AE17" s="134">
        <v>14709574</v>
      </c>
      <c r="AF17" s="134">
        <v>14731776</v>
      </c>
      <c r="AG17" s="134">
        <v>14807898</v>
      </c>
    </row>
    <row r="18" spans="1:33" ht="14.1" customHeight="1" x14ac:dyDescent="0.2">
      <c r="A18" s="149" t="s">
        <v>25</v>
      </c>
      <c r="B18" s="149"/>
      <c r="C18" s="72"/>
      <c r="D18" s="72"/>
      <c r="E18" s="72">
        <f>+旧大田原市!E18+旧黒羽町!E18+旧湯津上村!E18</f>
        <v>9658374</v>
      </c>
      <c r="F18" s="72">
        <f>+旧大田原市!F18+旧黒羽町!F18+旧湯津上村!F18</f>
        <v>10255837</v>
      </c>
      <c r="G18" s="72">
        <f>+旧大田原市!G18+旧黒羽町!G18+旧湯津上村!G18</f>
        <v>10638685</v>
      </c>
      <c r="H18" s="72">
        <f>+旧大田原市!H18+旧黒羽町!H18+旧湯津上村!H18</f>
        <v>10511298</v>
      </c>
      <c r="I18" s="72">
        <f>+旧大田原市!I18+旧黒羽町!I18+旧湯津上村!I18</f>
        <v>10901263</v>
      </c>
      <c r="J18" s="72">
        <f>+旧大田原市!J18+旧黒羽町!J18+旧湯津上村!J18</f>
        <v>11049292</v>
      </c>
      <c r="K18" s="72">
        <f>+旧大田原市!K18+旧黒羽町!K18+旧湯津上村!K18</f>
        <v>11877720</v>
      </c>
      <c r="L18" s="72">
        <f>+旧大田原市!L18+旧黒羽町!L18+旧湯津上村!L18</f>
        <v>11874553</v>
      </c>
      <c r="M18" s="72">
        <f>+旧大田原市!M18+旧黒羽町!M18+旧湯津上村!M18</f>
        <v>11421694</v>
      </c>
      <c r="N18" s="72">
        <f>+旧大田原市!N18+旧黒羽町!N18+旧湯津上村!N18</f>
        <v>11265991</v>
      </c>
      <c r="O18" s="72">
        <f>+旧大田原市!O18+旧黒羽町!O18+旧湯津上村!O18</f>
        <v>11778219</v>
      </c>
      <c r="P18" s="72">
        <f>+旧大田原市!P18+旧黒羽町!P18+旧湯津上村!P18</f>
        <v>12272567</v>
      </c>
      <c r="Q18" s="72">
        <f>+旧大田原市!Q18+旧黒羽町!Q18+旧湯津上村!Q18</f>
        <v>11079930</v>
      </c>
      <c r="R18" s="72">
        <f>+旧大田原市!R18+旧黒羽町!R18+旧湯津上村!R18</f>
        <v>11305016</v>
      </c>
      <c r="S18" s="47">
        <v>12076855</v>
      </c>
      <c r="T18" s="47">
        <v>12706139</v>
      </c>
      <c r="U18" s="47">
        <v>12989902</v>
      </c>
      <c r="V18" s="47">
        <v>12727134</v>
      </c>
      <c r="W18" s="47">
        <v>11859525</v>
      </c>
      <c r="X18" s="47">
        <v>10864794</v>
      </c>
      <c r="Y18" s="47">
        <v>11527743</v>
      </c>
      <c r="Z18" s="47">
        <v>11494202</v>
      </c>
      <c r="AA18" s="47">
        <v>11354361</v>
      </c>
      <c r="AB18" s="47">
        <v>11740000</v>
      </c>
      <c r="AC18" s="47">
        <v>12074856</v>
      </c>
      <c r="AD18" s="134">
        <v>11692033</v>
      </c>
      <c r="AE18" s="134">
        <v>11995891</v>
      </c>
      <c r="AF18" s="134">
        <v>12174949</v>
      </c>
      <c r="AG18" s="134">
        <v>12065275</v>
      </c>
    </row>
    <row r="19" spans="1:33" ht="14.1" customHeight="1" x14ac:dyDescent="0.2">
      <c r="A19" s="149" t="s">
        <v>26</v>
      </c>
      <c r="B19" s="149"/>
      <c r="C19" s="72"/>
      <c r="D19" s="72"/>
      <c r="E19" s="72">
        <f>+旧大田原市!E19+旧黒羽町!E19+旧湯津上村!E19</f>
        <v>13962036</v>
      </c>
      <c r="F19" s="72">
        <f>+旧大田原市!F19+旧黒羽町!F19+旧湯津上村!F19</f>
        <v>15374122</v>
      </c>
      <c r="G19" s="72">
        <f>+旧大田原市!G19+旧黒羽町!G19+旧湯津上村!G19</f>
        <v>15578078</v>
      </c>
      <c r="H19" s="72">
        <f>+旧大田原市!H19+旧黒羽町!H19+旧湯津上村!H19</f>
        <v>15574498</v>
      </c>
      <c r="I19" s="72">
        <f>+旧大田原市!I19+旧黒羽町!I19+旧湯津上村!I19</f>
        <v>16265408</v>
      </c>
      <c r="J19" s="72">
        <f>+旧大田原市!J19+旧黒羽町!J19+旧湯津上村!J19</f>
        <v>16736174</v>
      </c>
      <c r="K19" s="72">
        <f>+旧大田原市!K19+旧黒羽町!K19+旧湯津上村!K19</f>
        <v>17359313</v>
      </c>
      <c r="L19" s="72">
        <f>+旧大田原市!L19+旧黒羽町!L19+旧湯津上村!L19</f>
        <v>17902471</v>
      </c>
      <c r="M19" s="72">
        <f>+旧大田原市!M19+旧黒羽町!M19+旧湯津上村!M19</f>
        <v>18016638</v>
      </c>
      <c r="N19" s="72">
        <f>+旧大田原市!N19+旧黒羽町!N19+旧湯津上村!N19</f>
        <v>17915643</v>
      </c>
      <c r="O19" s="72">
        <f>+旧大田原市!O19+旧黒羽町!O19+旧湯津上村!O19</f>
        <v>17755419</v>
      </c>
      <c r="P19" s="72">
        <f>+旧大田原市!P19+旧黒羽町!P19+旧湯津上村!P19</f>
        <v>17095217</v>
      </c>
      <c r="Q19" s="72">
        <f>+旧大田原市!Q19+旧黒羽町!Q19+旧湯津上村!Q19</f>
        <v>15753908</v>
      </c>
      <c r="R19" s="72">
        <f>+旧大田原市!R19+旧黒羽町!R19+旧湯津上村!R19</f>
        <v>15592396</v>
      </c>
      <c r="S19" s="47">
        <v>15848172</v>
      </c>
      <c r="T19" s="47">
        <v>16291160</v>
      </c>
      <c r="U19" s="47">
        <v>16739966</v>
      </c>
      <c r="V19" s="47">
        <v>18070928</v>
      </c>
      <c r="W19" s="47">
        <v>18341193</v>
      </c>
      <c r="X19" s="47">
        <v>19255197</v>
      </c>
      <c r="Y19" s="47">
        <v>19149648</v>
      </c>
      <c r="Z19" s="47">
        <v>19313236</v>
      </c>
      <c r="AA19" s="47">
        <v>19437809</v>
      </c>
      <c r="AB19" s="47">
        <v>19516979</v>
      </c>
      <c r="AC19" s="47">
        <v>19696715</v>
      </c>
      <c r="AD19" s="134">
        <v>19293699</v>
      </c>
      <c r="AE19" s="134">
        <v>19074054</v>
      </c>
      <c r="AF19" s="134">
        <v>18946624</v>
      </c>
      <c r="AG19" s="134">
        <v>18575579</v>
      </c>
    </row>
    <row r="20" spans="1:33" ht="14.1" customHeight="1" x14ac:dyDescent="0.2">
      <c r="A20" s="149" t="s">
        <v>27</v>
      </c>
      <c r="B20" s="149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48">
        <v>0.67</v>
      </c>
      <c r="T20" s="48">
        <v>0.72</v>
      </c>
      <c r="U20" s="48">
        <v>0.76</v>
      </c>
      <c r="V20" s="48">
        <v>0.77</v>
      </c>
      <c r="W20" s="48">
        <v>0.74</v>
      </c>
      <c r="X20" s="48">
        <v>0.68</v>
      </c>
      <c r="Y20" s="48">
        <v>0.65</v>
      </c>
      <c r="Z20" s="48">
        <v>0.64</v>
      </c>
      <c r="AA20" s="48">
        <v>0.65</v>
      </c>
      <c r="AB20" s="48">
        <v>0.65</v>
      </c>
      <c r="AC20" s="48">
        <v>0.65</v>
      </c>
      <c r="AD20" s="135">
        <v>0.64</v>
      </c>
      <c r="AE20" s="135">
        <v>0.64</v>
      </c>
      <c r="AF20" s="135">
        <v>0.64</v>
      </c>
      <c r="AG20" s="135">
        <v>0.64</v>
      </c>
    </row>
    <row r="21" spans="1:33" ht="14.1" customHeight="1" x14ac:dyDescent="0.2">
      <c r="A21" s="149" t="s">
        <v>28</v>
      </c>
      <c r="B21" s="149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49">
        <v>89</v>
      </c>
      <c r="T21" s="49">
        <v>90</v>
      </c>
      <c r="U21" s="49">
        <v>93.5</v>
      </c>
      <c r="V21" s="49">
        <v>92.4</v>
      </c>
      <c r="W21" s="49">
        <v>92.8</v>
      </c>
      <c r="X21" s="49">
        <v>88.9</v>
      </c>
      <c r="Y21" s="49">
        <v>94.6</v>
      </c>
      <c r="Z21" s="49">
        <v>94.8</v>
      </c>
      <c r="AA21" s="49">
        <v>92.2</v>
      </c>
      <c r="AB21" s="49">
        <v>94.6</v>
      </c>
      <c r="AC21" s="49">
        <v>94.6</v>
      </c>
      <c r="AD21" s="136">
        <v>94.8</v>
      </c>
      <c r="AE21" s="136">
        <v>95.5</v>
      </c>
      <c r="AF21" s="136">
        <v>95.5</v>
      </c>
      <c r="AG21" s="136">
        <v>97.9</v>
      </c>
    </row>
    <row r="22" spans="1:33" ht="14.1" customHeight="1" x14ac:dyDescent="0.2">
      <c r="A22" s="149" t="s">
        <v>29</v>
      </c>
      <c r="B22" s="149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49">
        <v>12.5</v>
      </c>
      <c r="T22" s="49">
        <v>12.7</v>
      </c>
      <c r="U22" s="49">
        <v>14.9</v>
      </c>
      <c r="V22" s="49">
        <v>16.2</v>
      </c>
      <c r="W22" s="49">
        <v>16</v>
      </c>
      <c r="X22" s="49">
        <v>15.2</v>
      </c>
      <c r="Y22" s="49">
        <v>16.600000000000001</v>
      </c>
      <c r="Z22" s="49">
        <v>17</v>
      </c>
      <c r="AA22" s="49">
        <v>16.8</v>
      </c>
      <c r="AB22" s="49">
        <v>17.3</v>
      </c>
      <c r="AC22" s="49">
        <v>17.2</v>
      </c>
      <c r="AD22" s="136">
        <v>17.100000000000001</v>
      </c>
      <c r="AE22" s="136">
        <v>15.9</v>
      </c>
      <c r="AF22" s="136">
        <v>15.8</v>
      </c>
      <c r="AG22" s="136">
        <v>15.4</v>
      </c>
    </row>
    <row r="23" spans="1:33" ht="14.1" customHeight="1" x14ac:dyDescent="0.2">
      <c r="A23" s="149" t="s">
        <v>30</v>
      </c>
      <c r="B23" s="149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49">
        <v>12.4</v>
      </c>
      <c r="T23" s="49">
        <v>11.9</v>
      </c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</row>
    <row r="24" spans="1:33" ht="14.1" customHeight="1" x14ac:dyDescent="0.2">
      <c r="A24" s="4" t="s">
        <v>165</v>
      </c>
      <c r="B24" s="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49">
        <v>12.8</v>
      </c>
      <c r="T24" s="49">
        <v>13.3</v>
      </c>
      <c r="U24" s="49">
        <v>12.1</v>
      </c>
      <c r="V24" s="49">
        <v>13.1</v>
      </c>
      <c r="W24" s="49">
        <v>13.2</v>
      </c>
      <c r="X24" s="49">
        <v>12.6</v>
      </c>
      <c r="Y24" s="49">
        <v>12.3</v>
      </c>
      <c r="Z24" s="49">
        <v>11.9</v>
      </c>
      <c r="AA24" s="49">
        <v>11.4</v>
      </c>
      <c r="AB24" s="49">
        <v>10.7</v>
      </c>
      <c r="AC24" s="49">
        <v>10</v>
      </c>
      <c r="AD24" s="136">
        <v>9.4</v>
      </c>
      <c r="AE24" s="136">
        <v>8.6</v>
      </c>
      <c r="AF24" s="136">
        <v>7.9</v>
      </c>
      <c r="AG24" s="136">
        <v>7.1</v>
      </c>
    </row>
    <row r="25" spans="1:33" ht="14.1" customHeight="1" x14ac:dyDescent="0.2">
      <c r="A25" s="149" t="s">
        <v>166</v>
      </c>
      <c r="B25" s="14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49">
        <v>9.6</v>
      </c>
      <c r="T25" s="49">
        <v>9.1</v>
      </c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</row>
    <row r="26" spans="1:33" ht="14.1" customHeight="1" x14ac:dyDescent="0.2">
      <c r="A26" s="152" t="s">
        <v>313</v>
      </c>
      <c r="B26" s="153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49"/>
      <c r="T26" s="49"/>
      <c r="U26" s="49">
        <v>105.5</v>
      </c>
      <c r="V26" s="49">
        <v>108.2</v>
      </c>
      <c r="W26" s="49">
        <v>110.3</v>
      </c>
      <c r="X26" s="49">
        <v>91.6</v>
      </c>
      <c r="Y26" s="49">
        <v>76.7</v>
      </c>
      <c r="Z26" s="49">
        <v>71.400000000000006</v>
      </c>
      <c r="AA26" s="49">
        <v>60.9</v>
      </c>
      <c r="AB26" s="49">
        <v>52.4</v>
      </c>
      <c r="AC26" s="49">
        <v>47.4</v>
      </c>
      <c r="AD26" s="136">
        <v>49.6</v>
      </c>
      <c r="AE26" s="136">
        <v>51.1</v>
      </c>
      <c r="AF26" s="136">
        <v>58.2</v>
      </c>
      <c r="AG26" s="136">
        <v>63.7</v>
      </c>
    </row>
    <row r="27" spans="1:33" ht="14.1" customHeight="1" x14ac:dyDescent="0.2">
      <c r="A27" s="148" t="s">
        <v>314</v>
      </c>
      <c r="B27" s="148"/>
      <c r="C27" s="69"/>
      <c r="D27" s="69"/>
      <c r="E27" s="69">
        <f>+旧大田原市!E25+旧黒羽町!E25+旧湯津上村!E25</f>
        <v>6422384</v>
      </c>
      <c r="F27" s="69">
        <f>+旧大田原市!F25+旧黒羽町!F25+旧湯津上村!F25</f>
        <v>5349683</v>
      </c>
      <c r="G27" s="69">
        <f>+旧大田原市!G25+旧黒羽町!G25+旧湯津上村!G25</f>
        <v>4814598</v>
      </c>
      <c r="H27" s="69">
        <f>+旧大田原市!H25+旧黒羽町!H25+旧湯津上村!H25</f>
        <v>3594587</v>
      </c>
      <c r="I27" s="69">
        <f>+旧大田原市!I25+旧黒羽町!I25+旧湯津上村!I25</f>
        <v>3948878</v>
      </c>
      <c r="J27" s="69">
        <f>+旧大田原市!J25+旧黒羽町!J25+旧湯津上村!J25</f>
        <v>3734324</v>
      </c>
      <c r="K27" s="69">
        <f>+旧大田原市!K25+旧黒羽町!K25+旧湯津上村!K25</f>
        <v>3804717</v>
      </c>
      <c r="L27" s="69">
        <f>+旧大田原市!L25+旧黒羽町!L25+旧湯津上村!L25</f>
        <v>3855789</v>
      </c>
      <c r="M27" s="69">
        <f>+旧大田原市!M25+旧黒羽町!M25+旧湯津上村!M25</f>
        <v>4913874</v>
      </c>
      <c r="N27" s="69">
        <f>+旧大田原市!N25+旧黒羽町!N25+旧湯津上村!N25</f>
        <v>5382557</v>
      </c>
      <c r="O27" s="69">
        <f>+旧大田原市!O25+旧黒羽町!O25+旧湯津上村!O25</f>
        <v>5473268</v>
      </c>
      <c r="P27" s="69">
        <f>+旧大田原市!P25+旧黒羽町!P25+旧湯津上村!P25</f>
        <v>5043313</v>
      </c>
      <c r="Q27" s="69">
        <f>+旧大田原市!Q25+旧黒羽町!Q25+旧湯津上村!Q25</f>
        <v>3979120</v>
      </c>
      <c r="R27" s="69">
        <f>+旧大田原市!R25+旧黒羽町!R25+旧湯津上村!R25</f>
        <v>3640513</v>
      </c>
      <c r="S27" s="44">
        <f t="shared" ref="S27:Y27" si="6">SUM(S28:S30)</f>
        <v>3348494</v>
      </c>
      <c r="T27" s="44">
        <f t="shared" si="6"/>
        <v>5354468</v>
      </c>
      <c r="U27" s="44">
        <f t="shared" si="6"/>
        <v>4965398</v>
      </c>
      <c r="V27" s="44">
        <f t="shared" si="6"/>
        <v>4543915</v>
      </c>
      <c r="W27" s="44">
        <f t="shared" si="6"/>
        <v>4143678</v>
      </c>
      <c r="X27" s="44">
        <f t="shared" si="6"/>
        <v>5345187</v>
      </c>
      <c r="Y27" s="44">
        <f t="shared" si="6"/>
        <v>6372800</v>
      </c>
      <c r="Z27" s="44">
        <f t="shared" ref="Z27:AC27" si="7">SUM(Z28:Z30)</f>
        <v>6274759</v>
      </c>
      <c r="AA27" s="44">
        <f t="shared" si="7"/>
        <v>6631345</v>
      </c>
      <c r="AB27" s="44">
        <f t="shared" si="7"/>
        <v>6309174</v>
      </c>
      <c r="AC27" s="44">
        <f t="shared" si="7"/>
        <v>5708623</v>
      </c>
      <c r="AD27" s="44">
        <f t="shared" ref="AD27:AE27" si="8">SUM(AD28:AD30)</f>
        <v>4744021</v>
      </c>
      <c r="AE27" s="44">
        <f t="shared" si="8"/>
        <v>3833316</v>
      </c>
      <c r="AF27" s="44">
        <f t="shared" ref="AF27" si="9">SUM(AF28:AF30)</f>
        <v>3269754</v>
      </c>
      <c r="AG27" s="44">
        <f t="shared" ref="AG27" si="10">SUM(AG28:AG30)</f>
        <v>2834088</v>
      </c>
    </row>
    <row r="28" spans="1:33" ht="14.1" customHeight="1" x14ac:dyDescent="0.15">
      <c r="A28" s="50"/>
      <c r="B28" s="2" t="s">
        <v>9</v>
      </c>
      <c r="C28" s="69"/>
      <c r="D28" s="69"/>
      <c r="E28" s="69">
        <f>+旧大田原市!E26+旧黒羽町!E26+旧湯津上村!E26</f>
        <v>990353</v>
      </c>
      <c r="F28" s="69">
        <f>+旧大田原市!F26+旧黒羽町!F26+旧湯津上村!F26</f>
        <v>509443</v>
      </c>
      <c r="G28" s="69">
        <f>+旧大田原市!G26+旧黒羽町!G26+旧湯津上村!G26</f>
        <v>524027</v>
      </c>
      <c r="H28" s="69">
        <f>+旧大田原市!H26+旧黒羽町!H26+旧湯津上村!H26</f>
        <v>532024</v>
      </c>
      <c r="I28" s="69">
        <f>+旧大田原市!I26+旧黒羽町!I26+旧湯津上村!I26</f>
        <v>562994</v>
      </c>
      <c r="J28" s="69">
        <f>+旧大田原市!J26+旧黒羽町!J26+旧湯津上村!J26</f>
        <v>510873</v>
      </c>
      <c r="K28" s="69">
        <f>+旧大田原市!K26+旧黒羽町!K26+旧湯津上村!K26</f>
        <v>627861</v>
      </c>
      <c r="L28" s="69">
        <f>+旧大田原市!L26+旧黒羽町!L26+旧湯津上村!L26</f>
        <v>640160</v>
      </c>
      <c r="M28" s="69">
        <f>+旧大田原市!M26+旧黒羽町!M26+旧湯津上村!M26</f>
        <v>1063255</v>
      </c>
      <c r="N28" s="69">
        <f>+旧大田原市!N26+旧黒羽町!N26+旧湯津上村!N26</f>
        <v>1513684</v>
      </c>
      <c r="O28" s="69">
        <f>+旧大田原市!O26+旧黒羽町!O26+旧湯津上村!O26</f>
        <v>1498958</v>
      </c>
      <c r="P28" s="69">
        <f>+旧大田原市!P26+旧黒羽町!P26+旧湯津上村!P26</f>
        <v>1190429</v>
      </c>
      <c r="Q28" s="69">
        <f>+旧大田原市!Q26+旧黒羽町!Q26+旧湯津上村!Q26</f>
        <v>1298346</v>
      </c>
      <c r="R28" s="69">
        <f>+旧大田原市!R26+旧黒羽町!R26+旧湯津上村!R26</f>
        <v>1351157</v>
      </c>
      <c r="S28" s="43">
        <v>2215790</v>
      </c>
      <c r="T28" s="43">
        <v>2018453</v>
      </c>
      <c r="U28" s="43">
        <v>1624034</v>
      </c>
      <c r="V28" s="43">
        <v>1229186</v>
      </c>
      <c r="W28" s="43">
        <v>880878</v>
      </c>
      <c r="X28" s="43">
        <v>1881472</v>
      </c>
      <c r="Y28" s="43">
        <v>2606248</v>
      </c>
      <c r="Z28" s="43">
        <v>2507048</v>
      </c>
      <c r="AA28" s="43">
        <v>2308748</v>
      </c>
      <c r="AB28" s="43">
        <v>2209639</v>
      </c>
      <c r="AC28" s="43">
        <v>1911914</v>
      </c>
      <c r="AD28" s="137">
        <v>1413102</v>
      </c>
      <c r="AE28" s="137">
        <v>1313388</v>
      </c>
      <c r="AF28" s="137">
        <v>1313563</v>
      </c>
      <c r="AG28" s="137">
        <v>1013697</v>
      </c>
    </row>
    <row r="29" spans="1:33" ht="14.1" customHeight="1" x14ac:dyDescent="0.15">
      <c r="A29" s="50"/>
      <c r="B29" s="2" t="s">
        <v>10</v>
      </c>
      <c r="C29" s="69"/>
      <c r="D29" s="69"/>
      <c r="E29" s="69">
        <f>+旧大田原市!E27+旧黒羽町!E27+旧湯津上村!E27</f>
        <v>1329102</v>
      </c>
      <c r="F29" s="69">
        <f>+旧大田原市!F27+旧黒羽町!F27+旧湯津上村!F27</f>
        <v>875236</v>
      </c>
      <c r="G29" s="69">
        <f>+旧大田原市!G27+旧黒羽町!G27+旧湯津上村!G27</f>
        <v>728301</v>
      </c>
      <c r="H29" s="69">
        <f>+旧大田原市!H27+旧黒羽町!H27+旧湯津上村!H27</f>
        <v>835798</v>
      </c>
      <c r="I29" s="69">
        <f>+旧大田原市!I27+旧黒羽町!I27+旧湯津上村!I27</f>
        <v>843948</v>
      </c>
      <c r="J29" s="69">
        <f>+旧大田原市!J27+旧黒羽町!J27+旧湯津上村!J27</f>
        <v>547089</v>
      </c>
      <c r="K29" s="69">
        <f>+旧大田原市!K27+旧黒羽町!K27+旧湯津上村!K27</f>
        <v>371584</v>
      </c>
      <c r="L29" s="69">
        <f>+旧大田原市!L27+旧黒羽町!L27+旧湯津上村!L27</f>
        <v>394037</v>
      </c>
      <c r="M29" s="69">
        <f>+旧大田原市!M27+旧黒羽町!M27+旧湯津上村!M27</f>
        <v>315661</v>
      </c>
      <c r="N29" s="69">
        <f>+旧大田原市!N27+旧黒羽町!N27+旧湯津上村!N27</f>
        <v>356644</v>
      </c>
      <c r="O29" s="69">
        <f>+旧大田原市!O27+旧黒羽町!O27+旧湯津上村!O27</f>
        <v>357023</v>
      </c>
      <c r="P29" s="69">
        <f>+旧大田原市!P27+旧黒羽町!P27+旧湯津上村!P27</f>
        <v>357552</v>
      </c>
      <c r="Q29" s="69">
        <f>+旧大田原市!Q27+旧黒羽町!Q27+旧湯津上村!Q27</f>
        <v>257863</v>
      </c>
      <c r="R29" s="69">
        <f>+旧大田原市!R27+旧黒羽町!R27+旧湯津上村!R27</f>
        <v>208074</v>
      </c>
      <c r="S29" s="43">
        <v>208201</v>
      </c>
      <c r="T29" s="43">
        <v>208396</v>
      </c>
      <c r="U29" s="43">
        <v>208808</v>
      </c>
      <c r="V29" s="43">
        <v>169745</v>
      </c>
      <c r="W29" s="43">
        <v>110400</v>
      </c>
      <c r="X29" s="43">
        <v>310503</v>
      </c>
      <c r="Y29" s="43">
        <v>310560</v>
      </c>
      <c r="Z29" s="43">
        <v>310582</v>
      </c>
      <c r="AA29" s="43">
        <v>611053</v>
      </c>
      <c r="AB29" s="43">
        <v>311340</v>
      </c>
      <c r="AC29" s="43">
        <v>211610</v>
      </c>
      <c r="AD29" s="137">
        <v>211788</v>
      </c>
      <c r="AE29" s="137">
        <v>11909</v>
      </c>
      <c r="AF29" s="137">
        <v>11909</v>
      </c>
      <c r="AG29" s="137">
        <v>11909</v>
      </c>
    </row>
    <row r="30" spans="1:33" ht="14.1" customHeight="1" x14ac:dyDescent="0.15">
      <c r="A30" s="50"/>
      <c r="B30" s="2" t="s">
        <v>11</v>
      </c>
      <c r="C30" s="69"/>
      <c r="D30" s="69"/>
      <c r="E30" s="69">
        <f>+旧大田原市!E28+旧黒羽町!E28+旧湯津上村!E28</f>
        <v>4102929</v>
      </c>
      <c r="F30" s="69">
        <f>+旧大田原市!F28+旧黒羽町!F28+旧湯津上村!F28</f>
        <v>3965004</v>
      </c>
      <c r="G30" s="69">
        <f>+旧大田原市!G28+旧黒羽町!G28+旧湯津上村!G28</f>
        <v>3562270</v>
      </c>
      <c r="H30" s="69">
        <f>+旧大田原市!H28+旧黒羽町!H28+旧湯津上村!H28</f>
        <v>2226765</v>
      </c>
      <c r="I30" s="69">
        <f>+旧大田原市!I28+旧黒羽町!I28+旧湯津上村!I28</f>
        <v>2541936</v>
      </c>
      <c r="J30" s="69">
        <f>+旧大田原市!J28+旧黒羽町!J28+旧湯津上村!J28</f>
        <v>2676362</v>
      </c>
      <c r="K30" s="69">
        <f>+旧大田原市!K28+旧黒羽町!K28+旧湯津上村!K28</f>
        <v>2805272</v>
      </c>
      <c r="L30" s="69">
        <f>+旧大田原市!L28+旧黒羽町!L28+旧湯津上村!L28</f>
        <v>2821592</v>
      </c>
      <c r="M30" s="69">
        <f>+旧大田原市!M28+旧黒羽町!M28+旧湯津上村!M28</f>
        <v>3534958</v>
      </c>
      <c r="N30" s="69">
        <f>+旧大田原市!N28+旧黒羽町!N28+旧湯津上村!N28</f>
        <v>3512229</v>
      </c>
      <c r="O30" s="69">
        <f>+旧大田原市!O28+旧黒羽町!O28+旧湯津上村!O28</f>
        <v>3617287</v>
      </c>
      <c r="P30" s="69">
        <f>+旧大田原市!P28+旧黒羽町!P28+旧湯津上村!P28</f>
        <v>3495332</v>
      </c>
      <c r="Q30" s="69">
        <f>+旧大田原市!Q28+旧黒羽町!Q28+旧湯津上村!Q28</f>
        <v>2422911</v>
      </c>
      <c r="R30" s="69">
        <f>+旧大田原市!R28+旧黒羽町!R28+旧湯津上村!R28</f>
        <v>2081282</v>
      </c>
      <c r="S30" s="43">
        <v>924503</v>
      </c>
      <c r="T30" s="43">
        <v>3127619</v>
      </c>
      <c r="U30" s="43">
        <v>3132556</v>
      </c>
      <c r="V30" s="43">
        <v>3144984</v>
      </c>
      <c r="W30" s="43">
        <v>3152400</v>
      </c>
      <c r="X30" s="43">
        <v>3153212</v>
      </c>
      <c r="Y30" s="43">
        <v>3455992</v>
      </c>
      <c r="Z30" s="43">
        <v>3457129</v>
      </c>
      <c r="AA30" s="43">
        <v>3711544</v>
      </c>
      <c r="AB30" s="43">
        <v>3788195</v>
      </c>
      <c r="AC30" s="43">
        <v>3585099</v>
      </c>
      <c r="AD30" s="137">
        <v>3119131</v>
      </c>
      <c r="AE30" s="137">
        <v>2508019</v>
      </c>
      <c r="AF30" s="137">
        <v>1944282</v>
      </c>
      <c r="AG30" s="137">
        <v>1808482</v>
      </c>
    </row>
    <row r="31" spans="1:33" ht="14.1" customHeight="1" x14ac:dyDescent="0.2">
      <c r="A31" s="148" t="s">
        <v>315</v>
      </c>
      <c r="B31" s="148"/>
      <c r="C31" s="69"/>
      <c r="D31" s="69"/>
      <c r="E31" s="69">
        <f>+旧大田原市!E29+旧黒羽町!E29+旧湯津上村!E29</f>
        <v>13912654</v>
      </c>
      <c r="F31" s="69">
        <f>+旧大田原市!F29+旧黒羽町!F29+旧湯津上村!F29</f>
        <v>16378554</v>
      </c>
      <c r="G31" s="69">
        <f>+旧大田原市!G29+旧黒羽町!G29+旧湯津上村!G29</f>
        <v>20242614</v>
      </c>
      <c r="H31" s="69">
        <f>+旧大田原市!H29+旧黒羽町!H29+旧湯津上村!H29</f>
        <v>25949367</v>
      </c>
      <c r="I31" s="69">
        <f>+旧大田原市!I29+旧黒羽町!I29+旧湯津上村!I29</f>
        <v>26777605</v>
      </c>
      <c r="J31" s="69">
        <f>+旧大田原市!J29+旧黒羽町!J29+旧湯津上村!J29</f>
        <v>26235625</v>
      </c>
      <c r="K31" s="69">
        <f>+旧大田原市!K29+旧黒羽町!K29+旧湯津上村!K29</f>
        <v>26226352</v>
      </c>
      <c r="L31" s="69">
        <f>+旧大田原市!L29+旧黒羽町!L29+旧湯津上村!L29</f>
        <v>25916827</v>
      </c>
      <c r="M31" s="69">
        <f>+旧大田原市!M29+旧黒羽町!M29+旧湯津上村!M29</f>
        <v>24667132</v>
      </c>
      <c r="N31" s="69">
        <f>+旧大田原市!N29+旧黒羽町!N29+旧湯津上村!N29</f>
        <v>23535691</v>
      </c>
      <c r="O31" s="69">
        <f>+旧大田原市!O29+旧黒羽町!O29+旧湯津上村!O29</f>
        <v>23436893</v>
      </c>
      <c r="P31" s="69">
        <f>+旧大田原市!P29+旧黒羽町!P29+旧湯津上村!P29</f>
        <v>23874012</v>
      </c>
      <c r="Q31" s="69">
        <f>+旧大田原市!Q29+旧黒羽町!Q29+旧湯津上村!Q29</f>
        <v>24660247</v>
      </c>
      <c r="R31" s="69">
        <f>+旧大田原市!R29+旧黒羽町!R29+旧湯津上村!R29</f>
        <v>24944808</v>
      </c>
      <c r="S31" s="43">
        <v>25914762</v>
      </c>
      <c r="T31" s="43">
        <v>29280246</v>
      </c>
      <c r="U31" s="43">
        <v>30222073</v>
      </c>
      <c r="V31" s="43">
        <v>30702691</v>
      </c>
      <c r="W31" s="43">
        <v>32716113</v>
      </c>
      <c r="X31" s="43">
        <v>33125087</v>
      </c>
      <c r="Y31" s="43">
        <v>32949231</v>
      </c>
      <c r="Z31" s="43">
        <v>32793423</v>
      </c>
      <c r="AA31" s="43">
        <v>33050801</v>
      </c>
      <c r="AB31" s="43">
        <v>31575381</v>
      </c>
      <c r="AC31" s="43">
        <v>31049051</v>
      </c>
      <c r="AD31" s="137">
        <v>31151247</v>
      </c>
      <c r="AE31" s="137">
        <v>31326804</v>
      </c>
      <c r="AF31" s="137">
        <v>32674854</v>
      </c>
      <c r="AG31" s="137">
        <v>31947269</v>
      </c>
    </row>
    <row r="32" spans="1:33" ht="14.1" customHeight="1" x14ac:dyDescent="0.2">
      <c r="A32" s="41"/>
      <c r="B32" s="39" t="s">
        <v>334</v>
      </c>
      <c r="C32" s="69"/>
      <c r="D32" s="69"/>
      <c r="E32" s="69">
        <f>+旧大田原市!E30+旧黒羽町!E30+旧湯津上村!E30</f>
        <v>0</v>
      </c>
      <c r="F32" s="69">
        <f>+旧大田原市!F30+旧黒羽町!F30+旧湯津上村!F30</f>
        <v>0</v>
      </c>
      <c r="G32" s="69">
        <f>+旧大田原市!G30+旧黒羽町!G30+旧湯津上村!G30</f>
        <v>0</v>
      </c>
      <c r="H32" s="69">
        <f>+旧大田原市!H30+旧黒羽町!H30+旧湯津上村!H30</f>
        <v>0</v>
      </c>
      <c r="I32" s="69">
        <f>+旧大田原市!I30+旧黒羽町!I30+旧湯津上村!I30</f>
        <v>0</v>
      </c>
      <c r="J32" s="69">
        <f>+旧大田原市!J30+旧黒羽町!J30+旧湯津上村!J30</f>
        <v>0</v>
      </c>
      <c r="K32" s="69">
        <f>+旧大田原市!K30+旧黒羽町!K30+旧湯津上村!K30</f>
        <v>0</v>
      </c>
      <c r="L32" s="69">
        <f>+旧大田原市!L30+旧黒羽町!L30+旧湯津上村!L30</f>
        <v>0</v>
      </c>
      <c r="M32" s="69">
        <f>+旧大田原市!M30+旧黒羽町!M30+旧湯津上村!M30</f>
        <v>0</v>
      </c>
      <c r="N32" s="69">
        <f>+旧大田原市!N30+旧黒羽町!N30+旧湯津上村!N30</f>
        <v>0</v>
      </c>
      <c r="O32" s="69">
        <f>+旧大田原市!O30+旧黒羽町!O30+旧湯津上村!O30</f>
        <v>458800</v>
      </c>
      <c r="P32" s="69">
        <f>+旧大田原市!P30+旧黒羽町!P30+旧湯津上村!P30</f>
        <v>1410200</v>
      </c>
      <c r="Q32" s="69">
        <f>+旧大田原市!Q30+旧黒羽町!Q30+旧湯津上村!Q30</f>
        <v>3167700</v>
      </c>
      <c r="R32" s="69">
        <f>+旧大田原市!R30+旧黒羽町!R30+旧湯津上村!R30</f>
        <v>4416400</v>
      </c>
      <c r="S32" s="43">
        <v>5350784</v>
      </c>
      <c r="T32" s="43">
        <v>6119763</v>
      </c>
      <c r="U32" s="43">
        <v>6715050</v>
      </c>
      <c r="V32" s="43">
        <v>7206822</v>
      </c>
      <c r="W32" s="43">
        <v>8056890</v>
      </c>
      <c r="X32" s="43">
        <v>9828690</v>
      </c>
      <c r="Y32" s="43">
        <v>10982643</v>
      </c>
      <c r="Z32" s="43">
        <v>12162175</v>
      </c>
      <c r="AA32" s="43">
        <v>13359381</v>
      </c>
      <c r="AB32" s="43">
        <v>14231386</v>
      </c>
      <c r="AC32" s="43">
        <v>14869042</v>
      </c>
      <c r="AD32" s="43">
        <v>15292694</v>
      </c>
      <c r="AE32" s="43">
        <v>15532308</v>
      </c>
      <c r="AF32" s="43">
        <v>15628829</v>
      </c>
      <c r="AG32" s="43">
        <v>15417813</v>
      </c>
    </row>
    <row r="33" spans="1:33" ht="14.1" customHeight="1" x14ac:dyDescent="0.2">
      <c r="A33" s="150" t="s">
        <v>316</v>
      </c>
      <c r="B33" s="150"/>
      <c r="C33" s="69"/>
      <c r="D33" s="69"/>
      <c r="E33" s="69">
        <f>+旧大田原市!E31+旧黒羽町!E31+旧湯津上村!E31</f>
        <v>2679620</v>
      </c>
      <c r="F33" s="69">
        <f>+旧大田原市!F31+旧黒羽町!F31+旧湯津上村!F31</f>
        <v>6562147</v>
      </c>
      <c r="G33" s="69">
        <f>+旧大田原市!G31+旧黒羽町!G31+旧湯津上村!G31</f>
        <v>6105139</v>
      </c>
      <c r="H33" s="69">
        <f>+旧大田原市!H31+旧黒羽町!H31+旧湯津上村!H31</f>
        <v>6581325</v>
      </c>
      <c r="I33" s="69">
        <f>+旧大田原市!I31+旧黒羽町!I31+旧湯津上村!I31</f>
        <v>6723838</v>
      </c>
      <c r="J33" s="69">
        <f>+旧大田原市!J31+旧黒羽町!J31+旧湯津上村!J31</f>
        <v>4802760</v>
      </c>
      <c r="K33" s="69">
        <f>+旧大田原市!K31+旧黒羽町!K31+旧湯津上村!K31</f>
        <v>3985147</v>
      </c>
      <c r="L33" s="69">
        <f>+旧大田原市!L31+旧黒羽町!L31+旧湯津上村!L31</f>
        <v>3551355</v>
      </c>
      <c r="M33" s="69">
        <f>+旧大田原市!M31+旧黒羽町!M31+旧湯津上村!M31</f>
        <v>4127160</v>
      </c>
      <c r="N33" s="69">
        <f>+旧大田原市!N31+旧黒羽町!N31+旧湯津上村!N31</f>
        <v>3658913</v>
      </c>
      <c r="O33" s="69">
        <f>+旧大田原市!O31+旧黒羽町!O31+旧湯津上村!O31</f>
        <v>3625088</v>
      </c>
      <c r="P33" s="69">
        <f>+旧大田原市!P31+旧黒羽町!P31+旧湯津上村!P31</f>
        <v>2601752</v>
      </c>
      <c r="Q33" s="69">
        <f>+旧大田原市!Q31+旧黒羽町!Q31+旧湯津上村!Q31</f>
        <v>2685670</v>
      </c>
      <c r="R33" s="69">
        <f>+旧大田原市!R31+旧黒羽町!R31+旧湯津上村!R31</f>
        <v>2094054</v>
      </c>
      <c r="S33" s="44">
        <f t="shared" ref="S33:Y33" si="11">SUM(S34:S37)</f>
        <v>1696055</v>
      </c>
      <c r="T33" s="44">
        <f t="shared" si="11"/>
        <v>3112354</v>
      </c>
      <c r="U33" s="44">
        <f t="shared" si="11"/>
        <v>2521159</v>
      </c>
      <c r="V33" s="44">
        <f t="shared" si="11"/>
        <v>2237782</v>
      </c>
      <c r="W33" s="44">
        <f t="shared" si="11"/>
        <v>3614739</v>
      </c>
      <c r="X33" s="44">
        <f t="shared" si="11"/>
        <v>4919441</v>
      </c>
      <c r="Y33" s="44">
        <f t="shared" si="11"/>
        <v>3900850</v>
      </c>
      <c r="Z33" s="44">
        <f t="shared" ref="Z33:AC33" si="12">SUM(Z34:Z37)</f>
        <v>3907206</v>
      </c>
      <c r="AA33" s="44">
        <f t="shared" si="12"/>
        <v>4004350</v>
      </c>
      <c r="AB33" s="44">
        <f t="shared" si="12"/>
        <v>4776939</v>
      </c>
      <c r="AC33" s="44">
        <f t="shared" si="12"/>
        <v>4869197</v>
      </c>
      <c r="AD33" s="44">
        <f t="shared" ref="AD33:AE33" si="13">SUM(AD34:AD37)</f>
        <v>3715775</v>
      </c>
      <c r="AE33" s="44">
        <f t="shared" si="13"/>
        <v>3796166</v>
      </c>
      <c r="AF33" s="44">
        <f t="shared" ref="AF33" si="14">SUM(AF34:AF37)</f>
        <v>3947045</v>
      </c>
      <c r="AG33" s="44">
        <f t="shared" ref="AG33" si="15">SUM(AG34:AG37)</f>
        <v>4007196</v>
      </c>
    </row>
    <row r="34" spans="1:33" ht="14.1" customHeight="1" x14ac:dyDescent="0.2">
      <c r="A34" s="39"/>
      <c r="B34" s="39" t="s">
        <v>5</v>
      </c>
      <c r="C34" s="69"/>
      <c r="D34" s="69"/>
      <c r="E34" s="69">
        <f>+旧大田原市!E32+旧黒羽町!E32+旧湯津上村!E32</f>
        <v>1633711</v>
      </c>
      <c r="F34" s="69">
        <f>+旧大田原市!F32+旧黒羽町!F32+旧湯津上村!F32</f>
        <v>5229501</v>
      </c>
      <c r="G34" s="69">
        <f>+旧大田原市!G32+旧黒羽町!G32+旧湯津上村!G32</f>
        <v>4664220</v>
      </c>
      <c r="H34" s="69">
        <f>+旧大田原市!H32+旧黒羽町!H32+旧湯津上村!H32</f>
        <v>4608166</v>
      </c>
      <c r="I34" s="69">
        <f>+旧大田原市!I32+旧黒羽町!I32+旧湯津上村!I32</f>
        <v>4009630</v>
      </c>
      <c r="J34" s="69">
        <f>+旧大田原市!J32+旧黒羽町!J32+旧湯津上村!J32</f>
        <v>3273179</v>
      </c>
      <c r="K34" s="69">
        <f>+旧大田原市!K32+旧黒羽町!K32+旧湯津上村!K32</f>
        <v>2601192</v>
      </c>
      <c r="L34" s="69">
        <f>+旧大田原市!L32+旧黒羽町!L32+旧湯津上村!L32</f>
        <v>2005302</v>
      </c>
      <c r="M34" s="69">
        <f>+旧大田原市!M32+旧黒羽町!M32+旧湯津上村!M32</f>
        <v>2584229</v>
      </c>
      <c r="N34" s="69">
        <f>+旧大田原市!N32+旧黒羽町!N32+旧湯津上村!N32</f>
        <v>2284398</v>
      </c>
      <c r="O34" s="69">
        <f>+旧大田原市!O32+旧黒羽町!O32+旧湯津上村!O32</f>
        <v>1248202</v>
      </c>
      <c r="P34" s="69">
        <f>+旧大田原市!P32+旧黒羽町!P32+旧湯津上村!P32</f>
        <v>116750</v>
      </c>
      <c r="Q34" s="69">
        <f>+旧大田原市!Q32+旧黒羽町!Q32+旧湯津上村!Q32</f>
        <v>0</v>
      </c>
      <c r="R34" s="69">
        <f>+旧大田原市!R32+旧黒羽町!R32+旧湯津上村!R32</f>
        <v>1</v>
      </c>
      <c r="S34" s="43">
        <v>0</v>
      </c>
      <c r="T34" s="43">
        <v>0</v>
      </c>
      <c r="U34" s="43">
        <v>0</v>
      </c>
      <c r="V34" s="43">
        <v>0</v>
      </c>
      <c r="W34" s="43">
        <v>0</v>
      </c>
      <c r="X34" s="43">
        <v>0</v>
      </c>
      <c r="Y34" s="43">
        <v>0</v>
      </c>
      <c r="Z34" s="43">
        <v>0</v>
      </c>
      <c r="AA34" s="43">
        <v>0</v>
      </c>
      <c r="AB34" s="43">
        <v>0</v>
      </c>
      <c r="AC34" s="43">
        <v>0</v>
      </c>
      <c r="AD34" s="43">
        <v>0</v>
      </c>
      <c r="AE34" s="43">
        <v>0</v>
      </c>
      <c r="AF34" s="43">
        <v>0</v>
      </c>
      <c r="AG34" s="43">
        <v>0</v>
      </c>
    </row>
    <row r="35" spans="1:33" ht="14.1" customHeight="1" x14ac:dyDescent="0.2">
      <c r="A35" s="41"/>
      <c r="B35" s="39" t="s">
        <v>6</v>
      </c>
      <c r="C35" s="69"/>
      <c r="D35" s="69"/>
      <c r="E35" s="69">
        <f>+旧大田原市!E33+旧黒羽町!E33+旧湯津上村!E33</f>
        <v>0</v>
      </c>
      <c r="F35" s="69">
        <f>+旧大田原市!F33+旧黒羽町!F33+旧湯津上村!F33</f>
        <v>0</v>
      </c>
      <c r="G35" s="69">
        <f>+旧大田原市!G33+旧黒羽町!G33+旧湯津上村!G33</f>
        <v>0</v>
      </c>
      <c r="H35" s="69">
        <f>+旧大田原市!H33+旧黒羽町!H33+旧湯津上村!H33</f>
        <v>0</v>
      </c>
      <c r="I35" s="69">
        <f>+旧大田原市!I33+旧黒羽町!I33+旧湯津上村!I33</f>
        <v>0</v>
      </c>
      <c r="J35" s="69">
        <f>+旧大田原市!J33+旧黒羽町!J33+旧湯津上村!J33</f>
        <v>0</v>
      </c>
      <c r="K35" s="69">
        <f>+旧大田原市!K33+旧黒羽町!K33+旧湯津上村!K33</f>
        <v>0</v>
      </c>
      <c r="L35" s="69">
        <f>+旧大田原市!L33+旧黒羽町!L33+旧湯津上村!L33</f>
        <v>0</v>
      </c>
      <c r="M35" s="69">
        <f>+旧大田原市!M33+旧黒羽町!M33+旧湯津上村!M33</f>
        <v>0</v>
      </c>
      <c r="N35" s="69">
        <f>+旧大田原市!N33+旧黒羽町!N33+旧湯津上村!N33</f>
        <v>0</v>
      </c>
      <c r="O35" s="69">
        <f>+旧大田原市!O33+旧黒羽町!O33+旧湯津上村!O33</f>
        <v>0</v>
      </c>
      <c r="P35" s="69">
        <f>+旧大田原市!P33+旧黒羽町!P33+旧湯津上村!P33</f>
        <v>1</v>
      </c>
      <c r="Q35" s="69">
        <f>+旧大田原市!Q33+旧黒羽町!Q33+旧湯津上村!Q33</f>
        <v>0</v>
      </c>
      <c r="R35" s="69">
        <f>+旧大田原市!R33+旧黒羽町!R33+旧湯津上村!R33</f>
        <v>1</v>
      </c>
      <c r="S35" s="43">
        <v>1</v>
      </c>
      <c r="T35" s="43">
        <v>1</v>
      </c>
      <c r="U35" s="43">
        <v>1</v>
      </c>
      <c r="V35" s="43">
        <v>1</v>
      </c>
      <c r="W35" s="43">
        <v>1</v>
      </c>
      <c r="X35" s="43">
        <v>1</v>
      </c>
      <c r="Y35" s="43">
        <v>1</v>
      </c>
      <c r="Z35" s="43">
        <v>1</v>
      </c>
      <c r="AA35" s="43">
        <v>1</v>
      </c>
      <c r="AB35" s="43">
        <v>1</v>
      </c>
      <c r="AC35" s="43">
        <v>1</v>
      </c>
      <c r="AD35" s="43">
        <v>0</v>
      </c>
      <c r="AE35" s="43">
        <v>0</v>
      </c>
      <c r="AF35" s="43">
        <v>0</v>
      </c>
      <c r="AG35" s="43">
        <v>0</v>
      </c>
    </row>
    <row r="36" spans="1:33" ht="14.1" customHeight="1" x14ac:dyDescent="0.2">
      <c r="A36" s="41"/>
      <c r="B36" s="39" t="s">
        <v>7</v>
      </c>
      <c r="C36" s="69"/>
      <c r="D36" s="69"/>
      <c r="E36" s="69">
        <f>+旧大田原市!E34+旧黒羽町!E34+旧湯津上村!E34</f>
        <v>1045909</v>
      </c>
      <c r="F36" s="69">
        <f>+旧大田原市!F34+旧黒羽町!F34+旧湯津上村!F34</f>
        <v>1332646</v>
      </c>
      <c r="G36" s="69">
        <f>+旧大田原市!G34+旧黒羽町!G34+旧湯津上村!G34</f>
        <v>1440919</v>
      </c>
      <c r="H36" s="69">
        <f>+旧大田原市!H34+旧黒羽町!H34+旧湯津上村!H34</f>
        <v>1973159</v>
      </c>
      <c r="I36" s="69">
        <f>+旧大田原市!I34+旧黒羽町!I34+旧湯津上村!I34</f>
        <v>2714208</v>
      </c>
      <c r="J36" s="69">
        <f>+旧大田原市!J34+旧黒羽町!J34+旧湯津上村!J34</f>
        <v>1529581</v>
      </c>
      <c r="K36" s="69">
        <f>+旧大田原市!K34+旧黒羽町!K34+旧湯津上村!K34</f>
        <v>1383955</v>
      </c>
      <c r="L36" s="69">
        <f>+旧大田原市!L34+旧黒羽町!L34+旧湯津上村!L34</f>
        <v>1546053</v>
      </c>
      <c r="M36" s="69">
        <f>+旧大田原市!M34+旧黒羽町!M34+旧湯津上村!M34</f>
        <v>1542931</v>
      </c>
      <c r="N36" s="69">
        <f>+旧大田原市!N34+旧黒羽町!N34+旧湯津上村!N34</f>
        <v>1374515</v>
      </c>
      <c r="O36" s="69">
        <f>+旧大田原市!O34+旧黒羽町!O34+旧湯津上村!O34</f>
        <v>2376886</v>
      </c>
      <c r="P36" s="69">
        <f>+旧大田原市!P34+旧黒羽町!P34+旧湯津上村!P34</f>
        <v>2485000</v>
      </c>
      <c r="Q36" s="69">
        <f>+旧大田原市!Q34+旧黒羽町!Q34+旧湯津上村!Q34</f>
        <v>2685670</v>
      </c>
      <c r="R36" s="69">
        <f>+旧大田原市!R34+旧黒羽町!R34+旧湯津上村!R34</f>
        <v>2094051</v>
      </c>
      <c r="S36" s="43">
        <v>1696053</v>
      </c>
      <c r="T36" s="43">
        <v>3112352</v>
      </c>
      <c r="U36" s="43">
        <v>2521157</v>
      </c>
      <c r="V36" s="43">
        <v>2237780</v>
      </c>
      <c r="W36" s="43">
        <v>3614737</v>
      </c>
      <c r="X36" s="43">
        <v>4919439</v>
      </c>
      <c r="Y36" s="43">
        <v>3900848</v>
      </c>
      <c r="Z36" s="43">
        <v>3907204</v>
      </c>
      <c r="AA36" s="43">
        <v>4004348</v>
      </c>
      <c r="AB36" s="43">
        <v>4776937</v>
      </c>
      <c r="AC36" s="43">
        <v>4869195</v>
      </c>
      <c r="AD36" s="43">
        <v>3715774</v>
      </c>
      <c r="AE36" s="43">
        <v>3796165</v>
      </c>
      <c r="AF36" s="43">
        <v>3947044</v>
      </c>
      <c r="AG36" s="43">
        <v>4007195</v>
      </c>
    </row>
    <row r="37" spans="1:33" ht="14.1" customHeight="1" x14ac:dyDescent="0.2">
      <c r="A37" s="41"/>
      <c r="B37" s="39" t="s">
        <v>8</v>
      </c>
      <c r="C37" s="69"/>
      <c r="D37" s="69"/>
      <c r="E37" s="69">
        <f>+旧大田原市!E35+旧黒羽町!E35+旧湯津上村!E35</f>
        <v>0</v>
      </c>
      <c r="F37" s="69">
        <f>+旧大田原市!F35+旧黒羽町!F35+旧湯津上村!F35</f>
        <v>0</v>
      </c>
      <c r="G37" s="69">
        <f>+旧大田原市!G35+旧黒羽町!G35+旧湯津上村!G35</f>
        <v>0</v>
      </c>
      <c r="H37" s="69">
        <f>+旧大田原市!H35+旧黒羽町!H35+旧湯津上村!H35</f>
        <v>0</v>
      </c>
      <c r="I37" s="69">
        <f>+旧大田原市!I35+旧黒羽町!I35+旧湯津上村!I35</f>
        <v>0</v>
      </c>
      <c r="J37" s="69">
        <f>+旧大田原市!J35+旧黒羽町!J35+旧湯津上村!J35</f>
        <v>0</v>
      </c>
      <c r="K37" s="69">
        <f>+旧大田原市!K35+旧黒羽町!K35+旧湯津上村!K35</f>
        <v>0</v>
      </c>
      <c r="L37" s="69">
        <f>+旧大田原市!L35+旧黒羽町!L35+旧湯津上村!L35</f>
        <v>0</v>
      </c>
      <c r="M37" s="69">
        <f>+旧大田原市!M35+旧黒羽町!M35+旧湯津上村!M35</f>
        <v>0</v>
      </c>
      <c r="N37" s="69">
        <f>+旧大田原市!N35+旧黒羽町!N35+旧湯津上村!N35</f>
        <v>0</v>
      </c>
      <c r="O37" s="69">
        <f>+旧大田原市!O35+旧黒羽町!O35+旧湯津上村!O35</f>
        <v>0</v>
      </c>
      <c r="P37" s="69">
        <f>+旧大田原市!P35+旧黒羽町!P35+旧湯津上村!P35</f>
        <v>1</v>
      </c>
      <c r="Q37" s="69">
        <f>+旧大田原市!Q35+旧黒羽町!Q35+旧湯津上村!Q35</f>
        <v>0</v>
      </c>
      <c r="R37" s="69">
        <f>+旧大田原市!R35+旧黒羽町!R35+旧湯津上村!R35</f>
        <v>1</v>
      </c>
      <c r="S37" s="43">
        <v>1</v>
      </c>
      <c r="T37" s="43">
        <v>1</v>
      </c>
      <c r="U37" s="43">
        <v>1</v>
      </c>
      <c r="V37" s="43">
        <v>1</v>
      </c>
      <c r="W37" s="43">
        <v>1</v>
      </c>
      <c r="X37" s="43">
        <v>1</v>
      </c>
      <c r="Y37" s="43">
        <v>1</v>
      </c>
      <c r="Z37" s="43">
        <v>1</v>
      </c>
      <c r="AA37" s="43">
        <v>1</v>
      </c>
      <c r="AB37" s="43">
        <v>1</v>
      </c>
      <c r="AC37" s="43">
        <v>1</v>
      </c>
      <c r="AD37" s="43">
        <v>1</v>
      </c>
      <c r="AE37" s="43">
        <v>1</v>
      </c>
      <c r="AF37" s="43">
        <v>1</v>
      </c>
      <c r="AG37" s="43">
        <v>1</v>
      </c>
    </row>
    <row r="38" spans="1:33" ht="14.1" customHeight="1" x14ac:dyDescent="0.2">
      <c r="A38" s="148" t="s">
        <v>317</v>
      </c>
      <c r="B38" s="148"/>
      <c r="C38" s="69"/>
      <c r="D38" s="69"/>
      <c r="E38" s="69">
        <f>+旧大田原市!E36+旧黒羽町!E36+旧湯津上村!E36</f>
        <v>123017</v>
      </c>
      <c r="F38" s="69">
        <f>+旧大田原市!F36+旧黒羽町!F36+旧湯津上村!F36</f>
        <v>105270</v>
      </c>
      <c r="G38" s="69">
        <f>+旧大田原市!G36+旧黒羽町!G36+旧湯津上村!G36</f>
        <v>75211</v>
      </c>
      <c r="H38" s="69">
        <f>+旧大田原市!H36+旧黒羽町!H36+旧湯津上村!H36</f>
        <v>37813</v>
      </c>
      <c r="I38" s="69">
        <f>+旧大田原市!I36+旧黒羽町!I36+旧湯津上村!I36</f>
        <v>31638</v>
      </c>
      <c r="J38" s="69">
        <f>+旧大田原市!J36+旧黒羽町!J36+旧湯津上村!J36</f>
        <v>28961</v>
      </c>
      <c r="K38" s="69">
        <f>+旧大田原市!K36+旧黒羽町!K36+旧湯津上村!K36</f>
        <v>13136</v>
      </c>
      <c r="L38" s="69">
        <f>+旧大田原市!L36+旧黒羽町!L36+旧湯津上村!L36</f>
        <v>0</v>
      </c>
      <c r="M38" s="69">
        <f>+旧大田原市!M36+旧黒羽町!M36+旧湯津上村!M36</f>
        <v>0</v>
      </c>
      <c r="N38" s="69">
        <f>+旧大田原市!N36+旧黒羽町!N36+旧湯津上村!N36</f>
        <v>0</v>
      </c>
      <c r="O38" s="69">
        <f>+旧大田原市!O36+旧黒羽町!O36+旧湯津上村!O36</f>
        <v>0</v>
      </c>
      <c r="P38" s="69">
        <f>+旧大田原市!P36+旧黒羽町!P36+旧湯津上村!P36</f>
        <v>1</v>
      </c>
      <c r="Q38" s="69">
        <f>+旧大田原市!Q36+旧黒羽町!Q36+旧湯津上村!Q36</f>
        <v>0</v>
      </c>
      <c r="R38" s="69">
        <f>+旧大田原市!R36+旧黒羽町!R36+旧湯津上村!R36</f>
        <v>1</v>
      </c>
      <c r="S38" s="43">
        <v>1</v>
      </c>
      <c r="T38" s="43">
        <v>1</v>
      </c>
      <c r="U38" s="43">
        <v>1</v>
      </c>
      <c r="V38" s="43">
        <v>1</v>
      </c>
      <c r="W38" s="43">
        <v>1</v>
      </c>
      <c r="X38" s="43">
        <v>1</v>
      </c>
      <c r="Y38" s="43">
        <v>1</v>
      </c>
      <c r="Z38" s="43">
        <v>1</v>
      </c>
      <c r="AA38" s="43">
        <v>1</v>
      </c>
      <c r="AB38" s="43">
        <v>1</v>
      </c>
      <c r="AC38" s="43">
        <v>1</v>
      </c>
      <c r="AD38" s="43">
        <v>1</v>
      </c>
      <c r="AE38" s="43">
        <v>1</v>
      </c>
      <c r="AF38" s="43">
        <v>1</v>
      </c>
      <c r="AG38" s="43">
        <v>1</v>
      </c>
    </row>
    <row r="39" spans="1:33" ht="14.1" customHeight="1" x14ac:dyDescent="0.2">
      <c r="A39" s="148" t="s">
        <v>318</v>
      </c>
      <c r="B39" s="148"/>
      <c r="C39" s="67"/>
      <c r="D39" s="67"/>
      <c r="E39" s="69">
        <f>+旧大田原市!E37+旧黒羽町!E37+旧湯津上村!E37</f>
        <v>1062242</v>
      </c>
      <c r="F39" s="69">
        <f>+旧大田原市!F37+旧黒羽町!F37+旧湯津上村!F37</f>
        <v>1393700</v>
      </c>
      <c r="G39" s="69">
        <f>+旧大田原市!G37+旧黒羽町!G37+旧湯津上村!G37</f>
        <v>1414630</v>
      </c>
      <c r="H39" s="69">
        <f>+旧大田原市!H37+旧黒羽町!H37+旧湯津上村!H37</f>
        <v>1462095</v>
      </c>
      <c r="I39" s="69">
        <f>+旧大田原市!I37+旧黒羽町!I37+旧湯津上村!I37</f>
        <v>1481763</v>
      </c>
      <c r="J39" s="69">
        <f>+旧大田原市!J37+旧黒羽町!J37+旧湯津上村!J37</f>
        <v>1523139</v>
      </c>
      <c r="K39" s="69">
        <f>+旧大田原市!K37+旧黒羽町!K37+旧湯津上村!K37</f>
        <v>1523922</v>
      </c>
      <c r="L39" s="69">
        <f>+旧大田原市!L37+旧黒羽町!L37+旧湯津上村!L37</f>
        <v>1545291</v>
      </c>
      <c r="M39" s="69">
        <f>+旧大田原市!M37+旧黒羽町!M37+旧湯津上村!M37</f>
        <v>1564417</v>
      </c>
      <c r="N39" s="69">
        <f>+旧大田原市!N37+旧黒羽町!N37+旧湯津上村!N37</f>
        <v>1586084</v>
      </c>
      <c r="O39" s="69">
        <f>+旧大田原市!O37+旧黒羽町!O37+旧湯津上村!O37</f>
        <v>1568440</v>
      </c>
      <c r="P39" s="69">
        <f>+旧大田原市!P37+旧黒羽町!P37+旧湯津上村!P37</f>
        <v>1573371</v>
      </c>
      <c r="Q39" s="69">
        <f>+旧大田原市!Q37+旧黒羽町!Q37+旧湯津上村!Q37</f>
        <v>1579542</v>
      </c>
      <c r="R39" s="69">
        <f>+旧大田原市!R37+旧黒羽町!R37+旧湯津上村!R37</f>
        <v>1584469</v>
      </c>
      <c r="S39" s="43">
        <v>1589315</v>
      </c>
      <c r="T39" s="43">
        <v>1594673</v>
      </c>
      <c r="U39" s="43">
        <v>1599994</v>
      </c>
      <c r="V39" s="43">
        <v>1629548</v>
      </c>
      <c r="W39" s="43">
        <v>1636653</v>
      </c>
      <c r="X39" s="43">
        <v>1641794</v>
      </c>
      <c r="Y39" s="43">
        <v>1646649</v>
      </c>
      <c r="Z39" s="43">
        <v>966004</v>
      </c>
      <c r="AA39" s="43">
        <v>966188</v>
      </c>
      <c r="AB39" s="43">
        <v>966354</v>
      </c>
      <c r="AC39" s="137">
        <v>661674</v>
      </c>
      <c r="AD39" s="138">
        <v>661808</v>
      </c>
      <c r="AE39" s="43">
        <v>661861</v>
      </c>
      <c r="AF39" s="43">
        <v>661892</v>
      </c>
      <c r="AG39" s="43">
        <v>661915</v>
      </c>
    </row>
    <row r="40" spans="1:33" ht="14.1" customHeight="1" x14ac:dyDescent="0.2">
      <c r="E40" s="117"/>
    </row>
    <row r="41" spans="1:33" ht="14.1" customHeight="1" x14ac:dyDescent="0.2"/>
    <row r="42" spans="1:33" ht="14.1" customHeight="1" x14ac:dyDescent="0.2"/>
    <row r="43" spans="1:33" ht="14.1" customHeight="1" x14ac:dyDescent="0.2"/>
    <row r="44" spans="1:33" ht="14.1" customHeight="1" x14ac:dyDescent="0.2"/>
    <row r="45" spans="1:33" ht="14.1" customHeight="1" x14ac:dyDescent="0.2"/>
    <row r="46" spans="1:33" ht="14.1" customHeight="1" x14ac:dyDescent="0.2"/>
    <row r="47" spans="1:33" ht="14.1" customHeight="1" x14ac:dyDescent="0.2"/>
    <row r="48" spans="1:33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</sheetData>
  <mergeCells count="17">
    <mergeCell ref="A4:B4"/>
    <mergeCell ref="A5:A15"/>
    <mergeCell ref="A27:B27"/>
    <mergeCell ref="A25:B25"/>
    <mergeCell ref="A26:B26"/>
    <mergeCell ref="A38:B38"/>
    <mergeCell ref="A39:B39"/>
    <mergeCell ref="A16:B16"/>
    <mergeCell ref="A17:B17"/>
    <mergeCell ref="A18:B18"/>
    <mergeCell ref="A19:B19"/>
    <mergeCell ref="A20:B20"/>
    <mergeCell ref="A21:B21"/>
    <mergeCell ref="A22:B22"/>
    <mergeCell ref="A31:B31"/>
    <mergeCell ref="A33:B33"/>
    <mergeCell ref="A23:B23"/>
  </mergeCells>
  <phoneticPr fontId="2"/>
  <pageMargins left="0.78740157480314965" right="0.78740157480314965" top="0.59055118110236227" bottom="0.43" header="0" footer="0.33"/>
  <pageSetup paperSize="9" orientation="landscape" r:id="rId1"/>
  <headerFooter alignWithMargins="0">
    <oddFooter>&amp;C-&amp;P--</oddFooter>
  </headerFooter>
  <colBreaks count="1" manualBreakCount="1">
    <brk id="13" max="3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/>
  </sheetPr>
  <dimension ref="A1:Q516"/>
  <sheetViews>
    <sheetView workbookViewId="0">
      <selection activeCell="B3" sqref="B3:C3"/>
    </sheetView>
  </sheetViews>
  <sheetFormatPr defaultColWidth="9" defaultRowHeight="12" x14ac:dyDescent="0.15"/>
  <cols>
    <col min="1" max="1" width="24.77734375" style="10" customWidth="1"/>
    <col min="2" max="9" width="8.6640625" style="10" customWidth="1"/>
    <col min="10" max="11" width="8.6640625" style="80" customWidth="1"/>
    <col min="12" max="17" width="8.6640625" style="10" customWidth="1"/>
    <col min="18" max="16384" width="9" style="10"/>
  </cols>
  <sheetData>
    <row r="1" spans="1:17" ht="18" customHeight="1" x14ac:dyDescent="0.2">
      <c r="A1" s="24" t="s">
        <v>79</v>
      </c>
      <c r="L1" s="55" t="str">
        <f>[2]財政指標!$M$1</f>
        <v>大田原市</v>
      </c>
      <c r="P1" s="55" t="str">
        <f>[2]財政指標!$M$1</f>
        <v>大田原市</v>
      </c>
    </row>
    <row r="2" spans="1:17" ht="18" customHeight="1" x14ac:dyDescent="0.15">
      <c r="M2" s="18" t="s">
        <v>148</v>
      </c>
      <c r="Q2" s="18" t="s">
        <v>148</v>
      </c>
    </row>
    <row r="3" spans="1:17" ht="18" customHeight="1" x14ac:dyDescent="0.15">
      <c r="A3" s="5"/>
      <c r="B3" s="5" t="s">
        <v>168</v>
      </c>
      <c r="C3" s="5" t="s">
        <v>197</v>
      </c>
      <c r="D3" s="5" t="s">
        <v>198</v>
      </c>
      <c r="E3" s="5" t="s">
        <v>199</v>
      </c>
      <c r="F3" s="5" t="s">
        <v>200</v>
      </c>
      <c r="G3" s="5" t="s">
        <v>201</v>
      </c>
      <c r="H3" s="5" t="s">
        <v>202</v>
      </c>
      <c r="I3" s="5" t="s">
        <v>203</v>
      </c>
      <c r="J3" s="6" t="s">
        <v>204</v>
      </c>
      <c r="K3" s="6" t="s">
        <v>205</v>
      </c>
      <c r="L3" s="5" t="s">
        <v>206</v>
      </c>
      <c r="M3" s="5" t="s">
        <v>207</v>
      </c>
      <c r="N3" s="5" t="s">
        <v>208</v>
      </c>
      <c r="O3" s="2" t="s">
        <v>209</v>
      </c>
      <c r="P3" s="2" t="s">
        <v>210</v>
      </c>
      <c r="Q3" s="2" t="s">
        <v>211</v>
      </c>
    </row>
    <row r="4" spans="1:17" ht="18" customHeight="1" x14ac:dyDescent="0.15">
      <c r="A4" s="11" t="s">
        <v>31</v>
      </c>
      <c r="B4" s="13">
        <f t="shared" ref="B4:P4" si="0">SUM(B5:B8)</f>
        <v>3243125</v>
      </c>
      <c r="C4" s="13">
        <f t="shared" si="0"/>
        <v>3379409</v>
      </c>
      <c r="D4" s="13">
        <f t="shared" si="0"/>
        <v>3413047</v>
      </c>
      <c r="E4" s="13">
        <f t="shared" si="0"/>
        <v>3418671</v>
      </c>
      <c r="F4" s="13">
        <f t="shared" si="0"/>
        <v>3330293</v>
      </c>
      <c r="G4" s="13">
        <f t="shared" si="0"/>
        <v>2857129</v>
      </c>
      <c r="H4" s="13">
        <f t="shared" si="0"/>
        <v>3149623</v>
      </c>
      <c r="I4" s="13">
        <f t="shared" si="0"/>
        <v>3328241</v>
      </c>
      <c r="J4" s="13">
        <f t="shared" si="0"/>
        <v>3414273</v>
      </c>
      <c r="K4" s="13">
        <f t="shared" si="0"/>
        <v>2973716</v>
      </c>
      <c r="L4" s="13">
        <f t="shared" si="0"/>
        <v>2729185</v>
      </c>
      <c r="M4" s="13">
        <f t="shared" si="0"/>
        <v>2797618</v>
      </c>
      <c r="N4" s="13">
        <f t="shared" si="0"/>
        <v>3136841</v>
      </c>
      <c r="O4" s="13">
        <f t="shared" si="0"/>
        <v>2621183</v>
      </c>
      <c r="P4" s="13">
        <f t="shared" si="0"/>
        <v>2496895</v>
      </c>
      <c r="Q4" s="13">
        <f>SUM(Q5:Q8)</f>
        <v>2833198</v>
      </c>
    </row>
    <row r="5" spans="1:17" ht="18" customHeight="1" x14ac:dyDescent="0.15">
      <c r="A5" s="11" t="s">
        <v>32</v>
      </c>
      <c r="B5" s="13">
        <v>23566</v>
      </c>
      <c r="C5" s="13">
        <v>24176</v>
      </c>
      <c r="D5" s="13">
        <v>33351</v>
      </c>
      <c r="E5" s="13">
        <v>33831</v>
      </c>
      <c r="F5" s="13">
        <v>35162</v>
      </c>
      <c r="G5" s="13">
        <v>36199</v>
      </c>
      <c r="H5" s="13">
        <v>34669</v>
      </c>
      <c r="I5" s="13">
        <v>44260</v>
      </c>
      <c r="J5" s="13">
        <v>45659</v>
      </c>
      <c r="K5" s="13">
        <v>46130</v>
      </c>
      <c r="L5" s="13">
        <v>46147</v>
      </c>
      <c r="M5" s="13">
        <v>46196</v>
      </c>
      <c r="N5" s="13">
        <v>47583</v>
      </c>
      <c r="O5" s="13">
        <v>46906</v>
      </c>
      <c r="P5" s="13">
        <v>46714</v>
      </c>
      <c r="Q5" s="13">
        <v>53385</v>
      </c>
    </row>
    <row r="6" spans="1:17" ht="18" customHeight="1" x14ac:dyDescent="0.15">
      <c r="A6" s="11" t="s">
        <v>33</v>
      </c>
      <c r="B6" s="14">
        <v>1785539</v>
      </c>
      <c r="C6" s="14">
        <v>2008361</v>
      </c>
      <c r="D6" s="14">
        <v>2201441</v>
      </c>
      <c r="E6" s="14">
        <v>2507401</v>
      </c>
      <c r="F6" s="14">
        <v>2505927</v>
      </c>
      <c r="G6" s="14">
        <v>2099200</v>
      </c>
      <c r="H6" s="14">
        <v>2218465</v>
      </c>
      <c r="I6" s="14">
        <v>2123681</v>
      </c>
      <c r="J6" s="14">
        <v>2401652</v>
      </c>
      <c r="K6" s="14">
        <v>2134960</v>
      </c>
      <c r="L6" s="14">
        <v>2067761</v>
      </c>
      <c r="M6" s="14">
        <v>2006741</v>
      </c>
      <c r="N6" s="14">
        <v>2051923</v>
      </c>
      <c r="O6" s="14">
        <v>2004889</v>
      </c>
      <c r="P6" s="14">
        <v>1804550</v>
      </c>
      <c r="Q6" s="14">
        <v>1756263</v>
      </c>
    </row>
    <row r="7" spans="1:17" ht="18" customHeight="1" x14ac:dyDescent="0.15">
      <c r="A7" s="11" t="s">
        <v>34</v>
      </c>
      <c r="B7" s="14">
        <v>108105</v>
      </c>
      <c r="C7" s="14">
        <v>108356</v>
      </c>
      <c r="D7" s="14">
        <v>117446</v>
      </c>
      <c r="E7" s="14">
        <v>119199</v>
      </c>
      <c r="F7" s="14">
        <v>127425</v>
      </c>
      <c r="G7" s="14">
        <v>135614</v>
      </c>
      <c r="H7" s="14">
        <v>138931</v>
      </c>
      <c r="I7" s="14">
        <v>143025</v>
      </c>
      <c r="J7" s="14">
        <v>150181</v>
      </c>
      <c r="K7" s="14">
        <v>152214</v>
      </c>
      <c r="L7" s="14">
        <v>159193</v>
      </c>
      <c r="M7" s="14">
        <v>165641</v>
      </c>
      <c r="N7" s="14">
        <v>165387</v>
      </c>
      <c r="O7" s="14">
        <v>153792</v>
      </c>
      <c r="P7" s="14">
        <v>162526</v>
      </c>
      <c r="Q7" s="14">
        <v>173363</v>
      </c>
    </row>
    <row r="8" spans="1:17" ht="18" customHeight="1" x14ac:dyDescent="0.15">
      <c r="A8" s="11" t="s">
        <v>35</v>
      </c>
      <c r="B8" s="14">
        <v>1325915</v>
      </c>
      <c r="C8" s="14">
        <v>1238516</v>
      </c>
      <c r="D8" s="14">
        <v>1060809</v>
      </c>
      <c r="E8" s="14">
        <v>758240</v>
      </c>
      <c r="F8" s="14">
        <v>661779</v>
      </c>
      <c r="G8" s="14">
        <v>586116</v>
      </c>
      <c r="H8" s="14">
        <v>757558</v>
      </c>
      <c r="I8" s="14">
        <v>1017275</v>
      </c>
      <c r="J8" s="14">
        <v>816781</v>
      </c>
      <c r="K8" s="14">
        <v>640412</v>
      </c>
      <c r="L8" s="14">
        <v>456084</v>
      </c>
      <c r="M8" s="14">
        <v>579040</v>
      </c>
      <c r="N8" s="14">
        <v>871948</v>
      </c>
      <c r="O8" s="14">
        <v>415596</v>
      </c>
      <c r="P8" s="14">
        <v>483105</v>
      </c>
      <c r="Q8" s="14">
        <v>850187</v>
      </c>
    </row>
    <row r="9" spans="1:17" ht="18" customHeight="1" x14ac:dyDescent="0.15">
      <c r="A9" s="11" t="s">
        <v>36</v>
      </c>
      <c r="B9" s="13">
        <v>2536908</v>
      </c>
      <c r="C9" s="13">
        <v>2724374</v>
      </c>
      <c r="D9" s="13">
        <v>2926925</v>
      </c>
      <c r="E9" s="13">
        <v>3184707</v>
      </c>
      <c r="F9" s="13">
        <v>3337177</v>
      </c>
      <c r="G9" s="13">
        <v>3537852</v>
      </c>
      <c r="H9" s="13">
        <v>3606151</v>
      </c>
      <c r="I9" s="13">
        <v>3733713</v>
      </c>
      <c r="J9" s="13">
        <v>3836234</v>
      </c>
      <c r="K9" s="13">
        <v>4046291</v>
      </c>
      <c r="L9" s="13">
        <v>4256045</v>
      </c>
      <c r="M9" s="13">
        <v>4179818</v>
      </c>
      <c r="N9" s="13">
        <v>4171858</v>
      </c>
      <c r="O9" s="13">
        <v>4260085</v>
      </c>
      <c r="P9" s="13">
        <v>4073521</v>
      </c>
      <c r="Q9" s="13">
        <v>4182787</v>
      </c>
    </row>
    <row r="10" spans="1:17" ht="18" customHeight="1" x14ac:dyDescent="0.15">
      <c r="A10" s="11" t="s">
        <v>37</v>
      </c>
      <c r="B10" s="13">
        <v>2535974</v>
      </c>
      <c r="C10" s="13">
        <v>2723438</v>
      </c>
      <c r="D10" s="13">
        <v>2925991</v>
      </c>
      <c r="E10" s="13">
        <v>3183667</v>
      </c>
      <c r="F10" s="13">
        <v>3336248</v>
      </c>
      <c r="G10" s="13">
        <v>3536941</v>
      </c>
      <c r="H10" s="13">
        <v>3605330</v>
      </c>
      <c r="I10" s="13">
        <v>3732812</v>
      </c>
      <c r="J10" s="13">
        <v>3835363</v>
      </c>
      <c r="K10" s="13">
        <v>4045401</v>
      </c>
      <c r="L10" s="13">
        <v>4254229</v>
      </c>
      <c r="M10" s="13">
        <v>4178014</v>
      </c>
      <c r="N10" s="13">
        <v>4170053</v>
      </c>
      <c r="O10" s="13">
        <v>4256511</v>
      </c>
      <c r="P10" s="13">
        <v>4069922</v>
      </c>
      <c r="Q10" s="13">
        <v>4175739</v>
      </c>
    </row>
    <row r="11" spans="1:17" ht="18" customHeight="1" x14ac:dyDescent="0.15">
      <c r="A11" s="11" t="s">
        <v>38</v>
      </c>
      <c r="B11" s="13">
        <v>60081</v>
      </c>
      <c r="C11" s="13">
        <v>63139</v>
      </c>
      <c r="D11" s="13">
        <v>65642</v>
      </c>
      <c r="E11" s="13">
        <v>67610</v>
      </c>
      <c r="F11" s="13">
        <v>69662</v>
      </c>
      <c r="G11" s="13">
        <v>72790</v>
      </c>
      <c r="H11" s="13">
        <v>72009</v>
      </c>
      <c r="I11" s="13">
        <v>74011</v>
      </c>
      <c r="J11" s="13">
        <v>77090</v>
      </c>
      <c r="K11" s="13">
        <v>75457</v>
      </c>
      <c r="L11" s="13">
        <v>75727</v>
      </c>
      <c r="M11" s="13">
        <v>82749</v>
      </c>
      <c r="N11" s="13">
        <v>81855</v>
      </c>
      <c r="O11" s="13">
        <v>85156</v>
      </c>
      <c r="P11" s="13">
        <v>88015</v>
      </c>
      <c r="Q11" s="13">
        <v>91532</v>
      </c>
    </row>
    <row r="12" spans="1:17" ht="18" customHeight="1" x14ac:dyDescent="0.15">
      <c r="A12" s="11" t="s">
        <v>39</v>
      </c>
      <c r="B12" s="13">
        <v>214703</v>
      </c>
      <c r="C12" s="13">
        <v>252593</v>
      </c>
      <c r="D12" s="13">
        <v>256144</v>
      </c>
      <c r="E12" s="13">
        <v>256207</v>
      </c>
      <c r="F12" s="13">
        <v>263136</v>
      </c>
      <c r="G12" s="13">
        <v>265734</v>
      </c>
      <c r="H12" s="13">
        <v>266276</v>
      </c>
      <c r="I12" s="13">
        <v>271743</v>
      </c>
      <c r="J12" s="13">
        <v>338550</v>
      </c>
      <c r="K12" s="13">
        <v>351241</v>
      </c>
      <c r="L12" s="13">
        <v>398341</v>
      </c>
      <c r="M12" s="13">
        <v>415555</v>
      </c>
      <c r="N12" s="13">
        <v>411053</v>
      </c>
      <c r="O12" s="13">
        <v>399511</v>
      </c>
      <c r="P12" s="13">
        <v>409507</v>
      </c>
      <c r="Q12" s="13">
        <v>416749</v>
      </c>
    </row>
    <row r="13" spans="1:17" ht="18" customHeight="1" x14ac:dyDescent="0.15">
      <c r="A13" s="11" t="s">
        <v>40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1</v>
      </c>
      <c r="P13" s="13">
        <v>0</v>
      </c>
      <c r="Q13" s="13">
        <v>1</v>
      </c>
    </row>
    <row r="14" spans="1:17" ht="18" customHeight="1" x14ac:dyDescent="0.15">
      <c r="A14" s="11" t="s">
        <v>41</v>
      </c>
      <c r="B14" s="13">
        <v>31321</v>
      </c>
      <c r="C14" s="13">
        <v>24067</v>
      </c>
      <c r="D14" s="13">
        <v>23355</v>
      </c>
      <c r="E14" s="13">
        <v>21791</v>
      </c>
      <c r="F14" s="13">
        <v>18868</v>
      </c>
      <c r="G14" s="13">
        <v>18893</v>
      </c>
      <c r="H14" s="13">
        <v>16164</v>
      </c>
      <c r="I14" s="13">
        <v>38528</v>
      </c>
      <c r="J14" s="13">
        <v>10566</v>
      </c>
      <c r="K14" s="13">
        <v>6597</v>
      </c>
      <c r="L14" s="13">
        <v>9057</v>
      </c>
      <c r="M14" s="13">
        <v>8224</v>
      </c>
      <c r="N14" s="13">
        <v>5468</v>
      </c>
      <c r="O14" s="13">
        <v>21913</v>
      </c>
      <c r="P14" s="13">
        <v>577</v>
      </c>
      <c r="Q14" s="13">
        <v>0</v>
      </c>
    </row>
    <row r="15" spans="1:17" ht="18" customHeight="1" x14ac:dyDescent="0.15">
      <c r="A15" s="11" t="s">
        <v>42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1</v>
      </c>
      <c r="P15" s="13">
        <v>2</v>
      </c>
      <c r="Q15" s="13">
        <v>3</v>
      </c>
    </row>
    <row r="16" spans="1:17" ht="18" customHeight="1" x14ac:dyDescent="0.15">
      <c r="A16" s="11" t="s">
        <v>43</v>
      </c>
      <c r="B16" s="13">
        <v>62288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1</v>
      </c>
      <c r="P16" s="13">
        <v>2</v>
      </c>
      <c r="Q16" s="13">
        <v>3</v>
      </c>
    </row>
    <row r="17" spans="1:17" ht="18" customHeight="1" x14ac:dyDescent="0.15">
      <c r="A17" s="11" t="s">
        <v>44</v>
      </c>
      <c r="B17" s="14">
        <f t="shared" ref="B17:P17" si="1">SUM(B18:B21)</f>
        <v>244993</v>
      </c>
      <c r="C17" s="14">
        <f t="shared" si="1"/>
        <v>260537</v>
      </c>
      <c r="D17" s="14">
        <f t="shared" si="1"/>
        <v>283554</v>
      </c>
      <c r="E17" s="14">
        <f t="shared" si="1"/>
        <v>308367</v>
      </c>
      <c r="F17" s="14">
        <f t="shared" si="1"/>
        <v>324782</v>
      </c>
      <c r="G17" s="14">
        <f t="shared" si="1"/>
        <v>332424</v>
      </c>
      <c r="H17" s="14">
        <f t="shared" si="1"/>
        <v>347185</v>
      </c>
      <c r="I17" s="14">
        <f t="shared" si="1"/>
        <v>364472</v>
      </c>
      <c r="J17" s="14">
        <f t="shared" si="1"/>
        <v>367417</v>
      </c>
      <c r="K17" s="14">
        <f t="shared" si="1"/>
        <v>384863</v>
      </c>
      <c r="L17" s="14">
        <f t="shared" si="1"/>
        <v>401883</v>
      </c>
      <c r="M17" s="14">
        <f t="shared" si="1"/>
        <v>392141</v>
      </c>
      <c r="N17" s="14">
        <f t="shared" si="1"/>
        <v>403282</v>
      </c>
      <c r="O17" s="14">
        <f t="shared" si="1"/>
        <v>410379</v>
      </c>
      <c r="P17" s="14">
        <f t="shared" si="1"/>
        <v>385093</v>
      </c>
      <c r="Q17" s="14">
        <f>SUM(Q18:Q21)</f>
        <v>396039</v>
      </c>
    </row>
    <row r="18" spans="1:17" ht="18" customHeight="1" x14ac:dyDescent="0.15">
      <c r="A18" s="11" t="s">
        <v>45</v>
      </c>
      <c r="B18" s="14">
        <v>0</v>
      </c>
      <c r="C18" s="14">
        <v>0</v>
      </c>
      <c r="D18" s="14">
        <v>2860</v>
      </c>
      <c r="E18" s="14">
        <v>8091</v>
      </c>
      <c r="F18" s="14">
        <v>9866</v>
      </c>
      <c r="G18" s="14">
        <v>10029</v>
      </c>
      <c r="H18" s="14">
        <v>11179</v>
      </c>
      <c r="I18" s="14">
        <v>10382</v>
      </c>
      <c r="J18" s="14">
        <v>10520</v>
      </c>
      <c r="K18" s="14">
        <v>8485</v>
      </c>
      <c r="L18" s="14">
        <v>8676</v>
      </c>
      <c r="M18" s="14">
        <v>7577</v>
      </c>
      <c r="N18" s="14">
        <v>10334</v>
      </c>
      <c r="O18" s="14">
        <v>8511</v>
      </c>
      <c r="P18" s="14">
        <v>6444</v>
      </c>
      <c r="Q18" s="14">
        <v>13260</v>
      </c>
    </row>
    <row r="19" spans="1:17" ht="18" customHeight="1" x14ac:dyDescent="0.15">
      <c r="A19" s="11" t="s">
        <v>46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1</v>
      </c>
      <c r="P19" s="13">
        <v>0</v>
      </c>
      <c r="Q19" s="13">
        <v>1</v>
      </c>
    </row>
    <row r="20" spans="1:17" ht="18" customHeight="1" x14ac:dyDescent="0.15">
      <c r="A20" s="11" t="s">
        <v>47</v>
      </c>
      <c r="B20" s="13">
        <v>244993</v>
      </c>
      <c r="C20" s="13">
        <v>260537</v>
      </c>
      <c r="D20" s="13">
        <v>280694</v>
      </c>
      <c r="E20" s="13">
        <v>300276</v>
      </c>
      <c r="F20" s="13">
        <v>314916</v>
      </c>
      <c r="G20" s="13">
        <v>322395</v>
      </c>
      <c r="H20" s="13">
        <v>336006</v>
      </c>
      <c r="I20" s="13">
        <v>354090</v>
      </c>
      <c r="J20" s="13">
        <v>356897</v>
      </c>
      <c r="K20" s="13">
        <v>376378</v>
      </c>
      <c r="L20" s="13">
        <v>393207</v>
      </c>
      <c r="M20" s="13">
        <v>384564</v>
      </c>
      <c r="N20" s="13">
        <v>392948</v>
      </c>
      <c r="O20" s="13">
        <v>401866</v>
      </c>
      <c r="P20" s="13">
        <v>378649</v>
      </c>
      <c r="Q20" s="13">
        <v>382777</v>
      </c>
    </row>
    <row r="21" spans="1:17" ht="18" customHeight="1" x14ac:dyDescent="0.15">
      <c r="A21" s="11" t="s">
        <v>48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1</v>
      </c>
      <c r="P21" s="13">
        <v>0</v>
      </c>
      <c r="Q21" s="13">
        <v>1</v>
      </c>
    </row>
    <row r="22" spans="1:17" ht="18" customHeight="1" x14ac:dyDescent="0.15">
      <c r="A22" s="11" t="s">
        <v>269</v>
      </c>
      <c r="B22" s="14">
        <f t="shared" ref="B22:P22" si="2">+B4+B9+B11+B12+B13+B14+B15+B16+B17</f>
        <v>6393419</v>
      </c>
      <c r="C22" s="14">
        <f t="shared" si="2"/>
        <v>6704119</v>
      </c>
      <c r="D22" s="14">
        <f t="shared" si="2"/>
        <v>6968667</v>
      </c>
      <c r="E22" s="14">
        <f t="shared" si="2"/>
        <v>7257353</v>
      </c>
      <c r="F22" s="14">
        <f t="shared" si="2"/>
        <v>7343918</v>
      </c>
      <c r="G22" s="14">
        <f t="shared" si="2"/>
        <v>7084822</v>
      </c>
      <c r="H22" s="14">
        <f t="shared" si="2"/>
        <v>7457408</v>
      </c>
      <c r="I22" s="14">
        <f t="shared" si="2"/>
        <v>7810708</v>
      </c>
      <c r="J22" s="14">
        <f t="shared" si="2"/>
        <v>8044130</v>
      </c>
      <c r="K22" s="14">
        <f t="shared" si="2"/>
        <v>7838165</v>
      </c>
      <c r="L22" s="14">
        <f t="shared" si="2"/>
        <v>7870238</v>
      </c>
      <c r="M22" s="14">
        <f t="shared" si="2"/>
        <v>7876105</v>
      </c>
      <c r="N22" s="14">
        <f t="shared" si="2"/>
        <v>8210357</v>
      </c>
      <c r="O22" s="14">
        <f t="shared" si="2"/>
        <v>7798230</v>
      </c>
      <c r="P22" s="14">
        <f t="shared" si="2"/>
        <v>7453612</v>
      </c>
      <c r="Q22" s="14">
        <f>+Q4+Q9+Q11+Q12+Q13+Q14+Q15+Q16+Q17</f>
        <v>7920312</v>
      </c>
    </row>
    <row r="23" spans="1:17" ht="18" customHeight="1" x14ac:dyDescent="0.15"/>
    <row r="24" spans="1:17" ht="18" customHeight="1" x14ac:dyDescent="0.15"/>
    <row r="25" spans="1:17" ht="18" customHeight="1" x14ac:dyDescent="0.15"/>
    <row r="26" spans="1:17" ht="18" customHeight="1" x14ac:dyDescent="0.15"/>
    <row r="27" spans="1:17" ht="18" customHeight="1" x14ac:dyDescent="0.15"/>
    <row r="28" spans="1:17" ht="18" customHeight="1" x14ac:dyDescent="0.15"/>
    <row r="29" spans="1:17" ht="18" customHeight="1" x14ac:dyDescent="0.15"/>
    <row r="30" spans="1:17" ht="18" customHeight="1" x14ac:dyDescent="0.2">
      <c r="A30" s="24" t="s">
        <v>82</v>
      </c>
      <c r="M30" s="55" t="str">
        <f>[2]財政指標!$M$1</f>
        <v>大田原市</v>
      </c>
      <c r="O30" s="55"/>
      <c r="P30" s="55"/>
      <c r="Q30" s="55" t="str">
        <f>[2]財政指標!$M$1</f>
        <v>大田原市</v>
      </c>
    </row>
    <row r="31" spans="1:17" ht="18" customHeight="1" x14ac:dyDescent="0.15"/>
    <row r="32" spans="1:17" ht="18" customHeight="1" x14ac:dyDescent="0.15">
      <c r="A32" s="5"/>
      <c r="B32" s="5" t="s">
        <v>168</v>
      </c>
      <c r="C32" s="5" t="s">
        <v>197</v>
      </c>
      <c r="D32" s="5" t="s">
        <v>198</v>
      </c>
      <c r="E32" s="5" t="s">
        <v>199</v>
      </c>
      <c r="F32" s="5" t="s">
        <v>200</v>
      </c>
      <c r="G32" s="5" t="s">
        <v>201</v>
      </c>
      <c r="H32" s="5" t="s">
        <v>202</v>
      </c>
      <c r="I32" s="5" t="s">
        <v>203</v>
      </c>
      <c r="J32" s="6" t="s">
        <v>204</v>
      </c>
      <c r="K32" s="6" t="s">
        <v>205</v>
      </c>
      <c r="L32" s="5" t="s">
        <v>206</v>
      </c>
      <c r="M32" s="5" t="s">
        <v>207</v>
      </c>
      <c r="N32" s="5" t="s">
        <v>208</v>
      </c>
      <c r="O32" s="2" t="s">
        <v>209</v>
      </c>
      <c r="P32" s="2" t="s">
        <v>210</v>
      </c>
      <c r="Q32" s="2" t="s">
        <v>211</v>
      </c>
    </row>
    <row r="33" spans="1:17" ht="18" customHeight="1" x14ac:dyDescent="0.15">
      <c r="A33" s="11" t="s">
        <v>31</v>
      </c>
      <c r="B33" s="25">
        <f t="shared" ref="B33:C49" si="3">B4/B$22*100</f>
        <v>50.72598870807623</v>
      </c>
      <c r="C33" s="25">
        <f t="shared" si="3"/>
        <v>50.407950694192628</v>
      </c>
      <c r="D33" s="25">
        <f t="shared" ref="D33:Q48" si="4">D4/D$22*100</f>
        <v>48.977042524775541</v>
      </c>
      <c r="E33" s="25">
        <f t="shared" si="4"/>
        <v>47.106307216970158</v>
      </c>
      <c r="F33" s="25">
        <f t="shared" si="4"/>
        <v>45.347633238824294</v>
      </c>
      <c r="G33" s="25">
        <f t="shared" si="4"/>
        <v>40.327463414042022</v>
      </c>
      <c r="H33" s="25">
        <f t="shared" si="4"/>
        <v>42.234822072226699</v>
      </c>
      <c r="I33" s="25">
        <f t="shared" si="4"/>
        <v>42.611258800098533</v>
      </c>
      <c r="J33" s="25">
        <f t="shared" si="4"/>
        <v>42.444279244616887</v>
      </c>
      <c r="K33" s="25">
        <f t="shared" si="4"/>
        <v>37.938930859454992</v>
      </c>
      <c r="L33" s="25">
        <f t="shared" si="4"/>
        <v>34.677286760578269</v>
      </c>
      <c r="M33" s="25">
        <f t="shared" si="4"/>
        <v>35.520323814880577</v>
      </c>
      <c r="N33" s="25">
        <f t="shared" si="4"/>
        <v>38.205902617876419</v>
      </c>
      <c r="O33" s="25">
        <f t="shared" si="4"/>
        <v>33.612537716892163</v>
      </c>
      <c r="P33" s="25">
        <f>P4/P$22*100</f>
        <v>33.499127671255224</v>
      </c>
      <c r="Q33" s="25">
        <f>Q4/Q$22*100</f>
        <v>35.771292848059524</v>
      </c>
    </row>
    <row r="34" spans="1:17" ht="18" customHeight="1" x14ac:dyDescent="0.15">
      <c r="A34" s="11" t="s">
        <v>32</v>
      </c>
      <c r="B34" s="25">
        <f t="shared" si="3"/>
        <v>0.36859777217792233</v>
      </c>
      <c r="C34" s="25">
        <f t="shared" si="3"/>
        <v>0.36061412394380232</v>
      </c>
      <c r="D34" s="25">
        <f t="shared" si="4"/>
        <v>0.47858507229574893</v>
      </c>
      <c r="E34" s="25">
        <f t="shared" si="4"/>
        <v>0.46616169834924659</v>
      </c>
      <c r="F34" s="25">
        <f t="shared" si="4"/>
        <v>0.47879074902524787</v>
      </c>
      <c r="G34" s="25">
        <f t="shared" si="4"/>
        <v>0.51093732488974319</v>
      </c>
      <c r="H34" s="25">
        <f t="shared" si="4"/>
        <v>0.46489343214156981</v>
      </c>
      <c r="I34" s="25">
        <f t="shared" si="4"/>
        <v>0.56665797774030224</v>
      </c>
      <c r="J34" s="25">
        <f t="shared" si="4"/>
        <v>0.56760644096999924</v>
      </c>
      <c r="K34" s="25">
        <f t="shared" si="4"/>
        <v>0.58853060633451837</v>
      </c>
      <c r="L34" s="25">
        <f t="shared" si="4"/>
        <v>0.58634821462832509</v>
      </c>
      <c r="M34" s="25">
        <f t="shared" si="4"/>
        <v>0.58653357211464296</v>
      </c>
      <c r="N34" s="25">
        <f t="shared" si="4"/>
        <v>0.57954848979161322</v>
      </c>
      <c r="O34" s="25">
        <f t="shared" si="4"/>
        <v>0.60149546756122863</v>
      </c>
      <c r="P34" s="25">
        <f t="shared" si="4"/>
        <v>0.62672969829929437</v>
      </c>
      <c r="Q34" s="25">
        <f t="shared" si="4"/>
        <v>0.67402647774481617</v>
      </c>
    </row>
    <row r="35" spans="1:17" ht="18" customHeight="1" x14ac:dyDescent="0.15">
      <c r="A35" s="11" t="s">
        <v>33</v>
      </c>
      <c r="B35" s="25">
        <f t="shared" si="3"/>
        <v>27.927764471560522</v>
      </c>
      <c r="C35" s="25">
        <f t="shared" si="3"/>
        <v>29.957120391210239</v>
      </c>
      <c r="D35" s="25">
        <f t="shared" si="4"/>
        <v>31.59056100686114</v>
      </c>
      <c r="E35" s="25">
        <f t="shared" si="4"/>
        <v>34.549800733132315</v>
      </c>
      <c r="F35" s="25">
        <f t="shared" si="4"/>
        <v>34.122480670399639</v>
      </c>
      <c r="G35" s="25">
        <f t="shared" si="4"/>
        <v>29.629537622822422</v>
      </c>
      <c r="H35" s="25">
        <f t="shared" si="4"/>
        <v>29.748472927859115</v>
      </c>
      <c r="I35" s="25">
        <f t="shared" si="4"/>
        <v>27.189353385122068</v>
      </c>
      <c r="J35" s="25">
        <f t="shared" si="4"/>
        <v>29.85595707677524</v>
      </c>
      <c r="K35" s="25">
        <f t="shared" si="4"/>
        <v>27.238007875567817</v>
      </c>
      <c r="L35" s="25">
        <f t="shared" si="4"/>
        <v>26.273169883807835</v>
      </c>
      <c r="M35" s="25">
        <f t="shared" si="4"/>
        <v>25.478850269263802</v>
      </c>
      <c r="N35" s="25">
        <f t="shared" si="4"/>
        <v>24.991885249325943</v>
      </c>
      <c r="O35" s="25">
        <f t="shared" si="4"/>
        <v>25.70953921595029</v>
      </c>
      <c r="P35" s="25">
        <f t="shared" si="4"/>
        <v>24.210409664468717</v>
      </c>
      <c r="Q35" s="25">
        <f t="shared" si="4"/>
        <v>22.174164351101318</v>
      </c>
    </row>
    <row r="36" spans="1:17" ht="18" customHeight="1" x14ac:dyDescent="0.15">
      <c r="A36" s="11" t="s">
        <v>34</v>
      </c>
      <c r="B36" s="25">
        <f t="shared" si="3"/>
        <v>1.6908793245054017</v>
      </c>
      <c r="C36" s="25">
        <f t="shared" si="3"/>
        <v>1.6162600932352185</v>
      </c>
      <c r="D36" s="25">
        <f t="shared" si="4"/>
        <v>1.6853438397903071</v>
      </c>
      <c r="E36" s="25">
        <f t="shared" si="4"/>
        <v>1.6424583453498818</v>
      </c>
      <c r="F36" s="25">
        <f t="shared" si="4"/>
        <v>1.7351092427774928</v>
      </c>
      <c r="G36" s="25">
        <f t="shared" si="4"/>
        <v>1.9141483018204268</v>
      </c>
      <c r="H36" s="25">
        <f t="shared" si="4"/>
        <v>1.8629931472168344</v>
      </c>
      <c r="I36" s="25">
        <f t="shared" si="4"/>
        <v>1.8311400195731298</v>
      </c>
      <c r="J36" s="25">
        <f t="shared" si="4"/>
        <v>1.8669638606039436</v>
      </c>
      <c r="K36" s="25">
        <f t="shared" si="4"/>
        <v>1.9419596295816688</v>
      </c>
      <c r="L36" s="25">
        <f t="shared" si="4"/>
        <v>2.02272154920855</v>
      </c>
      <c r="M36" s="25">
        <f t="shared" si="4"/>
        <v>2.103082678557485</v>
      </c>
      <c r="N36" s="25">
        <f t="shared" si="4"/>
        <v>2.0143703860867439</v>
      </c>
      <c r="O36" s="25">
        <f t="shared" si="4"/>
        <v>1.9721398317310468</v>
      </c>
      <c r="P36" s="25">
        <f t="shared" si="4"/>
        <v>2.1804998703984055</v>
      </c>
      <c r="Q36" s="25">
        <f t="shared" si="4"/>
        <v>2.1888405406251676</v>
      </c>
    </row>
    <row r="37" spans="1:17" ht="18" customHeight="1" x14ac:dyDescent="0.15">
      <c r="A37" s="11" t="s">
        <v>35</v>
      </c>
      <c r="B37" s="25">
        <f t="shared" si="3"/>
        <v>20.73874713983238</v>
      </c>
      <c r="C37" s="25">
        <f t="shared" si="3"/>
        <v>18.473956085803369</v>
      </c>
      <c r="D37" s="25">
        <f t="shared" si="4"/>
        <v>15.222552605828346</v>
      </c>
      <c r="E37" s="25">
        <f t="shared" si="4"/>
        <v>10.447886440138712</v>
      </c>
      <c r="F37" s="25">
        <f t="shared" si="4"/>
        <v>9.0112525766219065</v>
      </c>
      <c r="G37" s="25">
        <f t="shared" si="4"/>
        <v>8.2728401645094269</v>
      </c>
      <c r="H37" s="25">
        <f t="shared" si="4"/>
        <v>10.158462565009183</v>
      </c>
      <c r="I37" s="25">
        <f t="shared" si="4"/>
        <v>13.024107417663034</v>
      </c>
      <c r="J37" s="25">
        <f t="shared" si="4"/>
        <v>10.153751866267701</v>
      </c>
      <c r="K37" s="25">
        <f t="shared" si="4"/>
        <v>8.1704327479709864</v>
      </c>
      <c r="L37" s="25">
        <f t="shared" si="4"/>
        <v>5.7950471129335606</v>
      </c>
      <c r="M37" s="25">
        <f t="shared" si="4"/>
        <v>7.3518572949446455</v>
      </c>
      <c r="N37" s="25">
        <f t="shared" si="4"/>
        <v>10.62009849267212</v>
      </c>
      <c r="O37" s="25">
        <f t="shared" si="4"/>
        <v>5.3293632016496044</v>
      </c>
      <c r="P37" s="25">
        <f t="shared" si="4"/>
        <v>6.4814884380888085</v>
      </c>
      <c r="Q37" s="25">
        <f t="shared" si="4"/>
        <v>10.734261478588216</v>
      </c>
    </row>
    <row r="38" spans="1:17" ht="18" customHeight="1" x14ac:dyDescent="0.15">
      <c r="A38" s="11" t="s">
        <v>36</v>
      </c>
      <c r="B38" s="25">
        <f t="shared" si="3"/>
        <v>39.6799896893978</v>
      </c>
      <c r="C38" s="25">
        <f t="shared" si="3"/>
        <v>40.637315656240588</v>
      </c>
      <c r="D38" s="25">
        <f t="shared" si="4"/>
        <v>42.001217736476718</v>
      </c>
      <c r="E38" s="25">
        <f t="shared" si="4"/>
        <v>43.882487182310136</v>
      </c>
      <c r="F38" s="25">
        <f t="shared" si="4"/>
        <v>45.441370668899076</v>
      </c>
      <c r="G38" s="25">
        <f t="shared" si="4"/>
        <v>49.935651170911562</v>
      </c>
      <c r="H38" s="25">
        <f t="shared" si="4"/>
        <v>48.356627396543146</v>
      </c>
      <c r="I38" s="25">
        <f t="shared" si="4"/>
        <v>47.802491144208695</v>
      </c>
      <c r="J38" s="25">
        <f t="shared" si="4"/>
        <v>47.689855832762525</v>
      </c>
      <c r="K38" s="25">
        <f t="shared" si="4"/>
        <v>51.622937256360387</v>
      </c>
      <c r="L38" s="25">
        <f t="shared" si="4"/>
        <v>54.07771658239561</v>
      </c>
      <c r="M38" s="25">
        <f t="shared" si="4"/>
        <v>53.06960737572696</v>
      </c>
      <c r="N38" s="25">
        <f t="shared" si="4"/>
        <v>50.812138863145663</v>
      </c>
      <c r="O38" s="25">
        <f t="shared" si="4"/>
        <v>54.628870910450189</v>
      </c>
      <c r="P38" s="25">
        <f t="shared" si="4"/>
        <v>54.651637353809136</v>
      </c>
      <c r="Q38" s="25">
        <f t="shared" si="4"/>
        <v>52.810886742845483</v>
      </c>
    </row>
    <row r="39" spans="1:17" ht="18" customHeight="1" x14ac:dyDescent="0.15">
      <c r="A39" s="11" t="s">
        <v>37</v>
      </c>
      <c r="B39" s="25">
        <f t="shared" si="3"/>
        <v>39.665380917471545</v>
      </c>
      <c r="C39" s="25">
        <f t="shared" si="3"/>
        <v>40.623354090224232</v>
      </c>
      <c r="D39" s="25">
        <f t="shared" si="4"/>
        <v>41.987814886261603</v>
      </c>
      <c r="E39" s="25">
        <f t="shared" si="4"/>
        <v>43.868156888606627</v>
      </c>
      <c r="F39" s="25">
        <f t="shared" si="4"/>
        <v>45.428720745520309</v>
      </c>
      <c r="G39" s="25">
        <f t="shared" si="4"/>
        <v>49.9227926968384</v>
      </c>
      <c r="H39" s="25">
        <f t="shared" si="4"/>
        <v>48.34561820943685</v>
      </c>
      <c r="I39" s="25">
        <f t="shared" si="4"/>
        <v>47.790955698254244</v>
      </c>
      <c r="J39" s="25">
        <f t="shared" si="4"/>
        <v>47.679028061455995</v>
      </c>
      <c r="K39" s="25">
        <f t="shared" si="4"/>
        <v>51.611582557907369</v>
      </c>
      <c r="L39" s="25">
        <f t="shared" si="4"/>
        <v>54.054642311960578</v>
      </c>
      <c r="M39" s="25">
        <f t="shared" si="4"/>
        <v>53.04670265315152</v>
      </c>
      <c r="N39" s="25">
        <f t="shared" si="4"/>
        <v>50.790154435428327</v>
      </c>
      <c r="O39" s="25">
        <f t="shared" si="4"/>
        <v>54.583039997537909</v>
      </c>
      <c r="P39" s="25">
        <f t="shared" si="4"/>
        <v>54.603352039252918</v>
      </c>
      <c r="Q39" s="25">
        <f t="shared" si="4"/>
        <v>52.721900349380178</v>
      </c>
    </row>
    <row r="40" spans="1:17" ht="18" customHeight="1" x14ac:dyDescent="0.15">
      <c r="A40" s="11" t="s">
        <v>38</v>
      </c>
      <c r="B40" s="25">
        <f t="shared" si="3"/>
        <v>0.93973193372747821</v>
      </c>
      <c r="C40" s="25">
        <f t="shared" si="3"/>
        <v>0.94179414178059784</v>
      </c>
      <c r="D40" s="25">
        <f t="shared" si="4"/>
        <v>0.94195920109254749</v>
      </c>
      <c r="E40" s="25">
        <f t="shared" si="4"/>
        <v>0.93160688201331809</v>
      </c>
      <c r="F40" s="25">
        <f t="shared" si="4"/>
        <v>0.94856723618101402</v>
      </c>
      <c r="G40" s="25">
        <f t="shared" si="4"/>
        <v>1.0274076045947238</v>
      </c>
      <c r="H40" s="25">
        <f t="shared" si="4"/>
        <v>0.96560359846209298</v>
      </c>
      <c r="I40" s="25">
        <f t="shared" si="4"/>
        <v>0.9475581470975486</v>
      </c>
      <c r="J40" s="25">
        <f t="shared" si="4"/>
        <v>0.95833856489141778</v>
      </c>
      <c r="K40" s="25">
        <f t="shared" si="4"/>
        <v>0.96268705749368633</v>
      </c>
      <c r="L40" s="25">
        <f t="shared" si="4"/>
        <v>0.96219453592127702</v>
      </c>
      <c r="M40" s="25">
        <f t="shared" si="4"/>
        <v>1.0506335301522771</v>
      </c>
      <c r="N40" s="25">
        <f t="shared" si="4"/>
        <v>0.99697248243894887</v>
      </c>
      <c r="O40" s="25">
        <f t="shared" si="4"/>
        <v>1.0919913877892804</v>
      </c>
      <c r="P40" s="25">
        <f t="shared" si="4"/>
        <v>1.1808368882093676</v>
      </c>
      <c r="Q40" s="25">
        <f t="shared" si="4"/>
        <v>1.1556615446462211</v>
      </c>
    </row>
    <row r="41" spans="1:17" ht="18" customHeight="1" x14ac:dyDescent="0.15">
      <c r="A41" s="11" t="s">
        <v>39</v>
      </c>
      <c r="B41" s="25">
        <f t="shared" si="3"/>
        <v>3.3581875362775375</v>
      </c>
      <c r="C41" s="25">
        <f t="shared" si="3"/>
        <v>3.7677284666337219</v>
      </c>
      <c r="D41" s="25">
        <f t="shared" si="4"/>
        <v>3.6756527467878719</v>
      </c>
      <c r="E41" s="25">
        <f t="shared" si="4"/>
        <v>3.5303091912436946</v>
      </c>
      <c r="F41" s="25">
        <f t="shared" si="4"/>
        <v>3.5830465427310054</v>
      </c>
      <c r="G41" s="25">
        <f t="shared" si="4"/>
        <v>3.750750548143623</v>
      </c>
      <c r="H41" s="25">
        <f t="shared" si="4"/>
        <v>3.570624002334323</v>
      </c>
      <c r="I41" s="25">
        <f t="shared" si="4"/>
        <v>3.4791084239738574</v>
      </c>
      <c r="J41" s="25">
        <f t="shared" si="4"/>
        <v>4.2086589848746847</v>
      </c>
      <c r="K41" s="25">
        <f t="shared" si="4"/>
        <v>4.4811636397039356</v>
      </c>
      <c r="L41" s="25">
        <f t="shared" si="4"/>
        <v>5.0613590084569235</v>
      </c>
      <c r="M41" s="25">
        <f t="shared" si="4"/>
        <v>5.2761485531236572</v>
      </c>
      <c r="N41" s="25">
        <f t="shared" si="4"/>
        <v>5.0065179869766929</v>
      </c>
      <c r="O41" s="25">
        <f t="shared" si="4"/>
        <v>5.1230984466988021</v>
      </c>
      <c r="P41" s="25">
        <f t="shared" si="4"/>
        <v>5.4940745507010558</v>
      </c>
      <c r="Q41" s="25">
        <f t="shared" si="4"/>
        <v>5.2617750411852455</v>
      </c>
    </row>
    <row r="42" spans="1:17" ht="18" customHeight="1" x14ac:dyDescent="0.15">
      <c r="A42" s="11" t="s">
        <v>40</v>
      </c>
      <c r="B42" s="25">
        <f t="shared" si="3"/>
        <v>0</v>
      </c>
      <c r="C42" s="25">
        <f t="shared" si="3"/>
        <v>0</v>
      </c>
      <c r="D42" s="25">
        <f t="shared" si="4"/>
        <v>0</v>
      </c>
      <c r="E42" s="25">
        <f t="shared" si="4"/>
        <v>0</v>
      </c>
      <c r="F42" s="25">
        <f t="shared" si="4"/>
        <v>0</v>
      </c>
      <c r="G42" s="25">
        <f t="shared" si="4"/>
        <v>0</v>
      </c>
      <c r="H42" s="25">
        <f t="shared" si="4"/>
        <v>0</v>
      </c>
      <c r="I42" s="25">
        <f t="shared" si="4"/>
        <v>0</v>
      </c>
      <c r="J42" s="25">
        <f t="shared" si="4"/>
        <v>0</v>
      </c>
      <c r="K42" s="25">
        <f t="shared" si="4"/>
        <v>0</v>
      </c>
      <c r="L42" s="25">
        <f t="shared" si="4"/>
        <v>0</v>
      </c>
      <c r="M42" s="25">
        <f t="shared" si="4"/>
        <v>0</v>
      </c>
      <c r="N42" s="25">
        <f t="shared" si="4"/>
        <v>0</v>
      </c>
      <c r="O42" s="25">
        <f t="shared" si="4"/>
        <v>1.2823422751060177E-5</v>
      </c>
      <c r="P42" s="25">
        <f t="shared" si="4"/>
        <v>0</v>
      </c>
      <c r="Q42" s="25">
        <f t="shared" si="4"/>
        <v>1.2625765247631659E-5</v>
      </c>
    </row>
    <row r="43" spans="1:17" ht="18" customHeight="1" x14ac:dyDescent="0.15">
      <c r="A43" s="11" t="s">
        <v>41</v>
      </c>
      <c r="B43" s="25">
        <f t="shared" si="3"/>
        <v>0.4898943741994698</v>
      </c>
      <c r="C43" s="25">
        <f t="shared" si="3"/>
        <v>0.35898825781582933</v>
      </c>
      <c r="D43" s="25">
        <f t="shared" si="4"/>
        <v>0.33514300511130751</v>
      </c>
      <c r="E43" s="25">
        <f t="shared" si="4"/>
        <v>0.30026099047407506</v>
      </c>
      <c r="F43" s="25">
        <f t="shared" si="4"/>
        <v>0.25692007998999988</v>
      </c>
      <c r="G43" s="25">
        <f t="shared" si="4"/>
        <v>0.26666866154153201</v>
      </c>
      <c r="H43" s="25">
        <f t="shared" si="4"/>
        <v>0.21675091399049107</v>
      </c>
      <c r="I43" s="25">
        <f t="shared" si="4"/>
        <v>0.49327154465382655</v>
      </c>
      <c r="J43" s="25">
        <f t="shared" si="4"/>
        <v>0.13135043814557945</v>
      </c>
      <c r="K43" s="25">
        <f t="shared" si="4"/>
        <v>8.4165107521977395E-2</v>
      </c>
      <c r="L43" s="25">
        <f t="shared" si="4"/>
        <v>0.11507911196586432</v>
      </c>
      <c r="M43" s="25">
        <f t="shared" si="4"/>
        <v>0.10441709449023344</v>
      </c>
      <c r="N43" s="25">
        <f t="shared" si="4"/>
        <v>6.6598809284419663E-2</v>
      </c>
      <c r="O43" s="25">
        <f t="shared" si="4"/>
        <v>0.28099966274398164</v>
      </c>
      <c r="P43" s="25">
        <f t="shared" si="4"/>
        <v>7.7412132533864119E-3</v>
      </c>
      <c r="Q43" s="25">
        <f t="shared" si="4"/>
        <v>0</v>
      </c>
    </row>
    <row r="44" spans="1:17" ht="18" customHeight="1" x14ac:dyDescent="0.15">
      <c r="A44" s="11" t="s">
        <v>42</v>
      </c>
      <c r="B44" s="25">
        <f t="shared" si="3"/>
        <v>0</v>
      </c>
      <c r="C44" s="25">
        <f t="shared" si="3"/>
        <v>0</v>
      </c>
      <c r="D44" s="25">
        <f t="shared" si="4"/>
        <v>0</v>
      </c>
      <c r="E44" s="25">
        <f t="shared" si="4"/>
        <v>0</v>
      </c>
      <c r="F44" s="25">
        <f t="shared" si="4"/>
        <v>0</v>
      </c>
      <c r="G44" s="25">
        <f t="shared" si="4"/>
        <v>0</v>
      </c>
      <c r="H44" s="25">
        <f t="shared" si="4"/>
        <v>0</v>
      </c>
      <c r="I44" s="25">
        <f t="shared" si="4"/>
        <v>0</v>
      </c>
      <c r="J44" s="25">
        <f t="shared" si="4"/>
        <v>0</v>
      </c>
      <c r="K44" s="25">
        <f t="shared" si="4"/>
        <v>0</v>
      </c>
      <c r="L44" s="25">
        <f t="shared" si="4"/>
        <v>0</v>
      </c>
      <c r="M44" s="25">
        <f t="shared" si="4"/>
        <v>0</v>
      </c>
      <c r="N44" s="25">
        <f t="shared" si="4"/>
        <v>0</v>
      </c>
      <c r="O44" s="25">
        <f t="shared" si="4"/>
        <v>1.2823422751060177E-5</v>
      </c>
      <c r="P44" s="25">
        <f t="shared" si="4"/>
        <v>2.6832628261304722E-5</v>
      </c>
      <c r="Q44" s="25">
        <f t="shared" si="4"/>
        <v>3.7877295742894973E-5</v>
      </c>
    </row>
    <row r="45" spans="1:17" ht="18" customHeight="1" x14ac:dyDescent="0.15">
      <c r="A45" s="11" t="s">
        <v>43</v>
      </c>
      <c r="B45" s="25">
        <f t="shared" si="3"/>
        <v>0.97425180486372009</v>
      </c>
      <c r="C45" s="25">
        <f t="shared" si="3"/>
        <v>0</v>
      </c>
      <c r="D45" s="25">
        <f t="shared" si="4"/>
        <v>0</v>
      </c>
      <c r="E45" s="25">
        <f t="shared" si="4"/>
        <v>0</v>
      </c>
      <c r="F45" s="25">
        <f t="shared" si="4"/>
        <v>0</v>
      </c>
      <c r="G45" s="25">
        <f t="shared" si="4"/>
        <v>0</v>
      </c>
      <c r="H45" s="25">
        <f t="shared" si="4"/>
        <v>0</v>
      </c>
      <c r="I45" s="25">
        <f t="shared" si="4"/>
        <v>0</v>
      </c>
      <c r="J45" s="25">
        <f t="shared" si="4"/>
        <v>0</v>
      </c>
      <c r="K45" s="25">
        <f t="shared" si="4"/>
        <v>0</v>
      </c>
      <c r="L45" s="25">
        <f t="shared" si="4"/>
        <v>0</v>
      </c>
      <c r="M45" s="25">
        <f t="shared" si="4"/>
        <v>0</v>
      </c>
      <c r="N45" s="25">
        <f t="shared" si="4"/>
        <v>0</v>
      </c>
      <c r="O45" s="25">
        <f t="shared" si="4"/>
        <v>1.2823422751060177E-5</v>
      </c>
      <c r="P45" s="25">
        <f t="shared" si="4"/>
        <v>2.6832628261304722E-5</v>
      </c>
      <c r="Q45" s="25">
        <f t="shared" si="4"/>
        <v>3.7877295742894973E-5</v>
      </c>
    </row>
    <row r="46" spans="1:17" ht="18" customHeight="1" x14ac:dyDescent="0.15">
      <c r="A46" s="11" t="s">
        <v>44</v>
      </c>
      <c r="B46" s="25">
        <f t="shared" si="3"/>
        <v>3.8319559534577663</v>
      </c>
      <c r="C46" s="25">
        <f t="shared" si="3"/>
        <v>3.8862227833366321</v>
      </c>
      <c r="D46" s="25">
        <f t="shared" si="4"/>
        <v>4.0689847857560135</v>
      </c>
      <c r="E46" s="25">
        <f t="shared" si="4"/>
        <v>4.2490285369886234</v>
      </c>
      <c r="F46" s="25">
        <f t="shared" si="4"/>
        <v>4.4224622333746098</v>
      </c>
      <c r="G46" s="25">
        <f t="shared" si="4"/>
        <v>4.6920586007665399</v>
      </c>
      <c r="H46" s="25">
        <f t="shared" si="4"/>
        <v>4.655572016443247</v>
      </c>
      <c r="I46" s="25">
        <f t="shared" si="4"/>
        <v>4.6663119399675423</v>
      </c>
      <c r="J46" s="25">
        <f t="shared" si="4"/>
        <v>4.5675169347089124</v>
      </c>
      <c r="K46" s="25">
        <f t="shared" si="4"/>
        <v>4.9101160794650278</v>
      </c>
      <c r="L46" s="25">
        <f t="shared" si="4"/>
        <v>5.1063640006820634</v>
      </c>
      <c r="M46" s="25">
        <f t="shared" si="4"/>
        <v>4.9788696316262921</v>
      </c>
      <c r="N46" s="25">
        <f t="shared" si="4"/>
        <v>4.9118692402778583</v>
      </c>
      <c r="O46" s="25">
        <f t="shared" si="4"/>
        <v>5.262463405157324</v>
      </c>
      <c r="P46" s="25">
        <f t="shared" si="4"/>
        <v>5.1665286575153093</v>
      </c>
      <c r="Q46" s="25">
        <f t="shared" si="4"/>
        <v>5.0002954429067943</v>
      </c>
    </row>
    <row r="47" spans="1:17" ht="18" customHeight="1" x14ac:dyDescent="0.15">
      <c r="A47" s="11" t="s">
        <v>45</v>
      </c>
      <c r="B47" s="25">
        <f t="shared" si="3"/>
        <v>0</v>
      </c>
      <c r="C47" s="25">
        <f t="shared" si="3"/>
        <v>0</v>
      </c>
      <c r="D47" s="25">
        <f t="shared" si="4"/>
        <v>4.1040847553771763E-2</v>
      </c>
      <c r="E47" s="25">
        <f t="shared" si="4"/>
        <v>0.11148692918754263</v>
      </c>
      <c r="F47" s="25">
        <f t="shared" si="4"/>
        <v>0.13434245861677649</v>
      </c>
      <c r="G47" s="25">
        <f t="shared" si="4"/>
        <v>0.14155613225004102</v>
      </c>
      <c r="H47" s="25">
        <f t="shared" si="4"/>
        <v>0.14990463174336177</v>
      </c>
      <c r="I47" s="25">
        <f t="shared" si="4"/>
        <v>0.13292008867826066</v>
      </c>
      <c r="J47" s="25">
        <f t="shared" si="4"/>
        <v>0.13077859258863295</v>
      </c>
      <c r="K47" s="25">
        <f t="shared" si="4"/>
        <v>0.10825237794815495</v>
      </c>
      <c r="L47" s="25">
        <f t="shared" si="4"/>
        <v>0.11023808936908895</v>
      </c>
      <c r="M47" s="25">
        <f t="shared" si="4"/>
        <v>9.6202374143056754E-2</v>
      </c>
      <c r="N47" s="25">
        <f t="shared" si="4"/>
        <v>0.12586541608361246</v>
      </c>
      <c r="O47" s="25">
        <f t="shared" si="4"/>
        <v>0.10914015103427317</v>
      </c>
      <c r="P47" s="25">
        <f t="shared" si="4"/>
        <v>8.6454728257923816E-2</v>
      </c>
      <c r="Q47" s="25">
        <f t="shared" si="4"/>
        <v>0.16741764718359581</v>
      </c>
    </row>
    <row r="48" spans="1:17" ht="18" customHeight="1" x14ac:dyDescent="0.15">
      <c r="A48" s="11" t="s">
        <v>46</v>
      </c>
      <c r="B48" s="25">
        <f t="shared" si="3"/>
        <v>0</v>
      </c>
      <c r="C48" s="25">
        <f t="shared" si="3"/>
        <v>0</v>
      </c>
      <c r="D48" s="25">
        <f t="shared" si="4"/>
        <v>0</v>
      </c>
      <c r="E48" s="25">
        <f t="shared" si="4"/>
        <v>0</v>
      </c>
      <c r="F48" s="25">
        <f t="shared" si="4"/>
        <v>0</v>
      </c>
      <c r="G48" s="25">
        <f t="shared" si="4"/>
        <v>0</v>
      </c>
      <c r="H48" s="25">
        <f t="shared" si="4"/>
        <v>0</v>
      </c>
      <c r="I48" s="25">
        <f t="shared" si="4"/>
        <v>0</v>
      </c>
      <c r="J48" s="25">
        <f t="shared" si="4"/>
        <v>0</v>
      </c>
      <c r="K48" s="25">
        <f t="shared" si="4"/>
        <v>0</v>
      </c>
      <c r="L48" s="25">
        <f t="shared" si="4"/>
        <v>0</v>
      </c>
      <c r="M48" s="25">
        <f t="shared" si="4"/>
        <v>0</v>
      </c>
      <c r="N48" s="25">
        <f t="shared" si="4"/>
        <v>0</v>
      </c>
      <c r="O48" s="25">
        <f t="shared" si="4"/>
        <v>1.2823422751060177E-5</v>
      </c>
      <c r="P48" s="25">
        <f t="shared" si="4"/>
        <v>0</v>
      </c>
      <c r="Q48" s="25">
        <f t="shared" si="4"/>
        <v>1.2625765247631659E-5</v>
      </c>
    </row>
    <row r="49" spans="1:17" ht="18" customHeight="1" x14ac:dyDescent="0.15">
      <c r="A49" s="11" t="s">
        <v>47</v>
      </c>
      <c r="B49" s="25">
        <f t="shared" si="3"/>
        <v>3.8319559534577663</v>
      </c>
      <c r="C49" s="25">
        <f t="shared" si="3"/>
        <v>3.8862227833366321</v>
      </c>
      <c r="D49" s="25">
        <f t="shared" ref="D49:Q49" si="5">D20/D$22*100</f>
        <v>4.0279439382022417</v>
      </c>
      <c r="E49" s="25">
        <f t="shared" si="5"/>
        <v>4.1375416078010812</v>
      </c>
      <c r="F49" s="25">
        <f t="shared" si="5"/>
        <v>4.2881197747578339</v>
      </c>
      <c r="G49" s="25">
        <f t="shared" si="5"/>
        <v>4.5505024685164992</v>
      </c>
      <c r="H49" s="25">
        <f t="shared" si="5"/>
        <v>4.5056673846998851</v>
      </c>
      <c r="I49" s="25">
        <f t="shared" si="5"/>
        <v>4.5333918512892808</v>
      </c>
      <c r="J49" s="25">
        <f t="shared" si="5"/>
        <v>4.4367383421202788</v>
      </c>
      <c r="K49" s="25">
        <f t="shared" si="5"/>
        <v>4.801863701516873</v>
      </c>
      <c r="L49" s="25">
        <f t="shared" si="5"/>
        <v>4.9961259113129746</v>
      </c>
      <c r="M49" s="25">
        <f t="shared" si="5"/>
        <v>4.8826672574832353</v>
      </c>
      <c r="N49" s="25">
        <f t="shared" si="5"/>
        <v>4.7860038241942471</v>
      </c>
      <c r="O49" s="25">
        <f t="shared" si="5"/>
        <v>5.1532976072775485</v>
      </c>
      <c r="P49" s="25">
        <f t="shared" si="5"/>
        <v>5.0800739292573862</v>
      </c>
      <c r="Q49" s="25">
        <f t="shared" si="5"/>
        <v>4.8328525441927033</v>
      </c>
    </row>
    <row r="50" spans="1:17" ht="18" customHeight="1" x14ac:dyDescent="0.15">
      <c r="A50" s="11" t="s">
        <v>48</v>
      </c>
      <c r="B50" s="25">
        <f t="shared" ref="B50:Q50" si="6">B21/B$22*100</f>
        <v>0</v>
      </c>
      <c r="C50" s="25">
        <f t="shared" si="6"/>
        <v>0</v>
      </c>
      <c r="D50" s="25">
        <f t="shared" si="6"/>
        <v>0</v>
      </c>
      <c r="E50" s="25">
        <f t="shared" si="6"/>
        <v>0</v>
      </c>
      <c r="F50" s="25">
        <f t="shared" si="6"/>
        <v>0</v>
      </c>
      <c r="G50" s="25">
        <f t="shared" si="6"/>
        <v>0</v>
      </c>
      <c r="H50" s="25">
        <f t="shared" si="6"/>
        <v>0</v>
      </c>
      <c r="I50" s="25">
        <f t="shared" si="6"/>
        <v>0</v>
      </c>
      <c r="J50" s="25">
        <f t="shared" si="6"/>
        <v>0</v>
      </c>
      <c r="K50" s="25">
        <f t="shared" si="6"/>
        <v>0</v>
      </c>
      <c r="L50" s="25">
        <f t="shared" si="6"/>
        <v>0</v>
      </c>
      <c r="M50" s="25">
        <f t="shared" si="6"/>
        <v>0</v>
      </c>
      <c r="N50" s="25">
        <f t="shared" si="6"/>
        <v>0</v>
      </c>
      <c r="O50" s="25">
        <f t="shared" si="6"/>
        <v>1.2823422751060177E-5</v>
      </c>
      <c r="P50" s="25">
        <f t="shared" si="6"/>
        <v>0</v>
      </c>
      <c r="Q50" s="25">
        <f t="shared" si="6"/>
        <v>1.2625765247631659E-5</v>
      </c>
    </row>
    <row r="51" spans="1:17" ht="18" customHeight="1" x14ac:dyDescent="0.15">
      <c r="A51" s="11" t="s">
        <v>269</v>
      </c>
      <c r="B51" s="26">
        <f>+B33+B38+B40+B41+B42+B43+B44+B45+B46</f>
        <v>100</v>
      </c>
      <c r="C51" s="26">
        <f>+C33+C38+C40+C41+C42+C43+C44+C45+C46</f>
        <v>100.00000000000001</v>
      </c>
      <c r="D51" s="26">
        <f t="shared" ref="D51:L51" si="7">+D33+D38+D40+D41+D42+D43+D44+D45+D46</f>
        <v>100</v>
      </c>
      <c r="E51" s="26">
        <f t="shared" si="7"/>
        <v>99.999999999999986</v>
      </c>
      <c r="F51" s="26">
        <f t="shared" si="7"/>
        <v>100</v>
      </c>
      <c r="G51" s="26">
        <f t="shared" si="7"/>
        <v>100.00000000000001</v>
      </c>
      <c r="H51" s="26">
        <f t="shared" si="7"/>
        <v>100</v>
      </c>
      <c r="I51" s="26">
        <f t="shared" si="7"/>
        <v>100</v>
      </c>
      <c r="J51" s="26">
        <f t="shared" si="7"/>
        <v>100</v>
      </c>
      <c r="K51" s="26">
        <f t="shared" si="7"/>
        <v>100</v>
      </c>
      <c r="L51" s="26">
        <f t="shared" si="7"/>
        <v>100</v>
      </c>
      <c r="M51" s="26">
        <f>+M33+M38+M40+M41+M42+M43+M44+M45+M46</f>
        <v>100</v>
      </c>
      <c r="N51" s="26">
        <f>+N33+N38+N40+N41+N42+N43+N44+N45+N46</f>
        <v>99.999999999999986</v>
      </c>
      <c r="O51" s="26">
        <f>+O33+O38+O40+O41+O42+O43+O44+O45+O46</f>
        <v>99.999999999999986</v>
      </c>
      <c r="P51" s="26">
        <f>+P33+P38+P40+P41+P42+P43+P44+P45+P46</f>
        <v>100.00000000000001</v>
      </c>
      <c r="Q51" s="26">
        <f>+Q33+Q38+Q40+Q41+Q42+Q43+Q44+Q45+Q46</f>
        <v>100</v>
      </c>
    </row>
    <row r="52" spans="1:17" ht="18" customHeight="1" x14ac:dyDescent="0.15"/>
    <row r="53" spans="1:17" ht="18" customHeight="1" x14ac:dyDescent="0.15"/>
    <row r="54" spans="1:17" ht="18" customHeight="1" x14ac:dyDescent="0.15"/>
    <row r="55" spans="1:17" ht="18" customHeight="1" x14ac:dyDescent="0.15"/>
    <row r="56" spans="1:17" ht="18" customHeight="1" x14ac:dyDescent="0.15"/>
    <row r="57" spans="1:17" ht="18" customHeight="1" x14ac:dyDescent="0.15"/>
    <row r="58" spans="1:17" ht="18" customHeight="1" x14ac:dyDescent="0.15"/>
    <row r="59" spans="1:17" ht="18" customHeight="1" x14ac:dyDescent="0.15"/>
    <row r="60" spans="1:17" ht="18" customHeight="1" x14ac:dyDescent="0.15"/>
    <row r="61" spans="1:17" ht="18" customHeight="1" x14ac:dyDescent="0.15"/>
    <row r="62" spans="1:17" ht="18" customHeight="1" x14ac:dyDescent="0.15"/>
    <row r="63" spans="1:17" ht="18" customHeight="1" x14ac:dyDescent="0.15"/>
    <row r="64" spans="1:17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</sheetData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/>
  </sheetPr>
  <dimension ref="A1:Q516"/>
  <sheetViews>
    <sheetView workbookViewId="0">
      <selection activeCell="B3" sqref="B3:C3"/>
    </sheetView>
  </sheetViews>
  <sheetFormatPr defaultColWidth="9" defaultRowHeight="12" x14ac:dyDescent="0.15"/>
  <cols>
    <col min="1" max="1" width="24.77734375" style="10" customWidth="1"/>
    <col min="2" max="9" width="8.6640625" style="10" customWidth="1"/>
    <col min="10" max="11" width="8.6640625" style="80" customWidth="1"/>
    <col min="12" max="13" width="8.6640625" style="10" customWidth="1"/>
    <col min="14" max="14" width="9.44140625" style="10" customWidth="1"/>
    <col min="15" max="16384" width="9" style="10"/>
  </cols>
  <sheetData>
    <row r="1" spans="1:17" ht="18" customHeight="1" x14ac:dyDescent="0.2">
      <c r="A1" s="24" t="s">
        <v>79</v>
      </c>
      <c r="L1" s="55" t="str">
        <f>[3]財政指標!$M$1</f>
        <v>黒羽町</v>
      </c>
      <c r="P1" s="55" t="str">
        <f>[3]財政指標!$M$1</f>
        <v>黒羽町</v>
      </c>
    </row>
    <row r="2" spans="1:17" ht="18" customHeight="1" x14ac:dyDescent="0.15">
      <c r="M2" s="18" t="s">
        <v>148</v>
      </c>
      <c r="Q2" s="18" t="s">
        <v>148</v>
      </c>
    </row>
    <row r="3" spans="1:17" ht="18" customHeight="1" x14ac:dyDescent="0.15">
      <c r="A3" s="5"/>
      <c r="B3" s="5" t="s">
        <v>168</v>
      </c>
      <c r="C3" s="5" t="s">
        <v>169</v>
      </c>
      <c r="D3" s="5" t="s">
        <v>170</v>
      </c>
      <c r="E3" s="5" t="s">
        <v>171</v>
      </c>
      <c r="F3" s="5" t="s">
        <v>172</v>
      </c>
      <c r="G3" s="5" t="s">
        <v>173</v>
      </c>
      <c r="H3" s="5" t="s">
        <v>174</v>
      </c>
      <c r="I3" s="5" t="s">
        <v>175</v>
      </c>
      <c r="J3" s="6" t="s">
        <v>176</v>
      </c>
      <c r="K3" s="6" t="s">
        <v>177</v>
      </c>
      <c r="L3" s="5" t="s">
        <v>178</v>
      </c>
      <c r="M3" s="5" t="s">
        <v>179</v>
      </c>
      <c r="N3" s="5" t="s">
        <v>181</v>
      </c>
      <c r="O3" s="2" t="s">
        <v>261</v>
      </c>
      <c r="P3" s="2" t="s">
        <v>262</v>
      </c>
      <c r="Q3" s="2" t="s">
        <v>263</v>
      </c>
    </row>
    <row r="4" spans="1:17" ht="18" customHeight="1" x14ac:dyDescent="0.15">
      <c r="A4" s="11" t="s">
        <v>31</v>
      </c>
      <c r="B4" s="13">
        <f t="shared" ref="B4:P4" si="0">SUM(B5:B8)</f>
        <v>0</v>
      </c>
      <c r="C4" s="13">
        <f t="shared" si="0"/>
        <v>0</v>
      </c>
      <c r="D4" s="13">
        <f t="shared" si="0"/>
        <v>595217</v>
      </c>
      <c r="E4" s="13">
        <f t="shared" si="0"/>
        <v>637829</v>
      </c>
      <c r="F4" s="13">
        <f t="shared" si="0"/>
        <v>630689</v>
      </c>
      <c r="G4" s="13">
        <f t="shared" si="0"/>
        <v>541873</v>
      </c>
      <c r="H4" s="13">
        <f t="shared" si="0"/>
        <v>567813</v>
      </c>
      <c r="I4" s="13">
        <f t="shared" si="0"/>
        <v>575385</v>
      </c>
      <c r="J4" s="13">
        <f t="shared" si="0"/>
        <v>657841</v>
      </c>
      <c r="K4" s="13">
        <f t="shared" si="0"/>
        <v>537909</v>
      </c>
      <c r="L4" s="13">
        <f t="shared" si="0"/>
        <v>531766</v>
      </c>
      <c r="M4" s="13">
        <f t="shared" si="0"/>
        <v>530796</v>
      </c>
      <c r="N4" s="13">
        <f t="shared" si="0"/>
        <v>519694</v>
      </c>
      <c r="O4" s="13">
        <f t="shared" si="0"/>
        <v>485481</v>
      </c>
      <c r="P4" s="13">
        <f t="shared" si="0"/>
        <v>449705</v>
      </c>
      <c r="Q4" s="13">
        <f>SUM(Q5:Q8)</f>
        <v>476986</v>
      </c>
    </row>
    <row r="5" spans="1:17" ht="18" customHeight="1" x14ac:dyDescent="0.15">
      <c r="A5" s="11" t="s">
        <v>32</v>
      </c>
      <c r="B5" s="13"/>
      <c r="C5" s="13"/>
      <c r="D5" s="13">
        <v>7632</v>
      </c>
      <c r="E5" s="13">
        <v>7641</v>
      </c>
      <c r="F5" s="13">
        <v>7614</v>
      </c>
      <c r="G5" s="13">
        <v>7373</v>
      </c>
      <c r="H5" s="13">
        <v>7960</v>
      </c>
      <c r="I5" s="13">
        <v>10017</v>
      </c>
      <c r="J5" s="13">
        <v>10355</v>
      </c>
      <c r="K5" s="13">
        <v>10168</v>
      </c>
      <c r="L5" s="13">
        <v>9860</v>
      </c>
      <c r="M5" s="13">
        <v>9874</v>
      </c>
      <c r="N5" s="13">
        <v>9803</v>
      </c>
      <c r="O5" s="13">
        <v>9462</v>
      </c>
      <c r="P5" s="13">
        <v>9392</v>
      </c>
      <c r="Q5" s="13">
        <v>14385</v>
      </c>
    </row>
    <row r="6" spans="1:17" ht="18" customHeight="1" x14ac:dyDescent="0.15">
      <c r="A6" s="11" t="s">
        <v>33</v>
      </c>
      <c r="B6" s="14"/>
      <c r="C6" s="14"/>
      <c r="D6" s="14">
        <v>465349</v>
      </c>
      <c r="E6" s="14">
        <v>537424</v>
      </c>
      <c r="F6" s="14">
        <v>531976</v>
      </c>
      <c r="G6" s="14">
        <v>453440</v>
      </c>
      <c r="H6" s="14">
        <v>460661</v>
      </c>
      <c r="I6" s="14">
        <v>445323</v>
      </c>
      <c r="J6" s="14">
        <v>528955</v>
      </c>
      <c r="K6" s="14">
        <v>444658</v>
      </c>
      <c r="L6" s="14">
        <v>438336</v>
      </c>
      <c r="M6" s="14">
        <v>427672</v>
      </c>
      <c r="N6" s="14">
        <v>435006</v>
      </c>
      <c r="O6" s="14">
        <v>400877</v>
      </c>
      <c r="P6" s="14">
        <v>375761</v>
      </c>
      <c r="Q6" s="14">
        <v>370449</v>
      </c>
    </row>
    <row r="7" spans="1:17" ht="18" customHeight="1" x14ac:dyDescent="0.15">
      <c r="A7" s="11" t="s">
        <v>34</v>
      </c>
      <c r="B7" s="14"/>
      <c r="C7" s="14"/>
      <c r="D7" s="14">
        <v>17624</v>
      </c>
      <c r="E7" s="14">
        <v>17524</v>
      </c>
      <c r="F7" s="14">
        <v>18331</v>
      </c>
      <c r="G7" s="14">
        <v>19807</v>
      </c>
      <c r="H7" s="14">
        <v>20759</v>
      </c>
      <c r="I7" s="14">
        <v>24172</v>
      </c>
      <c r="J7" s="14">
        <v>25771</v>
      </c>
      <c r="K7" s="14">
        <v>24742</v>
      </c>
      <c r="L7" s="14">
        <v>23148</v>
      </c>
      <c r="M7" s="14">
        <v>25157</v>
      </c>
      <c r="N7" s="14">
        <v>23677</v>
      </c>
      <c r="O7" s="14">
        <v>24149</v>
      </c>
      <c r="P7" s="14">
        <v>24100</v>
      </c>
      <c r="Q7" s="14">
        <v>23324</v>
      </c>
    </row>
    <row r="8" spans="1:17" ht="18" customHeight="1" x14ac:dyDescent="0.15">
      <c r="A8" s="11" t="s">
        <v>35</v>
      </c>
      <c r="B8" s="14"/>
      <c r="C8" s="14"/>
      <c r="D8" s="14">
        <v>104612</v>
      </c>
      <c r="E8" s="14">
        <v>75240</v>
      </c>
      <c r="F8" s="14">
        <v>72768</v>
      </c>
      <c r="G8" s="14">
        <v>61253</v>
      </c>
      <c r="H8" s="14">
        <v>78433</v>
      </c>
      <c r="I8" s="14">
        <v>95873</v>
      </c>
      <c r="J8" s="14">
        <v>92760</v>
      </c>
      <c r="K8" s="14">
        <v>58341</v>
      </c>
      <c r="L8" s="14">
        <v>60422</v>
      </c>
      <c r="M8" s="14">
        <v>68093</v>
      </c>
      <c r="N8" s="14">
        <v>51208</v>
      </c>
      <c r="O8" s="14">
        <v>50993</v>
      </c>
      <c r="P8" s="14">
        <v>40452</v>
      </c>
      <c r="Q8" s="14">
        <v>68828</v>
      </c>
    </row>
    <row r="9" spans="1:17" ht="18" customHeight="1" x14ac:dyDescent="0.15">
      <c r="A9" s="11" t="s">
        <v>36</v>
      </c>
      <c r="B9" s="13"/>
      <c r="C9" s="13"/>
      <c r="D9" s="13">
        <v>489706</v>
      </c>
      <c r="E9" s="13">
        <v>526017</v>
      </c>
      <c r="F9" s="13">
        <v>598438</v>
      </c>
      <c r="G9" s="13">
        <v>637126</v>
      </c>
      <c r="H9" s="13">
        <v>661177</v>
      </c>
      <c r="I9" s="13">
        <v>707770</v>
      </c>
      <c r="J9" s="13">
        <v>698780</v>
      </c>
      <c r="K9" s="13">
        <v>708083</v>
      </c>
      <c r="L9" s="13">
        <v>709430</v>
      </c>
      <c r="M9" s="13">
        <v>805703</v>
      </c>
      <c r="N9" s="13">
        <v>791582</v>
      </c>
      <c r="O9" s="13">
        <v>789583</v>
      </c>
      <c r="P9" s="13">
        <v>772452</v>
      </c>
      <c r="Q9" s="13">
        <v>748443</v>
      </c>
    </row>
    <row r="10" spans="1:17" ht="18" customHeight="1" x14ac:dyDescent="0.15">
      <c r="A10" s="11" t="s">
        <v>37</v>
      </c>
      <c r="B10" s="13"/>
      <c r="C10" s="13"/>
      <c r="D10" s="13">
        <v>481823</v>
      </c>
      <c r="E10" s="13">
        <v>518211</v>
      </c>
      <c r="F10" s="13">
        <v>590639</v>
      </c>
      <c r="G10" s="13">
        <v>629321</v>
      </c>
      <c r="H10" s="13">
        <v>653391</v>
      </c>
      <c r="I10" s="13">
        <v>700104</v>
      </c>
      <c r="J10" s="13">
        <v>691158</v>
      </c>
      <c r="K10" s="13">
        <v>700492</v>
      </c>
      <c r="L10" s="13">
        <v>701792</v>
      </c>
      <c r="M10" s="13">
        <v>798092</v>
      </c>
      <c r="N10" s="13">
        <v>783979</v>
      </c>
      <c r="O10" s="13">
        <v>782038</v>
      </c>
      <c r="P10" s="13">
        <v>765008</v>
      </c>
      <c r="Q10" s="13">
        <v>740330</v>
      </c>
    </row>
    <row r="11" spans="1:17" ht="18" customHeight="1" x14ac:dyDescent="0.15">
      <c r="A11" s="11" t="s">
        <v>38</v>
      </c>
      <c r="B11" s="13"/>
      <c r="C11" s="13"/>
      <c r="D11" s="13">
        <v>24868</v>
      </c>
      <c r="E11" s="13">
        <v>25470</v>
      </c>
      <c r="F11" s="13">
        <v>25860</v>
      </c>
      <c r="G11" s="13">
        <v>25989</v>
      </c>
      <c r="H11" s="13">
        <v>27137</v>
      </c>
      <c r="I11" s="13">
        <v>27424</v>
      </c>
      <c r="J11" s="13">
        <v>27764</v>
      </c>
      <c r="K11" s="13">
        <v>28149</v>
      </c>
      <c r="L11" s="13">
        <v>27120</v>
      </c>
      <c r="M11" s="13">
        <v>27675</v>
      </c>
      <c r="N11" s="13">
        <v>28132</v>
      </c>
      <c r="O11" s="13">
        <v>28783</v>
      </c>
      <c r="P11" s="13">
        <v>29445</v>
      </c>
      <c r="Q11" s="13">
        <v>30221</v>
      </c>
    </row>
    <row r="12" spans="1:17" ht="18" customHeight="1" x14ac:dyDescent="0.15">
      <c r="A12" s="11" t="s">
        <v>39</v>
      </c>
      <c r="B12" s="13"/>
      <c r="C12" s="13"/>
      <c r="D12" s="13">
        <v>93444</v>
      </c>
      <c r="E12" s="13">
        <v>96047</v>
      </c>
      <c r="F12" s="13">
        <v>103611</v>
      </c>
      <c r="G12" s="13">
        <v>106759</v>
      </c>
      <c r="H12" s="13">
        <v>103136</v>
      </c>
      <c r="I12" s="13">
        <v>99347</v>
      </c>
      <c r="J12" s="13">
        <v>98575</v>
      </c>
      <c r="K12" s="13">
        <v>75339</v>
      </c>
      <c r="L12" s="13">
        <v>69298</v>
      </c>
      <c r="M12" s="13">
        <v>66017</v>
      </c>
      <c r="N12" s="13">
        <v>63869</v>
      </c>
      <c r="O12" s="13">
        <v>60811</v>
      </c>
      <c r="P12" s="13">
        <v>59361</v>
      </c>
      <c r="Q12" s="13">
        <v>58669</v>
      </c>
    </row>
    <row r="13" spans="1:17" ht="18" customHeight="1" x14ac:dyDescent="0.15">
      <c r="A13" s="11" t="s">
        <v>40</v>
      </c>
      <c r="B13" s="13"/>
      <c r="C13" s="13"/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</row>
    <row r="14" spans="1:17" ht="18" customHeight="1" x14ac:dyDescent="0.15">
      <c r="A14" s="11" t="s">
        <v>41</v>
      </c>
      <c r="B14" s="13"/>
      <c r="C14" s="13"/>
      <c r="D14" s="13">
        <v>10374</v>
      </c>
      <c r="E14" s="13">
        <v>11689</v>
      </c>
      <c r="F14" s="13">
        <v>10312</v>
      </c>
      <c r="G14" s="13">
        <v>3560</v>
      </c>
      <c r="H14" s="13">
        <v>3554</v>
      </c>
      <c r="I14" s="13">
        <v>3554</v>
      </c>
      <c r="J14" s="13">
        <v>3940</v>
      </c>
      <c r="K14" s="13">
        <v>2924</v>
      </c>
      <c r="L14" s="13">
        <v>2909</v>
      </c>
      <c r="M14" s="13">
        <v>2268</v>
      </c>
      <c r="N14" s="13">
        <v>1634</v>
      </c>
      <c r="O14" s="13">
        <v>805</v>
      </c>
      <c r="P14" s="13">
        <v>0</v>
      </c>
      <c r="Q14" s="13">
        <v>0</v>
      </c>
    </row>
    <row r="15" spans="1:17" ht="18" customHeight="1" x14ac:dyDescent="0.15">
      <c r="A15" s="11" t="s">
        <v>42</v>
      </c>
      <c r="B15" s="13"/>
      <c r="C15" s="13"/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</row>
    <row r="16" spans="1:17" ht="18" customHeight="1" x14ac:dyDescent="0.15">
      <c r="A16" s="11" t="s">
        <v>43</v>
      </c>
      <c r="B16" s="13"/>
      <c r="C16" s="13"/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</row>
    <row r="17" spans="1:17" ht="18" customHeight="1" x14ac:dyDescent="0.15">
      <c r="A17" s="11" t="s">
        <v>44</v>
      </c>
      <c r="B17" s="14">
        <f t="shared" ref="B17:P17" si="1">SUM(B18:B21)</f>
        <v>0</v>
      </c>
      <c r="C17" s="14">
        <f t="shared" si="1"/>
        <v>0</v>
      </c>
      <c r="D17" s="14">
        <f t="shared" si="1"/>
        <v>0</v>
      </c>
      <c r="E17" s="14">
        <f t="shared" si="1"/>
        <v>0</v>
      </c>
      <c r="F17" s="14">
        <f t="shared" si="1"/>
        <v>0</v>
      </c>
      <c r="G17" s="14">
        <f t="shared" si="1"/>
        <v>0</v>
      </c>
      <c r="H17" s="14">
        <f t="shared" si="1"/>
        <v>0</v>
      </c>
      <c r="I17" s="14">
        <f t="shared" si="1"/>
        <v>0</v>
      </c>
      <c r="J17" s="14">
        <f t="shared" si="1"/>
        <v>0</v>
      </c>
      <c r="K17" s="14">
        <f t="shared" si="1"/>
        <v>6679</v>
      </c>
      <c r="L17" s="14">
        <f t="shared" si="1"/>
        <v>8463</v>
      </c>
      <c r="M17" s="14">
        <f t="shared" si="1"/>
        <v>8082</v>
      </c>
      <c r="N17" s="14">
        <f t="shared" si="1"/>
        <v>8187</v>
      </c>
      <c r="O17" s="14">
        <f t="shared" si="1"/>
        <v>7556</v>
      </c>
      <c r="P17" s="14">
        <f t="shared" si="1"/>
        <v>7342</v>
      </c>
      <c r="Q17" s="14">
        <f>SUM(Q18:Q21)</f>
        <v>7182</v>
      </c>
    </row>
    <row r="18" spans="1:17" ht="18" customHeight="1" x14ac:dyDescent="0.15">
      <c r="A18" s="11" t="s">
        <v>45</v>
      </c>
      <c r="B18" s="14"/>
      <c r="C18" s="14"/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6679</v>
      </c>
      <c r="L18" s="14">
        <v>8463</v>
      </c>
      <c r="M18" s="14">
        <v>8082</v>
      </c>
      <c r="N18" s="14">
        <v>8187</v>
      </c>
      <c r="O18" s="14">
        <v>7556</v>
      </c>
      <c r="P18" s="14">
        <v>7342</v>
      </c>
      <c r="Q18" s="14">
        <v>7182</v>
      </c>
    </row>
    <row r="19" spans="1:17" ht="18" customHeight="1" x14ac:dyDescent="0.15">
      <c r="A19" s="11" t="s">
        <v>46</v>
      </c>
      <c r="B19" s="13"/>
      <c r="C19" s="13"/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</row>
    <row r="20" spans="1:17" ht="18" customHeight="1" x14ac:dyDescent="0.15">
      <c r="A20" s="11" t="s">
        <v>47</v>
      </c>
      <c r="B20" s="13"/>
      <c r="C20" s="13"/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</row>
    <row r="21" spans="1:17" ht="18" customHeight="1" x14ac:dyDescent="0.15">
      <c r="A21" s="11" t="s">
        <v>48</v>
      </c>
      <c r="B21" s="13"/>
      <c r="C21" s="13"/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</row>
    <row r="22" spans="1:17" ht="18" customHeight="1" x14ac:dyDescent="0.15">
      <c r="A22" s="11" t="s">
        <v>49</v>
      </c>
      <c r="B22" s="14">
        <f t="shared" ref="B22:P22" si="2">+B4+B9+B11+B12+B13+B14+B15+B16+B17</f>
        <v>0</v>
      </c>
      <c r="C22" s="14">
        <f t="shared" si="2"/>
        <v>0</v>
      </c>
      <c r="D22" s="14">
        <f t="shared" si="2"/>
        <v>1213609</v>
      </c>
      <c r="E22" s="14">
        <f t="shared" si="2"/>
        <v>1297052</v>
      </c>
      <c r="F22" s="14">
        <f t="shared" si="2"/>
        <v>1368910</v>
      </c>
      <c r="G22" s="14">
        <f t="shared" si="2"/>
        <v>1315307</v>
      </c>
      <c r="H22" s="14">
        <f t="shared" si="2"/>
        <v>1362817</v>
      </c>
      <c r="I22" s="14">
        <f t="shared" si="2"/>
        <v>1413480</v>
      </c>
      <c r="J22" s="14">
        <f t="shared" si="2"/>
        <v>1486900</v>
      </c>
      <c r="K22" s="14">
        <f t="shared" si="2"/>
        <v>1359083</v>
      </c>
      <c r="L22" s="14">
        <f t="shared" si="2"/>
        <v>1348986</v>
      </c>
      <c r="M22" s="14">
        <f t="shared" si="2"/>
        <v>1440541</v>
      </c>
      <c r="N22" s="14">
        <f t="shared" si="2"/>
        <v>1413098</v>
      </c>
      <c r="O22" s="14">
        <f t="shared" si="2"/>
        <v>1373019</v>
      </c>
      <c r="P22" s="14">
        <f t="shared" si="2"/>
        <v>1318305</v>
      </c>
      <c r="Q22" s="14">
        <f>+Q4+Q9+Q11+Q12+Q13+Q14+Q15+Q16+Q17</f>
        <v>1321501</v>
      </c>
    </row>
    <row r="23" spans="1:17" ht="18" customHeight="1" x14ac:dyDescent="0.15"/>
    <row r="24" spans="1:17" ht="18" customHeight="1" x14ac:dyDescent="0.15"/>
    <row r="25" spans="1:17" ht="18" customHeight="1" x14ac:dyDescent="0.15"/>
    <row r="26" spans="1:17" ht="18" customHeight="1" x14ac:dyDescent="0.15"/>
    <row r="27" spans="1:17" ht="18" customHeight="1" x14ac:dyDescent="0.15"/>
    <row r="28" spans="1:17" ht="18" customHeight="1" x14ac:dyDescent="0.15"/>
    <row r="29" spans="1:17" ht="18" customHeight="1" x14ac:dyDescent="0.15"/>
    <row r="30" spans="1:17" ht="18" customHeight="1" x14ac:dyDescent="0.2">
      <c r="A30" s="24" t="s">
        <v>82</v>
      </c>
      <c r="M30" s="55" t="str">
        <f>[3]財政指標!$M$1</f>
        <v>黒羽町</v>
      </c>
      <c r="P30" s="55"/>
      <c r="Q30" s="55" t="str">
        <f>[3]財政指標!$M$1</f>
        <v>黒羽町</v>
      </c>
    </row>
    <row r="31" spans="1:17" ht="18" customHeight="1" x14ac:dyDescent="0.15"/>
    <row r="32" spans="1:17" ht="18" customHeight="1" x14ac:dyDescent="0.15">
      <c r="A32" s="5"/>
      <c r="B32" s="5" t="s">
        <v>168</v>
      </c>
      <c r="C32" s="5" t="s">
        <v>169</v>
      </c>
      <c r="D32" s="5" t="s">
        <v>170</v>
      </c>
      <c r="E32" s="5" t="s">
        <v>171</v>
      </c>
      <c r="F32" s="5" t="s">
        <v>172</v>
      </c>
      <c r="G32" s="5" t="s">
        <v>173</v>
      </c>
      <c r="H32" s="5" t="s">
        <v>174</v>
      </c>
      <c r="I32" s="5" t="s">
        <v>175</v>
      </c>
      <c r="J32" s="6" t="s">
        <v>176</v>
      </c>
      <c r="K32" s="6" t="s">
        <v>177</v>
      </c>
      <c r="L32" s="5" t="s">
        <v>178</v>
      </c>
      <c r="M32" s="5" t="s">
        <v>179</v>
      </c>
      <c r="N32" s="5" t="s">
        <v>181</v>
      </c>
      <c r="O32" s="2" t="s">
        <v>261</v>
      </c>
      <c r="P32" s="2" t="s">
        <v>262</v>
      </c>
      <c r="Q32" s="2" t="s">
        <v>263</v>
      </c>
    </row>
    <row r="33" spans="1:17" ht="18" customHeight="1" x14ac:dyDescent="0.15">
      <c r="A33" s="11" t="s">
        <v>31</v>
      </c>
      <c r="B33" s="25" t="e">
        <f t="shared" ref="B33:C49" si="3">B4/B$22*100</f>
        <v>#DIV/0!</v>
      </c>
      <c r="C33" s="25" t="e">
        <f t="shared" si="3"/>
        <v>#DIV/0!</v>
      </c>
      <c r="D33" s="25">
        <f t="shared" ref="D33:Q48" si="4">D4/D$22*100</f>
        <v>49.045203191472709</v>
      </c>
      <c r="E33" s="25">
        <f t="shared" si="4"/>
        <v>49.175283643215536</v>
      </c>
      <c r="F33" s="25">
        <f t="shared" si="4"/>
        <v>46.072349533570502</v>
      </c>
      <c r="G33" s="25">
        <f t="shared" si="4"/>
        <v>41.19745428253632</v>
      </c>
      <c r="H33" s="25">
        <f t="shared" si="4"/>
        <v>41.664654902308968</v>
      </c>
      <c r="I33" s="25">
        <f t="shared" si="4"/>
        <v>40.706978521096865</v>
      </c>
      <c r="J33" s="25">
        <f t="shared" si="4"/>
        <v>44.242450736431508</v>
      </c>
      <c r="K33" s="25">
        <f t="shared" si="4"/>
        <v>39.578818953662136</v>
      </c>
      <c r="L33" s="25">
        <f t="shared" si="4"/>
        <v>39.419682635698223</v>
      </c>
      <c r="M33" s="25">
        <f t="shared" si="4"/>
        <v>36.846990123849302</v>
      </c>
      <c r="N33" s="25">
        <f t="shared" si="4"/>
        <v>36.776925591855623</v>
      </c>
      <c r="O33" s="25">
        <f t="shared" si="4"/>
        <v>35.358651264112154</v>
      </c>
      <c r="P33" s="25">
        <f t="shared" si="4"/>
        <v>34.112363982538184</v>
      </c>
      <c r="Q33" s="25">
        <f t="shared" si="4"/>
        <v>36.094259482209999</v>
      </c>
    </row>
    <row r="34" spans="1:17" ht="18" customHeight="1" x14ac:dyDescent="0.15">
      <c r="A34" s="11" t="s">
        <v>32</v>
      </c>
      <c r="B34" s="25" t="e">
        <f t="shared" si="3"/>
        <v>#DIV/0!</v>
      </c>
      <c r="C34" s="25" t="e">
        <f t="shared" si="3"/>
        <v>#DIV/0!</v>
      </c>
      <c r="D34" s="25">
        <f t="shared" si="4"/>
        <v>0.62886811155817068</v>
      </c>
      <c r="E34" s="25">
        <f t="shared" si="4"/>
        <v>0.58910513996354819</v>
      </c>
      <c r="F34" s="25">
        <f t="shared" si="4"/>
        <v>0.55620895456969421</v>
      </c>
      <c r="G34" s="25">
        <f t="shared" si="4"/>
        <v>0.56055354377343081</v>
      </c>
      <c r="H34" s="25">
        <f t="shared" si="4"/>
        <v>0.58408429011378638</v>
      </c>
      <c r="I34" s="25">
        <f t="shared" si="4"/>
        <v>0.70867645810340441</v>
      </c>
      <c r="J34" s="25">
        <f t="shared" si="4"/>
        <v>0.69641536081780886</v>
      </c>
      <c r="K34" s="25">
        <f t="shared" si="4"/>
        <v>0.74815151098203714</v>
      </c>
      <c r="L34" s="25">
        <f t="shared" si="4"/>
        <v>0.73091937203203006</v>
      </c>
      <c r="M34" s="25">
        <f t="shared" si="4"/>
        <v>0.68543692959797742</v>
      </c>
      <c r="N34" s="25">
        <f t="shared" si="4"/>
        <v>0.69372400215696295</v>
      </c>
      <c r="O34" s="25">
        <f t="shared" si="4"/>
        <v>0.68913831491042732</v>
      </c>
      <c r="P34" s="25">
        <f t="shared" si="4"/>
        <v>0.71242997637117356</v>
      </c>
      <c r="Q34" s="25">
        <f t="shared" si="4"/>
        <v>1.0885349311124246</v>
      </c>
    </row>
    <row r="35" spans="1:17" ht="18" customHeight="1" x14ac:dyDescent="0.15">
      <c r="A35" s="11" t="s">
        <v>33</v>
      </c>
      <c r="B35" s="25" t="e">
        <f t="shared" si="3"/>
        <v>#DIV/0!</v>
      </c>
      <c r="C35" s="25" t="e">
        <f t="shared" si="3"/>
        <v>#DIV/0!</v>
      </c>
      <c r="D35" s="25">
        <f t="shared" si="4"/>
        <v>38.344227836148214</v>
      </c>
      <c r="E35" s="25">
        <f t="shared" si="4"/>
        <v>41.434267862815062</v>
      </c>
      <c r="F35" s="25">
        <f t="shared" si="4"/>
        <v>38.861283795136274</v>
      </c>
      <c r="G35" s="25">
        <f t="shared" si="4"/>
        <v>34.474080956004947</v>
      </c>
      <c r="H35" s="25">
        <f t="shared" si="4"/>
        <v>33.80211723217424</v>
      </c>
      <c r="I35" s="25">
        <f t="shared" si="4"/>
        <v>31.505433398420919</v>
      </c>
      <c r="J35" s="25">
        <f t="shared" si="4"/>
        <v>35.574349317371713</v>
      </c>
      <c r="K35" s="25">
        <f t="shared" si="4"/>
        <v>32.717501432951487</v>
      </c>
      <c r="L35" s="25">
        <f t="shared" si="4"/>
        <v>32.493739742295325</v>
      </c>
      <c r="M35" s="25">
        <f t="shared" si="4"/>
        <v>29.688290718556431</v>
      </c>
      <c r="N35" s="25">
        <f t="shared" si="4"/>
        <v>30.783852216902151</v>
      </c>
      <c r="O35" s="25">
        <f t="shared" si="4"/>
        <v>29.196755470973091</v>
      </c>
      <c r="P35" s="25">
        <f t="shared" si="4"/>
        <v>28.503343308263261</v>
      </c>
      <c r="Q35" s="25">
        <f t="shared" si="4"/>
        <v>28.032441897508971</v>
      </c>
    </row>
    <row r="36" spans="1:17" ht="18" customHeight="1" x14ac:dyDescent="0.15">
      <c r="A36" s="11" t="s">
        <v>34</v>
      </c>
      <c r="B36" s="25" t="e">
        <f t="shared" si="3"/>
        <v>#DIV/0!</v>
      </c>
      <c r="C36" s="25" t="e">
        <f t="shared" si="3"/>
        <v>#DIV/0!</v>
      </c>
      <c r="D36" s="25">
        <f t="shared" si="4"/>
        <v>1.4521975364388366</v>
      </c>
      <c r="E36" s="25">
        <f t="shared" si="4"/>
        <v>1.3510637969796122</v>
      </c>
      <c r="F36" s="25">
        <f t="shared" si="4"/>
        <v>1.3390946081188684</v>
      </c>
      <c r="G36" s="25">
        <f t="shared" si="4"/>
        <v>1.5058841776102461</v>
      </c>
      <c r="H36" s="25">
        <f t="shared" si="4"/>
        <v>1.5232419319688557</v>
      </c>
      <c r="I36" s="25">
        <f t="shared" si="4"/>
        <v>1.7101055550839062</v>
      </c>
      <c r="J36" s="25">
        <f t="shared" si="4"/>
        <v>1.7332033088977066</v>
      </c>
      <c r="K36" s="25">
        <f t="shared" si="4"/>
        <v>1.8204921995198231</v>
      </c>
      <c r="L36" s="25">
        <f t="shared" si="4"/>
        <v>1.7159555399388873</v>
      </c>
      <c r="M36" s="25">
        <f t="shared" si="4"/>
        <v>1.7463577919684341</v>
      </c>
      <c r="N36" s="25">
        <f t="shared" si="4"/>
        <v>1.6755384269173124</v>
      </c>
      <c r="O36" s="25">
        <f t="shared" si="4"/>
        <v>1.758824896086653</v>
      </c>
      <c r="P36" s="25">
        <f t="shared" si="4"/>
        <v>1.8281050288059288</v>
      </c>
      <c r="Q36" s="25">
        <f t="shared" si="4"/>
        <v>1.7649627204217022</v>
      </c>
    </row>
    <row r="37" spans="1:17" ht="18" customHeight="1" x14ac:dyDescent="0.15">
      <c r="A37" s="11" t="s">
        <v>35</v>
      </c>
      <c r="B37" s="25" t="e">
        <f t="shared" si="3"/>
        <v>#DIV/0!</v>
      </c>
      <c r="C37" s="25" t="e">
        <f t="shared" si="3"/>
        <v>#DIV/0!</v>
      </c>
      <c r="D37" s="25">
        <f t="shared" si="4"/>
        <v>8.6199097073274835</v>
      </c>
      <c r="E37" s="25">
        <f t="shared" si="4"/>
        <v>5.8008468434573173</v>
      </c>
      <c r="F37" s="25">
        <f t="shared" si="4"/>
        <v>5.3157621757456663</v>
      </c>
      <c r="G37" s="25">
        <f t="shared" si="4"/>
        <v>4.6569356051476953</v>
      </c>
      <c r="H37" s="25">
        <f t="shared" si="4"/>
        <v>5.7552114480520862</v>
      </c>
      <c r="I37" s="25">
        <f t="shared" si="4"/>
        <v>6.7827631094886378</v>
      </c>
      <c r="J37" s="25">
        <f t="shared" si="4"/>
        <v>6.2384827493442732</v>
      </c>
      <c r="K37" s="25">
        <f t="shared" si="4"/>
        <v>4.2926738102087958</v>
      </c>
      <c r="L37" s="25">
        <f t="shared" si="4"/>
        <v>4.4790679814319789</v>
      </c>
      <c r="M37" s="25">
        <f t="shared" si="4"/>
        <v>4.7269046837264614</v>
      </c>
      <c r="N37" s="25">
        <f t="shared" si="4"/>
        <v>3.6238109458791961</v>
      </c>
      <c r="O37" s="25">
        <f t="shared" si="4"/>
        <v>3.7139325821419806</v>
      </c>
      <c r="P37" s="25">
        <f t="shared" si="4"/>
        <v>3.0684856690978188</v>
      </c>
      <c r="Q37" s="25">
        <f t="shared" si="4"/>
        <v>5.2083199331669068</v>
      </c>
    </row>
    <row r="38" spans="1:17" ht="18" customHeight="1" x14ac:dyDescent="0.15">
      <c r="A38" s="11" t="s">
        <v>36</v>
      </c>
      <c r="B38" s="25" t="e">
        <f t="shared" si="3"/>
        <v>#DIV/0!</v>
      </c>
      <c r="C38" s="25" t="e">
        <f t="shared" si="3"/>
        <v>#DIV/0!</v>
      </c>
      <c r="D38" s="25">
        <f t="shared" si="4"/>
        <v>40.351216907587208</v>
      </c>
      <c r="E38" s="25">
        <f t="shared" si="4"/>
        <v>40.554811989033595</v>
      </c>
      <c r="F38" s="25">
        <f t="shared" si="4"/>
        <v>43.716387490777336</v>
      </c>
      <c r="G38" s="25">
        <f t="shared" si="4"/>
        <v>48.439337736361168</v>
      </c>
      <c r="H38" s="25">
        <f t="shared" si="4"/>
        <v>48.515464658864687</v>
      </c>
      <c r="I38" s="25">
        <f t="shared" si="4"/>
        <v>50.072869796530547</v>
      </c>
      <c r="J38" s="25">
        <f t="shared" si="4"/>
        <v>46.995762996839062</v>
      </c>
      <c r="K38" s="25">
        <f t="shared" si="4"/>
        <v>52.100055699320791</v>
      </c>
      <c r="L38" s="25">
        <f t="shared" si="4"/>
        <v>52.589871206965825</v>
      </c>
      <c r="M38" s="25">
        <f t="shared" si="4"/>
        <v>55.930584412383958</v>
      </c>
      <c r="N38" s="25">
        <f t="shared" si="4"/>
        <v>56.017487817546971</v>
      </c>
      <c r="O38" s="25">
        <f t="shared" si="4"/>
        <v>57.507070186210093</v>
      </c>
      <c r="P38" s="25">
        <f t="shared" si="4"/>
        <v>58.594331357311091</v>
      </c>
      <c r="Q38" s="25">
        <f t="shared" si="4"/>
        <v>56.635825474214549</v>
      </c>
    </row>
    <row r="39" spans="1:17" ht="18" customHeight="1" x14ac:dyDescent="0.15">
      <c r="A39" s="11" t="s">
        <v>37</v>
      </c>
      <c r="B39" s="25" t="e">
        <f t="shared" si="3"/>
        <v>#DIV/0!</v>
      </c>
      <c r="C39" s="25" t="e">
        <f t="shared" si="3"/>
        <v>#DIV/0!</v>
      </c>
      <c r="D39" s="25">
        <f t="shared" si="4"/>
        <v>39.701666681773126</v>
      </c>
      <c r="E39" s="25">
        <f t="shared" si="4"/>
        <v>39.952985693711582</v>
      </c>
      <c r="F39" s="25">
        <f t="shared" si="4"/>
        <v>43.146664134238186</v>
      </c>
      <c r="G39" s="25">
        <f t="shared" si="4"/>
        <v>47.845940149333963</v>
      </c>
      <c r="H39" s="25">
        <f t="shared" si="4"/>
        <v>47.944148040419222</v>
      </c>
      <c r="I39" s="25">
        <f t="shared" si="4"/>
        <v>49.5305204176925</v>
      </c>
      <c r="J39" s="25">
        <f t="shared" si="4"/>
        <v>46.48315286838389</v>
      </c>
      <c r="K39" s="25">
        <f t="shared" si="4"/>
        <v>51.541517331906881</v>
      </c>
      <c r="L39" s="25">
        <f t="shared" si="4"/>
        <v>52.023668147779148</v>
      </c>
      <c r="M39" s="25">
        <f t="shared" si="4"/>
        <v>55.402241241311422</v>
      </c>
      <c r="N39" s="25">
        <f t="shared" si="4"/>
        <v>55.479450115986296</v>
      </c>
      <c r="O39" s="25">
        <f t="shared" si="4"/>
        <v>56.957551206501876</v>
      </c>
      <c r="P39" s="25">
        <f t="shared" si="4"/>
        <v>58.029666882853363</v>
      </c>
      <c r="Q39" s="25">
        <f t="shared" si="4"/>
        <v>56.021902367081069</v>
      </c>
    </row>
    <row r="40" spans="1:17" ht="18" customHeight="1" x14ac:dyDescent="0.15">
      <c r="A40" s="11" t="s">
        <v>38</v>
      </c>
      <c r="B40" s="25" t="e">
        <f t="shared" si="3"/>
        <v>#DIV/0!</v>
      </c>
      <c r="C40" s="25" t="e">
        <f t="shared" si="3"/>
        <v>#DIV/0!</v>
      </c>
      <c r="D40" s="25">
        <f t="shared" si="4"/>
        <v>2.0490948897050036</v>
      </c>
      <c r="E40" s="25">
        <f t="shared" si="4"/>
        <v>1.9636837998784937</v>
      </c>
      <c r="F40" s="25">
        <f t="shared" si="4"/>
        <v>1.8890942428647612</v>
      </c>
      <c r="G40" s="25">
        <f t="shared" si="4"/>
        <v>1.9758885188020745</v>
      </c>
      <c r="H40" s="25">
        <f t="shared" si="4"/>
        <v>1.9912431382936961</v>
      </c>
      <c r="I40" s="25">
        <f t="shared" si="4"/>
        <v>1.9401760194696775</v>
      </c>
      <c r="J40" s="25">
        <f t="shared" si="4"/>
        <v>1.8672405676239154</v>
      </c>
      <c r="K40" s="25">
        <f t="shared" si="4"/>
        <v>2.071175932595728</v>
      </c>
      <c r="L40" s="25">
        <f t="shared" si="4"/>
        <v>2.0103989218568614</v>
      </c>
      <c r="M40" s="25">
        <f t="shared" si="4"/>
        <v>1.9211532334032839</v>
      </c>
      <c r="N40" s="25">
        <f t="shared" si="4"/>
        <v>1.9908031856247763</v>
      </c>
      <c r="O40" s="25">
        <f t="shared" si="4"/>
        <v>2.0963293297470758</v>
      </c>
      <c r="P40" s="25">
        <f t="shared" si="4"/>
        <v>2.2335498993025134</v>
      </c>
      <c r="Q40" s="25">
        <f t="shared" si="4"/>
        <v>2.2868692494368146</v>
      </c>
    </row>
    <row r="41" spans="1:17" ht="18" customHeight="1" x14ac:dyDescent="0.15">
      <c r="A41" s="11" t="s">
        <v>39</v>
      </c>
      <c r="B41" s="25" t="e">
        <f t="shared" si="3"/>
        <v>#DIV/0!</v>
      </c>
      <c r="C41" s="25" t="e">
        <f t="shared" si="3"/>
        <v>#DIV/0!</v>
      </c>
      <c r="D41" s="25">
        <f t="shared" si="4"/>
        <v>7.6996792212318796</v>
      </c>
      <c r="E41" s="25">
        <f t="shared" si="4"/>
        <v>7.4050230831146324</v>
      </c>
      <c r="F41" s="25">
        <f t="shared" si="4"/>
        <v>7.5688686619281036</v>
      </c>
      <c r="G41" s="25">
        <f t="shared" si="4"/>
        <v>8.1166602169683575</v>
      </c>
      <c r="H41" s="25">
        <f t="shared" si="4"/>
        <v>7.5678539378361149</v>
      </c>
      <c r="I41" s="25">
        <f t="shared" si="4"/>
        <v>7.0285394911848762</v>
      </c>
      <c r="J41" s="25">
        <f t="shared" si="4"/>
        <v>6.6295648665007727</v>
      </c>
      <c r="K41" s="25">
        <f t="shared" si="4"/>
        <v>5.5433700517186955</v>
      </c>
      <c r="L41" s="25">
        <f t="shared" si="4"/>
        <v>5.137043675768318</v>
      </c>
      <c r="M41" s="25">
        <f t="shared" si="4"/>
        <v>4.5827921593345833</v>
      </c>
      <c r="N41" s="25">
        <f t="shared" si="4"/>
        <v>4.519785605810779</v>
      </c>
      <c r="O41" s="25">
        <f t="shared" si="4"/>
        <v>4.4289991617013307</v>
      </c>
      <c r="P41" s="25">
        <f t="shared" si="4"/>
        <v>4.5028274943962128</v>
      </c>
      <c r="Q41" s="25">
        <f t="shared" si="4"/>
        <v>4.43957287962703</v>
      </c>
    </row>
    <row r="42" spans="1:17" ht="18" customHeight="1" x14ac:dyDescent="0.15">
      <c r="A42" s="11" t="s">
        <v>40</v>
      </c>
      <c r="B42" s="25" t="e">
        <f t="shared" si="3"/>
        <v>#DIV/0!</v>
      </c>
      <c r="C42" s="25" t="e">
        <f t="shared" si="3"/>
        <v>#DIV/0!</v>
      </c>
      <c r="D42" s="25">
        <f t="shared" si="4"/>
        <v>0</v>
      </c>
      <c r="E42" s="25">
        <f t="shared" si="4"/>
        <v>0</v>
      </c>
      <c r="F42" s="25">
        <f t="shared" si="4"/>
        <v>0</v>
      </c>
      <c r="G42" s="25">
        <f t="shared" si="4"/>
        <v>0</v>
      </c>
      <c r="H42" s="25">
        <f t="shared" si="4"/>
        <v>0</v>
      </c>
      <c r="I42" s="25">
        <f t="shared" si="4"/>
        <v>0</v>
      </c>
      <c r="J42" s="25">
        <f t="shared" si="4"/>
        <v>0</v>
      </c>
      <c r="K42" s="25">
        <f t="shared" si="4"/>
        <v>0</v>
      </c>
      <c r="L42" s="25">
        <f t="shared" si="4"/>
        <v>0</v>
      </c>
      <c r="M42" s="25">
        <f t="shared" si="4"/>
        <v>0</v>
      </c>
      <c r="N42" s="25">
        <f t="shared" si="4"/>
        <v>0</v>
      </c>
      <c r="O42" s="25">
        <f t="shared" si="4"/>
        <v>0</v>
      </c>
      <c r="P42" s="25">
        <f t="shared" si="4"/>
        <v>0</v>
      </c>
      <c r="Q42" s="25">
        <f t="shared" si="4"/>
        <v>0</v>
      </c>
    </row>
    <row r="43" spans="1:17" ht="18" customHeight="1" x14ac:dyDescent="0.15">
      <c r="A43" s="11" t="s">
        <v>41</v>
      </c>
      <c r="B43" s="25" t="e">
        <f t="shared" si="3"/>
        <v>#DIV/0!</v>
      </c>
      <c r="C43" s="25" t="e">
        <f t="shared" si="3"/>
        <v>#DIV/0!</v>
      </c>
      <c r="D43" s="25">
        <f t="shared" si="4"/>
        <v>0.85480579000320533</v>
      </c>
      <c r="E43" s="25">
        <f t="shared" si="4"/>
        <v>0.90119748475774286</v>
      </c>
      <c r="F43" s="25">
        <f t="shared" si="4"/>
        <v>0.75330007085929684</v>
      </c>
      <c r="G43" s="25">
        <f t="shared" si="4"/>
        <v>0.27065924533207836</v>
      </c>
      <c r="H43" s="25">
        <f t="shared" si="4"/>
        <v>0.26078336269653224</v>
      </c>
      <c r="I43" s="25">
        <f t="shared" si="4"/>
        <v>0.25143617171802929</v>
      </c>
      <c r="J43" s="25">
        <f t="shared" si="4"/>
        <v>0.26498083260474814</v>
      </c>
      <c r="K43" s="25">
        <f t="shared" si="4"/>
        <v>0.215145064723788</v>
      </c>
      <c r="L43" s="25">
        <f t="shared" si="4"/>
        <v>0.21564345367557558</v>
      </c>
      <c r="M43" s="25">
        <f t="shared" si="4"/>
        <v>0.15744085034719593</v>
      </c>
      <c r="N43" s="25">
        <f t="shared" si="4"/>
        <v>0.11563246144287231</v>
      </c>
      <c r="O43" s="25">
        <f t="shared" si="4"/>
        <v>5.862992427635743E-2</v>
      </c>
      <c r="P43" s="25">
        <f t="shared" si="4"/>
        <v>0</v>
      </c>
      <c r="Q43" s="25">
        <f t="shared" si="4"/>
        <v>0</v>
      </c>
    </row>
    <row r="44" spans="1:17" ht="18" customHeight="1" x14ac:dyDescent="0.15">
      <c r="A44" s="11" t="s">
        <v>42</v>
      </c>
      <c r="B44" s="25" t="e">
        <f t="shared" si="3"/>
        <v>#DIV/0!</v>
      </c>
      <c r="C44" s="25" t="e">
        <f t="shared" si="3"/>
        <v>#DIV/0!</v>
      </c>
      <c r="D44" s="25">
        <f t="shared" si="4"/>
        <v>0</v>
      </c>
      <c r="E44" s="25">
        <f t="shared" si="4"/>
        <v>0</v>
      </c>
      <c r="F44" s="25">
        <f t="shared" si="4"/>
        <v>0</v>
      </c>
      <c r="G44" s="25">
        <f t="shared" si="4"/>
        <v>0</v>
      </c>
      <c r="H44" s="25">
        <f t="shared" si="4"/>
        <v>0</v>
      </c>
      <c r="I44" s="25">
        <f t="shared" si="4"/>
        <v>0</v>
      </c>
      <c r="J44" s="25">
        <f t="shared" si="4"/>
        <v>0</v>
      </c>
      <c r="K44" s="25">
        <f t="shared" si="4"/>
        <v>0</v>
      </c>
      <c r="L44" s="25">
        <f t="shared" si="4"/>
        <v>0</v>
      </c>
      <c r="M44" s="25">
        <f t="shared" si="4"/>
        <v>0</v>
      </c>
      <c r="N44" s="25">
        <f t="shared" si="4"/>
        <v>0</v>
      </c>
      <c r="O44" s="25">
        <f t="shared" si="4"/>
        <v>0</v>
      </c>
      <c r="P44" s="25">
        <f t="shared" si="4"/>
        <v>0</v>
      </c>
      <c r="Q44" s="25">
        <f t="shared" si="4"/>
        <v>0</v>
      </c>
    </row>
    <row r="45" spans="1:17" ht="18" customHeight="1" x14ac:dyDescent="0.15">
      <c r="A45" s="11" t="s">
        <v>43</v>
      </c>
      <c r="B45" s="25" t="e">
        <f t="shared" si="3"/>
        <v>#DIV/0!</v>
      </c>
      <c r="C45" s="25" t="e">
        <f t="shared" si="3"/>
        <v>#DIV/0!</v>
      </c>
      <c r="D45" s="25">
        <f t="shared" si="4"/>
        <v>0</v>
      </c>
      <c r="E45" s="25">
        <f t="shared" si="4"/>
        <v>0</v>
      </c>
      <c r="F45" s="25">
        <f t="shared" si="4"/>
        <v>0</v>
      </c>
      <c r="G45" s="25">
        <f t="shared" si="4"/>
        <v>0</v>
      </c>
      <c r="H45" s="25">
        <f t="shared" si="4"/>
        <v>0</v>
      </c>
      <c r="I45" s="25">
        <f t="shared" si="4"/>
        <v>0</v>
      </c>
      <c r="J45" s="25">
        <f t="shared" si="4"/>
        <v>0</v>
      </c>
      <c r="K45" s="25">
        <f t="shared" si="4"/>
        <v>0</v>
      </c>
      <c r="L45" s="25">
        <f t="shared" si="4"/>
        <v>0</v>
      </c>
      <c r="M45" s="25">
        <f t="shared" si="4"/>
        <v>0</v>
      </c>
      <c r="N45" s="25">
        <f t="shared" si="4"/>
        <v>0</v>
      </c>
      <c r="O45" s="25">
        <f t="shared" si="4"/>
        <v>0</v>
      </c>
      <c r="P45" s="25">
        <f t="shared" si="4"/>
        <v>0</v>
      </c>
      <c r="Q45" s="25">
        <f t="shared" si="4"/>
        <v>0</v>
      </c>
    </row>
    <row r="46" spans="1:17" ht="18" customHeight="1" x14ac:dyDescent="0.15">
      <c r="A46" s="11" t="s">
        <v>44</v>
      </c>
      <c r="B46" s="25" t="e">
        <f t="shared" si="3"/>
        <v>#DIV/0!</v>
      </c>
      <c r="C46" s="25" t="e">
        <f t="shared" si="3"/>
        <v>#DIV/0!</v>
      </c>
      <c r="D46" s="25">
        <f t="shared" si="4"/>
        <v>0</v>
      </c>
      <c r="E46" s="25">
        <f t="shared" si="4"/>
        <v>0</v>
      </c>
      <c r="F46" s="25">
        <f t="shared" si="4"/>
        <v>0</v>
      </c>
      <c r="G46" s="25">
        <f t="shared" si="4"/>
        <v>0</v>
      </c>
      <c r="H46" s="25">
        <f t="shared" si="4"/>
        <v>0</v>
      </c>
      <c r="I46" s="25">
        <f t="shared" si="4"/>
        <v>0</v>
      </c>
      <c r="J46" s="25">
        <f t="shared" si="4"/>
        <v>0</v>
      </c>
      <c r="K46" s="25">
        <f t="shared" si="4"/>
        <v>0.49143429797885779</v>
      </c>
      <c r="L46" s="25">
        <f t="shared" si="4"/>
        <v>0.62736010603519976</v>
      </c>
      <c r="M46" s="25">
        <f t="shared" si="4"/>
        <v>0.56103922068167444</v>
      </c>
      <c r="N46" s="25">
        <f t="shared" si="4"/>
        <v>0.57936533771896925</v>
      </c>
      <c r="O46" s="25">
        <f t="shared" si="4"/>
        <v>0.55032013395298973</v>
      </c>
      <c r="P46" s="25">
        <f t="shared" si="4"/>
        <v>0.55692726645199708</v>
      </c>
      <c r="Q46" s="25">
        <f t="shared" si="4"/>
        <v>0.54347291451160462</v>
      </c>
    </row>
    <row r="47" spans="1:17" ht="18" customHeight="1" x14ac:dyDescent="0.15">
      <c r="A47" s="11" t="s">
        <v>45</v>
      </c>
      <c r="B47" s="25" t="e">
        <f t="shared" si="3"/>
        <v>#DIV/0!</v>
      </c>
      <c r="C47" s="25" t="e">
        <f t="shared" si="3"/>
        <v>#DIV/0!</v>
      </c>
      <c r="D47" s="25">
        <f t="shared" si="4"/>
        <v>0</v>
      </c>
      <c r="E47" s="25">
        <f t="shared" si="4"/>
        <v>0</v>
      </c>
      <c r="F47" s="25">
        <f t="shared" si="4"/>
        <v>0</v>
      </c>
      <c r="G47" s="25">
        <f t="shared" si="4"/>
        <v>0</v>
      </c>
      <c r="H47" s="25">
        <f t="shared" si="4"/>
        <v>0</v>
      </c>
      <c r="I47" s="25">
        <f t="shared" si="4"/>
        <v>0</v>
      </c>
      <c r="J47" s="25">
        <f t="shared" si="4"/>
        <v>0</v>
      </c>
      <c r="K47" s="25">
        <f t="shared" si="4"/>
        <v>0.49143429797885779</v>
      </c>
      <c r="L47" s="25">
        <f t="shared" si="4"/>
        <v>0.62736010603519976</v>
      </c>
      <c r="M47" s="25">
        <f t="shared" si="4"/>
        <v>0.56103922068167444</v>
      </c>
      <c r="N47" s="25">
        <f t="shared" si="4"/>
        <v>0.57936533771896925</v>
      </c>
      <c r="O47" s="25">
        <f t="shared" si="4"/>
        <v>0.55032013395298973</v>
      </c>
      <c r="P47" s="25">
        <f t="shared" si="4"/>
        <v>0.55692726645199708</v>
      </c>
      <c r="Q47" s="25">
        <f t="shared" si="4"/>
        <v>0.54347291451160462</v>
      </c>
    </row>
    <row r="48" spans="1:17" ht="18" customHeight="1" x14ac:dyDescent="0.15">
      <c r="A48" s="11" t="s">
        <v>46</v>
      </c>
      <c r="B48" s="25" t="e">
        <f t="shared" si="3"/>
        <v>#DIV/0!</v>
      </c>
      <c r="C48" s="25" t="e">
        <f t="shared" si="3"/>
        <v>#DIV/0!</v>
      </c>
      <c r="D48" s="25">
        <f t="shared" si="4"/>
        <v>0</v>
      </c>
      <c r="E48" s="25">
        <f t="shared" si="4"/>
        <v>0</v>
      </c>
      <c r="F48" s="25">
        <f t="shared" si="4"/>
        <v>0</v>
      </c>
      <c r="G48" s="25">
        <f t="shared" si="4"/>
        <v>0</v>
      </c>
      <c r="H48" s="25">
        <f t="shared" si="4"/>
        <v>0</v>
      </c>
      <c r="I48" s="25">
        <f t="shared" si="4"/>
        <v>0</v>
      </c>
      <c r="J48" s="25">
        <f t="shared" si="4"/>
        <v>0</v>
      </c>
      <c r="K48" s="25">
        <f t="shared" si="4"/>
        <v>0</v>
      </c>
      <c r="L48" s="25">
        <f t="shared" si="4"/>
        <v>0</v>
      </c>
      <c r="M48" s="25">
        <f t="shared" si="4"/>
        <v>0</v>
      </c>
      <c r="N48" s="25">
        <f t="shared" si="4"/>
        <v>0</v>
      </c>
      <c r="O48" s="25">
        <f t="shared" si="4"/>
        <v>0</v>
      </c>
      <c r="P48" s="25">
        <f t="shared" si="4"/>
        <v>0</v>
      </c>
      <c r="Q48" s="25">
        <f t="shared" si="4"/>
        <v>0</v>
      </c>
    </row>
    <row r="49" spans="1:17" ht="18" customHeight="1" x14ac:dyDescent="0.15">
      <c r="A49" s="11" t="s">
        <v>47</v>
      </c>
      <c r="B49" s="25" t="e">
        <f t="shared" si="3"/>
        <v>#DIV/0!</v>
      </c>
      <c r="C49" s="25" t="e">
        <f t="shared" si="3"/>
        <v>#DIV/0!</v>
      </c>
      <c r="D49" s="25">
        <f t="shared" ref="D49:Q49" si="5">D20/D$22*100</f>
        <v>0</v>
      </c>
      <c r="E49" s="25">
        <f t="shared" si="5"/>
        <v>0</v>
      </c>
      <c r="F49" s="25">
        <f t="shared" si="5"/>
        <v>0</v>
      </c>
      <c r="G49" s="25">
        <f t="shared" si="5"/>
        <v>0</v>
      </c>
      <c r="H49" s="25">
        <f t="shared" si="5"/>
        <v>0</v>
      </c>
      <c r="I49" s="25">
        <f t="shared" si="5"/>
        <v>0</v>
      </c>
      <c r="J49" s="25">
        <f t="shared" si="5"/>
        <v>0</v>
      </c>
      <c r="K49" s="25">
        <f t="shared" si="5"/>
        <v>0</v>
      </c>
      <c r="L49" s="25">
        <f t="shared" si="5"/>
        <v>0</v>
      </c>
      <c r="M49" s="25">
        <f t="shared" si="5"/>
        <v>0</v>
      </c>
      <c r="N49" s="25">
        <f t="shared" si="5"/>
        <v>0</v>
      </c>
      <c r="O49" s="25">
        <f t="shared" si="5"/>
        <v>0</v>
      </c>
      <c r="P49" s="25">
        <f t="shared" si="5"/>
        <v>0</v>
      </c>
      <c r="Q49" s="25">
        <f t="shared" si="5"/>
        <v>0</v>
      </c>
    </row>
    <row r="50" spans="1:17" ht="18" customHeight="1" x14ac:dyDescent="0.15">
      <c r="A50" s="11" t="s">
        <v>48</v>
      </c>
      <c r="B50" s="25" t="e">
        <f t="shared" ref="B50:Q50" si="6">B21/B$22*100</f>
        <v>#DIV/0!</v>
      </c>
      <c r="C50" s="25" t="e">
        <f t="shared" si="6"/>
        <v>#DIV/0!</v>
      </c>
      <c r="D50" s="25">
        <f t="shared" si="6"/>
        <v>0</v>
      </c>
      <c r="E50" s="25">
        <f t="shared" si="6"/>
        <v>0</v>
      </c>
      <c r="F50" s="25">
        <f t="shared" si="6"/>
        <v>0</v>
      </c>
      <c r="G50" s="25">
        <f t="shared" si="6"/>
        <v>0</v>
      </c>
      <c r="H50" s="25">
        <f t="shared" si="6"/>
        <v>0</v>
      </c>
      <c r="I50" s="25">
        <f t="shared" si="6"/>
        <v>0</v>
      </c>
      <c r="J50" s="25">
        <f t="shared" si="6"/>
        <v>0</v>
      </c>
      <c r="K50" s="25">
        <f t="shared" si="6"/>
        <v>0</v>
      </c>
      <c r="L50" s="25">
        <f t="shared" si="6"/>
        <v>0</v>
      </c>
      <c r="M50" s="25">
        <f t="shared" si="6"/>
        <v>0</v>
      </c>
      <c r="N50" s="25">
        <f t="shared" si="6"/>
        <v>0</v>
      </c>
      <c r="O50" s="25">
        <f t="shared" si="6"/>
        <v>0</v>
      </c>
      <c r="P50" s="25">
        <f t="shared" si="6"/>
        <v>0</v>
      </c>
      <c r="Q50" s="25">
        <f t="shared" si="6"/>
        <v>0</v>
      </c>
    </row>
    <row r="51" spans="1:17" ht="18" customHeight="1" x14ac:dyDescent="0.15">
      <c r="A51" s="11" t="s">
        <v>49</v>
      </c>
      <c r="B51" s="26" t="e">
        <f>+B33+B38+B40+B41+B42+B43+B44+B45+B46</f>
        <v>#DIV/0!</v>
      </c>
      <c r="C51" s="26" t="e">
        <f>+C33+C38+C40+C41+C42+C43+C44+C45+C46</f>
        <v>#DIV/0!</v>
      </c>
      <c r="D51" s="26">
        <f t="shared" ref="D51:L51" si="7">+D33+D38+D40+D41+D42+D43+D44+D45+D46</f>
        <v>100.00000000000001</v>
      </c>
      <c r="E51" s="26">
        <f t="shared" si="7"/>
        <v>100</v>
      </c>
      <c r="F51" s="26">
        <f t="shared" si="7"/>
        <v>100</v>
      </c>
      <c r="G51" s="26">
        <f t="shared" si="7"/>
        <v>100.00000000000001</v>
      </c>
      <c r="H51" s="26">
        <f t="shared" si="7"/>
        <v>100</v>
      </c>
      <c r="I51" s="26">
        <f t="shared" si="7"/>
        <v>99.999999999999986</v>
      </c>
      <c r="J51" s="26">
        <f t="shared" si="7"/>
        <v>100</v>
      </c>
      <c r="K51" s="26">
        <f t="shared" si="7"/>
        <v>99.999999999999986</v>
      </c>
      <c r="L51" s="26">
        <f t="shared" si="7"/>
        <v>100</v>
      </c>
      <c r="M51" s="26">
        <f>+M33+M38+M40+M41+M42+M43+M44+M45+M46</f>
        <v>100.00000000000001</v>
      </c>
      <c r="N51" s="26">
        <f>+N33+N38+N40+N41+N42+N43+N44+N45+N46</f>
        <v>99.999999999999986</v>
      </c>
      <c r="O51" s="26">
        <f>+O33+O38+O40+O41+O42+O43+O44+O45+O46</f>
        <v>100</v>
      </c>
      <c r="P51" s="26">
        <f>+P33+P38+P40+P41+P42+P43+P44+P45+P46</f>
        <v>100</v>
      </c>
      <c r="Q51" s="26">
        <f>+Q33+Q38+Q40+Q41+Q42+Q43+Q44+Q45+Q46</f>
        <v>100.00000000000001</v>
      </c>
    </row>
    <row r="52" spans="1:17" ht="18" customHeight="1" x14ac:dyDescent="0.15"/>
    <row r="53" spans="1:17" ht="18" customHeight="1" x14ac:dyDescent="0.15"/>
    <row r="54" spans="1:17" ht="18" customHeight="1" x14ac:dyDescent="0.15"/>
    <row r="55" spans="1:17" ht="18" customHeight="1" x14ac:dyDescent="0.15"/>
    <row r="56" spans="1:17" ht="18" customHeight="1" x14ac:dyDescent="0.15"/>
    <row r="57" spans="1:17" ht="18" customHeight="1" x14ac:dyDescent="0.15"/>
    <row r="58" spans="1:17" ht="18" customHeight="1" x14ac:dyDescent="0.15"/>
    <row r="59" spans="1:17" ht="18" customHeight="1" x14ac:dyDescent="0.15"/>
    <row r="60" spans="1:17" ht="18" customHeight="1" x14ac:dyDescent="0.15"/>
    <row r="61" spans="1:17" ht="18" customHeight="1" x14ac:dyDescent="0.15"/>
    <row r="62" spans="1:17" ht="18" customHeight="1" x14ac:dyDescent="0.15"/>
    <row r="63" spans="1:17" ht="18" customHeight="1" x14ac:dyDescent="0.15"/>
    <row r="64" spans="1:17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</sheetData>
  <phoneticPr fontId="2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/>
  </sheetPr>
  <dimension ref="A1:Q516"/>
  <sheetViews>
    <sheetView workbookViewId="0">
      <selection activeCell="B3" sqref="B3:C3"/>
    </sheetView>
  </sheetViews>
  <sheetFormatPr defaultColWidth="9" defaultRowHeight="12" x14ac:dyDescent="0.15"/>
  <cols>
    <col min="1" max="1" width="24.77734375" style="10" customWidth="1"/>
    <col min="2" max="9" width="8.6640625" style="10" customWidth="1"/>
    <col min="10" max="11" width="8.6640625" style="80" customWidth="1"/>
    <col min="12" max="13" width="8.6640625" style="10" customWidth="1"/>
    <col min="14" max="14" width="9.6640625" style="10" customWidth="1"/>
    <col min="15" max="16384" width="9" style="10"/>
  </cols>
  <sheetData>
    <row r="1" spans="1:17" ht="18" customHeight="1" x14ac:dyDescent="0.2">
      <c r="A1" s="24" t="s">
        <v>79</v>
      </c>
      <c r="L1" s="55" t="str">
        <f>[4]財政指標!$M$1</f>
        <v>湯津上村</v>
      </c>
      <c r="P1" s="55" t="str">
        <f>[4]財政指標!$M$1</f>
        <v>湯津上村</v>
      </c>
    </row>
    <row r="2" spans="1:17" ht="18" customHeight="1" x14ac:dyDescent="0.15">
      <c r="M2" s="18" t="s">
        <v>148</v>
      </c>
      <c r="Q2" s="18" t="s">
        <v>148</v>
      </c>
    </row>
    <row r="3" spans="1:17" ht="18" customHeight="1" x14ac:dyDescent="0.15">
      <c r="A3" s="5"/>
      <c r="B3" s="5" t="s">
        <v>168</v>
      </c>
      <c r="C3" s="5" t="s">
        <v>197</v>
      </c>
      <c r="D3" s="5" t="s">
        <v>198</v>
      </c>
      <c r="E3" s="5" t="s">
        <v>199</v>
      </c>
      <c r="F3" s="5" t="s">
        <v>200</v>
      </c>
      <c r="G3" s="5" t="s">
        <v>201</v>
      </c>
      <c r="H3" s="5" t="s">
        <v>202</v>
      </c>
      <c r="I3" s="5" t="s">
        <v>203</v>
      </c>
      <c r="J3" s="6" t="s">
        <v>204</v>
      </c>
      <c r="K3" s="6" t="s">
        <v>205</v>
      </c>
      <c r="L3" s="5" t="s">
        <v>206</v>
      </c>
      <c r="M3" s="5" t="s">
        <v>207</v>
      </c>
      <c r="N3" s="5" t="s">
        <v>208</v>
      </c>
      <c r="O3" s="2" t="s">
        <v>265</v>
      </c>
      <c r="P3" s="2" t="s">
        <v>266</v>
      </c>
      <c r="Q3" s="2" t="s">
        <v>267</v>
      </c>
    </row>
    <row r="4" spans="1:17" ht="18" customHeight="1" x14ac:dyDescent="0.15">
      <c r="A4" s="11" t="s">
        <v>31</v>
      </c>
      <c r="B4" s="13">
        <f t="shared" ref="B4:P4" si="0">SUM(B5:B8)</f>
        <v>0</v>
      </c>
      <c r="C4" s="13">
        <f t="shared" si="0"/>
        <v>0</v>
      </c>
      <c r="D4" s="13">
        <f t="shared" si="0"/>
        <v>274284</v>
      </c>
      <c r="E4" s="13">
        <f t="shared" si="0"/>
        <v>270213</v>
      </c>
      <c r="F4" s="13">
        <f t="shared" si="0"/>
        <v>242169</v>
      </c>
      <c r="G4" s="13">
        <f t="shared" si="0"/>
        <v>199892</v>
      </c>
      <c r="H4" s="13">
        <f t="shared" si="0"/>
        <v>193417</v>
      </c>
      <c r="I4" s="13">
        <f t="shared" si="0"/>
        <v>167352</v>
      </c>
      <c r="J4" s="13">
        <f t="shared" si="0"/>
        <v>212711</v>
      </c>
      <c r="K4" s="13">
        <f t="shared" si="0"/>
        <v>164624</v>
      </c>
      <c r="L4" s="13">
        <f t="shared" si="0"/>
        <v>160890</v>
      </c>
      <c r="M4" s="13">
        <f t="shared" si="0"/>
        <v>189224</v>
      </c>
      <c r="N4" s="13">
        <f t="shared" si="0"/>
        <v>183564</v>
      </c>
      <c r="O4" s="13">
        <f t="shared" si="0"/>
        <v>152173</v>
      </c>
      <c r="P4" s="13">
        <f t="shared" si="0"/>
        <v>155488</v>
      </c>
      <c r="Q4" s="13">
        <f>SUM(Q5:Q8)</f>
        <v>153399</v>
      </c>
    </row>
    <row r="5" spans="1:17" ht="18" customHeight="1" x14ac:dyDescent="0.15">
      <c r="A5" s="11" t="s">
        <v>32</v>
      </c>
      <c r="B5" s="13"/>
      <c r="C5" s="13"/>
      <c r="D5" s="13">
        <v>2358</v>
      </c>
      <c r="E5" s="13">
        <v>2905</v>
      </c>
      <c r="F5" s="13">
        <v>2969</v>
      </c>
      <c r="G5" s="13">
        <v>2702</v>
      </c>
      <c r="H5" s="13">
        <v>2780</v>
      </c>
      <c r="I5" s="13">
        <v>3360</v>
      </c>
      <c r="J5" s="13">
        <v>3627</v>
      </c>
      <c r="K5" s="13">
        <v>1004</v>
      </c>
      <c r="L5" s="13">
        <v>3442</v>
      </c>
      <c r="M5" s="13">
        <v>3573</v>
      </c>
      <c r="N5" s="13">
        <v>3591</v>
      </c>
      <c r="O5" s="13">
        <v>3456</v>
      </c>
      <c r="P5" s="13">
        <v>2356</v>
      </c>
      <c r="Q5" s="13">
        <v>5056</v>
      </c>
    </row>
    <row r="6" spans="1:17" ht="18" customHeight="1" x14ac:dyDescent="0.15">
      <c r="A6" s="11" t="s">
        <v>33</v>
      </c>
      <c r="B6" s="14"/>
      <c r="C6" s="14"/>
      <c r="D6" s="14">
        <v>160285</v>
      </c>
      <c r="E6" s="14">
        <v>177156</v>
      </c>
      <c r="F6" s="14">
        <v>194908</v>
      </c>
      <c r="G6" s="14">
        <v>146686</v>
      </c>
      <c r="H6" s="14">
        <v>156697</v>
      </c>
      <c r="I6" s="14">
        <v>139331</v>
      </c>
      <c r="J6" s="14">
        <v>169749</v>
      </c>
      <c r="K6" s="14">
        <v>132872</v>
      </c>
      <c r="L6" s="14">
        <v>134233</v>
      </c>
      <c r="M6" s="14">
        <v>142965</v>
      </c>
      <c r="N6" s="14">
        <v>129315</v>
      </c>
      <c r="O6" s="14">
        <v>116964</v>
      </c>
      <c r="P6" s="14">
        <v>115161</v>
      </c>
      <c r="Q6" s="14">
        <v>109867</v>
      </c>
    </row>
    <row r="7" spans="1:17" ht="18" customHeight="1" x14ac:dyDescent="0.15">
      <c r="A7" s="11" t="s">
        <v>34</v>
      </c>
      <c r="B7" s="14"/>
      <c r="C7" s="14"/>
      <c r="D7" s="14">
        <v>6725</v>
      </c>
      <c r="E7" s="14">
        <v>6002</v>
      </c>
      <c r="F7" s="14">
        <v>6032</v>
      </c>
      <c r="G7" s="14">
        <v>7281</v>
      </c>
      <c r="H7" s="14">
        <v>7451</v>
      </c>
      <c r="I7" s="14">
        <v>7336</v>
      </c>
      <c r="J7" s="14">
        <v>9907</v>
      </c>
      <c r="K7" s="14">
        <v>11454</v>
      </c>
      <c r="L7" s="14">
        <v>10954</v>
      </c>
      <c r="M7" s="14">
        <v>10541</v>
      </c>
      <c r="N7" s="14">
        <v>10874</v>
      </c>
      <c r="O7" s="14">
        <v>11950</v>
      </c>
      <c r="P7" s="14">
        <v>9636</v>
      </c>
      <c r="Q7" s="14">
        <v>9688</v>
      </c>
    </row>
    <row r="8" spans="1:17" ht="18" customHeight="1" x14ac:dyDescent="0.15">
      <c r="A8" s="11" t="s">
        <v>35</v>
      </c>
      <c r="B8" s="14"/>
      <c r="C8" s="14"/>
      <c r="D8" s="14">
        <v>104916</v>
      </c>
      <c r="E8" s="14">
        <v>84150</v>
      </c>
      <c r="F8" s="14">
        <v>38260</v>
      </c>
      <c r="G8" s="14">
        <v>43223</v>
      </c>
      <c r="H8" s="14">
        <v>26489</v>
      </c>
      <c r="I8" s="14">
        <v>17325</v>
      </c>
      <c r="J8" s="14">
        <v>29428</v>
      </c>
      <c r="K8" s="14">
        <v>19294</v>
      </c>
      <c r="L8" s="14">
        <v>12261</v>
      </c>
      <c r="M8" s="14">
        <v>32145</v>
      </c>
      <c r="N8" s="14">
        <v>39784</v>
      </c>
      <c r="O8" s="14">
        <v>19803</v>
      </c>
      <c r="P8" s="14">
        <v>28335</v>
      </c>
      <c r="Q8" s="14">
        <v>28788</v>
      </c>
    </row>
    <row r="9" spans="1:17" ht="18" customHeight="1" x14ac:dyDescent="0.15">
      <c r="A9" s="11" t="s">
        <v>36</v>
      </c>
      <c r="B9" s="13"/>
      <c r="C9" s="13"/>
      <c r="D9" s="13">
        <v>202334</v>
      </c>
      <c r="E9" s="13">
        <v>212850</v>
      </c>
      <c r="F9" s="13">
        <v>222897</v>
      </c>
      <c r="G9" s="13">
        <v>237976</v>
      </c>
      <c r="H9" s="13">
        <v>264408</v>
      </c>
      <c r="I9" s="13">
        <v>271185</v>
      </c>
      <c r="J9" s="13">
        <v>279424</v>
      </c>
      <c r="K9" s="13">
        <v>315671</v>
      </c>
      <c r="L9" s="13">
        <v>324183</v>
      </c>
      <c r="M9" s="13">
        <v>422778</v>
      </c>
      <c r="N9" s="13">
        <v>419649</v>
      </c>
      <c r="O9" s="13">
        <v>418703</v>
      </c>
      <c r="P9" s="13">
        <v>393126</v>
      </c>
      <c r="Q9" s="13">
        <v>391370</v>
      </c>
    </row>
    <row r="10" spans="1:17" ht="18" customHeight="1" x14ac:dyDescent="0.15">
      <c r="A10" s="11" t="s">
        <v>37</v>
      </c>
      <c r="B10" s="13"/>
      <c r="C10" s="13"/>
      <c r="D10" s="13">
        <v>202334</v>
      </c>
      <c r="E10" s="13">
        <v>212850</v>
      </c>
      <c r="F10" s="13">
        <v>222897</v>
      </c>
      <c r="G10" s="13">
        <v>237976</v>
      </c>
      <c r="H10" s="13">
        <v>264408</v>
      </c>
      <c r="I10" s="13">
        <v>271185</v>
      </c>
      <c r="J10" s="13">
        <v>279424</v>
      </c>
      <c r="K10" s="13">
        <v>315671</v>
      </c>
      <c r="L10" s="13">
        <v>324183</v>
      </c>
      <c r="M10" s="13">
        <v>422778</v>
      </c>
      <c r="N10" s="13">
        <v>419649</v>
      </c>
      <c r="O10" s="13">
        <v>418703</v>
      </c>
      <c r="P10" s="13">
        <v>393126</v>
      </c>
      <c r="Q10" s="13">
        <v>391335</v>
      </c>
    </row>
    <row r="11" spans="1:17" ht="18" customHeight="1" x14ac:dyDescent="0.15">
      <c r="A11" s="11" t="s">
        <v>38</v>
      </c>
      <c r="B11" s="13"/>
      <c r="C11" s="13"/>
      <c r="D11" s="13">
        <v>10439</v>
      </c>
      <c r="E11" s="13">
        <v>10526</v>
      </c>
      <c r="F11" s="13">
        <v>10562</v>
      </c>
      <c r="G11" s="13">
        <v>10882</v>
      </c>
      <c r="H11" s="13">
        <v>10936</v>
      </c>
      <c r="I11" s="13">
        <v>11089</v>
      </c>
      <c r="J11" s="13">
        <v>11521</v>
      </c>
      <c r="K11" s="13">
        <v>10232</v>
      </c>
      <c r="L11" s="13">
        <v>10263</v>
      </c>
      <c r="M11" s="13">
        <v>10469</v>
      </c>
      <c r="N11" s="13">
        <v>10486</v>
      </c>
      <c r="O11" s="13">
        <v>10646</v>
      </c>
      <c r="P11" s="13">
        <v>11116</v>
      </c>
      <c r="Q11" s="13">
        <v>11288</v>
      </c>
    </row>
    <row r="12" spans="1:17" ht="18" customHeight="1" x14ac:dyDescent="0.15">
      <c r="A12" s="11" t="s">
        <v>39</v>
      </c>
      <c r="B12" s="13"/>
      <c r="C12" s="13"/>
      <c r="D12" s="13">
        <v>19804</v>
      </c>
      <c r="E12" s="13">
        <v>19379</v>
      </c>
      <c r="F12" s="13">
        <v>20199</v>
      </c>
      <c r="G12" s="13">
        <v>20294</v>
      </c>
      <c r="H12" s="13">
        <v>20489</v>
      </c>
      <c r="I12" s="13">
        <v>20204</v>
      </c>
      <c r="J12" s="13">
        <v>23859</v>
      </c>
      <c r="K12" s="13">
        <v>23807</v>
      </c>
      <c r="L12" s="13">
        <v>26691</v>
      </c>
      <c r="M12" s="13">
        <v>27755</v>
      </c>
      <c r="N12" s="13">
        <v>26344</v>
      </c>
      <c r="O12" s="13">
        <v>24100</v>
      </c>
      <c r="P12" s="13">
        <v>24637</v>
      </c>
      <c r="Q12" s="13">
        <v>25691</v>
      </c>
    </row>
    <row r="13" spans="1:17" ht="18" customHeight="1" x14ac:dyDescent="0.15">
      <c r="A13" s="11" t="s">
        <v>40</v>
      </c>
      <c r="B13" s="13"/>
      <c r="C13" s="13"/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</row>
    <row r="14" spans="1:17" ht="18" customHeight="1" x14ac:dyDescent="0.15">
      <c r="A14" s="11" t="s">
        <v>41</v>
      </c>
      <c r="B14" s="13"/>
      <c r="C14" s="13"/>
      <c r="D14" s="13">
        <v>487</v>
      </c>
      <c r="E14" s="13">
        <v>487</v>
      </c>
      <c r="F14" s="13">
        <v>486</v>
      </c>
      <c r="G14" s="13">
        <v>486</v>
      </c>
      <c r="H14" s="13">
        <v>486</v>
      </c>
      <c r="I14" s="13">
        <v>1532</v>
      </c>
      <c r="J14" s="13">
        <v>4667</v>
      </c>
      <c r="K14" s="13">
        <v>393</v>
      </c>
      <c r="L14" s="13">
        <v>393</v>
      </c>
      <c r="M14" s="13">
        <v>370</v>
      </c>
      <c r="N14" s="13">
        <v>1088</v>
      </c>
      <c r="O14" s="13">
        <v>177</v>
      </c>
      <c r="P14" s="13">
        <v>50</v>
      </c>
      <c r="Q14" s="13">
        <v>50</v>
      </c>
    </row>
    <row r="15" spans="1:17" ht="18" customHeight="1" x14ac:dyDescent="0.15">
      <c r="A15" s="11" t="s">
        <v>42</v>
      </c>
      <c r="B15" s="13"/>
      <c r="C15" s="13"/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</row>
    <row r="16" spans="1:17" ht="18" customHeight="1" x14ac:dyDescent="0.15">
      <c r="A16" s="11" t="s">
        <v>43</v>
      </c>
      <c r="B16" s="13"/>
      <c r="C16" s="13"/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</row>
    <row r="17" spans="1:17" ht="18" customHeight="1" x14ac:dyDescent="0.15">
      <c r="A17" s="11" t="s">
        <v>44</v>
      </c>
      <c r="B17" s="14">
        <f t="shared" ref="B17:P17" si="1">SUM(B18:B21)</f>
        <v>0</v>
      </c>
      <c r="C17" s="14">
        <f t="shared" si="1"/>
        <v>0</v>
      </c>
      <c r="D17" s="14">
        <f t="shared" si="1"/>
        <v>0</v>
      </c>
      <c r="E17" s="14">
        <f t="shared" si="1"/>
        <v>0</v>
      </c>
      <c r="F17" s="14">
        <f t="shared" si="1"/>
        <v>1219</v>
      </c>
      <c r="G17" s="14">
        <f t="shared" si="1"/>
        <v>797</v>
      </c>
      <c r="H17" s="14">
        <f t="shared" si="1"/>
        <v>2292</v>
      </c>
      <c r="I17" s="14">
        <f t="shared" si="1"/>
        <v>2683</v>
      </c>
      <c r="J17" s="14">
        <f t="shared" si="1"/>
        <v>2589</v>
      </c>
      <c r="K17" s="14">
        <f t="shared" si="1"/>
        <v>2435</v>
      </c>
      <c r="L17" s="14">
        <f t="shared" si="1"/>
        <v>458</v>
      </c>
      <c r="M17" s="14">
        <f t="shared" si="1"/>
        <v>1110</v>
      </c>
      <c r="N17" s="14">
        <f t="shared" si="1"/>
        <v>1562</v>
      </c>
      <c r="O17" s="14">
        <f t="shared" si="1"/>
        <v>1237</v>
      </c>
      <c r="P17" s="14">
        <f t="shared" si="1"/>
        <v>1542</v>
      </c>
      <c r="Q17" s="14">
        <f>SUM(Q18:Q21)</f>
        <v>1354</v>
      </c>
    </row>
    <row r="18" spans="1:17" ht="18" customHeight="1" x14ac:dyDescent="0.15">
      <c r="A18" s="11" t="s">
        <v>45</v>
      </c>
      <c r="B18" s="14"/>
      <c r="C18" s="14"/>
      <c r="D18" s="14">
        <v>0</v>
      </c>
      <c r="E18" s="14">
        <v>0</v>
      </c>
      <c r="F18" s="14">
        <v>1219</v>
      </c>
      <c r="G18" s="14">
        <v>797</v>
      </c>
      <c r="H18" s="14">
        <v>2292</v>
      </c>
      <c r="I18" s="14">
        <v>2683</v>
      </c>
      <c r="J18" s="14">
        <v>2589</v>
      </c>
      <c r="K18" s="14">
        <v>2435</v>
      </c>
      <c r="L18" s="14">
        <v>458</v>
      </c>
      <c r="M18" s="14">
        <v>1110</v>
      </c>
      <c r="N18" s="14">
        <v>1562</v>
      </c>
      <c r="O18" s="14">
        <v>1237</v>
      </c>
      <c r="P18" s="14">
        <v>1542</v>
      </c>
      <c r="Q18" s="14">
        <v>1354</v>
      </c>
    </row>
    <row r="19" spans="1:17" ht="18" customHeight="1" x14ac:dyDescent="0.15">
      <c r="A19" s="11" t="s">
        <v>46</v>
      </c>
      <c r="B19" s="13"/>
      <c r="C19" s="13"/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</row>
    <row r="20" spans="1:17" ht="18" customHeight="1" x14ac:dyDescent="0.15">
      <c r="A20" s="11" t="s">
        <v>47</v>
      </c>
      <c r="B20" s="13"/>
      <c r="C20" s="13"/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</row>
    <row r="21" spans="1:17" ht="18" customHeight="1" x14ac:dyDescent="0.15">
      <c r="A21" s="11" t="s">
        <v>48</v>
      </c>
      <c r="B21" s="13"/>
      <c r="C21" s="13"/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</row>
    <row r="22" spans="1:17" ht="18" customHeight="1" x14ac:dyDescent="0.15">
      <c r="A22" s="11" t="s">
        <v>269</v>
      </c>
      <c r="B22" s="14">
        <f t="shared" ref="B22:P22" si="2">+B4+B9+B11+B12+B13+B14+B15+B16+B17</f>
        <v>0</v>
      </c>
      <c r="C22" s="14">
        <f t="shared" si="2"/>
        <v>0</v>
      </c>
      <c r="D22" s="14">
        <f t="shared" si="2"/>
        <v>507348</v>
      </c>
      <c r="E22" s="14">
        <f t="shared" si="2"/>
        <v>513455</v>
      </c>
      <c r="F22" s="14">
        <f t="shared" si="2"/>
        <v>497532</v>
      </c>
      <c r="G22" s="14">
        <f t="shared" si="2"/>
        <v>470327</v>
      </c>
      <c r="H22" s="14">
        <f t="shared" si="2"/>
        <v>492028</v>
      </c>
      <c r="I22" s="14">
        <f t="shared" si="2"/>
        <v>474045</v>
      </c>
      <c r="J22" s="14">
        <f t="shared" si="2"/>
        <v>534771</v>
      </c>
      <c r="K22" s="14">
        <f t="shared" si="2"/>
        <v>517162</v>
      </c>
      <c r="L22" s="14">
        <f t="shared" si="2"/>
        <v>522878</v>
      </c>
      <c r="M22" s="14">
        <f t="shared" si="2"/>
        <v>651706</v>
      </c>
      <c r="N22" s="14">
        <f t="shared" si="2"/>
        <v>642693</v>
      </c>
      <c r="O22" s="14">
        <f t="shared" si="2"/>
        <v>607036</v>
      </c>
      <c r="P22" s="14">
        <f t="shared" si="2"/>
        <v>585959</v>
      </c>
      <c r="Q22" s="14">
        <f>+Q4+Q9+Q11+Q12+Q13+Q14+Q15+Q16+Q17</f>
        <v>583152</v>
      </c>
    </row>
    <row r="23" spans="1:17" ht="18" customHeight="1" x14ac:dyDescent="0.15"/>
    <row r="24" spans="1:17" ht="18" customHeight="1" x14ac:dyDescent="0.15"/>
    <row r="25" spans="1:17" ht="18" customHeight="1" x14ac:dyDescent="0.15"/>
    <row r="26" spans="1:17" ht="18" customHeight="1" x14ac:dyDescent="0.15"/>
    <row r="27" spans="1:17" ht="18" customHeight="1" x14ac:dyDescent="0.15"/>
    <row r="28" spans="1:17" ht="18" customHeight="1" x14ac:dyDescent="0.15"/>
    <row r="29" spans="1:17" ht="18" customHeight="1" x14ac:dyDescent="0.15"/>
    <row r="30" spans="1:17" ht="18" customHeight="1" x14ac:dyDescent="0.2">
      <c r="A30" s="24" t="s">
        <v>82</v>
      </c>
      <c r="M30" s="55" t="str">
        <f>[4]財政指標!$M$1</f>
        <v>湯津上村</v>
      </c>
      <c r="P30" s="55"/>
      <c r="Q30" s="55" t="str">
        <f>[4]財政指標!$M$1</f>
        <v>湯津上村</v>
      </c>
    </row>
    <row r="31" spans="1:17" ht="18" customHeight="1" x14ac:dyDescent="0.15"/>
    <row r="32" spans="1:17" ht="18" customHeight="1" x14ac:dyDescent="0.15">
      <c r="A32" s="5"/>
      <c r="B32" s="5" t="s">
        <v>168</v>
      </c>
      <c r="C32" s="5" t="s">
        <v>197</v>
      </c>
      <c r="D32" s="5" t="s">
        <v>198</v>
      </c>
      <c r="E32" s="5" t="s">
        <v>199</v>
      </c>
      <c r="F32" s="5" t="s">
        <v>200</v>
      </c>
      <c r="G32" s="5" t="s">
        <v>201</v>
      </c>
      <c r="H32" s="5" t="s">
        <v>202</v>
      </c>
      <c r="I32" s="5" t="s">
        <v>203</v>
      </c>
      <c r="J32" s="6" t="s">
        <v>204</v>
      </c>
      <c r="K32" s="6" t="s">
        <v>205</v>
      </c>
      <c r="L32" s="5" t="s">
        <v>206</v>
      </c>
      <c r="M32" s="5" t="s">
        <v>207</v>
      </c>
      <c r="N32" s="5" t="s">
        <v>208</v>
      </c>
      <c r="O32" s="2" t="s">
        <v>265</v>
      </c>
      <c r="P32" s="2" t="s">
        <v>266</v>
      </c>
      <c r="Q32" s="2" t="s">
        <v>267</v>
      </c>
    </row>
    <row r="33" spans="1:17" ht="18" customHeight="1" x14ac:dyDescent="0.15">
      <c r="A33" s="11" t="s">
        <v>31</v>
      </c>
      <c r="B33" s="25" t="e">
        <f t="shared" ref="B33:C49" si="3">B4/B$22*100</f>
        <v>#DIV/0!</v>
      </c>
      <c r="C33" s="25" t="e">
        <f t="shared" si="3"/>
        <v>#DIV/0!</v>
      </c>
      <c r="D33" s="25">
        <f t="shared" ref="D33:Q48" si="4">D4/D$22*100</f>
        <v>54.062300432838995</v>
      </c>
      <c r="E33" s="25">
        <f t="shared" si="4"/>
        <v>52.626422958194972</v>
      </c>
      <c r="F33" s="25">
        <f t="shared" si="4"/>
        <v>48.674055136152042</v>
      </c>
      <c r="G33" s="25">
        <f t="shared" si="4"/>
        <v>42.500643169539494</v>
      </c>
      <c r="H33" s="25">
        <f t="shared" si="4"/>
        <v>39.310161210337625</v>
      </c>
      <c r="I33" s="25">
        <f t="shared" si="4"/>
        <v>35.30297756542101</v>
      </c>
      <c r="J33" s="25">
        <f t="shared" si="4"/>
        <v>39.776091074497309</v>
      </c>
      <c r="K33" s="25">
        <f t="shared" si="4"/>
        <v>31.832191847042125</v>
      </c>
      <c r="L33" s="25">
        <f t="shared" si="4"/>
        <v>30.770084034899153</v>
      </c>
      <c r="M33" s="25">
        <f t="shared" si="4"/>
        <v>29.035178439357622</v>
      </c>
      <c r="N33" s="25">
        <f t="shared" si="4"/>
        <v>28.561692752216068</v>
      </c>
      <c r="O33" s="25">
        <f t="shared" si="4"/>
        <v>25.068200238536097</v>
      </c>
      <c r="P33" s="25">
        <f t="shared" si="4"/>
        <v>26.535644985400005</v>
      </c>
      <c r="Q33" s="25">
        <f t="shared" si="4"/>
        <v>26.305148571898922</v>
      </c>
    </row>
    <row r="34" spans="1:17" ht="18" customHeight="1" x14ac:dyDescent="0.15">
      <c r="A34" s="11" t="s">
        <v>32</v>
      </c>
      <c r="B34" s="25" t="e">
        <f t="shared" si="3"/>
        <v>#DIV/0!</v>
      </c>
      <c r="C34" s="25" t="e">
        <f t="shared" si="3"/>
        <v>#DIV/0!</v>
      </c>
      <c r="D34" s="25">
        <f t="shared" si="4"/>
        <v>0.46476974384446174</v>
      </c>
      <c r="E34" s="25">
        <f t="shared" si="4"/>
        <v>0.56577499488757532</v>
      </c>
      <c r="F34" s="25">
        <f t="shared" si="4"/>
        <v>0.59674553596552582</v>
      </c>
      <c r="G34" s="25">
        <f t="shared" si="4"/>
        <v>0.57449391593508348</v>
      </c>
      <c r="H34" s="25">
        <f t="shared" si="4"/>
        <v>0.56500849545147835</v>
      </c>
      <c r="I34" s="25">
        <f t="shared" si="4"/>
        <v>0.70879346897446449</v>
      </c>
      <c r="J34" s="25">
        <f t="shared" si="4"/>
        <v>0.67823423484070755</v>
      </c>
      <c r="K34" s="25">
        <f t="shared" si="4"/>
        <v>0.19413646014208313</v>
      </c>
      <c r="L34" s="25">
        <f t="shared" si="4"/>
        <v>0.65827975168203678</v>
      </c>
      <c r="M34" s="25">
        <f t="shared" si="4"/>
        <v>0.54825335350602877</v>
      </c>
      <c r="N34" s="25">
        <f t="shared" si="4"/>
        <v>0.55874266562729014</v>
      </c>
      <c r="O34" s="25">
        <f t="shared" si="4"/>
        <v>0.56932373038831308</v>
      </c>
      <c r="P34" s="25">
        <f t="shared" si="4"/>
        <v>0.4020759131611597</v>
      </c>
      <c r="Q34" s="25">
        <f t="shared" si="4"/>
        <v>0.8670123741323017</v>
      </c>
    </row>
    <row r="35" spans="1:17" ht="18" customHeight="1" x14ac:dyDescent="0.15">
      <c r="A35" s="11" t="s">
        <v>33</v>
      </c>
      <c r="B35" s="25" t="e">
        <f t="shared" si="3"/>
        <v>#DIV/0!</v>
      </c>
      <c r="C35" s="25" t="e">
        <f t="shared" si="3"/>
        <v>#DIV/0!</v>
      </c>
      <c r="D35" s="25">
        <f t="shared" si="4"/>
        <v>31.592713482658848</v>
      </c>
      <c r="E35" s="25">
        <f t="shared" si="4"/>
        <v>34.502731495457247</v>
      </c>
      <c r="F35" s="25">
        <f t="shared" si="4"/>
        <v>39.174967640272385</v>
      </c>
      <c r="G35" s="25">
        <f t="shared" si="4"/>
        <v>31.188088287510606</v>
      </c>
      <c r="H35" s="25">
        <f t="shared" si="4"/>
        <v>31.847171299194354</v>
      </c>
      <c r="I35" s="25">
        <f t="shared" si="4"/>
        <v>29.391935364786043</v>
      </c>
      <c r="J35" s="25">
        <f t="shared" si="4"/>
        <v>31.742371968562246</v>
      </c>
      <c r="K35" s="25">
        <f t="shared" si="4"/>
        <v>25.692529613544689</v>
      </c>
      <c r="L35" s="25">
        <f t="shared" si="4"/>
        <v>25.671954069591756</v>
      </c>
      <c r="M35" s="25">
        <f t="shared" si="4"/>
        <v>21.937039094315537</v>
      </c>
      <c r="N35" s="25">
        <f t="shared" si="4"/>
        <v>20.120804178666955</v>
      </c>
      <c r="O35" s="25">
        <f t="shared" si="4"/>
        <v>19.26805000032947</v>
      </c>
      <c r="P35" s="25">
        <f t="shared" si="4"/>
        <v>19.653422850404208</v>
      </c>
      <c r="Q35" s="25">
        <f t="shared" si="4"/>
        <v>18.84019946772025</v>
      </c>
    </row>
    <row r="36" spans="1:17" ht="18" customHeight="1" x14ac:dyDescent="0.15">
      <c r="A36" s="11" t="s">
        <v>34</v>
      </c>
      <c r="B36" s="25" t="e">
        <f t="shared" si="3"/>
        <v>#DIV/0!</v>
      </c>
      <c r="C36" s="25" t="e">
        <f t="shared" si="3"/>
        <v>#DIV/0!</v>
      </c>
      <c r="D36" s="25">
        <f t="shared" si="4"/>
        <v>1.3255201557905028</v>
      </c>
      <c r="E36" s="25">
        <f t="shared" si="4"/>
        <v>1.1689437243770144</v>
      </c>
      <c r="F36" s="25">
        <f t="shared" si="4"/>
        <v>1.2123843290481817</v>
      </c>
      <c r="G36" s="25">
        <f t="shared" si="4"/>
        <v>1.5480718733987204</v>
      </c>
      <c r="H36" s="25">
        <f t="shared" si="4"/>
        <v>1.5143447120895559</v>
      </c>
      <c r="I36" s="25">
        <f t="shared" si="4"/>
        <v>1.5475324072609142</v>
      </c>
      <c r="J36" s="25">
        <f t="shared" si="4"/>
        <v>1.8525686695800632</v>
      </c>
      <c r="K36" s="25">
        <f t="shared" si="4"/>
        <v>2.2147798948878687</v>
      </c>
      <c r="L36" s="25">
        <f t="shared" si="4"/>
        <v>2.0949437536098285</v>
      </c>
      <c r="M36" s="25">
        <f t="shared" si="4"/>
        <v>1.6174471310683038</v>
      </c>
      <c r="N36" s="25">
        <f t="shared" si="4"/>
        <v>1.6919431205879014</v>
      </c>
      <c r="O36" s="25">
        <f t="shared" si="4"/>
        <v>1.9685817645082007</v>
      </c>
      <c r="P36" s="25">
        <f t="shared" si="4"/>
        <v>1.6444836584129607</v>
      </c>
      <c r="Q36" s="25">
        <f t="shared" si="4"/>
        <v>1.6613164320794578</v>
      </c>
    </row>
    <row r="37" spans="1:17" ht="18" customHeight="1" x14ac:dyDescent="0.15">
      <c r="A37" s="11" t="s">
        <v>35</v>
      </c>
      <c r="B37" s="25" t="e">
        <f t="shared" si="3"/>
        <v>#DIV/0!</v>
      </c>
      <c r="C37" s="25" t="e">
        <f t="shared" si="3"/>
        <v>#DIV/0!</v>
      </c>
      <c r="D37" s="25">
        <f t="shared" si="4"/>
        <v>20.679297050545188</v>
      </c>
      <c r="E37" s="25">
        <f t="shared" si="4"/>
        <v>16.388972743473136</v>
      </c>
      <c r="F37" s="25">
        <f t="shared" si="4"/>
        <v>7.6899576308659539</v>
      </c>
      <c r="G37" s="25">
        <f t="shared" si="4"/>
        <v>9.1899890926950825</v>
      </c>
      <c r="H37" s="25">
        <f t="shared" si="4"/>
        <v>5.3836367036022343</v>
      </c>
      <c r="I37" s="25">
        <f t="shared" si="4"/>
        <v>3.6547163243995824</v>
      </c>
      <c r="J37" s="25">
        <f t="shared" si="4"/>
        <v>5.5029162015142932</v>
      </c>
      <c r="K37" s="25">
        <f t="shared" si="4"/>
        <v>3.7307458784674821</v>
      </c>
      <c r="L37" s="25">
        <f t="shared" si="4"/>
        <v>2.3449064600155296</v>
      </c>
      <c r="M37" s="25">
        <f t="shared" si="4"/>
        <v>4.9324388604677569</v>
      </c>
      <c r="N37" s="25">
        <f t="shared" si="4"/>
        <v>6.1902027873339209</v>
      </c>
      <c r="O37" s="25">
        <f t="shared" si="4"/>
        <v>3.2622447433101165</v>
      </c>
      <c r="P37" s="25">
        <f t="shared" si="4"/>
        <v>4.835662563421673</v>
      </c>
      <c r="Q37" s="25">
        <f t="shared" si="4"/>
        <v>4.9366202979669112</v>
      </c>
    </row>
    <row r="38" spans="1:17" ht="18" customHeight="1" x14ac:dyDescent="0.15">
      <c r="A38" s="11" t="s">
        <v>36</v>
      </c>
      <c r="B38" s="25" t="e">
        <f t="shared" si="3"/>
        <v>#DIV/0!</v>
      </c>
      <c r="C38" s="25" t="e">
        <f t="shared" si="3"/>
        <v>#DIV/0!</v>
      </c>
      <c r="D38" s="25">
        <f t="shared" si="4"/>
        <v>39.880713041147295</v>
      </c>
      <c r="E38" s="25">
        <f t="shared" si="4"/>
        <v>41.454460468785001</v>
      </c>
      <c r="F38" s="25">
        <f t="shared" si="4"/>
        <v>44.800535442946384</v>
      </c>
      <c r="G38" s="25">
        <f t="shared" si="4"/>
        <v>50.597988208204079</v>
      </c>
      <c r="H38" s="25">
        <f t="shared" si="4"/>
        <v>53.738405131415291</v>
      </c>
      <c r="I38" s="25">
        <f t="shared" si="4"/>
        <v>57.206594310666716</v>
      </c>
      <c r="J38" s="25">
        <f t="shared" si="4"/>
        <v>52.251150492453782</v>
      </c>
      <c r="K38" s="25">
        <f t="shared" si="4"/>
        <v>61.039094132979614</v>
      </c>
      <c r="L38" s="25">
        <f t="shared" si="4"/>
        <v>61.999739901085917</v>
      </c>
      <c r="M38" s="25">
        <f t="shared" si="4"/>
        <v>64.87250385910211</v>
      </c>
      <c r="N38" s="25">
        <f t="shared" si="4"/>
        <v>65.295405426852327</v>
      </c>
      <c r="O38" s="25">
        <f t="shared" si="4"/>
        <v>68.974986656475068</v>
      </c>
      <c r="P38" s="25">
        <f t="shared" si="4"/>
        <v>67.091042206024653</v>
      </c>
      <c r="Q38" s="25">
        <f t="shared" si="4"/>
        <v>67.112862512689659</v>
      </c>
    </row>
    <row r="39" spans="1:17" ht="18" customHeight="1" x14ac:dyDescent="0.15">
      <c r="A39" s="11" t="s">
        <v>37</v>
      </c>
      <c r="B39" s="25" t="e">
        <f t="shared" si="3"/>
        <v>#DIV/0!</v>
      </c>
      <c r="C39" s="25" t="e">
        <f t="shared" si="3"/>
        <v>#DIV/0!</v>
      </c>
      <c r="D39" s="25">
        <f t="shared" si="4"/>
        <v>39.880713041147295</v>
      </c>
      <c r="E39" s="25">
        <f t="shared" si="4"/>
        <v>41.454460468785001</v>
      </c>
      <c r="F39" s="25">
        <f t="shared" si="4"/>
        <v>44.800535442946384</v>
      </c>
      <c r="G39" s="25">
        <f t="shared" si="4"/>
        <v>50.597988208204079</v>
      </c>
      <c r="H39" s="25">
        <f t="shared" si="4"/>
        <v>53.738405131415291</v>
      </c>
      <c r="I39" s="25">
        <f t="shared" si="4"/>
        <v>57.206594310666716</v>
      </c>
      <c r="J39" s="25">
        <f t="shared" si="4"/>
        <v>52.251150492453782</v>
      </c>
      <c r="K39" s="25">
        <f t="shared" si="4"/>
        <v>61.039094132979614</v>
      </c>
      <c r="L39" s="25">
        <f t="shared" si="4"/>
        <v>61.999739901085917</v>
      </c>
      <c r="M39" s="25">
        <f t="shared" si="4"/>
        <v>64.87250385910211</v>
      </c>
      <c r="N39" s="25">
        <f t="shared" si="4"/>
        <v>65.295405426852327</v>
      </c>
      <c r="O39" s="25">
        <f t="shared" si="4"/>
        <v>68.974986656475068</v>
      </c>
      <c r="P39" s="25">
        <f t="shared" si="4"/>
        <v>67.091042206024653</v>
      </c>
      <c r="Q39" s="25">
        <f t="shared" si="4"/>
        <v>67.106860646966823</v>
      </c>
    </row>
    <row r="40" spans="1:17" ht="18" customHeight="1" x14ac:dyDescent="0.15">
      <c r="A40" s="11" t="s">
        <v>38</v>
      </c>
      <c r="B40" s="25" t="e">
        <f t="shared" si="3"/>
        <v>#DIV/0!</v>
      </c>
      <c r="C40" s="25" t="e">
        <f t="shared" si="3"/>
        <v>#DIV/0!</v>
      </c>
      <c r="D40" s="25">
        <f t="shared" si="4"/>
        <v>2.0575620678508639</v>
      </c>
      <c r="E40" s="25">
        <f t="shared" si="4"/>
        <v>2.0500335959334315</v>
      </c>
      <c r="F40" s="25">
        <f t="shared" si="4"/>
        <v>2.1228785284162628</v>
      </c>
      <c r="G40" s="25">
        <f t="shared" si="4"/>
        <v>2.3137093979295256</v>
      </c>
      <c r="H40" s="25">
        <f t="shared" si="4"/>
        <v>2.2226377360638012</v>
      </c>
      <c r="I40" s="25">
        <f t="shared" si="4"/>
        <v>2.3392293980529275</v>
      </c>
      <c r="J40" s="25">
        <f t="shared" si="4"/>
        <v>2.1543800991452415</v>
      </c>
      <c r="K40" s="25">
        <f t="shared" si="4"/>
        <v>1.9784902989778832</v>
      </c>
      <c r="L40" s="25">
        <f t="shared" si="4"/>
        <v>1.9627905553494314</v>
      </c>
      <c r="M40" s="25">
        <f t="shared" si="4"/>
        <v>1.6063992045492907</v>
      </c>
      <c r="N40" s="25">
        <f t="shared" si="4"/>
        <v>1.6315721503112686</v>
      </c>
      <c r="O40" s="25">
        <f t="shared" si="4"/>
        <v>1.7537674866070545</v>
      </c>
      <c r="P40" s="25">
        <f t="shared" si="4"/>
        <v>1.897061057172942</v>
      </c>
      <c r="Q40" s="25">
        <f t="shared" si="4"/>
        <v>1.9356874365517054</v>
      </c>
    </row>
    <row r="41" spans="1:17" ht="18" customHeight="1" x14ac:dyDescent="0.15">
      <c r="A41" s="11" t="s">
        <v>39</v>
      </c>
      <c r="B41" s="25" t="e">
        <f t="shared" si="3"/>
        <v>#DIV/0!</v>
      </c>
      <c r="C41" s="25" t="e">
        <f t="shared" si="3"/>
        <v>#DIV/0!</v>
      </c>
      <c r="D41" s="25">
        <f t="shared" si="4"/>
        <v>3.9034351175130286</v>
      </c>
      <c r="E41" s="25">
        <f t="shared" si="4"/>
        <v>3.7742353273412474</v>
      </c>
      <c r="F41" s="25">
        <f t="shared" si="4"/>
        <v>4.0598393671160853</v>
      </c>
      <c r="G41" s="25">
        <f t="shared" si="4"/>
        <v>4.3148702923710518</v>
      </c>
      <c r="H41" s="25">
        <f t="shared" si="4"/>
        <v>4.1641939076637913</v>
      </c>
      <c r="I41" s="25">
        <f t="shared" si="4"/>
        <v>4.2620426330833574</v>
      </c>
      <c r="J41" s="25">
        <f t="shared" si="4"/>
        <v>4.4615358723640588</v>
      </c>
      <c r="K41" s="25">
        <f t="shared" si="4"/>
        <v>4.6033931340663079</v>
      </c>
      <c r="L41" s="25">
        <f t="shared" si="4"/>
        <v>5.1046324381595705</v>
      </c>
      <c r="M41" s="25">
        <f t="shared" si="4"/>
        <v>4.2588222296557037</v>
      </c>
      <c r="N41" s="25">
        <f t="shared" si="4"/>
        <v>4.0990021674423085</v>
      </c>
      <c r="O41" s="25">
        <f t="shared" si="4"/>
        <v>3.9701105041546136</v>
      </c>
      <c r="P41" s="25">
        <f t="shared" si="4"/>
        <v>4.2045603873308544</v>
      </c>
      <c r="Q41" s="25">
        <f t="shared" si="4"/>
        <v>4.4055409224353168</v>
      </c>
    </row>
    <row r="42" spans="1:17" ht="18" customHeight="1" x14ac:dyDescent="0.15">
      <c r="A42" s="11" t="s">
        <v>40</v>
      </c>
      <c r="B42" s="25" t="e">
        <f t="shared" si="3"/>
        <v>#DIV/0!</v>
      </c>
      <c r="C42" s="25" t="e">
        <f t="shared" si="3"/>
        <v>#DIV/0!</v>
      </c>
      <c r="D42" s="25">
        <f t="shared" si="4"/>
        <v>0</v>
      </c>
      <c r="E42" s="25">
        <f t="shared" si="4"/>
        <v>0</v>
      </c>
      <c r="F42" s="25">
        <f t="shared" si="4"/>
        <v>0</v>
      </c>
      <c r="G42" s="25">
        <f t="shared" si="4"/>
        <v>0</v>
      </c>
      <c r="H42" s="25">
        <f t="shared" si="4"/>
        <v>0</v>
      </c>
      <c r="I42" s="25">
        <f t="shared" si="4"/>
        <v>0</v>
      </c>
      <c r="J42" s="25">
        <f t="shared" si="4"/>
        <v>0</v>
      </c>
      <c r="K42" s="25">
        <f t="shared" si="4"/>
        <v>0</v>
      </c>
      <c r="L42" s="25">
        <f t="shared" si="4"/>
        <v>0</v>
      </c>
      <c r="M42" s="25">
        <f t="shared" si="4"/>
        <v>0</v>
      </c>
      <c r="N42" s="25">
        <f t="shared" si="4"/>
        <v>0</v>
      </c>
      <c r="O42" s="25">
        <f t="shared" si="4"/>
        <v>0</v>
      </c>
      <c r="P42" s="25">
        <f t="shared" si="4"/>
        <v>0</v>
      </c>
      <c r="Q42" s="25">
        <f t="shared" si="4"/>
        <v>0</v>
      </c>
    </row>
    <row r="43" spans="1:17" ht="18" customHeight="1" x14ac:dyDescent="0.15">
      <c r="A43" s="11" t="s">
        <v>41</v>
      </c>
      <c r="B43" s="25" t="e">
        <f t="shared" si="3"/>
        <v>#DIV/0!</v>
      </c>
      <c r="C43" s="25" t="e">
        <f t="shared" si="3"/>
        <v>#DIV/0!</v>
      </c>
      <c r="D43" s="25">
        <f t="shared" si="4"/>
        <v>9.5989340649810392E-2</v>
      </c>
      <c r="E43" s="25">
        <f t="shared" si="4"/>
        <v>9.4847649745352564E-2</v>
      </c>
      <c r="F43" s="25">
        <f t="shared" si="4"/>
        <v>9.7682159137502722E-2</v>
      </c>
      <c r="G43" s="25">
        <f t="shared" si="4"/>
        <v>0.10333236237766491</v>
      </c>
      <c r="H43" s="25">
        <f t="shared" si="4"/>
        <v>9.8774866471013842E-2</v>
      </c>
      <c r="I43" s="25">
        <f t="shared" si="4"/>
        <v>0.3231760697824046</v>
      </c>
      <c r="J43" s="25">
        <f t="shared" si="4"/>
        <v>0.87271000110327601</v>
      </c>
      <c r="K43" s="25">
        <f t="shared" si="4"/>
        <v>7.5991662187090303E-2</v>
      </c>
      <c r="L43" s="25">
        <f t="shared" si="4"/>
        <v>7.5160936203091347E-2</v>
      </c>
      <c r="M43" s="25">
        <f t="shared" si="4"/>
        <v>5.6774066833817707E-2</v>
      </c>
      <c r="N43" s="25">
        <f t="shared" si="4"/>
        <v>0.16928766922932101</v>
      </c>
      <c r="O43" s="25">
        <f t="shared" si="4"/>
        <v>2.9158072997318117E-2</v>
      </c>
      <c r="P43" s="25">
        <f t="shared" si="4"/>
        <v>8.533020228377753E-3</v>
      </c>
      <c r="Q43" s="25">
        <f t="shared" si="4"/>
        <v>8.5740938897577307E-3</v>
      </c>
    </row>
    <row r="44" spans="1:17" ht="18" customHeight="1" x14ac:dyDescent="0.15">
      <c r="A44" s="11" t="s">
        <v>42</v>
      </c>
      <c r="B44" s="25" t="e">
        <f t="shared" si="3"/>
        <v>#DIV/0!</v>
      </c>
      <c r="C44" s="25" t="e">
        <f t="shared" si="3"/>
        <v>#DIV/0!</v>
      </c>
      <c r="D44" s="25">
        <f t="shared" si="4"/>
        <v>0</v>
      </c>
      <c r="E44" s="25">
        <f t="shared" si="4"/>
        <v>0</v>
      </c>
      <c r="F44" s="25">
        <f t="shared" si="4"/>
        <v>0</v>
      </c>
      <c r="G44" s="25">
        <f t="shared" si="4"/>
        <v>0</v>
      </c>
      <c r="H44" s="25">
        <f t="shared" si="4"/>
        <v>0</v>
      </c>
      <c r="I44" s="25">
        <f t="shared" si="4"/>
        <v>0</v>
      </c>
      <c r="J44" s="25">
        <f t="shared" si="4"/>
        <v>0</v>
      </c>
      <c r="K44" s="25">
        <f t="shared" si="4"/>
        <v>0</v>
      </c>
      <c r="L44" s="25">
        <f t="shared" si="4"/>
        <v>0</v>
      </c>
      <c r="M44" s="25">
        <f t="shared" si="4"/>
        <v>0</v>
      </c>
      <c r="N44" s="25">
        <f t="shared" si="4"/>
        <v>0</v>
      </c>
      <c r="O44" s="25">
        <f t="shared" si="4"/>
        <v>0</v>
      </c>
      <c r="P44" s="25">
        <f t="shared" si="4"/>
        <v>0</v>
      </c>
      <c r="Q44" s="25">
        <f t="shared" si="4"/>
        <v>0</v>
      </c>
    </row>
    <row r="45" spans="1:17" ht="18" customHeight="1" x14ac:dyDescent="0.15">
      <c r="A45" s="11" t="s">
        <v>43</v>
      </c>
      <c r="B45" s="25" t="e">
        <f t="shared" si="3"/>
        <v>#DIV/0!</v>
      </c>
      <c r="C45" s="25" t="e">
        <f t="shared" si="3"/>
        <v>#DIV/0!</v>
      </c>
      <c r="D45" s="25">
        <f t="shared" si="4"/>
        <v>0</v>
      </c>
      <c r="E45" s="25">
        <f t="shared" si="4"/>
        <v>0</v>
      </c>
      <c r="F45" s="25">
        <f t="shared" si="4"/>
        <v>0</v>
      </c>
      <c r="G45" s="25">
        <f t="shared" si="4"/>
        <v>0</v>
      </c>
      <c r="H45" s="25">
        <f t="shared" si="4"/>
        <v>0</v>
      </c>
      <c r="I45" s="25">
        <f t="shared" si="4"/>
        <v>0</v>
      </c>
      <c r="J45" s="25">
        <f t="shared" si="4"/>
        <v>0</v>
      </c>
      <c r="K45" s="25">
        <f t="shared" si="4"/>
        <v>0</v>
      </c>
      <c r="L45" s="25">
        <f t="shared" si="4"/>
        <v>0</v>
      </c>
      <c r="M45" s="25">
        <f t="shared" si="4"/>
        <v>0</v>
      </c>
      <c r="N45" s="25">
        <f t="shared" si="4"/>
        <v>0</v>
      </c>
      <c r="O45" s="25">
        <f t="shared" si="4"/>
        <v>0</v>
      </c>
      <c r="P45" s="25">
        <f t="shared" si="4"/>
        <v>0</v>
      </c>
      <c r="Q45" s="25">
        <f t="shared" si="4"/>
        <v>0</v>
      </c>
    </row>
    <row r="46" spans="1:17" ht="18" customHeight="1" x14ac:dyDescent="0.15">
      <c r="A46" s="11" t="s">
        <v>44</v>
      </c>
      <c r="B46" s="25" t="e">
        <f t="shared" si="3"/>
        <v>#DIV/0!</v>
      </c>
      <c r="C46" s="25" t="e">
        <f t="shared" si="3"/>
        <v>#DIV/0!</v>
      </c>
      <c r="D46" s="25">
        <f t="shared" si="4"/>
        <v>0</v>
      </c>
      <c r="E46" s="25">
        <f t="shared" si="4"/>
        <v>0</v>
      </c>
      <c r="F46" s="25">
        <f t="shared" si="4"/>
        <v>0.24500936623171976</v>
      </c>
      <c r="G46" s="25">
        <f t="shared" si="4"/>
        <v>0.16945656957818711</v>
      </c>
      <c r="H46" s="25">
        <f t="shared" si="4"/>
        <v>0.46582714804848502</v>
      </c>
      <c r="I46" s="25">
        <f t="shared" si="4"/>
        <v>0.56598002299359773</v>
      </c>
      <c r="J46" s="25">
        <f t="shared" si="4"/>
        <v>0.48413246043633634</v>
      </c>
      <c r="K46" s="25">
        <f t="shared" si="4"/>
        <v>0.47083892474698452</v>
      </c>
      <c r="L46" s="25">
        <f t="shared" si="4"/>
        <v>8.7592134302839283E-2</v>
      </c>
      <c r="M46" s="25">
        <f t="shared" si="4"/>
        <v>0.17032220050145311</v>
      </c>
      <c r="N46" s="25">
        <f t="shared" si="4"/>
        <v>0.24303983394871267</v>
      </c>
      <c r="O46" s="25">
        <f t="shared" si="4"/>
        <v>0.20377704122984472</v>
      </c>
      <c r="P46" s="25">
        <f t="shared" si="4"/>
        <v>0.26315834384316994</v>
      </c>
      <c r="Q46" s="25">
        <f t="shared" si="4"/>
        <v>0.23218646253463934</v>
      </c>
    </row>
    <row r="47" spans="1:17" ht="18" customHeight="1" x14ac:dyDescent="0.15">
      <c r="A47" s="11" t="s">
        <v>45</v>
      </c>
      <c r="B47" s="25" t="e">
        <f t="shared" si="3"/>
        <v>#DIV/0!</v>
      </c>
      <c r="C47" s="25" t="e">
        <f t="shared" si="3"/>
        <v>#DIV/0!</v>
      </c>
      <c r="D47" s="25">
        <f t="shared" si="4"/>
        <v>0</v>
      </c>
      <c r="E47" s="25">
        <f t="shared" si="4"/>
        <v>0</v>
      </c>
      <c r="F47" s="25">
        <f t="shared" si="4"/>
        <v>0.24500936623171976</v>
      </c>
      <c r="G47" s="25">
        <f t="shared" si="4"/>
        <v>0.16945656957818711</v>
      </c>
      <c r="H47" s="25">
        <f t="shared" si="4"/>
        <v>0.46582714804848502</v>
      </c>
      <c r="I47" s="25">
        <f t="shared" si="4"/>
        <v>0.56598002299359773</v>
      </c>
      <c r="J47" s="25">
        <f t="shared" si="4"/>
        <v>0.48413246043633634</v>
      </c>
      <c r="K47" s="25">
        <f t="shared" si="4"/>
        <v>0.47083892474698452</v>
      </c>
      <c r="L47" s="25">
        <f t="shared" si="4"/>
        <v>8.7592134302839283E-2</v>
      </c>
      <c r="M47" s="25">
        <f t="shared" si="4"/>
        <v>0.17032220050145311</v>
      </c>
      <c r="N47" s="25">
        <f t="shared" si="4"/>
        <v>0.24303983394871267</v>
      </c>
      <c r="O47" s="25">
        <f t="shared" si="4"/>
        <v>0.20377704122984472</v>
      </c>
      <c r="P47" s="25">
        <f t="shared" si="4"/>
        <v>0.26315834384316994</v>
      </c>
      <c r="Q47" s="25">
        <f t="shared" si="4"/>
        <v>0.23218646253463934</v>
      </c>
    </row>
    <row r="48" spans="1:17" ht="18" customHeight="1" x14ac:dyDescent="0.15">
      <c r="A48" s="11" t="s">
        <v>46</v>
      </c>
      <c r="B48" s="25" t="e">
        <f t="shared" si="3"/>
        <v>#DIV/0!</v>
      </c>
      <c r="C48" s="25" t="e">
        <f t="shared" si="3"/>
        <v>#DIV/0!</v>
      </c>
      <c r="D48" s="25">
        <f t="shared" si="4"/>
        <v>0</v>
      </c>
      <c r="E48" s="25">
        <f t="shared" si="4"/>
        <v>0</v>
      </c>
      <c r="F48" s="25">
        <f t="shared" si="4"/>
        <v>0</v>
      </c>
      <c r="G48" s="25">
        <f t="shared" si="4"/>
        <v>0</v>
      </c>
      <c r="H48" s="25">
        <f t="shared" si="4"/>
        <v>0</v>
      </c>
      <c r="I48" s="25">
        <f t="shared" si="4"/>
        <v>0</v>
      </c>
      <c r="J48" s="25">
        <f t="shared" si="4"/>
        <v>0</v>
      </c>
      <c r="K48" s="25">
        <f t="shared" si="4"/>
        <v>0</v>
      </c>
      <c r="L48" s="25">
        <f t="shared" si="4"/>
        <v>0</v>
      </c>
      <c r="M48" s="25">
        <f t="shared" si="4"/>
        <v>0</v>
      </c>
      <c r="N48" s="25">
        <f t="shared" si="4"/>
        <v>0</v>
      </c>
      <c r="O48" s="25">
        <f t="shared" si="4"/>
        <v>0</v>
      </c>
      <c r="P48" s="25">
        <f t="shared" si="4"/>
        <v>0</v>
      </c>
      <c r="Q48" s="25">
        <f t="shared" si="4"/>
        <v>0</v>
      </c>
    </row>
    <row r="49" spans="1:17" ht="18" customHeight="1" x14ac:dyDescent="0.15">
      <c r="A49" s="11" t="s">
        <v>47</v>
      </c>
      <c r="B49" s="25" t="e">
        <f t="shared" si="3"/>
        <v>#DIV/0!</v>
      </c>
      <c r="C49" s="25" t="e">
        <f t="shared" si="3"/>
        <v>#DIV/0!</v>
      </c>
      <c r="D49" s="25">
        <f t="shared" ref="D49:Q49" si="5">D20/D$22*100</f>
        <v>0</v>
      </c>
      <c r="E49" s="25">
        <f t="shared" si="5"/>
        <v>0</v>
      </c>
      <c r="F49" s="25">
        <f t="shared" si="5"/>
        <v>0</v>
      </c>
      <c r="G49" s="25">
        <f t="shared" si="5"/>
        <v>0</v>
      </c>
      <c r="H49" s="25">
        <f t="shared" si="5"/>
        <v>0</v>
      </c>
      <c r="I49" s="25">
        <f t="shared" si="5"/>
        <v>0</v>
      </c>
      <c r="J49" s="25">
        <f t="shared" si="5"/>
        <v>0</v>
      </c>
      <c r="K49" s="25">
        <f t="shared" si="5"/>
        <v>0</v>
      </c>
      <c r="L49" s="25">
        <f t="shared" si="5"/>
        <v>0</v>
      </c>
      <c r="M49" s="25">
        <f t="shared" si="5"/>
        <v>0</v>
      </c>
      <c r="N49" s="25">
        <f t="shared" si="5"/>
        <v>0</v>
      </c>
      <c r="O49" s="25">
        <f t="shared" si="5"/>
        <v>0</v>
      </c>
      <c r="P49" s="25">
        <f t="shared" si="5"/>
        <v>0</v>
      </c>
      <c r="Q49" s="25">
        <f t="shared" si="5"/>
        <v>0</v>
      </c>
    </row>
    <row r="50" spans="1:17" ht="18" customHeight="1" x14ac:dyDescent="0.15">
      <c r="A50" s="11" t="s">
        <v>48</v>
      </c>
      <c r="B50" s="25" t="e">
        <f t="shared" ref="B50:Q50" si="6">B21/B$22*100</f>
        <v>#DIV/0!</v>
      </c>
      <c r="C50" s="25" t="e">
        <f t="shared" si="6"/>
        <v>#DIV/0!</v>
      </c>
      <c r="D50" s="25">
        <f t="shared" si="6"/>
        <v>0</v>
      </c>
      <c r="E50" s="25">
        <f t="shared" si="6"/>
        <v>0</v>
      </c>
      <c r="F50" s="25">
        <f t="shared" si="6"/>
        <v>0</v>
      </c>
      <c r="G50" s="25">
        <f t="shared" si="6"/>
        <v>0</v>
      </c>
      <c r="H50" s="25">
        <f t="shared" si="6"/>
        <v>0</v>
      </c>
      <c r="I50" s="25">
        <f t="shared" si="6"/>
        <v>0</v>
      </c>
      <c r="J50" s="25">
        <f t="shared" si="6"/>
        <v>0</v>
      </c>
      <c r="K50" s="25">
        <f t="shared" si="6"/>
        <v>0</v>
      </c>
      <c r="L50" s="25">
        <f t="shared" si="6"/>
        <v>0</v>
      </c>
      <c r="M50" s="25">
        <f t="shared" si="6"/>
        <v>0</v>
      </c>
      <c r="N50" s="25">
        <f t="shared" si="6"/>
        <v>0</v>
      </c>
      <c r="O50" s="25">
        <f t="shared" si="6"/>
        <v>0</v>
      </c>
      <c r="P50" s="25">
        <f t="shared" si="6"/>
        <v>0</v>
      </c>
      <c r="Q50" s="25">
        <f t="shared" si="6"/>
        <v>0</v>
      </c>
    </row>
    <row r="51" spans="1:17" ht="18" customHeight="1" x14ac:dyDescent="0.15">
      <c r="A51" s="11" t="s">
        <v>269</v>
      </c>
      <c r="B51" s="26" t="e">
        <f>+B33+B38+B40+B41+B42+B43+B44+B45+B46</f>
        <v>#DIV/0!</v>
      </c>
      <c r="C51" s="26" t="e">
        <f>+C33+C38+C40+C41+C42+C43+C44+C45+C46</f>
        <v>#DIV/0!</v>
      </c>
      <c r="D51" s="26">
        <f t="shared" ref="D51:L51" si="7">+D33+D38+D40+D41+D42+D43+D44+D45+D46</f>
        <v>100</v>
      </c>
      <c r="E51" s="26">
        <f t="shared" si="7"/>
        <v>99.999999999999986</v>
      </c>
      <c r="F51" s="26">
        <f t="shared" si="7"/>
        <v>99.999999999999986</v>
      </c>
      <c r="G51" s="26">
        <f t="shared" si="7"/>
        <v>100.00000000000001</v>
      </c>
      <c r="H51" s="26">
        <f t="shared" si="7"/>
        <v>100.00000000000001</v>
      </c>
      <c r="I51" s="26">
        <f t="shared" si="7"/>
        <v>100.00000000000001</v>
      </c>
      <c r="J51" s="26">
        <f t="shared" si="7"/>
        <v>100</v>
      </c>
      <c r="K51" s="26">
        <f t="shared" si="7"/>
        <v>100.00000000000001</v>
      </c>
      <c r="L51" s="26">
        <f t="shared" si="7"/>
        <v>100</v>
      </c>
      <c r="M51" s="26">
        <f>+M33+M38+M40+M41+M42+M43+M44+M45+M46</f>
        <v>100.00000000000001</v>
      </c>
      <c r="N51" s="26">
        <f>+N33+N38+N40+N41+N42+N43+N44+N45+N46</f>
        <v>100.00000000000001</v>
      </c>
      <c r="O51" s="26">
        <f>+O33+O38+O40+O41+O42+O43+O44+O45+O46</f>
        <v>100</v>
      </c>
      <c r="P51" s="26">
        <f>+P33+P38+P40+P41+P42+P43+P44+P45+P46</f>
        <v>100.00000000000001</v>
      </c>
      <c r="Q51" s="26">
        <f>+Q33+Q38+Q40+Q41+Q42+Q43+Q44+Q45+Q46</f>
        <v>100.00000000000001</v>
      </c>
    </row>
    <row r="52" spans="1:17" ht="18" customHeight="1" x14ac:dyDescent="0.15"/>
    <row r="53" spans="1:17" ht="18" customHeight="1" x14ac:dyDescent="0.15"/>
    <row r="54" spans="1:17" ht="18" customHeight="1" x14ac:dyDescent="0.15"/>
    <row r="55" spans="1:17" ht="18" customHeight="1" x14ac:dyDescent="0.15"/>
    <row r="56" spans="1:17" ht="18" customHeight="1" x14ac:dyDescent="0.15"/>
    <row r="57" spans="1:17" ht="18" customHeight="1" x14ac:dyDescent="0.15"/>
    <row r="58" spans="1:17" ht="18" customHeight="1" x14ac:dyDescent="0.15"/>
    <row r="59" spans="1:17" ht="18" customHeight="1" x14ac:dyDescent="0.15"/>
    <row r="60" spans="1:17" ht="18" customHeight="1" x14ac:dyDescent="0.15"/>
    <row r="61" spans="1:17" ht="18" customHeight="1" x14ac:dyDescent="0.15"/>
    <row r="62" spans="1:17" ht="18" customHeight="1" x14ac:dyDescent="0.15"/>
    <row r="63" spans="1:17" ht="18" customHeight="1" x14ac:dyDescent="0.15"/>
    <row r="64" spans="1:17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</sheetData>
  <phoneticPr fontId="2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F274"/>
  <sheetViews>
    <sheetView view="pageBreakPreview" zoomScaleNormal="100" zoomScaleSheetLayoutView="100" workbookViewId="0">
      <pane xSplit="1" ySplit="3" topLeftCell="P23" activePane="bottomRight" state="frozen"/>
      <selection pane="topRight" activeCell="B1" sqref="B1"/>
      <selection pane="bottomLeft" activeCell="A2" sqref="A2"/>
      <selection pane="bottomRight" activeCell="X30" sqref="X30"/>
    </sheetView>
  </sheetViews>
  <sheetFormatPr defaultColWidth="9" defaultRowHeight="12" x14ac:dyDescent="0.15"/>
  <cols>
    <col min="1" max="1" width="25.21875" style="15" customWidth="1"/>
    <col min="2" max="3" width="8.6640625" style="15" hidden="1" customWidth="1"/>
    <col min="4" max="32" width="9.77734375" style="15" customWidth="1"/>
    <col min="33" max="16384" width="9" style="15"/>
  </cols>
  <sheetData>
    <row r="1" spans="1:32" ht="18" customHeight="1" x14ac:dyDescent="0.2">
      <c r="A1" s="27" t="s">
        <v>80</v>
      </c>
      <c r="B1" s="27"/>
      <c r="C1" s="27"/>
      <c r="D1" s="27"/>
      <c r="E1" s="27"/>
      <c r="F1" s="27"/>
      <c r="G1" s="27"/>
      <c r="H1" s="27"/>
      <c r="I1" s="27"/>
      <c r="J1" s="27"/>
      <c r="K1" s="28" t="str">
        <f>財政指標!$AF$1</f>
        <v>大田原市</v>
      </c>
      <c r="M1" s="27"/>
      <c r="N1" s="27"/>
      <c r="O1" s="27"/>
      <c r="P1" s="27"/>
      <c r="Q1" s="27"/>
      <c r="U1" s="28" t="str">
        <f>財政指標!$AF$1</f>
        <v>大田原市</v>
      </c>
      <c r="AE1" s="28" t="str">
        <f>財政指標!$AF$1</f>
        <v>大田原市</v>
      </c>
    </row>
    <row r="2" spans="1:32" ht="18" customHeight="1" x14ac:dyDescent="0.15">
      <c r="K2" s="18"/>
      <c r="L2" s="18" t="s">
        <v>148</v>
      </c>
      <c r="N2" s="35" t="s">
        <v>268</v>
      </c>
      <c r="U2" s="18"/>
      <c r="V2" s="18" t="s">
        <v>148</v>
      </c>
      <c r="Y2" s="18"/>
      <c r="Z2" s="18"/>
      <c r="AA2" s="18"/>
      <c r="AB2" s="18"/>
      <c r="AC2" s="18"/>
      <c r="AE2" s="18"/>
      <c r="AF2" s="18" t="s">
        <v>148</v>
      </c>
    </row>
    <row r="3" spans="1:32" s="129" customFormat="1" ht="18" customHeight="1" x14ac:dyDescent="0.2">
      <c r="A3" s="43"/>
      <c r="B3" s="128" t="s">
        <v>168</v>
      </c>
      <c r="C3" s="68" t="s">
        <v>197</v>
      </c>
      <c r="D3" s="68" t="s">
        <v>289</v>
      </c>
      <c r="E3" s="68" t="s">
        <v>290</v>
      </c>
      <c r="F3" s="68" t="s">
        <v>200</v>
      </c>
      <c r="G3" s="68" t="s">
        <v>291</v>
      </c>
      <c r="H3" s="68" t="s">
        <v>292</v>
      </c>
      <c r="I3" s="68" t="s">
        <v>293</v>
      </c>
      <c r="J3" s="69" t="s">
        <v>294</v>
      </c>
      <c r="K3" s="69" t="s">
        <v>295</v>
      </c>
      <c r="L3" s="68" t="s">
        <v>296</v>
      </c>
      <c r="M3" s="68" t="s">
        <v>297</v>
      </c>
      <c r="N3" s="68" t="s">
        <v>298</v>
      </c>
      <c r="O3" s="65" t="s">
        <v>265</v>
      </c>
      <c r="P3" s="65" t="s">
        <v>266</v>
      </c>
      <c r="Q3" s="65" t="s">
        <v>267</v>
      </c>
      <c r="R3" s="39" t="s">
        <v>164</v>
      </c>
      <c r="S3" s="39" t="s">
        <v>311</v>
      </c>
      <c r="T3" s="39" t="s">
        <v>312</v>
      </c>
      <c r="U3" s="39" t="s">
        <v>319</v>
      </c>
      <c r="V3" s="39" t="s">
        <v>320</v>
      </c>
      <c r="W3" s="39" t="s">
        <v>321</v>
      </c>
      <c r="X3" s="39" t="s">
        <v>322</v>
      </c>
      <c r="Y3" s="39" t="s">
        <v>329</v>
      </c>
      <c r="Z3" s="39" t="s">
        <v>330</v>
      </c>
      <c r="AA3" s="39" t="s">
        <v>331</v>
      </c>
      <c r="AB3" s="39" t="s">
        <v>332</v>
      </c>
      <c r="AC3" s="39" t="s">
        <v>335</v>
      </c>
      <c r="AD3" s="39" t="s">
        <v>338</v>
      </c>
      <c r="AE3" s="39" t="str">
        <f>財政指標!AF3</f>
        <v>１８(H30)</v>
      </c>
      <c r="AF3" s="39" t="str">
        <f>財政指標!AG3</f>
        <v>１９(R１)</v>
      </c>
    </row>
    <row r="4" spans="1:32" ht="18" customHeight="1" x14ac:dyDescent="0.15">
      <c r="A4" s="16" t="s">
        <v>51</v>
      </c>
      <c r="B4" s="98"/>
      <c r="C4" s="98"/>
      <c r="D4" s="98">
        <f>+性質・旧大田原市!D4+性質・旧黒羽町!D4+性質・旧湯津上村!D4</f>
        <v>4898318</v>
      </c>
      <c r="E4" s="98">
        <f>+性質・旧大田原市!E4+性質・旧黒羽町!E4+性質・旧湯津上村!E4</f>
        <v>5223162</v>
      </c>
      <c r="F4" s="98">
        <f>+性質・旧大田原市!F4+性質・旧黒羽町!F4+性質・旧湯津上村!F4</f>
        <v>5423259</v>
      </c>
      <c r="G4" s="98">
        <f>+性質・旧大田原市!G4+性質・旧黒羽町!G4+性質・旧湯津上村!G4</f>
        <v>5657003</v>
      </c>
      <c r="H4" s="98">
        <f>+性質・旧大田原市!H4+性質・旧黒羽町!H4+性質・旧湯津上村!H4</f>
        <v>5845947</v>
      </c>
      <c r="I4" s="98">
        <f>+性質・旧大田原市!I4+性質・旧黒羽町!I4+性質・旧湯津上村!I4</f>
        <v>6010069</v>
      </c>
      <c r="J4" s="98">
        <f>+性質・旧大田原市!J4+性質・旧黒羽町!J4+性質・旧湯津上村!J4</f>
        <v>6159979</v>
      </c>
      <c r="K4" s="98">
        <f>+性質・旧大田原市!K4+性質・旧黒羽町!K4+性質・旧湯津上村!K4</f>
        <v>6267400</v>
      </c>
      <c r="L4" s="98">
        <f>+性質・旧大田原市!L4+性質・旧黒羽町!L4+性質・旧湯津上村!L4</f>
        <v>6188801</v>
      </c>
      <c r="M4" s="98">
        <f>+性質・旧大田原市!M4+性質・旧黒羽町!M4+性質・旧湯津上村!M4</f>
        <v>5980073</v>
      </c>
      <c r="N4" s="98">
        <f>+性質・旧大田原市!N4+性質・旧黒羽町!N4+性質・旧湯津上村!N4</f>
        <v>5959129</v>
      </c>
      <c r="O4" s="98">
        <f>+性質・旧大田原市!O4+性質・旧黒羽町!O4+性質・旧湯津上村!O4</f>
        <v>5804794</v>
      </c>
      <c r="P4" s="98">
        <f>+性質・旧大田原市!P4+性質・旧黒羽町!P4+性質・旧湯津上村!P4</f>
        <v>5807414</v>
      </c>
      <c r="Q4" s="98">
        <f>+性質・旧大田原市!Q4+性質・旧黒羽町!Q4+性質・旧湯津上村!Q4</f>
        <v>5745988</v>
      </c>
      <c r="R4" s="16">
        <v>5851072</v>
      </c>
      <c r="S4" s="16">
        <v>5365763</v>
      </c>
      <c r="T4" s="16">
        <v>5436298</v>
      </c>
      <c r="U4" s="16">
        <v>5326272</v>
      </c>
      <c r="V4" s="16">
        <v>5229758</v>
      </c>
      <c r="W4" s="16">
        <v>5125660</v>
      </c>
      <c r="X4" s="16">
        <v>5089276</v>
      </c>
      <c r="Y4" s="16">
        <v>4931703</v>
      </c>
      <c r="Z4" s="16">
        <v>4679496</v>
      </c>
      <c r="AA4" s="16">
        <v>4952782</v>
      </c>
      <c r="AB4" s="16">
        <v>4862271</v>
      </c>
      <c r="AC4" s="143">
        <v>4688320</v>
      </c>
      <c r="AD4" s="143">
        <v>4767492</v>
      </c>
      <c r="AE4" s="143">
        <v>4801239</v>
      </c>
      <c r="AF4" s="143">
        <v>4844545</v>
      </c>
    </row>
    <row r="5" spans="1:32" ht="18" customHeight="1" x14ac:dyDescent="0.15">
      <c r="A5" s="16" t="s">
        <v>52</v>
      </c>
      <c r="B5" s="98"/>
      <c r="C5" s="98"/>
      <c r="D5" s="98">
        <f>+性質・旧大田原市!D5+性質・旧黒羽町!D5+性質・旧湯津上村!D5</f>
        <v>3450322</v>
      </c>
      <c r="E5" s="98">
        <f>+性質・旧大田原市!E5+性質・旧黒羽町!E5+性質・旧湯津上村!E5</f>
        <v>3668660</v>
      </c>
      <c r="F5" s="98">
        <f>+性質・旧大田原市!F5+性質・旧黒羽町!F5+性質・旧湯津上村!F5</f>
        <v>3804482</v>
      </c>
      <c r="G5" s="98">
        <f>+性質・旧大田原市!G5+性質・旧黒羽町!G5+性質・旧湯津上村!G5</f>
        <v>3963746</v>
      </c>
      <c r="H5" s="98">
        <f>+性質・旧大田原市!H5+性質・旧黒羽町!H5+性質・旧湯津上村!H5</f>
        <v>4079859</v>
      </c>
      <c r="I5" s="98">
        <f>+性質・旧大田原市!I5+性質・旧黒羽町!I5+性質・旧湯津上村!I5</f>
        <v>4200417</v>
      </c>
      <c r="J5" s="98">
        <f>+性質・旧大田原市!J5+性質・旧黒羽町!J5+性質・旧湯津上村!J5</f>
        <v>4297174</v>
      </c>
      <c r="K5" s="98">
        <f>+性質・旧大田原市!K5+性質・旧黒羽町!K5+性質・旧湯津上村!K5</f>
        <v>4375052</v>
      </c>
      <c r="L5" s="98">
        <f>+性質・旧大田原市!L5+性質・旧黒羽町!L5+性質・旧湯津上村!L5</f>
        <v>4321026</v>
      </c>
      <c r="M5" s="98">
        <f>+性質・旧大田原市!M5+性質・旧黒羽町!M5+性質・旧湯津上村!M5</f>
        <v>4109529</v>
      </c>
      <c r="N5" s="98">
        <f>+性質・旧大田原市!N5+性質・旧黒羽町!N5+性質・旧湯津上村!N5</f>
        <v>4069015</v>
      </c>
      <c r="O5" s="98">
        <f>+性質・旧大田原市!O5+性質・旧黒羽町!O5+性質・旧湯津上村!O5</f>
        <v>3939289</v>
      </c>
      <c r="P5" s="98">
        <f>+性質・旧大田原市!P5+性質・旧黒羽町!P5+性質・旧湯津上村!P5</f>
        <v>3910317</v>
      </c>
      <c r="Q5" s="98">
        <f>+性質・旧大田原市!Q5+性質・旧黒羽町!Q5+性質・旧湯津上村!Q5</f>
        <v>3829139</v>
      </c>
      <c r="R5" s="16">
        <v>3934589</v>
      </c>
      <c r="S5" s="16">
        <v>3671596</v>
      </c>
      <c r="T5" s="16">
        <v>3667391</v>
      </c>
      <c r="U5" s="16">
        <v>3569861</v>
      </c>
      <c r="V5" s="16">
        <v>3391324</v>
      </c>
      <c r="W5" s="16">
        <v>3252469</v>
      </c>
      <c r="X5" s="16">
        <v>3182859</v>
      </c>
      <c r="Y5" s="16">
        <v>3113519</v>
      </c>
      <c r="Z5" s="16">
        <v>2947564</v>
      </c>
      <c r="AA5" s="16">
        <v>3171680</v>
      </c>
      <c r="AB5" s="16">
        <v>3107840</v>
      </c>
      <c r="AC5" s="143">
        <v>2989666</v>
      </c>
      <c r="AD5" s="143">
        <v>3044101</v>
      </c>
      <c r="AE5" s="143">
        <v>3024335</v>
      </c>
      <c r="AF5" s="143">
        <v>3066377</v>
      </c>
    </row>
    <row r="6" spans="1:32" ht="18" customHeight="1" x14ac:dyDescent="0.15">
      <c r="A6" s="16" t="s">
        <v>53</v>
      </c>
      <c r="B6" s="98"/>
      <c r="C6" s="98"/>
      <c r="D6" s="98">
        <f>+性質・旧大田原市!D6+性質・旧黒羽町!D6+性質・旧湯津上村!D6</f>
        <v>759569</v>
      </c>
      <c r="E6" s="98">
        <f>+性質・旧大田原市!E6+性質・旧黒羽町!E6+性質・旧湯津上村!E6</f>
        <v>939556</v>
      </c>
      <c r="F6" s="98">
        <f>+性質・旧大田原市!F6+性質・旧黒羽町!F6+性質・旧湯津上村!F6</f>
        <v>1271302</v>
      </c>
      <c r="G6" s="98">
        <f>+性質・旧大田原市!G6+性質・旧黒羽町!G6+性質・旧湯津上村!G6</f>
        <v>1326353</v>
      </c>
      <c r="H6" s="98">
        <f>+性質・旧大田原市!H6+性質・旧黒羽町!H6+性質・旧湯津上村!H6</f>
        <v>1441543</v>
      </c>
      <c r="I6" s="98">
        <f>+性質・旧大田原市!I6+性質・旧黒羽町!I6+性質・旧湯津上村!I6</f>
        <v>1646039</v>
      </c>
      <c r="J6" s="98">
        <f>+性質・旧大田原市!J6+性質・旧黒羽町!J6+性質・旧湯津上村!J6</f>
        <v>1712962</v>
      </c>
      <c r="K6" s="98">
        <f>+性質・旧大田原市!K6+性質・旧黒羽町!K6+性質・旧湯津上村!K6</f>
        <v>1866980</v>
      </c>
      <c r="L6" s="98">
        <f>+性質・旧大田原市!L6+性質・旧黒羽町!L6+性質・旧湯津上村!L6</f>
        <v>2035755</v>
      </c>
      <c r="M6" s="98">
        <f>+性質・旧大田原市!M6+性質・旧黒羽町!M6+性質・旧湯津上村!M6</f>
        <v>1214656</v>
      </c>
      <c r="N6" s="98">
        <f>+性質・旧大田原市!N6+性質・旧黒羽町!N6+性質・旧湯津上村!N6</f>
        <v>1414312</v>
      </c>
      <c r="O6" s="98">
        <f>+性質・旧大田原市!O6+性質・旧黒羽町!O6+性質・旧湯津上村!O6</f>
        <v>1570213</v>
      </c>
      <c r="P6" s="98">
        <f>+性質・旧大田原市!P6+性質・旧黒羽町!P6+性質・旧湯津上村!P6</f>
        <v>1942629</v>
      </c>
      <c r="Q6" s="98">
        <f>+性質・旧大田原市!Q6+性質・旧黒羽町!Q6+性質・旧湯津上村!Q6</f>
        <v>2344874</v>
      </c>
      <c r="R6" s="16">
        <v>2551351</v>
      </c>
      <c r="S6" s="16">
        <v>2927154</v>
      </c>
      <c r="T6" s="16">
        <v>3199791</v>
      </c>
      <c r="U6" s="16">
        <v>3323786</v>
      </c>
      <c r="V6" s="16">
        <v>3468563</v>
      </c>
      <c r="W6" s="16">
        <v>4552274</v>
      </c>
      <c r="X6" s="16">
        <v>4828551</v>
      </c>
      <c r="Y6" s="16">
        <v>4910190</v>
      </c>
      <c r="Z6" s="16">
        <v>5043872</v>
      </c>
      <c r="AA6" s="16">
        <v>5385329</v>
      </c>
      <c r="AB6" s="16">
        <v>5787376</v>
      </c>
      <c r="AC6" s="143">
        <v>6134298</v>
      </c>
      <c r="AD6" s="143">
        <v>5951730</v>
      </c>
      <c r="AE6" s="143">
        <v>6269168</v>
      </c>
      <c r="AF6" s="143">
        <v>6800494</v>
      </c>
    </row>
    <row r="7" spans="1:32" ht="18" customHeight="1" x14ac:dyDescent="0.15">
      <c r="A7" s="16" t="s">
        <v>54</v>
      </c>
      <c r="B7" s="98"/>
      <c r="C7" s="98"/>
      <c r="D7" s="98">
        <f>+性質・旧大田原市!D7+性質・旧黒羽町!D7+性質・旧湯津上村!D7</f>
        <v>1561404</v>
      </c>
      <c r="E7" s="98">
        <f>+性質・旧大田原市!E7+性質・旧黒羽町!E7+性質・旧湯津上村!E7</f>
        <v>1665100</v>
      </c>
      <c r="F7" s="98">
        <f>+性質・旧大田原市!F7+性質・旧黒羽町!F7+性質・旧湯津上村!F7</f>
        <v>1813323</v>
      </c>
      <c r="G7" s="98">
        <f>+性質・旧大田原市!G7+性質・旧黒羽町!G7+性質・旧湯津上村!G7</f>
        <v>2235722</v>
      </c>
      <c r="H7" s="98">
        <f>+性質・旧大田原市!H7+性質・旧黒羽町!H7+性質・旧湯津上村!H7</f>
        <v>2924757</v>
      </c>
      <c r="I7" s="98">
        <f>+性質・旧大田原市!I7+性質・旧黒羽町!I7+性質・旧湯津上村!I7</f>
        <v>3586554</v>
      </c>
      <c r="J7" s="98">
        <f>+性質・旧大田原市!J7+性質・旧黒羽町!J7+性質・旧湯津上村!J7</f>
        <v>3685040</v>
      </c>
      <c r="K7" s="98">
        <f>+性質・旧大田原市!K7+性質・旧黒羽町!K7+性質・旧湯津上村!K7</f>
        <v>3727835</v>
      </c>
      <c r="L7" s="98">
        <f>+性質・旧大田原市!L7+性質・旧黒羽町!L7+性質・旧湯津上村!L7</f>
        <v>4600041</v>
      </c>
      <c r="M7" s="98">
        <f>+性質・旧大田原市!M7+性質・旧黒羽町!M7+性質・旧湯津上村!M7</f>
        <v>3600807</v>
      </c>
      <c r="N7" s="98">
        <f>+性質・旧大田原市!N7+性質・旧黒羽町!N7+性質・旧湯津上村!N7</f>
        <v>3546156</v>
      </c>
      <c r="O7" s="98">
        <f>+性質・旧大田原市!O7+性質・旧黒羽町!O7+性質・旧湯津上村!O7</f>
        <v>3508005</v>
      </c>
      <c r="P7" s="98">
        <f>+性質・旧大田原市!P7+性質・旧黒羽町!P7+性質・旧湯津上村!P7</f>
        <v>3348748</v>
      </c>
      <c r="Q7" s="98">
        <f>+性質・旧大田原市!Q7+性質・旧黒羽町!Q7+性質・旧湯津上村!Q7</f>
        <v>3006746</v>
      </c>
      <c r="R7" s="16">
        <v>2589373</v>
      </c>
      <c r="S7" s="16">
        <v>2681949</v>
      </c>
      <c r="T7" s="16">
        <v>3132997</v>
      </c>
      <c r="U7" s="16">
        <v>3479452</v>
      </c>
      <c r="V7" s="16">
        <v>3579811</v>
      </c>
      <c r="W7" s="16">
        <v>3659099</v>
      </c>
      <c r="X7" s="16">
        <v>4024137</v>
      </c>
      <c r="Y7" s="16">
        <v>3995815</v>
      </c>
      <c r="Z7" s="16">
        <v>4033989</v>
      </c>
      <c r="AA7" s="16">
        <v>4118405</v>
      </c>
      <c r="AB7" s="16">
        <v>4115014</v>
      </c>
      <c r="AC7" s="143">
        <v>3996906</v>
      </c>
      <c r="AD7" s="143">
        <v>3836739</v>
      </c>
      <c r="AE7" s="143">
        <v>3711099</v>
      </c>
      <c r="AF7" s="143">
        <v>3497190</v>
      </c>
    </row>
    <row r="8" spans="1:32" ht="18" customHeight="1" x14ac:dyDescent="0.15">
      <c r="A8" s="16" t="s">
        <v>55</v>
      </c>
      <c r="B8" s="98"/>
      <c r="C8" s="98"/>
      <c r="D8" s="98">
        <f>+性質・旧大田原市!D8+性質・旧黒羽町!D8+性質・旧湯津上村!D8</f>
        <v>1558093</v>
      </c>
      <c r="E8" s="98">
        <f>+性質・旧大田原市!E8+性質・旧黒羽町!E8+性質・旧湯津上村!E8</f>
        <v>1659027</v>
      </c>
      <c r="F8" s="98">
        <f>+性質・旧大田原市!F8+性質・旧黒羽町!F8+性質・旧湯津上村!F8</f>
        <v>1811773</v>
      </c>
      <c r="G8" s="98">
        <f>+性質・旧大田原市!G8+性質・旧黒羽町!G8+性質・旧湯津上村!G8</f>
        <v>2210143</v>
      </c>
      <c r="H8" s="98">
        <f>+性質・旧大田原市!H8+性質・旧黒羽町!H8+性質・旧湯津上村!H8</f>
        <v>2919256</v>
      </c>
      <c r="I8" s="98">
        <f>+性質・旧大田原市!I8+性質・旧黒羽町!I8+性質・旧湯津上村!I8</f>
        <v>3585270</v>
      </c>
      <c r="J8" s="98">
        <f>+性質・旧大田原市!J8+性質・旧黒羽町!J8+性質・旧湯津上村!J8</f>
        <v>3682298</v>
      </c>
      <c r="K8" s="98">
        <f>+性質・旧大田原市!K8+性質・旧黒羽町!K8+性質・旧湯津上村!K8</f>
        <v>3725962</v>
      </c>
      <c r="L8" s="98">
        <f>+性質・旧大田原市!L8+性質・旧黒羽町!L8+性質・旧湯津上村!L8</f>
        <v>4600002</v>
      </c>
      <c r="M8" s="98">
        <f>+性質・旧大田原市!M8+性質・旧黒羽町!M8+性質・旧湯津上村!M8</f>
        <v>3600611</v>
      </c>
      <c r="N8" s="98">
        <f>+性質・旧大田原市!N8+性質・旧黒羽町!N8+性質・旧湯津上村!N8</f>
        <v>3546123</v>
      </c>
      <c r="O8" s="98">
        <f>+性質・旧大田原市!O8+性質・旧黒羽町!O8+性質・旧湯津上村!O8</f>
        <v>3505312</v>
      </c>
      <c r="P8" s="98">
        <f>+性質・旧大田原市!P8+性質・旧黒羽町!P8+性質・旧湯津上村!P8</f>
        <v>3347361</v>
      </c>
      <c r="Q8" s="98">
        <f>+性質・旧大田原市!Q8+性質・旧黒羽町!Q8+性質・旧湯津上村!Q8</f>
        <v>3006168</v>
      </c>
      <c r="R8" s="16">
        <v>2589192</v>
      </c>
      <c r="S8" s="16">
        <v>2681949</v>
      </c>
      <c r="T8" s="16">
        <v>3132978</v>
      </c>
      <c r="U8" s="16">
        <v>3479420</v>
      </c>
      <c r="V8" s="16">
        <v>3579630</v>
      </c>
      <c r="W8" s="16">
        <v>3659099</v>
      </c>
      <c r="X8" s="16">
        <v>4024137</v>
      </c>
      <c r="Y8" s="16">
        <v>3995815</v>
      </c>
      <c r="Z8" s="16">
        <v>4033989</v>
      </c>
      <c r="AA8" s="16">
        <v>4118405</v>
      </c>
      <c r="AB8" s="16">
        <v>4115014</v>
      </c>
      <c r="AC8" s="143">
        <v>3996906</v>
      </c>
      <c r="AD8" s="143">
        <v>3836739</v>
      </c>
      <c r="AE8" s="143">
        <v>3711099</v>
      </c>
      <c r="AF8" s="143">
        <v>3497190</v>
      </c>
    </row>
    <row r="9" spans="1:32" ht="18" customHeight="1" x14ac:dyDescent="0.15">
      <c r="A9" s="16" t="s">
        <v>56</v>
      </c>
      <c r="B9" s="98"/>
      <c r="C9" s="98"/>
      <c r="D9" s="98">
        <f>+性質・旧大田原市!D9+性質・旧黒羽町!D9+性質・旧湯津上村!D9</f>
        <v>3311</v>
      </c>
      <c r="E9" s="98">
        <f>+性質・旧大田原市!E9+性質・旧黒羽町!E9+性質・旧湯津上村!E9</f>
        <v>6073</v>
      </c>
      <c r="F9" s="98">
        <f>+性質・旧大田原市!F9+性質・旧黒羽町!F9+性質・旧湯津上村!F9</f>
        <v>1550</v>
      </c>
      <c r="G9" s="98">
        <f>+性質・旧大田原市!G9+性質・旧黒羽町!G9+性質・旧湯津上村!G9</f>
        <v>25579</v>
      </c>
      <c r="H9" s="98">
        <f>+性質・旧大田原市!H9+性質・旧黒羽町!H9+性質・旧湯津上村!H9</f>
        <v>5501</v>
      </c>
      <c r="I9" s="98">
        <f>+性質・旧大田原市!I9+性質・旧黒羽町!I9+性質・旧湯津上村!I9</f>
        <v>1284</v>
      </c>
      <c r="J9" s="98">
        <f>+性質・旧大田原市!J9+性質・旧黒羽町!J9+性質・旧湯津上村!J9</f>
        <v>2742</v>
      </c>
      <c r="K9" s="98">
        <f>+性質・旧大田原市!K9+性質・旧黒羽町!K9+性質・旧湯津上村!K9</f>
        <v>1873</v>
      </c>
      <c r="L9" s="98">
        <f>+性質・旧大田原市!L9+性質・旧黒羽町!L9+性質・旧湯津上村!L9</f>
        <v>39</v>
      </c>
      <c r="M9" s="98">
        <f>+性質・旧大田原市!M9+性質・旧黒羽町!M9+性質・旧湯津上村!M9</f>
        <v>196</v>
      </c>
      <c r="N9" s="98">
        <f>+性質・旧大田原市!N9+性質・旧黒羽町!N9+性質・旧湯津上村!N9</f>
        <v>33</v>
      </c>
      <c r="O9" s="98">
        <f>+性質・旧大田原市!O9+性質・旧黒羽町!O9+性質・旧湯津上村!O9</f>
        <v>2693</v>
      </c>
      <c r="P9" s="98">
        <f>+性質・旧大田原市!P9+性質・旧黒羽町!P9+性質・旧湯津上村!P9</f>
        <v>1387</v>
      </c>
      <c r="Q9" s="98">
        <f>+性質・旧大田原市!Q9+性質・旧黒羽町!Q9+性質・旧湯津上村!Q9</f>
        <v>578</v>
      </c>
      <c r="R9" s="16">
        <v>181</v>
      </c>
      <c r="S9" s="16">
        <v>181</v>
      </c>
      <c r="T9" s="16">
        <v>19</v>
      </c>
      <c r="U9" s="16">
        <v>32</v>
      </c>
      <c r="V9" s="16">
        <v>181</v>
      </c>
      <c r="W9" s="16">
        <v>181</v>
      </c>
      <c r="X9" s="16">
        <v>181</v>
      </c>
      <c r="Y9" s="16">
        <v>181</v>
      </c>
      <c r="Z9" s="16">
        <v>181</v>
      </c>
      <c r="AA9" s="16">
        <v>181</v>
      </c>
      <c r="AB9" s="16">
        <v>181</v>
      </c>
      <c r="AC9" s="16">
        <v>181</v>
      </c>
      <c r="AD9" s="16">
        <v>181</v>
      </c>
      <c r="AE9" s="16">
        <v>181</v>
      </c>
      <c r="AF9" s="16">
        <v>181</v>
      </c>
    </row>
    <row r="10" spans="1:32" ht="18" customHeight="1" x14ac:dyDescent="0.15">
      <c r="A10" s="16" t="s">
        <v>57</v>
      </c>
      <c r="B10" s="98"/>
      <c r="C10" s="98"/>
      <c r="D10" s="98">
        <f>+性質・旧大田原市!D10+性質・旧黒羽町!D10+性質・旧湯津上村!D10</f>
        <v>2018037</v>
      </c>
      <c r="E10" s="98">
        <f>+性質・旧大田原市!E10+性質・旧黒羽町!E10+性質・旧湯津上村!E10</f>
        <v>2193646</v>
      </c>
      <c r="F10" s="98">
        <f>+性質・旧大田原市!F10+性質・旧黒羽町!F10+性質・旧湯津上村!F10</f>
        <v>2276415</v>
      </c>
      <c r="G10" s="98">
        <f>+性質・旧大田原市!G10+性質・旧黒羽町!G10+性質・旧湯津上村!G10</f>
        <v>2430434</v>
      </c>
      <c r="H10" s="98">
        <f>+性質・旧大田原市!H10+性質・旧黒羽町!H10+性質・旧湯津上村!H10</f>
        <v>2847140</v>
      </c>
      <c r="I10" s="98">
        <f>+性質・旧大田原市!I10+性質・旧黒羽町!I10+性質・旧湯津上村!I10</f>
        <v>2938065</v>
      </c>
      <c r="J10" s="98">
        <f>+性質・旧大田原市!J10+性質・旧黒羽町!J10+性質・旧湯津上村!J10</f>
        <v>2839802</v>
      </c>
      <c r="K10" s="98">
        <f>+性質・旧大田原市!K10+性質・旧黒羽町!K10+性質・旧湯津上村!K10</f>
        <v>2921551</v>
      </c>
      <c r="L10" s="98">
        <f>+性質・旧大田原市!L10+性質・旧黒羽町!L10+性質・旧湯津上村!L10</f>
        <v>3002461</v>
      </c>
      <c r="M10" s="98">
        <f>+性質・旧大田原市!M10+性質・旧黒羽町!M10+性質・旧湯津上村!M10</f>
        <v>3131915</v>
      </c>
      <c r="N10" s="98">
        <f>+性質・旧大田原市!N10+性質・旧黒羽町!N10+性質・旧湯津上村!N10</f>
        <v>3306394</v>
      </c>
      <c r="O10" s="98">
        <f>+性質・旧大田原市!O10+性質・旧黒羽町!O10+性質・旧湯津上村!O10</f>
        <v>3217181</v>
      </c>
      <c r="P10" s="98">
        <f>+性質・旧大田原市!P10+性質・旧黒羽町!P10+性質・旧湯津上村!P10</f>
        <v>3119531</v>
      </c>
      <c r="Q10" s="98">
        <f>+性質・旧大田原市!Q10+性質・旧黒羽町!Q10+性質・旧湯津上村!Q10</f>
        <v>3232709</v>
      </c>
      <c r="R10" s="16">
        <v>3381150</v>
      </c>
      <c r="S10" s="16">
        <v>3420312</v>
      </c>
      <c r="T10" s="16">
        <v>3471085</v>
      </c>
      <c r="U10" s="16">
        <v>3581572</v>
      </c>
      <c r="V10" s="16">
        <v>3844649</v>
      </c>
      <c r="W10" s="16">
        <v>3907882</v>
      </c>
      <c r="X10" s="16">
        <v>4065210</v>
      </c>
      <c r="Y10" s="16">
        <v>4130387</v>
      </c>
      <c r="Z10" s="16">
        <v>4705248</v>
      </c>
      <c r="AA10" s="16">
        <v>4910838</v>
      </c>
      <c r="AB10" s="16">
        <v>4625013</v>
      </c>
      <c r="AC10" s="143">
        <v>4867943</v>
      </c>
      <c r="AD10" s="143">
        <v>4725105</v>
      </c>
      <c r="AE10" s="143">
        <v>4714307</v>
      </c>
      <c r="AF10" s="143">
        <v>4706304</v>
      </c>
    </row>
    <row r="11" spans="1:32" ht="18" customHeight="1" x14ac:dyDescent="0.15">
      <c r="A11" s="16" t="s">
        <v>58</v>
      </c>
      <c r="B11" s="98"/>
      <c r="C11" s="98"/>
      <c r="D11" s="98">
        <f>+性質・旧大田原市!D11+性質・旧黒羽町!D11+性質・旧湯津上村!D11</f>
        <v>297408</v>
      </c>
      <c r="E11" s="98">
        <f>+性質・旧大田原市!E11+性質・旧黒羽町!E11+性質・旧湯津上村!E11</f>
        <v>396196</v>
      </c>
      <c r="F11" s="98">
        <f>+性質・旧大田原市!F11+性質・旧黒羽町!F11+性質・旧湯津上村!F11</f>
        <v>368806</v>
      </c>
      <c r="G11" s="98">
        <f>+性質・旧大田原市!G11+性質・旧黒羽町!G11+性質・旧湯津上村!G11</f>
        <v>308576</v>
      </c>
      <c r="H11" s="98">
        <f>+性質・旧大田原市!H11+性質・旧黒羽町!H11+性質・旧湯津上村!H11</f>
        <v>342291</v>
      </c>
      <c r="I11" s="98">
        <f>+性質・旧大田原市!I11+性質・旧黒羽町!I11+性質・旧湯津上村!I11</f>
        <v>316106</v>
      </c>
      <c r="J11" s="98">
        <f>+性質・旧大田原市!J11+性質・旧黒羽町!J11+性質・旧湯津上村!J11</f>
        <v>329273</v>
      </c>
      <c r="K11" s="98">
        <f>+性質・旧大田原市!K11+性質・旧黒羽町!K11+性質・旧湯津上村!K11</f>
        <v>377758</v>
      </c>
      <c r="L11" s="98">
        <f>+性質・旧大田原市!L11+性質・旧黒羽町!L11+性質・旧湯津上村!L11</f>
        <v>440835</v>
      </c>
      <c r="M11" s="98">
        <f>+性質・旧大田原市!M11+性質・旧黒羽町!M11+性質・旧湯津上村!M11</f>
        <v>522752</v>
      </c>
      <c r="N11" s="98">
        <f>+性質・旧大田原市!N11+性質・旧黒羽町!N11+性質・旧湯津上村!N11</f>
        <v>461204</v>
      </c>
      <c r="O11" s="98">
        <f>+性質・旧大田原市!O11+性質・旧黒羽町!O11+性質・旧湯津上村!O11</f>
        <v>400860</v>
      </c>
      <c r="P11" s="98">
        <f>+性質・旧大田原市!P11+性質・旧黒羽町!P11+性質・旧湯津上村!P11</f>
        <v>361439</v>
      </c>
      <c r="Q11" s="98">
        <f>+性質・旧大田原市!Q11+性質・旧黒羽町!Q11+性質・旧湯津上村!Q11</f>
        <v>362780</v>
      </c>
      <c r="R11" s="16">
        <v>412122</v>
      </c>
      <c r="S11" s="16">
        <v>358756</v>
      </c>
      <c r="T11" s="16">
        <v>376942</v>
      </c>
      <c r="U11" s="16">
        <v>425824</v>
      </c>
      <c r="V11" s="16">
        <v>402929</v>
      </c>
      <c r="W11" s="16">
        <v>571179</v>
      </c>
      <c r="X11" s="16">
        <v>439922</v>
      </c>
      <c r="Y11" s="16">
        <v>311646</v>
      </c>
      <c r="Z11" s="16">
        <v>316948</v>
      </c>
      <c r="AA11" s="16">
        <v>284262</v>
      </c>
      <c r="AB11" s="16">
        <v>301235</v>
      </c>
      <c r="AC11" s="143">
        <v>290244</v>
      </c>
      <c r="AD11" s="143">
        <v>284530</v>
      </c>
      <c r="AE11" s="143">
        <v>260822</v>
      </c>
      <c r="AF11" s="143">
        <v>224492</v>
      </c>
    </row>
    <row r="12" spans="1:32" ht="18" customHeight="1" x14ac:dyDescent="0.15">
      <c r="A12" s="16" t="s">
        <v>59</v>
      </c>
      <c r="B12" s="98"/>
      <c r="C12" s="98"/>
      <c r="D12" s="98">
        <f>+性質・旧大田原市!D12+性質・旧黒羽町!D12+性質・旧湯津上村!D12</f>
        <v>2259116</v>
      </c>
      <c r="E12" s="98">
        <f>+性質・旧大田原市!E12+性質・旧黒羽町!E12+性質・旧湯津上村!E12</f>
        <v>2379505</v>
      </c>
      <c r="F12" s="98">
        <f>+性質・旧大田原市!F12+性質・旧黒羽町!F12+性質・旧湯津上村!F12</f>
        <v>2760218</v>
      </c>
      <c r="G12" s="98">
        <f>+性質・旧大田原市!G12+性質・旧黒羽町!G12+性質・旧湯津上村!G12</f>
        <v>2692852</v>
      </c>
      <c r="H12" s="98">
        <f>+性質・旧大田原市!H12+性質・旧黒羽町!H12+性質・旧湯津上村!H12</f>
        <v>2769023</v>
      </c>
      <c r="I12" s="98">
        <f>+性質・旧大田原市!I12+性質・旧黒羽町!I12+性質・旧湯津上村!I12</f>
        <v>3244919</v>
      </c>
      <c r="J12" s="98">
        <f>+性質・旧大田原市!J12+性質・旧黒羽町!J12+性質・旧湯津上村!J12</f>
        <v>3348367</v>
      </c>
      <c r="K12" s="98">
        <f>+性質・旧大田原市!K12+性質・旧黒羽町!K12+性質・旧湯津上村!K12</f>
        <v>3219035</v>
      </c>
      <c r="L12" s="98">
        <f>+性質・旧大田原市!L12+性質・旧黒羽町!L12+性質・旧湯津上村!L12</f>
        <v>3457107</v>
      </c>
      <c r="M12" s="98">
        <f>+性質・旧大田原市!M12+性質・旧黒羽町!M12+性質・旧湯津上村!M12</f>
        <v>2999389</v>
      </c>
      <c r="N12" s="98">
        <f>+性質・旧大田原市!N12+性質・旧黒羽町!N12+性質・旧湯津上村!N12</f>
        <v>3314595</v>
      </c>
      <c r="O12" s="98">
        <f>+性質・旧大田原市!O12+性質・旧黒羽町!O12+性質・旧湯津上村!O12</f>
        <v>3464864</v>
      </c>
      <c r="P12" s="98">
        <f>+性質・旧大田原市!P12+性質・旧黒羽町!P12+性質・旧湯津上村!P12</f>
        <v>3463150</v>
      </c>
      <c r="Q12" s="98">
        <f>+性質・旧大田原市!Q12+性質・旧黒羽町!Q12+性質・旧湯津上村!Q12</f>
        <v>3468819</v>
      </c>
      <c r="R12" s="16">
        <v>3478093</v>
      </c>
      <c r="S12" s="16">
        <v>3571996</v>
      </c>
      <c r="T12" s="16">
        <v>3695660</v>
      </c>
      <c r="U12" s="16">
        <v>3817587</v>
      </c>
      <c r="V12" s="16">
        <v>5187335</v>
      </c>
      <c r="W12" s="16">
        <v>3858878</v>
      </c>
      <c r="X12" s="16">
        <v>3952245</v>
      </c>
      <c r="Y12" s="16">
        <v>3826207</v>
      </c>
      <c r="Z12" s="16">
        <v>5217846</v>
      </c>
      <c r="AA12" s="16">
        <v>4816583</v>
      </c>
      <c r="AB12" s="16">
        <v>5864232</v>
      </c>
      <c r="AC12" s="143">
        <v>4794843</v>
      </c>
      <c r="AD12" s="143">
        <v>4194368</v>
      </c>
      <c r="AE12" s="143">
        <v>4073851</v>
      </c>
      <c r="AF12" s="143">
        <v>4416280</v>
      </c>
    </row>
    <row r="13" spans="1:32" ht="18" customHeight="1" x14ac:dyDescent="0.15">
      <c r="A13" s="16" t="s">
        <v>60</v>
      </c>
      <c r="B13" s="98"/>
      <c r="C13" s="98"/>
      <c r="D13" s="98">
        <f>+性質・旧大田原市!D13+性質・旧黒羽町!D13+性質・旧湯津上村!D13</f>
        <v>1077709</v>
      </c>
      <c r="E13" s="98">
        <f>+性質・旧大田原市!E13+性質・旧黒羽町!E13+性質・旧湯津上村!E13</f>
        <v>1090151</v>
      </c>
      <c r="F13" s="98">
        <f>+性質・旧大田原市!F13+性質・旧黒羽町!F13+性質・旧湯津上村!F13</f>
        <v>1162497</v>
      </c>
      <c r="G13" s="98">
        <f>+性質・旧大田原市!G13+性質・旧黒羽町!G13+性質・旧湯津上村!G13</f>
        <v>1206338</v>
      </c>
      <c r="H13" s="98">
        <f>+性質・旧大田原市!H13+性質・旧黒羽町!H13+性質・旧湯津上村!H13</f>
        <v>1278892</v>
      </c>
      <c r="I13" s="98">
        <f>+性質・旧大田原市!I13+性質・旧黒羽町!I13+性質・旧湯津上村!I13</f>
        <v>1368905</v>
      </c>
      <c r="J13" s="98">
        <f>+性質・旧大田原市!J13+性質・旧黒羽町!J13+性質・旧湯津上村!J13</f>
        <v>1352344</v>
      </c>
      <c r="K13" s="98">
        <f>+性質・旧大田原市!K13+性質・旧黒羽町!K13+性質・旧湯津上村!K13</f>
        <v>1422047</v>
      </c>
      <c r="L13" s="98">
        <f>+性質・旧大田原市!L13+性質・旧黒羽町!L13+性質・旧湯津上村!L13</f>
        <v>1398756</v>
      </c>
      <c r="M13" s="98">
        <f>+性質・旧大田原市!M13+性質・旧黒羽町!M13+性質・旧湯津上村!M13</f>
        <v>1504904</v>
      </c>
      <c r="N13" s="98">
        <f>+性質・旧大田原市!N13+性質・旧黒羽町!N13+性質・旧湯津上村!N13</f>
        <v>1640261</v>
      </c>
      <c r="O13" s="98">
        <f>+性質・旧大田原市!O13+性質・旧黒羽町!O13+性質・旧湯津上村!O13</f>
        <v>1721072</v>
      </c>
      <c r="P13" s="98">
        <f>+性質・旧大田原市!P13+性質・旧黒羽町!P13+性質・旧湯津上村!P13</f>
        <v>1789639</v>
      </c>
      <c r="Q13" s="98">
        <f>+性質・旧大田原市!Q13+性質・旧黒羽町!Q13+性質・旧湯津上村!Q13</f>
        <v>1778046</v>
      </c>
      <c r="R13" s="16">
        <v>1734521</v>
      </c>
      <c r="S13" s="16">
        <v>1955336</v>
      </c>
      <c r="T13" s="16">
        <v>1951358</v>
      </c>
      <c r="U13" s="16">
        <v>1949063</v>
      </c>
      <c r="V13" s="16">
        <v>1903730</v>
      </c>
      <c r="W13" s="16">
        <v>1879276</v>
      </c>
      <c r="X13" s="16">
        <v>1934169</v>
      </c>
      <c r="Y13" s="16">
        <v>1733822</v>
      </c>
      <c r="Z13" s="16">
        <v>1881962</v>
      </c>
      <c r="AA13" s="16">
        <v>1911554</v>
      </c>
      <c r="AB13" s="16">
        <v>2045318</v>
      </c>
      <c r="AC13" s="143">
        <v>2007490</v>
      </c>
      <c r="AD13" s="143">
        <v>1757958</v>
      </c>
      <c r="AE13" s="143">
        <v>1718750</v>
      </c>
      <c r="AF13" s="143">
        <v>1989548</v>
      </c>
    </row>
    <row r="14" spans="1:32" ht="18" customHeight="1" x14ac:dyDescent="0.15">
      <c r="A14" s="16" t="s">
        <v>61</v>
      </c>
      <c r="B14" s="98"/>
      <c r="C14" s="98"/>
      <c r="D14" s="98">
        <f>+性質・旧大田原市!D14+性質・旧黒羽町!D14+性質・旧湯津上村!D14</f>
        <v>1121432</v>
      </c>
      <c r="E14" s="98">
        <f>+性質・旧大田原市!E14+性質・旧黒羽町!E14+性質・旧湯津上村!E14</f>
        <v>1232321</v>
      </c>
      <c r="F14" s="98">
        <f>+性質・旧大田原市!F14+性質・旧黒羽町!F14+性質・旧湯津上村!F14</f>
        <v>998936</v>
      </c>
      <c r="G14" s="98">
        <f>+性質・旧大田原市!G14+性質・旧黒羽町!G14+性質・旧湯津上村!G14</f>
        <v>1108289</v>
      </c>
      <c r="H14" s="98">
        <f>+性質・旧大田原市!H14+性質・旧黒羽町!H14+性質・旧湯津上村!H14</f>
        <v>1216862</v>
      </c>
      <c r="I14" s="98">
        <f>+性質・旧大田原市!I14+性質・旧黒羽町!I14+性質・旧湯津上村!I14</f>
        <v>1409834</v>
      </c>
      <c r="J14" s="98">
        <f>+性質・旧大田原市!J14+性質・旧黒羽町!J14+性質・旧湯津上村!J14</f>
        <v>1306151</v>
      </c>
      <c r="K14" s="98">
        <f>+性質・旧大田原市!K14+性質・旧黒羽町!K14+性質・旧湯津上村!K14</f>
        <v>1423097</v>
      </c>
      <c r="L14" s="98">
        <f>+性質・旧大田原市!L14+性質・旧黒羽町!L14+性質・旧湯津上村!L14</f>
        <v>1612103</v>
      </c>
      <c r="M14" s="98">
        <f>+性質・旧大田原市!M14+性質・旧黒羽町!M14+性質・旧湯津上村!M14</f>
        <v>2084662</v>
      </c>
      <c r="N14" s="98">
        <f>+性質・旧大田原市!N14+性質・旧黒羽町!N14+性質・旧湯津上村!N14</f>
        <v>2079918</v>
      </c>
      <c r="O14" s="98">
        <f>+性質・旧大田原市!O14+性質・旧黒羽町!O14+性質・旧湯津上村!O14</f>
        <v>1940931</v>
      </c>
      <c r="P14" s="98">
        <f>+性質・旧大田原市!P14+性質・旧黒羽町!P14+性質・旧湯津上村!P14</f>
        <v>2144023</v>
      </c>
      <c r="Q14" s="98">
        <f>+性質・旧大田原市!Q14+性質・旧黒羽町!Q14+性質・旧湯津上村!Q14</f>
        <v>2407010</v>
      </c>
      <c r="R14" s="16">
        <v>2396834</v>
      </c>
      <c r="S14" s="16">
        <v>2503458</v>
      </c>
      <c r="T14" s="16">
        <v>2801348</v>
      </c>
      <c r="U14" s="16">
        <v>2888834</v>
      </c>
      <c r="V14" s="16">
        <v>2961731</v>
      </c>
      <c r="W14" s="16">
        <v>3301795</v>
      </c>
      <c r="X14" s="16">
        <v>3028900</v>
      </c>
      <c r="Y14" s="16">
        <v>3000200</v>
      </c>
      <c r="Z14" s="16">
        <v>2929907</v>
      </c>
      <c r="AA14" s="16">
        <v>3198531</v>
      </c>
      <c r="AB14" s="16">
        <v>3342312</v>
      </c>
      <c r="AC14" s="143">
        <v>3371884</v>
      </c>
      <c r="AD14" s="143">
        <v>3320137</v>
      </c>
      <c r="AE14" s="143">
        <v>3391839</v>
      </c>
      <c r="AF14" s="143">
        <v>3326724</v>
      </c>
    </row>
    <row r="15" spans="1:32" ht="18" customHeight="1" x14ac:dyDescent="0.15">
      <c r="A15" s="16" t="s">
        <v>62</v>
      </c>
      <c r="B15" s="98"/>
      <c r="C15" s="98"/>
      <c r="D15" s="98">
        <f>+性質・旧大田原市!D15+性質・旧黒羽町!D15+性質・旧湯津上村!D15</f>
        <v>1308245</v>
      </c>
      <c r="E15" s="98">
        <f>+性質・旧大田原市!E15+性質・旧黒羽町!E15+性質・旧湯津上村!E15</f>
        <v>1059028</v>
      </c>
      <c r="F15" s="98">
        <f>+性質・旧大田原市!F15+性質・旧黒羽町!F15+性質・旧湯津上村!F15</f>
        <v>751260</v>
      </c>
      <c r="G15" s="98">
        <f>+性質・旧大田原市!G15+性質・旧黒羽町!G15+性質・旧湯津上村!G15</f>
        <v>528933</v>
      </c>
      <c r="H15" s="98">
        <f>+性質・旧大田原市!H15+性質・旧黒羽町!H15+性質・旧湯津上村!H15</f>
        <v>221191</v>
      </c>
      <c r="I15" s="98">
        <f>+性質・旧大田原市!I15+性質・旧黒羽町!I15+性質・旧湯津上村!I15</f>
        <v>245446</v>
      </c>
      <c r="J15" s="98">
        <f>+性質・旧大田原市!J15+性質・旧黒羽町!J15+性質・旧湯津上村!J15</f>
        <v>432400</v>
      </c>
      <c r="K15" s="98">
        <f>+性質・旧大田原市!K15+性質・旧黒羽町!K15+性質・旧湯津上村!K15</f>
        <v>361366</v>
      </c>
      <c r="L15" s="98">
        <f>+性質・旧大田原市!L15+性質・旧黒羽町!L15+性質・旧湯津上村!L15</f>
        <v>1261235</v>
      </c>
      <c r="M15" s="98">
        <f>+性質・旧大田原市!M15+性質・旧黒羽町!M15+性質・旧湯津上村!M15</f>
        <v>1004242</v>
      </c>
      <c r="N15" s="98">
        <f>+性質・旧大田原市!N15+性質・旧黒羽町!N15+性質・旧湯津上村!N15</f>
        <v>345761</v>
      </c>
      <c r="O15" s="98">
        <f>+性質・旧大田原市!O15+性質・旧黒羽町!O15+性質・旧湯津上村!O15</f>
        <v>47531</v>
      </c>
      <c r="P15" s="98">
        <f>+性質・旧大田原市!P15+性質・旧黒羽町!P15+性質・旧湯津上村!P15</f>
        <v>289815</v>
      </c>
      <c r="Q15" s="98">
        <f>+性質・旧大田原市!Q15+性質・旧黒羽町!Q15+性質・旧湯津上村!Q15</f>
        <v>315263</v>
      </c>
      <c r="R15" s="16">
        <v>1362461</v>
      </c>
      <c r="S15" s="16">
        <v>2505974</v>
      </c>
      <c r="T15" s="16">
        <v>110930</v>
      </c>
      <c r="U15" s="16">
        <v>118517</v>
      </c>
      <c r="V15" s="16">
        <v>60900</v>
      </c>
      <c r="W15" s="16">
        <v>1205509</v>
      </c>
      <c r="X15" s="16">
        <v>1331613</v>
      </c>
      <c r="Y15" s="16">
        <v>706460</v>
      </c>
      <c r="Z15" s="16">
        <v>1094408</v>
      </c>
      <c r="AA15" s="16">
        <v>815628</v>
      </c>
      <c r="AB15" s="16">
        <v>705637</v>
      </c>
      <c r="AC15" s="143">
        <v>207897</v>
      </c>
      <c r="AD15" s="143">
        <v>207792</v>
      </c>
      <c r="AE15" s="143">
        <v>302936</v>
      </c>
      <c r="AF15" s="143">
        <v>320099</v>
      </c>
    </row>
    <row r="16" spans="1:32" ht="18" customHeight="1" x14ac:dyDescent="0.15">
      <c r="A16" s="16" t="s">
        <v>63</v>
      </c>
      <c r="B16" s="98"/>
      <c r="C16" s="98"/>
      <c r="D16" s="98">
        <f>+性質・旧大田原市!D16+性質・旧黒羽町!D16+性質・旧湯津上村!D16</f>
        <v>515339</v>
      </c>
      <c r="E16" s="98">
        <f>+性質・旧大田原市!E16+性質・旧黒羽町!E16+性質・旧湯津上村!E16</f>
        <v>586829</v>
      </c>
      <c r="F16" s="98">
        <f>+性質・旧大田原市!F16+性質・旧黒羽町!F16+性質・旧湯津上村!F16</f>
        <v>690377</v>
      </c>
      <c r="G16" s="98">
        <f>+性質・旧大田原市!G16+性質・旧黒羽町!G16+性質・旧湯津上村!G16</f>
        <v>631279</v>
      </c>
      <c r="H16" s="98">
        <f>+性質・旧大田原市!H16+性質・旧黒羽町!H16+性質・旧湯津上村!H16</f>
        <v>602910</v>
      </c>
      <c r="I16" s="98">
        <f>+性質・旧大田原市!I16+性質・旧黒羽町!I16+性質・旧湯津上村!I16</f>
        <v>631651</v>
      </c>
      <c r="J16" s="98">
        <f>+性質・旧大田原市!J16+性質・旧黒羽町!J16+性質・旧湯津上村!J16</f>
        <v>546174</v>
      </c>
      <c r="K16" s="98">
        <f>+性質・旧大田原市!K16+性質・旧黒羽町!K16+性質・旧湯津上村!K16</f>
        <v>564150</v>
      </c>
      <c r="L16" s="98">
        <f>+性質・旧大田原市!L16+性質・旧黒羽町!L16+性質・旧湯津上村!L16</f>
        <v>579852</v>
      </c>
      <c r="M16" s="98">
        <f>+性質・旧大田原市!M16+性質・旧黒羽町!M16+性質・旧湯津上村!M16</f>
        <v>584792</v>
      </c>
      <c r="N16" s="98">
        <f>+性質・旧大田原市!N16+性質・旧黒羽町!N16+性質・旧湯津上村!N16</f>
        <v>574382</v>
      </c>
      <c r="O16" s="98">
        <f>+性質・旧大田原市!O16+性質・旧黒羽町!O16+性質・旧湯津上村!O16</f>
        <v>611248</v>
      </c>
      <c r="P16" s="98">
        <f>+性質・旧大田原市!P16+性質・旧黒羽町!P16+性質・旧湯津上村!P16</f>
        <v>764638</v>
      </c>
      <c r="Q16" s="98">
        <f>+性質・旧大田原市!Q16+性質・旧黒羽町!Q16+性質・旧湯津上村!Q16</f>
        <v>816828</v>
      </c>
      <c r="R16" s="16">
        <v>779442</v>
      </c>
      <c r="S16" s="16">
        <v>688740</v>
      </c>
      <c r="T16" s="16">
        <v>627480</v>
      </c>
      <c r="U16" s="16">
        <v>636702</v>
      </c>
      <c r="V16" s="16">
        <v>614938</v>
      </c>
      <c r="W16" s="16">
        <v>767466</v>
      </c>
      <c r="X16" s="16">
        <v>1092739</v>
      </c>
      <c r="Y16" s="16">
        <v>707368</v>
      </c>
      <c r="Z16" s="16">
        <v>858895</v>
      </c>
      <c r="AA16" s="16">
        <v>615141</v>
      </c>
      <c r="AB16" s="16">
        <v>593747</v>
      </c>
      <c r="AC16" s="143">
        <v>578684</v>
      </c>
      <c r="AD16" s="143">
        <v>575598</v>
      </c>
      <c r="AE16" s="143">
        <v>557721</v>
      </c>
      <c r="AF16" s="143">
        <v>568598</v>
      </c>
    </row>
    <row r="17" spans="1:32" ht="18" customHeight="1" x14ac:dyDescent="0.15">
      <c r="A17" s="16" t="s">
        <v>71</v>
      </c>
      <c r="B17" s="98"/>
      <c r="C17" s="98"/>
      <c r="D17" s="98">
        <f>+性質・旧大田原市!D17+性質・旧黒羽町!D17+性質・旧湯津上村!D17</f>
        <v>0</v>
      </c>
      <c r="E17" s="98">
        <f>+性質・旧大田原市!E17+性質・旧黒羽町!E17+性質・旧湯津上村!E17</f>
        <v>0</v>
      </c>
      <c r="F17" s="98">
        <f>+性質・旧大田原市!F17+性質・旧黒羽町!F17+性質・旧湯津上村!F17</f>
        <v>0</v>
      </c>
      <c r="G17" s="98">
        <f>+性質・旧大田原市!G17+性質・旧黒羽町!G17+性質・旧湯津上村!G17</f>
        <v>0</v>
      </c>
      <c r="H17" s="98">
        <f>+性質・旧大田原市!H17+性質・旧黒羽町!H17+性質・旧湯津上村!H17</f>
        <v>0</v>
      </c>
      <c r="I17" s="98">
        <f>+性質・旧大田原市!I17+性質・旧黒羽町!I17+性質・旧湯津上村!I17</f>
        <v>0</v>
      </c>
      <c r="J17" s="98">
        <f>+性質・旧大田原市!J17+性質・旧黒羽町!J17+性質・旧湯津上村!J17</f>
        <v>0</v>
      </c>
      <c r="K17" s="98">
        <f>+性質・旧大田原市!K17+性質・旧黒羽町!K17+性質・旧湯津上村!K17</f>
        <v>0</v>
      </c>
      <c r="L17" s="98">
        <f>+性質・旧大田原市!L17+性質・旧黒羽町!L17+性質・旧湯津上村!L17</f>
        <v>0</v>
      </c>
      <c r="M17" s="98">
        <f>+性質・旧大田原市!M17+性質・旧黒羽町!M17+性質・旧湯津上村!M17</f>
        <v>0</v>
      </c>
      <c r="N17" s="98">
        <f>+性質・旧大田原市!N17+性質・旧黒羽町!N17+性質・旧湯津上村!N17</f>
        <v>0</v>
      </c>
      <c r="O17" s="98">
        <f>+性質・旧大田原市!O17+性質・旧黒羽町!O17+性質・旧湯津上村!O17</f>
        <v>1</v>
      </c>
      <c r="P17" s="98">
        <f>+性質・旧大田原市!P17+性質・旧黒羽町!P17+性質・旧湯津上村!P17</f>
        <v>0</v>
      </c>
      <c r="Q17" s="98">
        <f>+性質・旧大田原市!Q17+性質・旧黒羽町!Q17+性質・旧湯津上村!Q17</f>
        <v>1</v>
      </c>
      <c r="R17" s="16">
        <v>1</v>
      </c>
      <c r="S17" s="16">
        <v>1</v>
      </c>
      <c r="T17" s="16">
        <v>1</v>
      </c>
      <c r="U17" s="16">
        <v>1</v>
      </c>
      <c r="V17" s="16">
        <v>1</v>
      </c>
      <c r="W17" s="16">
        <v>1</v>
      </c>
      <c r="X17" s="16">
        <v>1</v>
      </c>
      <c r="Y17" s="16">
        <v>1</v>
      </c>
      <c r="Z17" s="16">
        <v>1</v>
      </c>
      <c r="AA17" s="16">
        <v>1</v>
      </c>
      <c r="AB17" s="16">
        <v>1</v>
      </c>
      <c r="AC17" s="16">
        <v>1</v>
      </c>
      <c r="AD17" s="16">
        <v>1</v>
      </c>
      <c r="AE17" s="16">
        <v>1</v>
      </c>
      <c r="AF17" s="16">
        <v>1</v>
      </c>
    </row>
    <row r="18" spans="1:32" ht="18" customHeight="1" x14ac:dyDescent="0.15">
      <c r="A18" s="16" t="s">
        <v>153</v>
      </c>
      <c r="B18" s="98"/>
      <c r="C18" s="98"/>
      <c r="D18" s="98">
        <f>+性質・旧大田原市!D18+性質・旧黒羽町!D18+性質・旧湯津上村!D18</f>
        <v>8318360</v>
      </c>
      <c r="E18" s="98">
        <f>+性質・旧大田原市!E18+性質・旧黒羽町!E18+性質・旧湯津上村!E18</f>
        <v>11447821</v>
      </c>
      <c r="F18" s="98">
        <f>+性質・旧大田原市!F18+性質・旧黒羽町!F18+性質・旧湯津上村!F18</f>
        <v>11252123</v>
      </c>
      <c r="G18" s="98">
        <f>+性質・旧大田原市!G18+性質・旧黒羽町!G18+性質・旧湯津上村!G18</f>
        <v>14109824</v>
      </c>
      <c r="H18" s="98">
        <f>+性質・旧大田原市!H18+性質・旧黒羽町!H18+性質・旧湯津上村!H18</f>
        <v>7291441</v>
      </c>
      <c r="I18" s="98">
        <f>+性質・旧大田原市!I18+性質・旧黒羽町!I18+性質・旧湯津上村!I18</f>
        <v>5529711</v>
      </c>
      <c r="J18" s="98">
        <f>+性質・旧大田原市!J18+性質・旧黒羽町!J18+性質・旧湯津上村!J18</f>
        <v>6515457</v>
      </c>
      <c r="K18" s="98">
        <f>+性質・旧大田原市!K18+性質・旧黒羽町!K18+性質・旧湯津上村!K18</f>
        <v>5491023</v>
      </c>
      <c r="L18" s="98">
        <f>+性質・旧大田原市!L18+性質・旧黒羽町!L18+性質・旧湯津上村!L18</f>
        <v>4203289</v>
      </c>
      <c r="M18" s="98">
        <f>+性質・旧大田原市!M18+性質・旧黒羽町!M18+性質・旧湯津上村!M18</f>
        <v>4644962</v>
      </c>
      <c r="N18" s="98">
        <f>+性質・旧大田原市!N18+性質・旧黒羽町!N18+性質・旧湯津上村!N18</f>
        <v>5793904</v>
      </c>
      <c r="O18" s="98">
        <f>+性質・旧大田原市!O18+性質・旧黒羽町!O18+性質・旧湯津上村!O18</f>
        <v>5564372</v>
      </c>
      <c r="P18" s="98">
        <f>+性質・旧大田原市!P18+性質・旧黒羽町!P18+性質・旧湯津上村!P18</f>
        <v>4809572</v>
      </c>
      <c r="Q18" s="98">
        <f>+性質・旧大田原市!Q18+性質・旧黒羽町!Q18+性質・旧湯津上村!Q18</f>
        <v>4847064</v>
      </c>
      <c r="R18" s="16">
        <v>4597711</v>
      </c>
      <c r="S18" s="16">
        <v>4820137</v>
      </c>
      <c r="T18" s="16">
        <v>5823849</v>
      </c>
      <c r="U18" s="16">
        <v>5125271</v>
      </c>
      <c r="V18" s="16">
        <v>7359852</v>
      </c>
      <c r="W18" s="16">
        <v>4333646</v>
      </c>
      <c r="X18" s="16">
        <v>3665377</v>
      </c>
      <c r="Y18" s="16">
        <v>5040094</v>
      </c>
      <c r="Z18" s="16">
        <v>6626991</v>
      </c>
      <c r="AA18" s="16">
        <v>2633656</v>
      </c>
      <c r="AB18" s="16">
        <v>3998988</v>
      </c>
      <c r="AC18" s="143">
        <v>5162955</v>
      </c>
      <c r="AD18" s="143">
        <v>4127155</v>
      </c>
      <c r="AE18" s="143">
        <v>3145742</v>
      </c>
      <c r="AF18" s="143">
        <v>3199919</v>
      </c>
    </row>
    <row r="19" spans="1:32" ht="18" customHeight="1" x14ac:dyDescent="0.15">
      <c r="A19" s="16" t="s">
        <v>65</v>
      </c>
      <c r="B19" s="98"/>
      <c r="C19" s="98"/>
      <c r="D19" s="98">
        <f>+性質・旧大田原市!D19+性質・旧黒羽町!D19+性質・旧湯津上村!D19</f>
        <v>3091308</v>
      </c>
      <c r="E19" s="98">
        <f>+性質・旧大田原市!E19+性質・旧黒羽町!E19+性質・旧湯津上村!E19</f>
        <v>2993191</v>
      </c>
      <c r="F19" s="98">
        <f>+性質・旧大田原市!F19+性質・旧黒羽町!F19+性質・旧湯津上村!F19</f>
        <v>2558687</v>
      </c>
      <c r="G19" s="98">
        <f>+性質・旧大田原市!G19+性質・旧黒羽町!G19+性質・旧湯津上村!G19</f>
        <v>2031760</v>
      </c>
      <c r="H19" s="98">
        <f>+性質・旧大田原市!H19+性質・旧黒羽町!H19+性質・旧湯津上村!H19</f>
        <v>1430434</v>
      </c>
      <c r="I19" s="98">
        <f>+性質・旧大田原市!I19+性質・旧黒羽町!I19+性質・旧湯津上村!I19</f>
        <v>1823226</v>
      </c>
      <c r="J19" s="98">
        <f>+性質・旧大田原市!J19+性質・旧黒羽町!J19+性質・旧湯津上村!J19</f>
        <v>1744955</v>
      </c>
      <c r="K19" s="98">
        <f>+性質・旧大田原市!K19+性質・旧黒羽町!K19+性質・旧湯津上村!K19</f>
        <v>1405490</v>
      </c>
      <c r="L19" s="98">
        <f>+性質・旧大田原市!L19+性質・旧黒羽町!L19+性質・旧湯津上村!L19</f>
        <v>998473</v>
      </c>
      <c r="M19" s="98">
        <f>+性質・旧大田原市!M19+性質・旧黒羽町!M19+性質・旧湯津上村!M19</f>
        <v>824931</v>
      </c>
      <c r="N19" s="98">
        <f>+性質・旧大田原市!N19+性質・旧黒羽町!N19+性質・旧湯津上村!N19</f>
        <v>747911</v>
      </c>
      <c r="O19" s="98">
        <f>+性質・旧大田原市!O19+性質・旧黒羽町!O19+性質・旧湯津上村!O19</f>
        <v>1031892</v>
      </c>
      <c r="P19" s="98">
        <f>+性質・旧大田原市!P19+性質・旧黒羽町!P19+性質・旧湯津上村!P19</f>
        <v>1009978</v>
      </c>
      <c r="Q19" s="98">
        <f>+性質・旧大田原市!Q19+性質・旧黒羽町!Q19+性質・旧湯津上村!Q19</f>
        <v>678710</v>
      </c>
      <c r="R19" s="16">
        <v>1466597</v>
      </c>
      <c r="S19" s="16">
        <v>1524706</v>
      </c>
      <c r="T19" s="16">
        <v>2625187</v>
      </c>
      <c r="U19" s="16">
        <v>2858715</v>
      </c>
      <c r="V19" s="16">
        <v>4564478</v>
      </c>
      <c r="W19" s="16">
        <v>2265114</v>
      </c>
      <c r="X19" s="16">
        <v>2624469</v>
      </c>
      <c r="Y19" s="16">
        <v>2805790</v>
      </c>
      <c r="Z19" s="16">
        <v>5221094</v>
      </c>
      <c r="AA19" s="16">
        <v>1417635</v>
      </c>
      <c r="AB19" s="16">
        <v>2840378</v>
      </c>
      <c r="AC19" s="143">
        <v>2837427</v>
      </c>
      <c r="AD19" s="143">
        <v>2643466</v>
      </c>
      <c r="AE19" s="143">
        <v>1919614</v>
      </c>
      <c r="AF19" s="143">
        <v>2218976</v>
      </c>
    </row>
    <row r="20" spans="1:32" ht="18" customHeight="1" x14ac:dyDescent="0.15">
      <c r="A20" s="16" t="s">
        <v>66</v>
      </c>
      <c r="B20" s="98"/>
      <c r="C20" s="98"/>
      <c r="D20" s="98">
        <f>+性質・旧大田原市!D20+性質・旧黒羽町!D20+性質・旧湯津上村!D20</f>
        <v>5174580</v>
      </c>
      <c r="E20" s="98">
        <f>+性質・旧大田原市!E20+性質・旧黒羽町!E20+性質・旧湯津上村!E20</f>
        <v>8352282</v>
      </c>
      <c r="F20" s="98">
        <f>+性質・旧大田原市!F20+性質・旧黒羽町!F20+性質・旧湯津上村!F20</f>
        <v>8323665</v>
      </c>
      <c r="G20" s="98">
        <f>+性質・旧大田原市!G20+性質・旧黒羽町!G20+性質・旧湯津上村!G20</f>
        <v>11734171</v>
      </c>
      <c r="H20" s="98">
        <f>+性質・旧大田原市!H20+性質・旧黒羽町!H20+性質・旧湯津上村!H20</f>
        <v>5375335</v>
      </c>
      <c r="I20" s="98">
        <f>+性質・旧大田原市!I20+性質・旧黒羽町!I20+性質・旧湯津上村!I20</f>
        <v>3451066</v>
      </c>
      <c r="J20" s="98">
        <f>+性質・旧大田原市!J20+性質・旧黒羽町!J20+性質・旧湯津上村!J20</f>
        <v>4533608</v>
      </c>
      <c r="K20" s="98">
        <f>+性質・旧大田原市!K20+性質・旧黒羽町!K20+性質・旧湯津上村!K20</f>
        <v>3798373</v>
      </c>
      <c r="L20" s="98">
        <f>+性質・旧大田原市!L20+性質・旧黒羽町!L20+性質・旧湯津上村!L20</f>
        <v>2837010</v>
      </c>
      <c r="M20" s="98">
        <f>+性質・旧大田原市!M20+性質・旧黒羽町!M20+性質・旧湯津上村!M20</f>
        <v>3424076</v>
      </c>
      <c r="N20" s="98">
        <f>+性質・旧大田原市!N20+性質・旧黒羽町!N20+性質・旧湯津上村!N20</f>
        <v>4731277</v>
      </c>
      <c r="O20" s="98">
        <f>+性質・旧大田原市!O20+性質・旧黒羽町!O20+性質・旧湯津上村!O20</f>
        <v>4147424</v>
      </c>
      <c r="P20" s="98">
        <f>+性質・旧大田原市!P20+性質・旧黒羽町!P20+性質・旧湯津上村!P20</f>
        <v>3542560</v>
      </c>
      <c r="Q20" s="98">
        <f>+性質・旧大田原市!Q20+性質・旧黒羽町!Q20+性質・旧湯津上村!Q20</f>
        <v>3913841</v>
      </c>
      <c r="R20" s="16">
        <v>2960414</v>
      </c>
      <c r="S20" s="16">
        <v>3092070</v>
      </c>
      <c r="T20" s="16">
        <v>3145273</v>
      </c>
      <c r="U20" s="16">
        <v>2224410</v>
      </c>
      <c r="V20" s="16">
        <v>2696545</v>
      </c>
      <c r="W20" s="16">
        <v>1984695</v>
      </c>
      <c r="X20" s="16">
        <v>1003682</v>
      </c>
      <c r="Y20" s="16">
        <v>2149811</v>
      </c>
      <c r="Z20" s="16">
        <v>1380599</v>
      </c>
      <c r="AA20" s="16">
        <v>1171871</v>
      </c>
      <c r="AB20" s="16">
        <v>1123707</v>
      </c>
      <c r="AC20" s="143">
        <v>2303024</v>
      </c>
      <c r="AD20" s="143">
        <v>1436492</v>
      </c>
      <c r="AE20" s="143">
        <v>1133013</v>
      </c>
      <c r="AF20" s="143">
        <v>859921</v>
      </c>
    </row>
    <row r="21" spans="1:32" ht="18" customHeight="1" x14ac:dyDescent="0.15">
      <c r="A21" s="16" t="s">
        <v>154</v>
      </c>
      <c r="B21" s="98"/>
      <c r="C21" s="98"/>
      <c r="D21" s="98">
        <f>+性質・旧大田原市!D21+性質・旧黒羽町!D21+性質・旧湯津上村!D21</f>
        <v>72567</v>
      </c>
      <c r="E21" s="98">
        <f>+性質・旧大田原市!E21+性質・旧黒羽町!E21+性質・旧湯津上村!E21</f>
        <v>23725</v>
      </c>
      <c r="F21" s="98">
        <f>+性質・旧大田原市!F21+性質・旧黒羽町!F21+性質・旧湯津上村!F21</f>
        <v>23502</v>
      </c>
      <c r="G21" s="98">
        <f>+性質・旧大田原市!G21+性質・旧黒羽町!G21+性質・旧湯津上村!G21</f>
        <v>59820</v>
      </c>
      <c r="H21" s="98">
        <f>+性質・旧大田原市!H21+性質・旧黒羽町!H21+性質・旧湯津上村!H21</f>
        <v>68849</v>
      </c>
      <c r="I21" s="98">
        <f>+性質・旧大田原市!I21+性質・旧黒羽町!I21+性質・旧湯津上村!I21</f>
        <v>0</v>
      </c>
      <c r="J21" s="98">
        <f>+性質・旧大田原市!J21+性質・旧黒羽町!J21+性質・旧湯津上村!J21</f>
        <v>105462</v>
      </c>
      <c r="K21" s="98">
        <f>+性質・旧大田原市!K21+性質・旧黒羽町!K21+性質・旧湯津上村!K21</f>
        <v>482343</v>
      </c>
      <c r="L21" s="98">
        <f>+性質・旧大田原市!L21+性質・旧黒羽町!L21+性質・旧湯津上村!L21</f>
        <v>653816</v>
      </c>
      <c r="M21" s="98">
        <f>+性質・旧大田原市!M21+性質・旧黒羽町!M21+性質・旧湯津上村!M21</f>
        <v>128181</v>
      </c>
      <c r="N21" s="98">
        <f>+性質・旧大田原市!N21+性質・旧黒羽町!N21+性質・旧湯津上村!N21</f>
        <v>394387</v>
      </c>
      <c r="O21" s="98">
        <f>+性質・旧大田原市!O21+性質・旧黒羽町!O21+性質・旧湯津上村!O21</f>
        <v>210664</v>
      </c>
      <c r="P21" s="98">
        <f>+性質・旧大田原市!P21+性質・旧黒羽町!P21+性質・旧湯津上村!P21</f>
        <v>462</v>
      </c>
      <c r="Q21" s="98">
        <f>+性質・旧大田原市!Q21+性質・旧黒羽町!Q21+性質・旧湯津上村!Q21</f>
        <v>13148</v>
      </c>
      <c r="R21" s="16">
        <v>0</v>
      </c>
      <c r="S21" s="16">
        <v>12175</v>
      </c>
      <c r="T21" s="16">
        <v>4964</v>
      </c>
      <c r="U21" s="16">
        <v>6487</v>
      </c>
      <c r="V21" s="16">
        <v>3063</v>
      </c>
      <c r="W21" s="16">
        <v>41576</v>
      </c>
      <c r="X21" s="16">
        <v>839953</v>
      </c>
      <c r="Y21" s="16">
        <v>749113</v>
      </c>
      <c r="Z21" s="16">
        <v>93747</v>
      </c>
      <c r="AA21" s="16">
        <v>11838</v>
      </c>
      <c r="AB21" s="16">
        <v>91347</v>
      </c>
      <c r="AC21" s="143">
        <v>8618</v>
      </c>
      <c r="AD21" s="143">
        <v>2016968</v>
      </c>
      <c r="AE21" s="143">
        <v>3379771</v>
      </c>
      <c r="AF21" s="143">
        <v>359613</v>
      </c>
    </row>
    <row r="22" spans="1:32" ht="18" customHeight="1" x14ac:dyDescent="0.15">
      <c r="A22" s="16" t="s">
        <v>155</v>
      </c>
      <c r="B22" s="98"/>
      <c r="C22" s="98"/>
      <c r="D22" s="98">
        <f>+性質・旧大田原市!D22+性質・旧黒羽町!D22+性質・旧湯津上村!D22</f>
        <v>0</v>
      </c>
      <c r="E22" s="98">
        <f>+性質・旧大田原市!E22+性質・旧黒羽町!E22+性質・旧湯津上村!E22</f>
        <v>0</v>
      </c>
      <c r="F22" s="98">
        <f>+性質・旧大田原市!F22+性質・旧黒羽町!F22+性質・旧湯津上村!F22</f>
        <v>0</v>
      </c>
      <c r="G22" s="98">
        <f>+性質・旧大田原市!G22+性質・旧黒羽町!G22+性質・旧湯津上村!G22</f>
        <v>0</v>
      </c>
      <c r="H22" s="98">
        <f>+性質・旧大田原市!H22+性質・旧黒羽町!H22+性質・旧湯津上村!H22</f>
        <v>0</v>
      </c>
      <c r="I22" s="98">
        <f>+性質・旧大田原市!I22+性質・旧黒羽町!I22+性質・旧湯津上村!I22</f>
        <v>0</v>
      </c>
      <c r="J22" s="98">
        <f>+性質・旧大田原市!J22+性質・旧黒羽町!J22+性質・旧湯津上村!J22</f>
        <v>0</v>
      </c>
      <c r="K22" s="98">
        <f>+性質・旧大田原市!K22+性質・旧黒羽町!K22+性質・旧湯津上村!K22</f>
        <v>0</v>
      </c>
      <c r="L22" s="98">
        <f>+性質・旧大田原市!L22+性質・旧黒羽町!L22+性質・旧湯津上村!L22</f>
        <v>0</v>
      </c>
      <c r="M22" s="98">
        <f>+性質・旧大田原市!M22+性質・旧黒羽町!M22+性質・旧湯津上村!M22</f>
        <v>0</v>
      </c>
      <c r="N22" s="98">
        <f>+性質・旧大田原市!N22+性質・旧黒羽町!N22+性質・旧湯津上村!N22</f>
        <v>0</v>
      </c>
      <c r="O22" s="98">
        <f>+性質・旧大田原市!O22+性質・旧黒羽町!O22+性質・旧湯津上村!O22</f>
        <v>1</v>
      </c>
      <c r="P22" s="98">
        <f>+性質・旧大田原市!P22+性質・旧黒羽町!P22+性質・旧湯津上村!P22</f>
        <v>0</v>
      </c>
      <c r="Q22" s="98">
        <f>+性質・旧大田原市!Q22+性質・旧黒羽町!Q22+性質・旧湯津上村!Q22</f>
        <v>1</v>
      </c>
      <c r="R22" s="16">
        <v>1</v>
      </c>
      <c r="S22" s="16">
        <v>1</v>
      </c>
      <c r="T22" s="16">
        <v>1</v>
      </c>
      <c r="U22" s="16">
        <v>1</v>
      </c>
      <c r="V22" s="16">
        <v>1</v>
      </c>
      <c r="W22" s="16">
        <v>1</v>
      </c>
      <c r="X22" s="16">
        <v>1</v>
      </c>
      <c r="Y22" s="16">
        <v>1</v>
      </c>
      <c r="Z22" s="16">
        <v>1</v>
      </c>
      <c r="AA22" s="16">
        <v>1</v>
      </c>
      <c r="AB22" s="16">
        <v>1</v>
      </c>
      <c r="AC22" s="16">
        <v>1</v>
      </c>
      <c r="AD22" s="16">
        <v>1</v>
      </c>
      <c r="AE22" s="16">
        <v>1</v>
      </c>
      <c r="AF22" s="16">
        <v>1</v>
      </c>
    </row>
    <row r="23" spans="1:32" ht="18" customHeight="1" x14ac:dyDescent="0.15">
      <c r="A23" s="16" t="s">
        <v>50</v>
      </c>
      <c r="B23" s="98"/>
      <c r="C23" s="98"/>
      <c r="D23" s="98">
        <f>+性質・旧大田原市!D23+性質・旧黒羽町!D23+性質・旧湯津上村!D23</f>
        <v>23129795</v>
      </c>
      <c r="E23" s="98">
        <f>+性質・旧大田原市!E23+性質・旧黒羽町!E23+性質・旧湯津上村!E23</f>
        <v>27146889</v>
      </c>
      <c r="F23" s="98">
        <f>+性質・旧大田原市!F23+性質・旧黒羽町!F23+性質・旧湯津上村!F23</f>
        <v>27629521</v>
      </c>
      <c r="G23" s="98">
        <f>+性質・旧大田原市!G23+性質・旧黒羽町!G23+性質・旧湯津上村!G23</f>
        <v>31089085</v>
      </c>
      <c r="H23" s="98">
        <f>+性質・旧大田原市!H23+性質・旧黒羽町!H23+性質・旧湯津上村!H23</f>
        <v>25571954</v>
      </c>
      <c r="I23" s="98">
        <f>+性質・旧大田原市!I23+性質・旧黒羽町!I23+性質・旧湯津上村!I23</f>
        <v>25558394</v>
      </c>
      <c r="J23" s="98">
        <f>+性質・旧大田原市!J23+性質・旧黒羽町!J23+性質・旧湯津上村!J23</f>
        <v>26981067</v>
      </c>
      <c r="K23" s="98">
        <f>+性質・旧大田原市!K23+性質・旧黒羽町!K23+性質・旧湯津上村!K23</f>
        <v>26702538</v>
      </c>
      <c r="L23" s="98">
        <f>+性質・旧大田原市!L23+性質・旧黒羽町!L23+性質・旧湯津上村!L23</f>
        <v>28035295</v>
      </c>
      <c r="M23" s="98">
        <f>+性質・旧大田原市!M23+性質・旧黒羽町!M23+性質・旧湯津上村!M23</f>
        <v>25896431</v>
      </c>
      <c r="N23" s="98">
        <f>+性質・旧大田原市!N23+性質・旧黒羽町!N23+性質・旧湯津上村!N23</f>
        <v>27190142</v>
      </c>
      <c r="O23" s="98">
        <f>+性質・旧大田原市!O23+性質・旧黒羽町!O23+性質・旧湯津上村!O23</f>
        <v>26340665</v>
      </c>
      <c r="P23" s="98">
        <f>+性質・旧大田原市!P23+性質・旧黒羽町!P23+性質・旧湯津上村!P23</f>
        <v>26051421</v>
      </c>
      <c r="Q23" s="98">
        <f>+性質・旧大田原市!Q23+性質・旧黒羽町!Q23+性質・旧湯津上村!Q23</f>
        <v>26561231</v>
      </c>
      <c r="R23" s="17">
        <f t="shared" ref="R23:X23" si="0">SUM(R4:R22)-R5-R8-R9-R13-R19-R20</f>
        <v>27399611</v>
      </c>
      <c r="S23" s="17">
        <f t="shared" si="0"/>
        <v>28856416</v>
      </c>
      <c r="T23" s="17">
        <f t="shared" si="0"/>
        <v>28681346</v>
      </c>
      <c r="U23" s="17">
        <f t="shared" si="0"/>
        <v>28730306</v>
      </c>
      <c r="V23" s="17">
        <f t="shared" si="0"/>
        <v>32713531</v>
      </c>
      <c r="W23" s="17">
        <f t="shared" si="0"/>
        <v>31324966</v>
      </c>
      <c r="X23" s="17">
        <f t="shared" si="0"/>
        <v>32357925</v>
      </c>
      <c r="Y23" s="17">
        <f t="shared" ref="Y23:AB23" si="1">SUM(Y4:Y22)-Y5-Y8-Y9-Y13-Y19-Y20</f>
        <v>32309185</v>
      </c>
      <c r="Z23" s="17">
        <f t="shared" si="1"/>
        <v>35601349</v>
      </c>
      <c r="AA23" s="17">
        <f t="shared" si="1"/>
        <v>31742995</v>
      </c>
      <c r="AB23" s="17">
        <f t="shared" si="1"/>
        <v>34287174</v>
      </c>
      <c r="AC23" s="17">
        <f t="shared" ref="AC23:AD23" si="2">SUM(AC4:AC22)-AC5-AC8-AC9-AC13-AC19-AC20</f>
        <v>34102594</v>
      </c>
      <c r="AD23" s="17">
        <f t="shared" si="2"/>
        <v>34007616</v>
      </c>
      <c r="AE23" s="17">
        <f t="shared" ref="AE23" si="3">SUM(AE4:AE22)-AE5-AE8-AE9-AE13-AE19-AE20</f>
        <v>34608497</v>
      </c>
      <c r="AF23" s="17">
        <f t="shared" ref="AF23" si="4">SUM(AF4:AF22)-AF5-AF8-AF9-AF13-AF19-AF20</f>
        <v>32264260</v>
      </c>
    </row>
    <row r="24" spans="1:32" ht="18" customHeight="1" x14ac:dyDescent="0.15">
      <c r="A24" s="16" t="s">
        <v>69</v>
      </c>
      <c r="B24" s="98"/>
      <c r="C24" s="98"/>
      <c r="D24" s="98">
        <f>+性質・旧大田原市!D24+性質・旧黒羽町!D24+性質・旧湯津上村!D24</f>
        <v>7219291</v>
      </c>
      <c r="E24" s="98">
        <f>+性質・旧大田原市!E24+性質・旧黒羽町!E24+性質・旧湯津上村!E24</f>
        <v>7827818</v>
      </c>
      <c r="F24" s="98">
        <f>+性質・旧大田原市!F24+性質・旧黒羽町!F24+性質・旧湯津上村!F24</f>
        <v>8507884</v>
      </c>
      <c r="G24" s="98">
        <f>+性質・旧大田原市!G24+性質・旧黒羽町!G24+性質・旧湯津上村!G24</f>
        <v>9219078</v>
      </c>
      <c r="H24" s="98">
        <f>+性質・旧大田原市!H24+性質・旧黒羽町!H24+性質・旧湯津上村!H24</f>
        <v>10212247</v>
      </c>
      <c r="I24" s="98">
        <f>+性質・旧大田原市!I24+性質・旧黒羽町!I24+性質・旧湯津上村!I24</f>
        <v>11242662</v>
      </c>
      <c r="J24" s="98">
        <f>+性質・旧大田原市!J24+性質・旧黒羽町!J24+性質・旧湯津上村!J24</f>
        <v>11557981</v>
      </c>
      <c r="K24" s="98">
        <f>+性質・旧大田原市!K24+性質・旧黒羽町!K24+性質・旧湯津上村!K24</f>
        <v>11862215</v>
      </c>
      <c r="L24" s="98">
        <f>+性質・旧大田原市!L24+性質・旧黒羽町!L24+性質・旧湯津上村!L24</f>
        <v>12824597</v>
      </c>
      <c r="M24" s="98">
        <f>+性質・旧大田原市!M24+性質・旧黒羽町!M24+性質・旧湯津上村!M24</f>
        <v>10795536</v>
      </c>
      <c r="N24" s="98">
        <f>+性質・旧大田原市!N24+性質・旧黒羽町!N24+性質・旧湯津上村!N24</f>
        <v>10919597</v>
      </c>
      <c r="O24" s="98">
        <f>+性質・旧大田原市!O24+性質・旧黒羽町!O24+性質・旧湯津上村!O24</f>
        <v>10883012</v>
      </c>
      <c r="P24" s="98">
        <f>+性質・旧大田原市!P24+性質・旧黒羽町!P24+性質・旧湯津上村!P24</f>
        <v>11098791</v>
      </c>
      <c r="Q24" s="98">
        <f>+性質・旧大田原市!Q24+性質・旧黒羽町!Q24+性質・旧湯津上村!Q24</f>
        <v>11097608</v>
      </c>
      <c r="R24" s="17">
        <f t="shared" ref="R24:X24" si="5">SUM(R4:R7)-R5</f>
        <v>10991796</v>
      </c>
      <c r="S24" s="17">
        <f t="shared" si="5"/>
        <v>10974866</v>
      </c>
      <c r="T24" s="17">
        <f t="shared" si="5"/>
        <v>11769086</v>
      </c>
      <c r="U24" s="17">
        <f t="shared" si="5"/>
        <v>12129510</v>
      </c>
      <c r="V24" s="17">
        <f t="shared" si="5"/>
        <v>12278132</v>
      </c>
      <c r="W24" s="17">
        <f t="shared" si="5"/>
        <v>13337033</v>
      </c>
      <c r="X24" s="17">
        <f t="shared" si="5"/>
        <v>13941964</v>
      </c>
      <c r="Y24" s="17">
        <f t="shared" ref="Y24:AB24" si="6">SUM(Y4:Y7)-Y5</f>
        <v>13837708</v>
      </c>
      <c r="Z24" s="17">
        <f t="shared" si="6"/>
        <v>13757357</v>
      </c>
      <c r="AA24" s="17">
        <f t="shared" si="6"/>
        <v>14456516</v>
      </c>
      <c r="AB24" s="17">
        <f t="shared" si="6"/>
        <v>14764661</v>
      </c>
      <c r="AC24" s="17">
        <f t="shared" ref="AC24:AD24" si="7">SUM(AC4:AC7)-AC5</f>
        <v>14819524</v>
      </c>
      <c r="AD24" s="17">
        <f t="shared" si="7"/>
        <v>14555961</v>
      </c>
      <c r="AE24" s="17">
        <f t="shared" ref="AE24" si="8">SUM(AE4:AE7)-AE5</f>
        <v>14781506</v>
      </c>
      <c r="AF24" s="17">
        <f t="shared" ref="AF24" si="9">SUM(AF4:AF7)-AF5</f>
        <v>15142229</v>
      </c>
    </row>
    <row r="25" spans="1:32" ht="18" customHeight="1" x14ac:dyDescent="0.15">
      <c r="A25" s="16" t="s">
        <v>156</v>
      </c>
      <c r="B25" s="98"/>
      <c r="C25" s="98"/>
      <c r="D25" s="98">
        <f>+性質・旧大田原市!D25+性質・旧黒羽町!D25+性質・旧湯津上村!D25</f>
        <v>8390927</v>
      </c>
      <c r="E25" s="98">
        <f>+性質・旧大田原市!E25+性質・旧黒羽町!E25+性質・旧湯津上村!E25</f>
        <v>11471546</v>
      </c>
      <c r="F25" s="98">
        <f>+性質・旧大田原市!F25+性質・旧黒羽町!F25+性質・旧湯津上村!F25</f>
        <v>11275625</v>
      </c>
      <c r="G25" s="98">
        <f>+性質・旧大田原市!G25+性質・旧黒羽町!G25+性質・旧湯津上村!G25</f>
        <v>14169644</v>
      </c>
      <c r="H25" s="98">
        <f>+性質・旧大田原市!H25+性質・旧黒羽町!H25+性質・旧湯津上村!H25</f>
        <v>7360290</v>
      </c>
      <c r="I25" s="98">
        <f>+性質・旧大田原市!I25+性質・旧黒羽町!I25+性質・旧湯津上村!I25</f>
        <v>5529711</v>
      </c>
      <c r="J25" s="98">
        <f>+性質・旧大田原市!J25+性質・旧黒羽町!J25+性質・旧湯津上村!J25</f>
        <v>6620919</v>
      </c>
      <c r="K25" s="98">
        <f>+性質・旧大田原市!K25+性質・旧黒羽町!K25+性質・旧湯津上村!K25</f>
        <v>5973366</v>
      </c>
      <c r="L25" s="98">
        <f>+性質・旧大田原市!L25+性質・旧黒羽町!L25+性質・旧湯津上村!L25</f>
        <v>4857105</v>
      </c>
      <c r="M25" s="98">
        <f>+性質・旧大田原市!M25+性質・旧黒羽町!M25+性質・旧湯津上村!M25</f>
        <v>4773143</v>
      </c>
      <c r="N25" s="98">
        <f>+性質・旧大田原市!N25+性質・旧黒羽町!N25+性質・旧湯津上村!N25</f>
        <v>6188291</v>
      </c>
      <c r="O25" s="98">
        <f>+性質・旧大田原市!O25+性質・旧黒羽町!O25+性質・旧湯津上村!O25</f>
        <v>5775037</v>
      </c>
      <c r="P25" s="98">
        <f>+性質・旧大田原市!P25+性質・旧黒羽町!P25+性質・旧湯津上村!P25</f>
        <v>4810034</v>
      </c>
      <c r="Q25" s="98">
        <f>+性質・旧大田原市!Q25+性質・旧黒羽町!Q25+性質・旧湯津上村!Q25</f>
        <v>4860213</v>
      </c>
      <c r="R25" s="17">
        <f t="shared" ref="R25:X25" si="10">+R18+R21+R22</f>
        <v>4597712</v>
      </c>
      <c r="S25" s="17">
        <f t="shared" si="10"/>
        <v>4832313</v>
      </c>
      <c r="T25" s="17">
        <f t="shared" si="10"/>
        <v>5828814</v>
      </c>
      <c r="U25" s="17">
        <f t="shared" si="10"/>
        <v>5131759</v>
      </c>
      <c r="V25" s="17">
        <f t="shared" si="10"/>
        <v>7362916</v>
      </c>
      <c r="W25" s="17">
        <f t="shared" si="10"/>
        <v>4375223</v>
      </c>
      <c r="X25" s="17">
        <f t="shared" si="10"/>
        <v>4505331</v>
      </c>
      <c r="Y25" s="17">
        <f t="shared" ref="Y25:AB25" si="11">+Y18+Y21+Y22</f>
        <v>5789208</v>
      </c>
      <c r="Z25" s="17">
        <f t="shared" si="11"/>
        <v>6720739</v>
      </c>
      <c r="AA25" s="17">
        <f t="shared" si="11"/>
        <v>2645495</v>
      </c>
      <c r="AB25" s="17">
        <f t="shared" si="11"/>
        <v>4090336</v>
      </c>
      <c r="AC25" s="17">
        <f t="shared" ref="AC25:AD25" si="12">+AC18+AC21+AC22</f>
        <v>5171574</v>
      </c>
      <c r="AD25" s="17">
        <f t="shared" si="12"/>
        <v>6144124</v>
      </c>
      <c r="AE25" s="17">
        <f t="shared" ref="AE25" si="13">+AE18+AE21+AE22</f>
        <v>6525514</v>
      </c>
      <c r="AF25" s="17">
        <f t="shared" ref="AF25" si="14">+AF18+AF21+AF22</f>
        <v>3559533</v>
      </c>
    </row>
    <row r="26" spans="1:32" ht="18" customHeight="1" x14ac:dyDescent="0.15"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</row>
    <row r="27" spans="1:32" ht="18" customHeight="1" x14ac:dyDescent="0.15"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</row>
    <row r="28" spans="1:32" ht="18" customHeight="1" x14ac:dyDescent="0.15"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</row>
    <row r="29" spans="1:32" ht="18" customHeight="1" x14ac:dyDescent="0.15"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</row>
    <row r="30" spans="1:32" ht="18" customHeight="1" x14ac:dyDescent="0.2">
      <c r="A30" s="27" t="s">
        <v>81</v>
      </c>
      <c r="B30" s="116"/>
      <c r="C30" s="116"/>
      <c r="D30" s="116"/>
      <c r="E30" s="116"/>
      <c r="F30" s="116"/>
      <c r="G30" s="116"/>
      <c r="H30" s="116"/>
      <c r="I30" s="116"/>
      <c r="J30" s="116"/>
      <c r="K30" s="28" t="str">
        <f>財政指標!$AF$1</f>
        <v>大田原市</v>
      </c>
      <c r="M30" s="116"/>
      <c r="N30" s="116"/>
      <c r="O30" s="116"/>
      <c r="P30" s="116"/>
      <c r="Q30" s="116"/>
      <c r="R30" s="28"/>
      <c r="S30" s="28"/>
      <c r="T30" s="28"/>
      <c r="U30" s="28" t="str">
        <f>財政指標!$AF$1</f>
        <v>大田原市</v>
      </c>
      <c r="W30" s="28"/>
      <c r="X30" s="28"/>
      <c r="Y30" s="28"/>
      <c r="Z30" s="28"/>
      <c r="AA30" s="28"/>
      <c r="AB30" s="28"/>
      <c r="AC30" s="28"/>
      <c r="AE30" s="28" t="str">
        <f>財政指標!$AF$1</f>
        <v>大田原市</v>
      </c>
    </row>
    <row r="31" spans="1:32" ht="18" customHeight="1" x14ac:dyDescent="0.15">
      <c r="B31" s="115"/>
      <c r="C31" s="115"/>
      <c r="D31" s="115"/>
      <c r="E31" s="115"/>
      <c r="F31" s="115"/>
      <c r="G31" s="115"/>
      <c r="H31" s="115"/>
      <c r="I31" s="115"/>
      <c r="J31" s="115"/>
      <c r="K31" s="18"/>
      <c r="L31" s="18" t="s">
        <v>344</v>
      </c>
      <c r="M31" s="115"/>
      <c r="N31" s="115"/>
      <c r="O31" s="115"/>
      <c r="P31" s="115"/>
      <c r="Q31" s="115"/>
      <c r="U31" s="18"/>
      <c r="V31" s="18" t="s">
        <v>344</v>
      </c>
      <c r="AE31" s="18"/>
      <c r="AF31" s="18" t="s">
        <v>344</v>
      </c>
    </row>
    <row r="32" spans="1:32" s="129" customFormat="1" ht="18" customHeight="1" x14ac:dyDescent="0.2">
      <c r="A32" s="43"/>
      <c r="B32" s="128" t="s">
        <v>168</v>
      </c>
      <c r="C32" s="68" t="s">
        <v>197</v>
      </c>
      <c r="D32" s="68" t="s">
        <v>289</v>
      </c>
      <c r="E32" s="68" t="s">
        <v>290</v>
      </c>
      <c r="F32" s="68" t="s">
        <v>200</v>
      </c>
      <c r="G32" s="68" t="s">
        <v>291</v>
      </c>
      <c r="H32" s="68" t="s">
        <v>292</v>
      </c>
      <c r="I32" s="68" t="s">
        <v>293</v>
      </c>
      <c r="J32" s="69" t="s">
        <v>294</v>
      </c>
      <c r="K32" s="69" t="s">
        <v>295</v>
      </c>
      <c r="L32" s="68" t="s">
        <v>296</v>
      </c>
      <c r="M32" s="68" t="s">
        <v>297</v>
      </c>
      <c r="N32" s="68" t="s">
        <v>298</v>
      </c>
      <c r="O32" s="65" t="s">
        <v>265</v>
      </c>
      <c r="P32" s="65" t="s">
        <v>266</v>
      </c>
      <c r="Q32" s="65" t="s">
        <v>267</v>
      </c>
      <c r="R32" s="39" t="s">
        <v>164</v>
      </c>
      <c r="S32" s="39" t="s">
        <v>311</v>
      </c>
      <c r="T32" s="39" t="s">
        <v>312</v>
      </c>
      <c r="U32" s="39" t="s">
        <v>319</v>
      </c>
      <c r="V32" s="39" t="s">
        <v>320</v>
      </c>
      <c r="W32" s="39" t="s">
        <v>321</v>
      </c>
      <c r="X32" s="39" t="s">
        <v>322</v>
      </c>
      <c r="Y32" s="39" t="s">
        <v>329</v>
      </c>
      <c r="Z32" s="39" t="s">
        <v>330</v>
      </c>
      <c r="AA32" s="39" t="s">
        <v>331</v>
      </c>
      <c r="AB32" s="39" t="s">
        <v>332</v>
      </c>
      <c r="AC32" s="39" t="s">
        <v>335</v>
      </c>
      <c r="AD32" s="39" t="s">
        <v>339</v>
      </c>
      <c r="AE32" s="39" t="str">
        <f>AE3</f>
        <v>１８(H30)</v>
      </c>
      <c r="AF32" s="39" t="str">
        <f>AF3</f>
        <v>１９(R１)</v>
      </c>
    </row>
    <row r="33" spans="1:32" ht="18" customHeight="1" x14ac:dyDescent="0.15">
      <c r="A33" s="16" t="s">
        <v>51</v>
      </c>
      <c r="B33" s="98"/>
      <c r="C33" s="98"/>
      <c r="D33" s="99">
        <f t="shared" ref="D33:Q48" si="15">D4/D$23*100</f>
        <v>21.177524487354944</v>
      </c>
      <c r="E33" s="99">
        <f t="shared" si="15"/>
        <v>19.240370415925007</v>
      </c>
      <c r="F33" s="99">
        <f t="shared" si="15"/>
        <v>19.628494464308666</v>
      </c>
      <c r="G33" s="99">
        <f t="shared" si="15"/>
        <v>18.196106447005437</v>
      </c>
      <c r="H33" s="99">
        <f t="shared" si="15"/>
        <v>22.860775519930936</v>
      </c>
      <c r="I33" s="99">
        <f t="shared" si="15"/>
        <v>23.515049498024016</v>
      </c>
      <c r="J33" s="99">
        <f t="shared" si="15"/>
        <v>22.83074646380738</v>
      </c>
      <c r="K33" s="99">
        <f t="shared" si="15"/>
        <v>23.471177159264787</v>
      </c>
      <c r="L33" s="99">
        <f t="shared" si="15"/>
        <v>22.075034345099631</v>
      </c>
      <c r="M33" s="99">
        <f t="shared" si="15"/>
        <v>23.092267038651002</v>
      </c>
      <c r="N33" s="99">
        <f t="shared" si="15"/>
        <v>21.916505621780129</v>
      </c>
      <c r="O33" s="99">
        <f t="shared" si="15"/>
        <v>22.037385920211204</v>
      </c>
      <c r="P33" s="99">
        <f t="shared" si="15"/>
        <v>22.29211988090784</v>
      </c>
      <c r="Q33" s="99">
        <f t="shared" si="15"/>
        <v>21.632988320458491</v>
      </c>
      <c r="R33" s="29">
        <f t="shared" ref="R33:S51" si="16">R4/R$23*100</f>
        <v>21.354580544957372</v>
      </c>
      <c r="S33" s="29">
        <f t="shared" si="16"/>
        <v>18.594696583248592</v>
      </c>
      <c r="T33" s="29">
        <f t="shared" ref="T33:U51" si="17">T4/T$23*100</f>
        <v>18.954124398485341</v>
      </c>
      <c r="U33" s="29">
        <f t="shared" si="17"/>
        <v>18.538862760459288</v>
      </c>
      <c r="V33" s="29">
        <f t="shared" ref="V33:V51" si="18">V4/V$23*100</f>
        <v>15.986528632448756</v>
      </c>
      <c r="W33" s="29">
        <f t="shared" ref="W33:X51" si="19">W4/W$23*100</f>
        <v>16.362858941331332</v>
      </c>
      <c r="X33" s="29">
        <f t="shared" si="19"/>
        <v>15.728066617374258</v>
      </c>
      <c r="Y33" s="29">
        <f t="shared" ref="Y33:AB33" si="20">Y4/Y$23*100</f>
        <v>15.264089762709892</v>
      </c>
      <c r="Z33" s="29">
        <f t="shared" si="20"/>
        <v>13.14415361058369</v>
      </c>
      <c r="AA33" s="29">
        <f t="shared" si="20"/>
        <v>15.602755820614911</v>
      </c>
      <c r="AB33" s="29">
        <f t="shared" si="20"/>
        <v>14.181019993073797</v>
      </c>
      <c r="AC33" s="29">
        <f t="shared" ref="AC33:AD33" si="21">AC4/AC$23*100</f>
        <v>13.74769321066896</v>
      </c>
      <c r="AD33" s="29">
        <f t="shared" si="21"/>
        <v>14.018895061623843</v>
      </c>
      <c r="AE33" s="29">
        <f t="shared" ref="AE33" si="22">AE4/AE$23*100</f>
        <v>13.873006389153508</v>
      </c>
      <c r="AF33" s="29">
        <f t="shared" ref="AF33" si="23">AF4/AF$23*100</f>
        <v>15.015205679597177</v>
      </c>
    </row>
    <row r="34" spans="1:32" ht="18" customHeight="1" x14ac:dyDescent="0.15">
      <c r="A34" s="16" t="s">
        <v>52</v>
      </c>
      <c r="B34" s="98"/>
      <c r="C34" s="98"/>
      <c r="D34" s="99">
        <f t="shared" si="15"/>
        <v>14.917218245989641</v>
      </c>
      <c r="E34" s="99">
        <f t="shared" si="15"/>
        <v>13.514108375364852</v>
      </c>
      <c r="F34" s="99">
        <f t="shared" si="15"/>
        <v>13.769627059405048</v>
      </c>
      <c r="G34" s="99">
        <f t="shared" si="15"/>
        <v>12.749638659355847</v>
      </c>
      <c r="H34" s="99">
        <f t="shared" si="15"/>
        <v>15.95442804253441</v>
      </c>
      <c r="I34" s="99">
        <f t="shared" si="15"/>
        <v>16.434588965175198</v>
      </c>
      <c r="J34" s="99">
        <f t="shared" si="15"/>
        <v>15.926627364292154</v>
      </c>
      <c r="K34" s="99">
        <f t="shared" si="15"/>
        <v>16.384405107859035</v>
      </c>
      <c r="L34" s="99">
        <f t="shared" si="15"/>
        <v>15.412807320201196</v>
      </c>
      <c r="M34" s="99">
        <f t="shared" si="15"/>
        <v>15.869094084818098</v>
      </c>
      <c r="N34" s="99">
        <f t="shared" si="15"/>
        <v>14.965037696382755</v>
      </c>
      <c r="O34" s="99">
        <f t="shared" si="15"/>
        <v>14.955161534456323</v>
      </c>
      <c r="P34" s="99">
        <f t="shared" si="15"/>
        <v>15.009995040193777</v>
      </c>
      <c r="Q34" s="99">
        <f t="shared" si="15"/>
        <v>14.416270842266311</v>
      </c>
      <c r="R34" s="29">
        <f t="shared" si="16"/>
        <v>14.360017738937971</v>
      </c>
      <c r="S34" s="29">
        <f t="shared" si="16"/>
        <v>12.723672960633781</v>
      </c>
      <c r="T34" s="29">
        <f t="shared" si="17"/>
        <v>12.786676748015941</v>
      </c>
      <c r="U34" s="29">
        <f t="shared" si="17"/>
        <v>12.425419346386356</v>
      </c>
      <c r="V34" s="29">
        <f t="shared" si="18"/>
        <v>10.366731735562267</v>
      </c>
      <c r="W34" s="29">
        <f t="shared" si="19"/>
        <v>10.382992913703402</v>
      </c>
      <c r="X34" s="29">
        <f t="shared" si="19"/>
        <v>9.8364125635373707</v>
      </c>
      <c r="Y34" s="29">
        <f t="shared" ref="Y34:AB34" si="24">Y5/Y$23*100</f>
        <v>9.6366373834561294</v>
      </c>
      <c r="Z34" s="29">
        <f t="shared" si="24"/>
        <v>8.2793604253591635</v>
      </c>
      <c r="AA34" s="29">
        <f t="shared" si="24"/>
        <v>9.9917477856138035</v>
      </c>
      <c r="AB34" s="29">
        <f t="shared" si="24"/>
        <v>9.0641474272566178</v>
      </c>
      <c r="AC34" s="29">
        <f t="shared" ref="AC34:AD34" si="25">AC5/AC$23*100</f>
        <v>8.7666820887584098</v>
      </c>
      <c r="AD34" s="29">
        <f t="shared" si="25"/>
        <v>8.9512331590664864</v>
      </c>
      <c r="AE34" s="29">
        <f t="shared" ref="AE34" si="26">AE5/AE$23*100</f>
        <v>8.7387065667717376</v>
      </c>
      <c r="AF34" s="29">
        <f t="shared" ref="AF34" si="27">AF5/AF$23*100</f>
        <v>9.5039433726358524</v>
      </c>
    </row>
    <row r="35" spans="1:32" ht="18" customHeight="1" x14ac:dyDescent="0.15">
      <c r="A35" s="16" t="s">
        <v>53</v>
      </c>
      <c r="B35" s="98"/>
      <c r="C35" s="98"/>
      <c r="D35" s="99">
        <f t="shared" si="15"/>
        <v>3.2839417729383249</v>
      </c>
      <c r="E35" s="99">
        <f t="shared" si="15"/>
        <v>3.4610079998485275</v>
      </c>
      <c r="F35" s="99">
        <f t="shared" si="15"/>
        <v>4.6012451681663249</v>
      </c>
      <c r="G35" s="99">
        <f t="shared" si="15"/>
        <v>4.2662979627737521</v>
      </c>
      <c r="H35" s="99">
        <f t="shared" si="15"/>
        <v>5.6372031640601259</v>
      </c>
      <c r="I35" s="99">
        <f t="shared" si="15"/>
        <v>6.4403068518311439</v>
      </c>
      <c r="J35" s="99">
        <f t="shared" si="15"/>
        <v>6.3487555922084171</v>
      </c>
      <c r="K35" s="99">
        <f t="shared" si="15"/>
        <v>6.9917698459974105</v>
      </c>
      <c r="L35" s="99">
        <f t="shared" si="15"/>
        <v>7.2614003169932761</v>
      </c>
      <c r="M35" s="99">
        <f t="shared" si="15"/>
        <v>4.6904378445045181</v>
      </c>
      <c r="N35" s="99">
        <f t="shared" si="15"/>
        <v>5.2015616542201215</v>
      </c>
      <c r="O35" s="99">
        <f t="shared" si="15"/>
        <v>5.9611744805987241</v>
      </c>
      <c r="P35" s="99">
        <f t="shared" si="15"/>
        <v>7.4569022549672059</v>
      </c>
      <c r="Q35" s="99">
        <f t="shared" si="15"/>
        <v>8.8281826998153825</v>
      </c>
      <c r="R35" s="29">
        <f t="shared" si="16"/>
        <v>9.3116321979899634</v>
      </c>
      <c r="S35" s="29">
        <f t="shared" si="16"/>
        <v>10.143858475009509</v>
      </c>
      <c r="T35" s="29">
        <f t="shared" si="17"/>
        <v>11.156348798971987</v>
      </c>
      <c r="U35" s="29">
        <f t="shared" si="17"/>
        <v>11.568919593129291</v>
      </c>
      <c r="V35" s="29">
        <f t="shared" si="18"/>
        <v>10.602838929249184</v>
      </c>
      <c r="W35" s="29">
        <f t="shared" si="19"/>
        <v>14.532414815709615</v>
      </c>
      <c r="X35" s="29">
        <f t="shared" si="19"/>
        <v>14.922313467257247</v>
      </c>
      <c r="Y35" s="29">
        <f t="shared" ref="Y35:AB35" si="28">Y6/Y$23*100</f>
        <v>15.197504981942442</v>
      </c>
      <c r="Z35" s="29">
        <f t="shared" si="28"/>
        <v>14.167642917126539</v>
      </c>
      <c r="AA35" s="29">
        <f t="shared" si="28"/>
        <v>16.965409218632331</v>
      </c>
      <c r="AB35" s="29">
        <f t="shared" si="28"/>
        <v>16.879128037790458</v>
      </c>
      <c r="AC35" s="29">
        <f t="shared" ref="AC35:AD35" si="29">AC6/AC$23*100</f>
        <v>17.987775358085663</v>
      </c>
      <c r="AD35" s="29">
        <f t="shared" si="29"/>
        <v>17.501167973668018</v>
      </c>
      <c r="AE35" s="29">
        <f t="shared" ref="AE35" si="30">AE6/AE$23*100</f>
        <v>18.11453412726938</v>
      </c>
      <c r="AF35" s="29">
        <f t="shared" ref="AF35" si="31">AF6/AF$23*100</f>
        <v>21.077483258565362</v>
      </c>
    </row>
    <row r="36" spans="1:32" ht="18" customHeight="1" x14ac:dyDescent="0.15">
      <c r="A36" s="16" t="s">
        <v>54</v>
      </c>
      <c r="B36" s="98"/>
      <c r="C36" s="98"/>
      <c r="D36" s="99">
        <f t="shared" si="15"/>
        <v>6.7506175476263408</v>
      </c>
      <c r="E36" s="99">
        <f t="shared" si="15"/>
        <v>6.1336678394345663</v>
      </c>
      <c r="F36" s="99">
        <f t="shared" si="15"/>
        <v>6.5629910847893447</v>
      </c>
      <c r="G36" s="99">
        <f t="shared" si="15"/>
        <v>7.1913406264610238</v>
      </c>
      <c r="H36" s="99">
        <f t="shared" si="15"/>
        <v>11.437362197663894</v>
      </c>
      <c r="I36" s="99">
        <f t="shared" si="15"/>
        <v>14.032783124010063</v>
      </c>
      <c r="J36" s="99">
        <f t="shared" si="15"/>
        <v>13.657873500703289</v>
      </c>
      <c r="K36" s="99">
        <f t="shared" si="15"/>
        <v>13.960601797477079</v>
      </c>
      <c r="L36" s="99">
        <f t="shared" si="15"/>
        <v>16.408034943095835</v>
      </c>
      <c r="M36" s="99">
        <f t="shared" si="15"/>
        <v>13.904645779180921</v>
      </c>
      <c r="N36" s="99">
        <f t="shared" si="15"/>
        <v>13.04206502489027</v>
      </c>
      <c r="O36" s="99">
        <f t="shared" si="15"/>
        <v>13.317830054784114</v>
      </c>
      <c r="P36" s="99">
        <f t="shared" si="15"/>
        <v>12.854377502094799</v>
      </c>
      <c r="Q36" s="99">
        <f t="shared" si="15"/>
        <v>11.320055158588094</v>
      </c>
      <c r="R36" s="29">
        <f t="shared" si="16"/>
        <v>9.4504005914536524</v>
      </c>
      <c r="S36" s="29">
        <f t="shared" si="16"/>
        <v>9.2941167745848965</v>
      </c>
      <c r="T36" s="29">
        <f t="shared" si="17"/>
        <v>10.923465725771726</v>
      </c>
      <c r="U36" s="29">
        <f t="shared" si="17"/>
        <v>12.110737699765536</v>
      </c>
      <c r="V36" s="29">
        <f t="shared" si="18"/>
        <v>10.942906163202009</v>
      </c>
      <c r="W36" s="29">
        <f t="shared" si="19"/>
        <v>11.681094881316072</v>
      </c>
      <c r="X36" s="29">
        <f t="shared" si="19"/>
        <v>12.436325876891056</v>
      </c>
      <c r="Y36" s="29">
        <f t="shared" ref="Y36:AB36" si="32">Y7/Y$23*100</f>
        <v>12.367427404931446</v>
      </c>
      <c r="Z36" s="29">
        <f t="shared" si="32"/>
        <v>11.331000406754249</v>
      </c>
      <c r="AA36" s="29">
        <f t="shared" si="32"/>
        <v>12.974216831146526</v>
      </c>
      <c r="AB36" s="29">
        <f t="shared" si="32"/>
        <v>12.001613197984762</v>
      </c>
      <c r="AC36" s="29">
        <f t="shared" ref="AC36:AD36" si="33">AC7/AC$23*100</f>
        <v>11.720240401653903</v>
      </c>
      <c r="AD36" s="29">
        <f t="shared" si="33"/>
        <v>11.281999302744421</v>
      </c>
      <c r="AE36" s="29">
        <f t="shared" ref="AE36" si="34">AE7/AE$23*100</f>
        <v>10.723086298720224</v>
      </c>
      <c r="AF36" s="29">
        <f t="shared" ref="AF36" si="35">AF7/AF$23*100</f>
        <v>10.839207221860969</v>
      </c>
    </row>
    <row r="37" spans="1:32" ht="18" customHeight="1" x14ac:dyDescent="0.15">
      <c r="A37" s="16" t="s">
        <v>55</v>
      </c>
      <c r="B37" s="98"/>
      <c r="C37" s="98"/>
      <c r="D37" s="99">
        <f t="shared" si="15"/>
        <v>6.7363026779960657</v>
      </c>
      <c r="E37" s="99">
        <f t="shared" si="15"/>
        <v>6.1112969519269775</v>
      </c>
      <c r="F37" s="99">
        <f t="shared" si="15"/>
        <v>6.5573811431620559</v>
      </c>
      <c r="G37" s="99">
        <f t="shared" si="15"/>
        <v>7.1090641619076269</v>
      </c>
      <c r="H37" s="99">
        <f t="shared" si="15"/>
        <v>11.415850349175507</v>
      </c>
      <c r="I37" s="99">
        <f t="shared" si="15"/>
        <v>14.027759334174128</v>
      </c>
      <c r="J37" s="99">
        <f t="shared" si="15"/>
        <v>13.647710818849381</v>
      </c>
      <c r="K37" s="99">
        <f t="shared" si="15"/>
        <v>13.953587482957614</v>
      </c>
      <c r="L37" s="99">
        <f t="shared" si="15"/>
        <v>16.407895832735129</v>
      </c>
      <c r="M37" s="99">
        <f t="shared" si="15"/>
        <v>13.903888918129297</v>
      </c>
      <c r="N37" s="99">
        <f t="shared" si="15"/>
        <v>13.041943657374059</v>
      </c>
      <c r="O37" s="99">
        <f t="shared" si="15"/>
        <v>13.307606318974862</v>
      </c>
      <c r="P37" s="99">
        <f t="shared" si="15"/>
        <v>12.849053416318442</v>
      </c>
      <c r="Q37" s="99">
        <f t="shared" si="15"/>
        <v>11.317879054626648</v>
      </c>
      <c r="R37" s="29">
        <f t="shared" si="16"/>
        <v>9.4497399981335501</v>
      </c>
      <c r="S37" s="29">
        <f t="shared" si="16"/>
        <v>9.2941167745848965</v>
      </c>
      <c r="T37" s="29">
        <f t="shared" si="17"/>
        <v>10.923399480624097</v>
      </c>
      <c r="U37" s="29">
        <f t="shared" si="17"/>
        <v>12.110626319121002</v>
      </c>
      <c r="V37" s="29">
        <f t="shared" si="18"/>
        <v>10.942352875328561</v>
      </c>
      <c r="W37" s="29">
        <f t="shared" si="19"/>
        <v>11.681094881316072</v>
      </c>
      <c r="X37" s="29">
        <f t="shared" si="19"/>
        <v>12.436325876891056</v>
      </c>
      <c r="Y37" s="29">
        <f t="shared" ref="Y37:AB37" si="36">Y8/Y$23*100</f>
        <v>12.367427404931446</v>
      </c>
      <c r="Z37" s="29">
        <f t="shared" si="36"/>
        <v>11.331000406754249</v>
      </c>
      <c r="AA37" s="29">
        <f t="shared" si="36"/>
        <v>12.974216831146526</v>
      </c>
      <c r="AB37" s="29">
        <f t="shared" si="36"/>
        <v>12.001613197984762</v>
      </c>
      <c r="AC37" s="29">
        <f t="shared" ref="AC37:AD37" si="37">AC8/AC$23*100</f>
        <v>11.720240401653903</v>
      </c>
      <c r="AD37" s="29">
        <f t="shared" si="37"/>
        <v>11.281999302744421</v>
      </c>
      <c r="AE37" s="29">
        <f t="shared" ref="AE37" si="38">AE8/AE$23*100</f>
        <v>10.723086298720224</v>
      </c>
      <c r="AF37" s="29">
        <f t="shared" ref="AF37" si="39">AF8/AF$23*100</f>
        <v>10.839207221860969</v>
      </c>
    </row>
    <row r="38" spans="1:32" ht="18" customHeight="1" x14ac:dyDescent="0.15">
      <c r="A38" s="16" t="s">
        <v>56</v>
      </c>
      <c r="B38" s="98"/>
      <c r="C38" s="98"/>
      <c r="D38" s="99">
        <f t="shared" si="15"/>
        <v>1.4314869630275583E-2</v>
      </c>
      <c r="E38" s="99">
        <f t="shared" si="15"/>
        <v>2.2370887507588807E-2</v>
      </c>
      <c r="F38" s="99">
        <f t="shared" si="15"/>
        <v>5.6099416272906068E-3</v>
      </c>
      <c r="G38" s="99">
        <f t="shared" si="15"/>
        <v>8.2276464553395504E-2</v>
      </c>
      <c r="H38" s="99">
        <f t="shared" si="15"/>
        <v>2.1511848488386925E-2</v>
      </c>
      <c r="I38" s="99">
        <f t="shared" si="15"/>
        <v>5.023789835934136E-3</v>
      </c>
      <c r="J38" s="99">
        <f t="shared" si="15"/>
        <v>1.0162681853908891E-2</v>
      </c>
      <c r="K38" s="99">
        <f t="shared" si="15"/>
        <v>7.0143145194662762E-3</v>
      </c>
      <c r="L38" s="99">
        <f t="shared" si="15"/>
        <v>1.3911036070781492E-4</v>
      </c>
      <c r="M38" s="99">
        <f t="shared" si="15"/>
        <v>7.5686105162522206E-4</v>
      </c>
      <c r="N38" s="99">
        <f t="shared" si="15"/>
        <v>1.213675162123096E-4</v>
      </c>
      <c r="O38" s="99">
        <f t="shared" si="15"/>
        <v>1.0223735809251589E-2</v>
      </c>
      <c r="P38" s="99">
        <f t="shared" si="15"/>
        <v>5.3240857763574585E-3</v>
      </c>
      <c r="Q38" s="99">
        <f t="shared" si="15"/>
        <v>2.1761039614466662E-3</v>
      </c>
      <c r="R38" s="29">
        <f t="shared" si="16"/>
        <v>6.6059332010224528E-4</v>
      </c>
      <c r="S38" s="29">
        <f t="shared" si="16"/>
        <v>6.2724352185662973E-4</v>
      </c>
      <c r="T38" s="29">
        <f t="shared" si="17"/>
        <v>6.6245147630100758E-5</v>
      </c>
      <c r="U38" s="29">
        <f t="shared" si="17"/>
        <v>1.1138064453612156E-4</v>
      </c>
      <c r="V38" s="29">
        <f t="shared" si="18"/>
        <v>5.5328787344906304E-4</v>
      </c>
      <c r="W38" s="29">
        <f t="shared" si="19"/>
        <v>5.7781387536063092E-4</v>
      </c>
      <c r="X38" s="29">
        <f t="shared" si="19"/>
        <v>5.5936837729860607E-4</v>
      </c>
      <c r="Y38" s="29">
        <f t="shared" ref="Y38:AB38" si="40">Y9/Y$23*100</f>
        <v>5.6021221210005761E-4</v>
      </c>
      <c r="Z38" s="29">
        <f t="shared" si="40"/>
        <v>5.0840770106773197E-4</v>
      </c>
      <c r="AA38" s="29">
        <f t="shared" si="40"/>
        <v>5.7020454434120031E-4</v>
      </c>
      <c r="AB38" s="29">
        <f t="shared" si="40"/>
        <v>5.2789419157146052E-4</v>
      </c>
      <c r="AC38" s="29">
        <f t="shared" ref="AC38:AD38" si="41">AC9/AC$23*100</f>
        <v>5.3075141439387283E-4</v>
      </c>
      <c r="AD38" s="29">
        <f t="shared" si="41"/>
        <v>5.3223372082300633E-4</v>
      </c>
      <c r="AE38" s="29">
        <f t="shared" ref="AE38" si="42">AE9/AE$23*100</f>
        <v>5.2299295170200541E-4</v>
      </c>
      <c r="AF38" s="29">
        <f t="shared" ref="AF38" si="43">AF9/AF$23*100</f>
        <v>5.6099225582734581E-4</v>
      </c>
    </row>
    <row r="39" spans="1:32" ht="18" customHeight="1" x14ac:dyDescent="0.15">
      <c r="A39" s="16" t="s">
        <v>57</v>
      </c>
      <c r="B39" s="98"/>
      <c r="C39" s="98"/>
      <c r="D39" s="99">
        <f t="shared" si="15"/>
        <v>8.7248373796654928</v>
      </c>
      <c r="E39" s="99">
        <f t="shared" si="15"/>
        <v>8.080653366947498</v>
      </c>
      <c r="F39" s="99">
        <f t="shared" si="15"/>
        <v>8.2390679157991915</v>
      </c>
      <c r="G39" s="99">
        <f t="shared" si="15"/>
        <v>7.8176440380924692</v>
      </c>
      <c r="H39" s="99">
        <f t="shared" si="15"/>
        <v>11.133838266719859</v>
      </c>
      <c r="I39" s="99">
        <f t="shared" si="15"/>
        <v>11.495499286848775</v>
      </c>
      <c r="J39" s="99">
        <f t="shared" si="15"/>
        <v>10.525165665242223</v>
      </c>
      <c r="K39" s="99">
        <f t="shared" si="15"/>
        <v>10.941098557747582</v>
      </c>
      <c r="L39" s="99">
        <f t="shared" si="15"/>
        <v>10.70957519797812</v>
      </c>
      <c r="M39" s="99">
        <f t="shared" si="15"/>
        <v>12.094002451534731</v>
      </c>
      <c r="N39" s="99">
        <f t="shared" si="15"/>
        <v>12.160267496947975</v>
      </c>
      <c r="O39" s="99">
        <f t="shared" si="15"/>
        <v>12.213742515612267</v>
      </c>
      <c r="P39" s="99">
        <f t="shared" si="15"/>
        <v>11.974513789478126</v>
      </c>
      <c r="Q39" s="99">
        <f t="shared" si="15"/>
        <v>12.170780036512614</v>
      </c>
      <c r="R39" s="29">
        <f t="shared" si="16"/>
        <v>12.34013869758954</v>
      </c>
      <c r="S39" s="29">
        <f t="shared" si="16"/>
        <v>11.852864888002724</v>
      </c>
      <c r="T39" s="29">
        <f t="shared" si="17"/>
        <v>12.102238855875173</v>
      </c>
      <c r="U39" s="29">
        <f t="shared" si="17"/>
        <v>12.466181181641435</v>
      </c>
      <c r="V39" s="29">
        <f t="shared" si="18"/>
        <v>11.752473311425783</v>
      </c>
      <c r="W39" s="29">
        <f t="shared" si="19"/>
        <v>12.47529526448648</v>
      </c>
      <c r="X39" s="29">
        <f t="shared" si="19"/>
        <v>12.563259232475508</v>
      </c>
      <c r="Y39" s="29">
        <f t="shared" ref="Y39:AB39" si="44">Y10/Y$23*100</f>
        <v>12.783940541985197</v>
      </c>
      <c r="Z39" s="29">
        <f t="shared" si="44"/>
        <v>13.216487948251624</v>
      </c>
      <c r="AA39" s="29">
        <f t="shared" si="44"/>
        <v>15.470619580792549</v>
      </c>
      <c r="AB39" s="29">
        <f t="shared" si="44"/>
        <v>13.489046953825943</v>
      </c>
      <c r="AC39" s="29">
        <f t="shared" ref="AC39:AD39" si="45">AC10/AC$23*100</f>
        <v>14.274406809053881</v>
      </c>
      <c r="AD39" s="29">
        <f t="shared" si="45"/>
        <v>13.89425533386404</v>
      </c>
      <c r="AE39" s="29">
        <f t="shared" ref="AE39" si="46">AE10/AE$23*100</f>
        <v>13.621819520217823</v>
      </c>
      <c r="AF39" s="29">
        <f t="shared" ref="AF39" si="47">AF10/AF$23*100</f>
        <v>14.586740870548404</v>
      </c>
    </row>
    <row r="40" spans="1:32" ht="18" customHeight="1" x14ac:dyDescent="0.15">
      <c r="A40" s="16" t="s">
        <v>58</v>
      </c>
      <c r="B40" s="98"/>
      <c r="C40" s="98"/>
      <c r="D40" s="99">
        <f t="shared" si="15"/>
        <v>1.2858220317127755</v>
      </c>
      <c r="E40" s="99">
        <f t="shared" si="15"/>
        <v>1.4594526835100701</v>
      </c>
      <c r="F40" s="99">
        <f t="shared" si="15"/>
        <v>1.3348258914803481</v>
      </c>
      <c r="G40" s="99">
        <f t="shared" si="15"/>
        <v>0.99255413917778545</v>
      </c>
      <c r="H40" s="99">
        <f t="shared" si="15"/>
        <v>1.3385406527792127</v>
      </c>
      <c r="I40" s="99">
        <f t="shared" si="15"/>
        <v>1.2367991509951681</v>
      </c>
      <c r="J40" s="99">
        <f t="shared" si="15"/>
        <v>1.2203853909854641</v>
      </c>
      <c r="K40" s="99">
        <f t="shared" si="15"/>
        <v>1.4146894950584847</v>
      </c>
      <c r="L40" s="99">
        <f t="shared" si="15"/>
        <v>1.5724286118622972</v>
      </c>
      <c r="M40" s="99">
        <f t="shared" si="15"/>
        <v>2.0186256554040205</v>
      </c>
      <c r="N40" s="99">
        <f t="shared" si="15"/>
        <v>1.6962176953691523</v>
      </c>
      <c r="O40" s="99">
        <f t="shared" si="15"/>
        <v>1.5218294602660942</v>
      </c>
      <c r="P40" s="99">
        <f t="shared" si="15"/>
        <v>1.3874060842976665</v>
      </c>
      <c r="Q40" s="99">
        <f t="shared" si="15"/>
        <v>1.3658252510962312</v>
      </c>
      <c r="R40" s="29">
        <f t="shared" si="16"/>
        <v>1.5041162445700416</v>
      </c>
      <c r="S40" s="29">
        <f t="shared" si="16"/>
        <v>1.2432451763933539</v>
      </c>
      <c r="T40" s="29">
        <f t="shared" si="17"/>
        <v>1.3142409704202864</v>
      </c>
      <c r="U40" s="29">
        <f t="shared" si="17"/>
        <v>1.4821422368421693</v>
      </c>
      <c r="V40" s="29">
        <f t="shared" si="18"/>
        <v>1.2316891135964503</v>
      </c>
      <c r="W40" s="29">
        <f t="shared" si="19"/>
        <v>1.8233986271525404</v>
      </c>
      <c r="X40" s="29">
        <f t="shared" si="19"/>
        <v>1.3595494766737979</v>
      </c>
      <c r="Y40" s="29">
        <f t="shared" ref="Y40:AB40" si="48">Y11/Y$23*100</f>
        <v>0.96457400581289809</v>
      </c>
      <c r="Z40" s="29">
        <f t="shared" si="48"/>
        <v>0.89026963556914662</v>
      </c>
      <c r="AA40" s="29">
        <f t="shared" si="48"/>
        <v>0.89551096233988003</v>
      </c>
      <c r="AB40" s="29">
        <f t="shared" si="48"/>
        <v>0.87856467844214869</v>
      </c>
      <c r="AC40" s="29">
        <f t="shared" ref="AC40:AD40" si="49">AC11/AC$23*100</f>
        <v>0.85109068242726649</v>
      </c>
      <c r="AD40" s="29">
        <f t="shared" si="49"/>
        <v>0.83666552809817663</v>
      </c>
      <c r="AE40" s="29">
        <f t="shared" ref="AE40" si="50">AE11/AE$23*100</f>
        <v>0.75363573286641139</v>
      </c>
      <c r="AF40" s="29">
        <f t="shared" ref="AF40" si="51">AF11/AF$23*100</f>
        <v>0.69579156627178185</v>
      </c>
    </row>
    <row r="41" spans="1:32" ht="18" customHeight="1" x14ac:dyDescent="0.15">
      <c r="A41" s="16" t="s">
        <v>59</v>
      </c>
      <c r="B41" s="98"/>
      <c r="C41" s="98"/>
      <c r="D41" s="99">
        <f t="shared" si="15"/>
        <v>9.7671250436936425</v>
      </c>
      <c r="E41" s="99">
        <f t="shared" si="15"/>
        <v>8.7652953529960644</v>
      </c>
      <c r="F41" s="99">
        <f t="shared" si="15"/>
        <v>9.9901044249011779</v>
      </c>
      <c r="G41" s="99">
        <f t="shared" si="15"/>
        <v>8.6617280630806608</v>
      </c>
      <c r="H41" s="99">
        <f t="shared" si="15"/>
        <v>10.82835906868908</v>
      </c>
      <c r="I41" s="99">
        <f t="shared" si="15"/>
        <v>12.696098980241091</v>
      </c>
      <c r="J41" s="99">
        <f t="shared" si="15"/>
        <v>12.410061470141267</v>
      </c>
      <c r="K41" s="99">
        <f t="shared" si="15"/>
        <v>12.055164943497131</v>
      </c>
      <c r="L41" s="99">
        <f t="shared" si="15"/>
        <v>12.331266712192612</v>
      </c>
      <c r="M41" s="99">
        <f t="shared" si="15"/>
        <v>11.582248534556751</v>
      </c>
      <c r="N41" s="99">
        <f t="shared" si="15"/>
        <v>12.190429163628494</v>
      </c>
      <c r="O41" s="99">
        <f t="shared" si="15"/>
        <v>13.154049072033679</v>
      </c>
      <c r="P41" s="99">
        <f t="shared" si="15"/>
        <v>13.293516695308099</v>
      </c>
      <c r="Q41" s="99">
        <f t="shared" si="15"/>
        <v>13.059707210106339</v>
      </c>
      <c r="R41" s="29">
        <f t="shared" si="16"/>
        <v>12.693950290024192</v>
      </c>
      <c r="S41" s="29">
        <f t="shared" si="16"/>
        <v>12.378515751921514</v>
      </c>
      <c r="T41" s="29">
        <f t="shared" si="17"/>
        <v>12.885239067929376</v>
      </c>
      <c r="U41" s="29">
        <f t="shared" si="17"/>
        <v>13.287665644772456</v>
      </c>
      <c r="V41" s="29">
        <f t="shared" si="18"/>
        <v>15.856848348165167</v>
      </c>
      <c r="W41" s="29">
        <f t="shared" si="19"/>
        <v>12.318857744330831</v>
      </c>
      <c r="X41" s="29">
        <f t="shared" si="19"/>
        <v>12.214148465947677</v>
      </c>
      <c r="Y41" s="29">
        <f t="shared" ref="Y41:AB41" si="52">Y12/Y$23*100</f>
        <v>11.842474516147652</v>
      </c>
      <c r="Z41" s="29">
        <f t="shared" si="52"/>
        <v>14.656315410969398</v>
      </c>
      <c r="AA41" s="29">
        <f t="shared" si="52"/>
        <v>15.173687927052882</v>
      </c>
      <c r="AB41" s="29">
        <f t="shared" si="52"/>
        <v>17.103281827776183</v>
      </c>
      <c r="AC41" s="29">
        <f t="shared" ref="AC41:AD41" si="53">AC12/AC$23*100</f>
        <v>14.060053613516907</v>
      </c>
      <c r="AD41" s="29">
        <f t="shared" si="53"/>
        <v>12.333613741110225</v>
      </c>
      <c r="AE41" s="29">
        <f t="shared" ref="AE41" si="54">AE12/AE$23*100</f>
        <v>11.771245078918046</v>
      </c>
      <c r="AF41" s="29">
        <f t="shared" ref="AF41" si="55">AF12/AF$23*100</f>
        <v>13.687839113619837</v>
      </c>
    </row>
    <row r="42" spans="1:32" ht="18" customHeight="1" x14ac:dyDescent="0.15">
      <c r="A42" s="16" t="s">
        <v>60</v>
      </c>
      <c r="B42" s="98"/>
      <c r="C42" s="98"/>
      <c r="D42" s="99">
        <f t="shared" si="15"/>
        <v>4.6593971109558039</v>
      </c>
      <c r="E42" s="99">
        <f t="shared" si="15"/>
        <v>4.0157492816211828</v>
      </c>
      <c r="F42" s="99">
        <f t="shared" si="15"/>
        <v>4.2074453625164185</v>
      </c>
      <c r="G42" s="99">
        <f t="shared" si="15"/>
        <v>3.880262156316276</v>
      </c>
      <c r="H42" s="99">
        <f t="shared" si="15"/>
        <v>5.0011508702072591</v>
      </c>
      <c r="I42" s="99">
        <f t="shared" si="15"/>
        <v>5.355989895139734</v>
      </c>
      <c r="J42" s="99">
        <f t="shared" si="15"/>
        <v>5.0121961448003525</v>
      </c>
      <c r="K42" s="99">
        <f t="shared" si="15"/>
        <v>5.3255125037178113</v>
      </c>
      <c r="L42" s="99">
        <f t="shared" si="15"/>
        <v>4.9892679923646241</v>
      </c>
      <c r="M42" s="99">
        <f t="shared" si="15"/>
        <v>5.8112409389540973</v>
      </c>
      <c r="N42" s="99">
        <f t="shared" si="15"/>
        <v>6.0325576821187621</v>
      </c>
      <c r="O42" s="99">
        <f t="shared" si="15"/>
        <v>6.5338973028964906</v>
      </c>
      <c r="P42" s="99">
        <f t="shared" si="15"/>
        <v>6.8696406234423826</v>
      </c>
      <c r="Q42" s="99">
        <f t="shared" si="15"/>
        <v>6.6941400419280264</v>
      </c>
      <c r="R42" s="29">
        <f t="shared" si="16"/>
        <v>6.3304584871661129</v>
      </c>
      <c r="S42" s="29">
        <f t="shared" si="16"/>
        <v>6.7760875085804138</v>
      </c>
      <c r="T42" s="29">
        <f t="shared" si="17"/>
        <v>6.8035788836409568</v>
      </c>
      <c r="U42" s="29">
        <f t="shared" si="17"/>
        <v>6.7839966619220826</v>
      </c>
      <c r="V42" s="29">
        <f t="shared" si="18"/>
        <v>5.8193962614430097</v>
      </c>
      <c r="W42" s="29">
        <f t="shared" si="19"/>
        <v>5.9992914278023477</v>
      </c>
      <c r="X42" s="29">
        <f t="shared" si="19"/>
        <v>5.9774197511119764</v>
      </c>
      <c r="Y42" s="29">
        <f t="shared" ref="Y42:AB42" si="56">Y13/Y$23*100</f>
        <v>5.3663439668936244</v>
      </c>
      <c r="Z42" s="29">
        <f t="shared" si="56"/>
        <v>5.2862098006454756</v>
      </c>
      <c r="AA42" s="29">
        <f t="shared" si="56"/>
        <v>6.0219711467049661</v>
      </c>
      <c r="AB42" s="29">
        <f t="shared" si="56"/>
        <v>5.9652568625224109</v>
      </c>
      <c r="AC42" s="29">
        <f t="shared" ref="AC42:AD42" si="57">AC13/AC$23*100</f>
        <v>5.8866196512793127</v>
      </c>
      <c r="AD42" s="29">
        <f t="shared" si="57"/>
        <v>5.1693067811633719</v>
      </c>
      <c r="AE42" s="29">
        <f t="shared" ref="AE42" si="58">AE13/AE$23*100</f>
        <v>4.9662659433028828</v>
      </c>
      <c r="AF42" s="29">
        <f t="shared" ref="AF42" si="59">AF13/AF$23*100</f>
        <v>6.1664144784352715</v>
      </c>
    </row>
    <row r="43" spans="1:32" ht="18" customHeight="1" x14ac:dyDescent="0.15">
      <c r="A43" s="16" t="s">
        <v>61</v>
      </c>
      <c r="B43" s="98"/>
      <c r="C43" s="98"/>
      <c r="D43" s="99">
        <f t="shared" si="15"/>
        <v>4.8484303470912735</v>
      </c>
      <c r="E43" s="99">
        <f t="shared" si="15"/>
        <v>4.5394556996936188</v>
      </c>
      <c r="F43" s="99">
        <f t="shared" si="15"/>
        <v>3.6154662254188197</v>
      </c>
      <c r="G43" s="99">
        <f t="shared" si="15"/>
        <v>3.5648813723530299</v>
      </c>
      <c r="H43" s="99">
        <f t="shared" si="15"/>
        <v>4.7585804354254666</v>
      </c>
      <c r="I43" s="99">
        <f t="shared" si="15"/>
        <v>5.5161290650734944</v>
      </c>
      <c r="J43" s="99">
        <f t="shared" si="15"/>
        <v>4.8409909066976482</v>
      </c>
      <c r="K43" s="99">
        <f t="shared" si="15"/>
        <v>5.3294447142065673</v>
      </c>
      <c r="L43" s="99">
        <f t="shared" si="15"/>
        <v>5.7502623032859113</v>
      </c>
      <c r="M43" s="99">
        <f t="shared" si="15"/>
        <v>8.0499973143017289</v>
      </c>
      <c r="N43" s="99">
        <f t="shared" si="15"/>
        <v>7.6495297450083193</v>
      </c>
      <c r="O43" s="99">
        <f t="shared" si="15"/>
        <v>7.3685725094639789</v>
      </c>
      <c r="P43" s="99">
        <f t="shared" si="15"/>
        <v>8.2299656513938331</v>
      </c>
      <c r="Q43" s="99">
        <f t="shared" si="15"/>
        <v>9.062117640556643</v>
      </c>
      <c r="R43" s="29">
        <f t="shared" si="16"/>
        <v>8.7476935347731768</v>
      </c>
      <c r="S43" s="29">
        <f t="shared" si="16"/>
        <v>8.6755680261886994</v>
      </c>
      <c r="T43" s="29">
        <f t="shared" si="17"/>
        <v>9.7671427275414473</v>
      </c>
      <c r="U43" s="29">
        <f t="shared" si="17"/>
        <v>10.055006027433192</v>
      </c>
      <c r="V43" s="29">
        <f t="shared" si="18"/>
        <v>9.0535350647412542</v>
      </c>
      <c r="W43" s="29">
        <f t="shared" si="19"/>
        <v>10.540458367935658</v>
      </c>
      <c r="X43" s="29">
        <f t="shared" si="19"/>
        <v>9.3606125856339677</v>
      </c>
      <c r="Y43" s="29">
        <f t="shared" ref="Y43:AB43" si="60">Y14/Y$23*100</f>
        <v>9.2859043024452657</v>
      </c>
      <c r="Z43" s="29">
        <f t="shared" si="60"/>
        <v>8.229763990122958</v>
      </c>
      <c r="AA43" s="29">
        <f t="shared" si="60"/>
        <v>10.076336527161347</v>
      </c>
      <c r="AB43" s="29">
        <f t="shared" si="60"/>
        <v>9.7479949791137646</v>
      </c>
      <c r="AC43" s="29">
        <f t="shared" ref="AC43:AD43" si="61">AC14/AC$23*100</f>
        <v>9.8874707302324261</v>
      </c>
      <c r="AD43" s="29">
        <f t="shared" si="61"/>
        <v>9.7629219290173133</v>
      </c>
      <c r="AE43" s="29">
        <f t="shared" ref="AE43" si="62">AE14/AE$23*100</f>
        <v>9.8005960790496047</v>
      </c>
      <c r="AF43" s="29">
        <f t="shared" ref="AF43" si="63">AF14/AF$23*100</f>
        <v>10.310864095441829</v>
      </c>
    </row>
    <row r="44" spans="1:32" ht="18" customHeight="1" x14ac:dyDescent="0.15">
      <c r="A44" s="16" t="s">
        <v>62</v>
      </c>
      <c r="B44" s="98"/>
      <c r="C44" s="98"/>
      <c r="D44" s="99">
        <f t="shared" si="15"/>
        <v>5.6561028751011415</v>
      </c>
      <c r="E44" s="99">
        <f t="shared" si="15"/>
        <v>3.9011026272660567</v>
      </c>
      <c r="F44" s="99">
        <f t="shared" si="15"/>
        <v>2.7190482238182847</v>
      </c>
      <c r="G44" s="99">
        <f t="shared" si="15"/>
        <v>1.7013463085195333</v>
      </c>
      <c r="H44" s="99">
        <f t="shared" si="15"/>
        <v>0.86497496436916776</v>
      </c>
      <c r="I44" s="99">
        <f t="shared" si="15"/>
        <v>0.96033420566253114</v>
      </c>
      <c r="J44" s="99">
        <f t="shared" si="15"/>
        <v>1.6026052639059829</v>
      </c>
      <c r="K44" s="99">
        <f t="shared" si="15"/>
        <v>1.3533020718854516</v>
      </c>
      <c r="L44" s="99">
        <f t="shared" si="15"/>
        <v>4.4987398919825887</v>
      </c>
      <c r="M44" s="99">
        <f t="shared" si="15"/>
        <v>3.8779166132970215</v>
      </c>
      <c r="N44" s="99">
        <f t="shared" si="15"/>
        <v>1.2716410234267994</v>
      </c>
      <c r="O44" s="99">
        <f t="shared" si="15"/>
        <v>0.18044722864817575</v>
      </c>
      <c r="P44" s="99">
        <f t="shared" si="15"/>
        <v>1.1124729050288658</v>
      </c>
      <c r="Q44" s="99">
        <f t="shared" si="15"/>
        <v>1.1869291750822843</v>
      </c>
      <c r="R44" s="29">
        <f t="shared" si="16"/>
        <v>4.9725559972366034</v>
      </c>
      <c r="S44" s="29">
        <f t="shared" si="16"/>
        <v>8.6842870576858875</v>
      </c>
      <c r="T44" s="29">
        <f t="shared" si="17"/>
        <v>0.38676706455826726</v>
      </c>
      <c r="U44" s="29">
        <f t="shared" si="17"/>
        <v>0.41251562026523492</v>
      </c>
      <c r="V44" s="29">
        <f t="shared" si="18"/>
        <v>0.18616149996159082</v>
      </c>
      <c r="W44" s="29">
        <f t="shared" si="19"/>
        <v>3.8483968346525899</v>
      </c>
      <c r="X44" s="29">
        <f t="shared" si="19"/>
        <v>4.1152607900537506</v>
      </c>
      <c r="Y44" s="29">
        <f t="shared" ref="Y44:AB44" si="64">Y15/Y$23*100</f>
        <v>2.1865608804431309</v>
      </c>
      <c r="Z44" s="29">
        <f t="shared" si="64"/>
        <v>3.0740632890062676</v>
      </c>
      <c r="AA44" s="29">
        <f t="shared" si="64"/>
        <v>2.5694739894581464</v>
      </c>
      <c r="AB44" s="29">
        <f t="shared" si="64"/>
        <v>2.0580202964525451</v>
      </c>
      <c r="AC44" s="29">
        <f t="shared" ref="AC44:AD44" si="65">AC15/AC$23*100</f>
        <v>0.60962224750410487</v>
      </c>
      <c r="AD44" s="29">
        <f t="shared" si="65"/>
        <v>0.61101607357598953</v>
      </c>
      <c r="AE44" s="29">
        <f t="shared" ref="AE44" si="66">AE15/AE$23*100</f>
        <v>0.87532261224750674</v>
      </c>
      <c r="AF44" s="29">
        <f t="shared" ref="AF44" si="67">AF15/AF$23*100</f>
        <v>0.99211635413302512</v>
      </c>
    </row>
    <row r="45" spans="1:32" ht="18" customHeight="1" x14ac:dyDescent="0.15">
      <c r="A45" s="16" t="s">
        <v>63</v>
      </c>
      <c r="B45" s="98"/>
      <c r="C45" s="98"/>
      <c r="D45" s="99">
        <f t="shared" si="15"/>
        <v>2.2280309877368132</v>
      </c>
      <c r="E45" s="99">
        <f t="shared" si="15"/>
        <v>2.1616804783782038</v>
      </c>
      <c r="F45" s="99">
        <f t="shared" si="15"/>
        <v>2.4986933360154886</v>
      </c>
      <c r="G45" s="99">
        <f t="shared" si="15"/>
        <v>2.0305486636226187</v>
      </c>
      <c r="H45" s="99">
        <f t="shared" si="15"/>
        <v>2.3577001585408763</v>
      </c>
      <c r="I45" s="99">
        <f t="shared" si="15"/>
        <v>2.4714033283937948</v>
      </c>
      <c r="J45" s="99">
        <f t="shared" si="15"/>
        <v>2.0242861410929374</v>
      </c>
      <c r="K45" s="99">
        <f t="shared" si="15"/>
        <v>2.112720521172931</v>
      </c>
      <c r="L45" s="99">
        <f t="shared" si="15"/>
        <v>2.0682928430037921</v>
      </c>
      <c r="M45" s="99">
        <f t="shared" si="15"/>
        <v>2.2581953474592695</v>
      </c>
      <c r="N45" s="99">
        <f t="shared" si="15"/>
        <v>2.1124641423351154</v>
      </c>
      <c r="O45" s="99">
        <f t="shared" si="15"/>
        <v>2.3205488547840383</v>
      </c>
      <c r="P45" s="99">
        <f t="shared" si="15"/>
        <v>2.9351105262165929</v>
      </c>
      <c r="Q45" s="99">
        <f t="shared" si="15"/>
        <v>3.0752640944992344</v>
      </c>
      <c r="R45" s="29">
        <f t="shared" si="16"/>
        <v>2.8447192188239461</v>
      </c>
      <c r="S45" s="29">
        <f t="shared" si="16"/>
        <v>2.3867828908482607</v>
      </c>
      <c r="T45" s="29">
        <f t="shared" si="17"/>
        <v>2.1877634334176643</v>
      </c>
      <c r="U45" s="29">
        <f t="shared" si="17"/>
        <v>2.2161337230449267</v>
      </c>
      <c r="V45" s="29">
        <f t="shared" si="18"/>
        <v>1.8797665100719334</v>
      </c>
      <c r="W45" s="29">
        <f t="shared" si="19"/>
        <v>2.4500138324172482</v>
      </c>
      <c r="X45" s="29">
        <f t="shared" si="19"/>
        <v>3.3770366919386827</v>
      </c>
      <c r="Y45" s="29">
        <f t="shared" ref="Y45:AB45" si="68">Y16/Y$23*100</f>
        <v>2.1893712267889147</v>
      </c>
      <c r="Z45" s="29">
        <f t="shared" si="68"/>
        <v>2.4125349856827056</v>
      </c>
      <c r="AA45" s="29">
        <f t="shared" si="68"/>
        <v>1.9378795227104437</v>
      </c>
      <c r="AB45" s="29">
        <f t="shared" si="68"/>
        <v>1.7316883567015466</v>
      </c>
      <c r="AC45" s="29">
        <f t="shared" ref="AC45:AD45" si="69">AC16/AC$23*100</f>
        <v>1.696891444680132</v>
      </c>
      <c r="AD45" s="29">
        <f t="shared" si="69"/>
        <v>1.6925561615374625</v>
      </c>
      <c r="AE45" s="29">
        <f t="shared" ref="AE45" si="70">AE16/AE$23*100</f>
        <v>1.6115146520231722</v>
      </c>
      <c r="AF45" s="29">
        <f t="shared" ref="AF45" si="71">AF16/AF$23*100</f>
        <v>1.7623153297177743</v>
      </c>
    </row>
    <row r="46" spans="1:32" ht="18" customHeight="1" x14ac:dyDescent="0.15">
      <c r="A46" s="16" t="s">
        <v>71</v>
      </c>
      <c r="B46" s="98"/>
      <c r="C46" s="98"/>
      <c r="D46" s="99">
        <f t="shared" si="15"/>
        <v>0</v>
      </c>
      <c r="E46" s="99">
        <f t="shared" si="15"/>
        <v>0</v>
      </c>
      <c r="F46" s="99">
        <f t="shared" si="15"/>
        <v>0</v>
      </c>
      <c r="G46" s="99">
        <f t="shared" si="15"/>
        <v>0</v>
      </c>
      <c r="H46" s="99">
        <f t="shared" si="15"/>
        <v>0</v>
      </c>
      <c r="I46" s="99">
        <f t="shared" si="15"/>
        <v>0</v>
      </c>
      <c r="J46" s="99">
        <f t="shared" si="15"/>
        <v>0</v>
      </c>
      <c r="K46" s="99">
        <f t="shared" si="15"/>
        <v>0</v>
      </c>
      <c r="L46" s="99">
        <f t="shared" si="15"/>
        <v>0</v>
      </c>
      <c r="M46" s="99">
        <f t="shared" si="15"/>
        <v>0</v>
      </c>
      <c r="N46" s="99">
        <f t="shared" si="15"/>
        <v>0</v>
      </c>
      <c r="O46" s="99">
        <f t="shared" si="15"/>
        <v>3.7964113662278461E-6</v>
      </c>
      <c r="P46" s="99">
        <f t="shared" si="15"/>
        <v>0</v>
      </c>
      <c r="Q46" s="99">
        <f t="shared" si="15"/>
        <v>3.7648857464475196E-6</v>
      </c>
      <c r="R46" s="29">
        <f t="shared" si="16"/>
        <v>3.6496868513936198E-6</v>
      </c>
      <c r="S46" s="29">
        <f t="shared" si="16"/>
        <v>3.4654338224123195E-6</v>
      </c>
      <c r="T46" s="29">
        <f t="shared" si="17"/>
        <v>3.4865867173737243E-6</v>
      </c>
      <c r="U46" s="29">
        <f t="shared" si="17"/>
        <v>3.4806451417537987E-6</v>
      </c>
      <c r="V46" s="29">
        <f t="shared" si="18"/>
        <v>3.0568390798290772E-6</v>
      </c>
      <c r="W46" s="29">
        <f t="shared" si="19"/>
        <v>3.1923418528211655E-6</v>
      </c>
      <c r="X46" s="29">
        <f t="shared" si="19"/>
        <v>3.0904330237492054E-6</v>
      </c>
      <c r="Y46" s="29">
        <f t="shared" ref="Y46:AB46" si="72">Y17/Y$23*100</f>
        <v>3.0950950944754565E-6</v>
      </c>
      <c r="Z46" s="29">
        <f t="shared" si="72"/>
        <v>2.8088823263410607E-6</v>
      </c>
      <c r="AA46" s="29">
        <f t="shared" si="72"/>
        <v>3.1503013499513826E-6</v>
      </c>
      <c r="AB46" s="29">
        <f t="shared" si="72"/>
        <v>2.9165424948699474E-6</v>
      </c>
      <c r="AC46" s="29">
        <f t="shared" ref="AC46:AD46" si="73">AC17/AC$23*100</f>
        <v>2.9323282563197391E-6</v>
      </c>
      <c r="AD46" s="29">
        <f t="shared" si="73"/>
        <v>2.9405177946022443E-6</v>
      </c>
      <c r="AE46" s="29">
        <f t="shared" ref="AE46" si="74">AE17/AE$23*100</f>
        <v>2.8894638215580414E-6</v>
      </c>
      <c r="AF46" s="29">
        <f t="shared" ref="AF46" si="75">AF17/AF$23*100</f>
        <v>3.0994047283278773E-6</v>
      </c>
    </row>
    <row r="47" spans="1:32" ht="18" customHeight="1" x14ac:dyDescent="0.15">
      <c r="A47" s="16" t="s">
        <v>64</v>
      </c>
      <c r="B47" s="98"/>
      <c r="C47" s="98"/>
      <c r="D47" s="99">
        <f t="shared" si="15"/>
        <v>35.963829337873513</v>
      </c>
      <c r="E47" s="99">
        <f t="shared" si="15"/>
        <v>42.169918623087895</v>
      </c>
      <c r="F47" s="99">
        <f t="shared" si="15"/>
        <v>40.72500207296391</v>
      </c>
      <c r="G47" s="99">
        <f t="shared" si="15"/>
        <v>45.385137581244351</v>
      </c>
      <c r="H47" s="99">
        <f t="shared" si="15"/>
        <v>28.513429204510537</v>
      </c>
      <c r="I47" s="99">
        <f t="shared" si="15"/>
        <v>21.635596508919928</v>
      </c>
      <c r="J47" s="99">
        <f t="shared" si="15"/>
        <v>24.148255515617674</v>
      </c>
      <c r="K47" s="99">
        <f t="shared" si="15"/>
        <v>20.563674509142167</v>
      </c>
      <c r="L47" s="99">
        <f t="shared" si="15"/>
        <v>14.992847408953608</v>
      </c>
      <c r="M47" s="99">
        <f t="shared" si="15"/>
        <v>17.936687877955073</v>
      </c>
      <c r="N47" s="99">
        <f t="shared" si="15"/>
        <v>21.308840534926222</v>
      </c>
      <c r="O47" s="99">
        <f t="shared" si="15"/>
        <v>21.124645106719971</v>
      </c>
      <c r="P47" s="99">
        <f t="shared" si="15"/>
        <v>18.461841294568924</v>
      </c>
      <c r="Q47" s="99">
        <f t="shared" si="15"/>
        <v>18.248642165718902</v>
      </c>
      <c r="R47" s="29">
        <f t="shared" si="16"/>
        <v>16.780205383207814</v>
      </c>
      <c r="S47" s="29">
        <f t="shared" si="16"/>
        <v>16.703865788461048</v>
      </c>
      <c r="T47" s="29">
        <f t="shared" si="17"/>
        <v>20.305354567390246</v>
      </c>
      <c r="U47" s="29">
        <f t="shared" si="17"/>
        <v>17.83924960632163</v>
      </c>
      <c r="V47" s="29">
        <f t="shared" si="18"/>
        <v>22.497883215358193</v>
      </c>
      <c r="W47" s="29">
        <f t="shared" si="19"/>
        <v>13.83447950111103</v>
      </c>
      <c r="X47" s="29">
        <f t="shared" si="19"/>
        <v>11.32760212529079</v>
      </c>
      <c r="Y47" s="29">
        <f t="shared" ref="Y47:AB47" si="76">Y18/Y$23*100</f>
        <v>15.599570215095182</v>
      </c>
      <c r="Z47" s="29">
        <f t="shared" si="76"/>
        <v>18.614437896721274</v>
      </c>
      <c r="AA47" s="29">
        <f t="shared" si="76"/>
        <v>8.2968100521075581</v>
      </c>
      <c r="AB47" s="29">
        <f t="shared" si="76"/>
        <v>11.663218438474981</v>
      </c>
      <c r="AC47" s="29">
        <f t="shared" ref="AC47:AD47" si="77">AC18/AC$23*100</f>
        <v>15.139478832607278</v>
      </c>
      <c r="AD47" s="29">
        <f t="shared" si="77"/>
        <v>12.135972718581627</v>
      </c>
      <c r="AE47" s="29">
        <f t="shared" ref="AE47" si="78">AE18/AE$23*100</f>
        <v>9.0895077009556342</v>
      </c>
      <c r="AF47" s="29">
        <f t="shared" ref="AF47" si="79">AF18/AF$23*100</f>
        <v>9.9178440788662137</v>
      </c>
    </row>
    <row r="48" spans="1:32" ht="18" customHeight="1" x14ac:dyDescent="0.15">
      <c r="A48" s="16" t="s">
        <v>65</v>
      </c>
      <c r="B48" s="98"/>
      <c r="C48" s="98"/>
      <c r="D48" s="99">
        <f t="shared" si="15"/>
        <v>13.36504711779763</v>
      </c>
      <c r="E48" s="99">
        <f t="shared" si="15"/>
        <v>11.02590797789021</v>
      </c>
      <c r="F48" s="99">
        <f t="shared" si="15"/>
        <v>9.2606998145208514</v>
      </c>
      <c r="G48" s="99">
        <f t="shared" si="15"/>
        <v>6.5352840072327636</v>
      </c>
      <c r="H48" s="99">
        <f t="shared" si="15"/>
        <v>5.5937610399267887</v>
      </c>
      <c r="I48" s="99">
        <f t="shared" si="15"/>
        <v>7.133570286145523</v>
      </c>
      <c r="J48" s="99">
        <f t="shared" si="15"/>
        <v>6.4673313327452906</v>
      </c>
      <c r="K48" s="99">
        <f t="shared" si="15"/>
        <v>5.2635071617536884</v>
      </c>
      <c r="L48" s="99">
        <f t="shared" si="15"/>
        <v>3.5614856201798482</v>
      </c>
      <c r="M48" s="99">
        <f t="shared" si="15"/>
        <v>3.1855007356032958</v>
      </c>
      <c r="N48" s="99">
        <f t="shared" si="15"/>
        <v>2.750669709632263</v>
      </c>
      <c r="O48" s="99">
        <f t="shared" si="15"/>
        <v>3.9174865175195839</v>
      </c>
      <c r="P48" s="99">
        <f t="shared" si="15"/>
        <v>3.8768633772414947</v>
      </c>
      <c r="Q48" s="99">
        <f t="shared" si="15"/>
        <v>2.555265604971396</v>
      </c>
      <c r="R48" s="29">
        <f t="shared" si="16"/>
        <v>5.352619787193329</v>
      </c>
      <c r="S48" s="29">
        <f t="shared" si="16"/>
        <v>5.2837677416349971</v>
      </c>
      <c r="T48" s="29">
        <f t="shared" si="17"/>
        <v>9.1529421248221752</v>
      </c>
      <c r="U48" s="29">
        <f t="shared" si="17"/>
        <v>9.9501724764087101</v>
      </c>
      <c r="V48" s="29">
        <f t="shared" si="18"/>
        <v>13.952874729420067</v>
      </c>
      <c r="W48" s="29">
        <f t="shared" si="19"/>
        <v>7.2310182236111604</v>
      </c>
      <c r="X48" s="29">
        <f t="shared" si="19"/>
        <v>8.1107456674060519</v>
      </c>
      <c r="Y48" s="29">
        <f t="shared" ref="Y48:AB48" si="80">Y19/Y$23*100</f>
        <v>8.6841868651282912</v>
      </c>
      <c r="Z48" s="29">
        <f t="shared" si="80"/>
        <v>14.665438660765354</v>
      </c>
      <c r="AA48" s="29">
        <f t="shared" si="80"/>
        <v>4.4659774542383293</v>
      </c>
      <c r="AB48" s="29">
        <f t="shared" si="80"/>
        <v>8.2840831384937115</v>
      </c>
      <c r="AC48" s="29">
        <f t="shared" ref="AC48:AD48" si="81">AC19/AC$23*100</f>
        <v>8.3202673673445489</v>
      </c>
      <c r="AD48" s="29">
        <f t="shared" si="81"/>
        <v>7.7731588124260158</v>
      </c>
      <c r="AE48" s="29">
        <f t="shared" ref="AE48" si="82">AE19/AE$23*100</f>
        <v>5.546655204356318</v>
      </c>
      <c r="AF48" s="29">
        <f t="shared" ref="AF48" si="83">AF19/AF$23*100</f>
        <v>6.8775047064460804</v>
      </c>
    </row>
    <row r="49" spans="1:32" ht="18" customHeight="1" x14ac:dyDescent="0.15">
      <c r="A49" s="16" t="s">
        <v>66</v>
      </c>
      <c r="B49" s="98"/>
      <c r="C49" s="98"/>
      <c r="D49" s="99">
        <f t="shared" ref="D49:Q51" si="84">D20/D$23*100</f>
        <v>22.371923313630752</v>
      </c>
      <c r="E49" s="99">
        <f t="shared" si="84"/>
        <v>30.766995068937735</v>
      </c>
      <c r="F49" s="99">
        <f t="shared" si="84"/>
        <v>30.125983725885082</v>
      </c>
      <c r="G49" s="99">
        <f t="shared" si="84"/>
        <v>37.743700079947672</v>
      </c>
      <c r="H49" s="99">
        <f t="shared" si="84"/>
        <v>21.020431211474882</v>
      </c>
      <c r="I49" s="99">
        <f t="shared" si="84"/>
        <v>13.50267156848744</v>
      </c>
      <c r="J49" s="99">
        <f t="shared" si="84"/>
        <v>16.802923323973808</v>
      </c>
      <c r="K49" s="99">
        <f t="shared" si="84"/>
        <v>14.224763953149322</v>
      </c>
      <c r="L49" s="99">
        <f t="shared" si="84"/>
        <v>10.119422677735333</v>
      </c>
      <c r="M49" s="99">
        <f t="shared" si="84"/>
        <v>13.222192664309611</v>
      </c>
      <c r="N49" s="99">
        <f t="shared" si="84"/>
        <v>17.400707212194771</v>
      </c>
      <c r="O49" s="99">
        <f t="shared" si="84"/>
        <v>15.745327614166158</v>
      </c>
      <c r="P49" s="99">
        <f t="shared" si="84"/>
        <v>13.598336919893928</v>
      </c>
      <c r="Q49" s="99">
        <f t="shared" si="84"/>
        <v>14.735164194761907</v>
      </c>
      <c r="R49" s="29">
        <f t="shared" si="16"/>
        <v>10.804584050481592</v>
      </c>
      <c r="S49" s="29">
        <f t="shared" si="16"/>
        <v>10.71536395926646</v>
      </c>
      <c r="T49" s="29">
        <f t="shared" si="17"/>
        <v>10.966267064314206</v>
      </c>
      <c r="U49" s="29">
        <f t="shared" si="17"/>
        <v>7.7423818597685674</v>
      </c>
      <c r="V49" s="29">
        <f t="shared" si="18"/>
        <v>8.2429041365176996</v>
      </c>
      <c r="W49" s="29">
        <f t="shared" si="19"/>
        <v>6.3358249135849016</v>
      </c>
      <c r="X49" s="29">
        <f t="shared" si="19"/>
        <v>3.1018119981426495</v>
      </c>
      <c r="Y49" s="29">
        <f t="shared" ref="Y49:AB49" si="85">Y20/Y$23*100</f>
        <v>6.6538694801493756</v>
      </c>
      <c r="Z49" s="29">
        <f t="shared" si="85"/>
        <v>3.8779401308641424</v>
      </c>
      <c r="AA49" s="29">
        <f t="shared" si="85"/>
        <v>3.691746793268877</v>
      </c>
      <c r="AB49" s="29">
        <f t="shared" si="85"/>
        <v>3.2773392172828242</v>
      </c>
      <c r="AC49" s="29">
        <f t="shared" ref="AC49:AD49" si="86">AC20/AC$23*100</f>
        <v>6.7532223501825115</v>
      </c>
      <c r="AD49" s="29">
        <f t="shared" si="86"/>
        <v>4.2240302878037674</v>
      </c>
      <c r="AE49" s="29">
        <f t="shared" ref="AE49" si="87">AE20/AE$23*100</f>
        <v>3.2738000728549403</v>
      </c>
      <c r="AF49" s="29">
        <f t="shared" ref="AF49" si="88">AF20/AF$23*100</f>
        <v>2.6652432133884365</v>
      </c>
    </row>
    <row r="50" spans="1:32" ht="18" customHeight="1" x14ac:dyDescent="0.15">
      <c r="A50" s="16" t="s">
        <v>67</v>
      </c>
      <c r="B50" s="98"/>
      <c r="C50" s="98"/>
      <c r="D50" s="99">
        <f t="shared" si="84"/>
        <v>0.31373818920574092</v>
      </c>
      <c r="E50" s="99">
        <f t="shared" si="84"/>
        <v>8.7394912912488798E-2</v>
      </c>
      <c r="F50" s="99">
        <f t="shared" si="84"/>
        <v>8.5061192338441199E-2</v>
      </c>
      <c r="G50" s="99">
        <f t="shared" si="84"/>
        <v>0.1924147976693428</v>
      </c>
      <c r="H50" s="99">
        <f t="shared" si="84"/>
        <v>0.26923636731084377</v>
      </c>
      <c r="I50" s="99">
        <f t="shared" si="84"/>
        <v>0</v>
      </c>
      <c r="J50" s="99">
        <f t="shared" si="84"/>
        <v>0.39087408959771686</v>
      </c>
      <c r="K50" s="99">
        <f t="shared" si="84"/>
        <v>1.8063563845504123</v>
      </c>
      <c r="L50" s="99">
        <f t="shared" si="84"/>
        <v>2.332117425552326</v>
      </c>
      <c r="M50" s="99">
        <f t="shared" si="84"/>
        <v>0.49497554315496217</v>
      </c>
      <c r="N50" s="99">
        <f t="shared" si="84"/>
        <v>1.4504778974673984</v>
      </c>
      <c r="O50" s="99">
        <f t="shared" si="84"/>
        <v>0.79976720405502288</v>
      </c>
      <c r="P50" s="99">
        <f t="shared" si="84"/>
        <v>1.773415738051295E-3</v>
      </c>
      <c r="Q50" s="99">
        <f t="shared" si="84"/>
        <v>4.9500717794291986E-2</v>
      </c>
      <c r="R50" s="29">
        <f t="shared" si="16"/>
        <v>0</v>
      </c>
      <c r="S50" s="29">
        <f t="shared" si="16"/>
        <v>4.2191656787869986E-2</v>
      </c>
      <c r="T50" s="29">
        <f t="shared" si="17"/>
        <v>1.7307416465043166E-2</v>
      </c>
      <c r="U50" s="29">
        <f t="shared" si="17"/>
        <v>2.2578945034556888E-2</v>
      </c>
      <c r="V50" s="29">
        <f t="shared" si="18"/>
        <v>9.3630981015164656E-3</v>
      </c>
      <c r="W50" s="29">
        <f t="shared" si="19"/>
        <v>0.13272480487289276</v>
      </c>
      <c r="X50" s="29">
        <f t="shared" si="19"/>
        <v>2.5958184895972161</v>
      </c>
      <c r="Y50" s="29">
        <f t="shared" ref="Y50:AB50" si="89">Y21/Y$23*100</f>
        <v>2.3185759715077929</v>
      </c>
      <c r="Z50" s="29">
        <f t="shared" si="89"/>
        <v>0.26332429144749542</v>
      </c>
      <c r="AA50" s="29">
        <f t="shared" si="89"/>
        <v>3.7293267380724471E-2</v>
      </c>
      <c r="AB50" s="29">
        <f t="shared" si="89"/>
        <v>0.26641740727888508</v>
      </c>
      <c r="AC50" s="29">
        <f t="shared" ref="AC50:AD50" si="90">AC21/AC$23*100</f>
        <v>2.5270804912963511E-2</v>
      </c>
      <c r="AD50" s="29">
        <f t="shared" si="90"/>
        <v>5.9309302951433001</v>
      </c>
      <c r="AE50" s="29">
        <f t="shared" ref="AE50" si="91">AE21/AE$23*100</f>
        <v>9.7657260296510415</v>
      </c>
      <c r="AF50" s="29">
        <f t="shared" ref="AF50" si="92">AF21/AF$23*100</f>
        <v>1.114586232568173</v>
      </c>
    </row>
    <row r="51" spans="1:32" ht="18" customHeight="1" x14ac:dyDescent="0.15">
      <c r="A51" s="16" t="s">
        <v>68</v>
      </c>
      <c r="B51" s="98"/>
      <c r="C51" s="98"/>
      <c r="D51" s="99">
        <f t="shared" si="84"/>
        <v>0</v>
      </c>
      <c r="E51" s="99">
        <f t="shared" si="84"/>
        <v>0</v>
      </c>
      <c r="F51" s="99">
        <f t="shared" si="84"/>
        <v>0</v>
      </c>
      <c r="G51" s="99">
        <f t="shared" si="84"/>
        <v>0</v>
      </c>
      <c r="H51" s="99">
        <f t="shared" si="84"/>
        <v>0</v>
      </c>
      <c r="I51" s="99">
        <f t="shared" si="84"/>
        <v>0</v>
      </c>
      <c r="J51" s="99">
        <f t="shared" si="84"/>
        <v>0</v>
      </c>
      <c r="K51" s="99">
        <f t="shared" si="84"/>
        <v>0</v>
      </c>
      <c r="L51" s="99">
        <f t="shared" si="84"/>
        <v>0</v>
      </c>
      <c r="M51" s="99">
        <f t="shared" si="84"/>
        <v>0</v>
      </c>
      <c r="N51" s="99">
        <f t="shared" si="84"/>
        <v>0</v>
      </c>
      <c r="O51" s="99">
        <f t="shared" si="84"/>
        <v>3.7964113662278461E-6</v>
      </c>
      <c r="P51" s="99">
        <f t="shared" si="84"/>
        <v>0</v>
      </c>
      <c r="Q51" s="99">
        <f t="shared" si="84"/>
        <v>3.7648857464475196E-6</v>
      </c>
      <c r="R51" s="29">
        <f t="shared" si="16"/>
        <v>3.6496868513936198E-6</v>
      </c>
      <c r="S51" s="29">
        <f t="shared" si="16"/>
        <v>3.4654338224123195E-6</v>
      </c>
      <c r="T51" s="29">
        <f t="shared" si="17"/>
        <v>3.4865867173737243E-6</v>
      </c>
      <c r="U51" s="29">
        <f t="shared" si="17"/>
        <v>3.4806451417537987E-6</v>
      </c>
      <c r="V51" s="29">
        <f t="shared" si="18"/>
        <v>3.0568390798290772E-6</v>
      </c>
      <c r="W51" s="29">
        <f t="shared" si="19"/>
        <v>3.1923418528211655E-6</v>
      </c>
      <c r="X51" s="29">
        <f t="shared" si="19"/>
        <v>3.0904330237492054E-6</v>
      </c>
      <c r="Y51" s="29">
        <f t="shared" ref="Y51:AB51" si="93">Y22/Y$23*100</f>
        <v>3.0950950944754565E-6</v>
      </c>
      <c r="Z51" s="29">
        <f t="shared" si="93"/>
        <v>2.8088823263410607E-6</v>
      </c>
      <c r="AA51" s="29">
        <f t="shared" si="93"/>
        <v>3.1503013499513826E-6</v>
      </c>
      <c r="AB51" s="29">
        <f t="shared" si="93"/>
        <v>2.9165424948699474E-6</v>
      </c>
      <c r="AC51" s="29">
        <f t="shared" ref="AC51:AD51" si="94">AC22/AC$23*100</f>
        <v>2.9323282563197391E-6</v>
      </c>
      <c r="AD51" s="29">
        <f t="shared" si="94"/>
        <v>2.9405177946022443E-6</v>
      </c>
      <c r="AE51" s="29">
        <f t="shared" ref="AE51" si="95">AE22/AE$23*100</f>
        <v>2.8894638215580414E-6</v>
      </c>
      <c r="AF51" s="29">
        <f t="shared" ref="AF51" si="96">AF22/AF$23*100</f>
        <v>3.0994047283278773E-6</v>
      </c>
    </row>
    <row r="52" spans="1:32" ht="18" customHeight="1" x14ac:dyDescent="0.15">
      <c r="A52" s="16" t="s">
        <v>50</v>
      </c>
      <c r="B52" s="98"/>
      <c r="C52" s="98"/>
      <c r="D52" s="100">
        <f t="shared" ref="D52:Q52" si="97">SUM(D33:D51)-D34-D37-D38-D42-D48-D49</f>
        <v>100.00000000000003</v>
      </c>
      <c r="E52" s="100">
        <f t="shared" si="97"/>
        <v>100.00000000000004</v>
      </c>
      <c r="F52" s="100">
        <f t="shared" si="97"/>
        <v>100</v>
      </c>
      <c r="G52" s="100">
        <f t="shared" si="97"/>
        <v>100</v>
      </c>
      <c r="H52" s="100">
        <f t="shared" si="97"/>
        <v>100</v>
      </c>
      <c r="I52" s="100">
        <f t="shared" si="97"/>
        <v>99.999999999999972</v>
      </c>
      <c r="J52" s="100">
        <f t="shared" si="97"/>
        <v>100.00000000000003</v>
      </c>
      <c r="K52" s="100">
        <f t="shared" si="97"/>
        <v>100.00000000000003</v>
      </c>
      <c r="L52" s="100">
        <f t="shared" si="97"/>
        <v>100.00000000000003</v>
      </c>
      <c r="M52" s="100">
        <f t="shared" si="97"/>
        <v>99.999999999999986</v>
      </c>
      <c r="N52" s="100">
        <f t="shared" si="97"/>
        <v>100.00000000000001</v>
      </c>
      <c r="O52" s="100">
        <f t="shared" si="97"/>
        <v>100.00000000000003</v>
      </c>
      <c r="P52" s="100">
        <f t="shared" si="97"/>
        <v>100.00000000000001</v>
      </c>
      <c r="Q52" s="100">
        <f t="shared" si="97"/>
        <v>99.999999999999972</v>
      </c>
      <c r="R52" s="30">
        <f t="shared" ref="R52:X52" si="98">SUM(R33:R51)-R34-R37-R38-R42-R48-R49</f>
        <v>99.999999999999957</v>
      </c>
      <c r="S52" s="30">
        <f t="shared" si="98"/>
        <v>99.999999999999972</v>
      </c>
      <c r="T52" s="30">
        <f t="shared" si="98"/>
        <v>99.999999999999943</v>
      </c>
      <c r="U52" s="30">
        <f t="shared" si="98"/>
        <v>100.00000000000001</v>
      </c>
      <c r="V52" s="30">
        <f t="shared" si="98"/>
        <v>100</v>
      </c>
      <c r="W52" s="30">
        <f t="shared" si="98"/>
        <v>100.00000000000001</v>
      </c>
      <c r="X52" s="30">
        <f t="shared" si="98"/>
        <v>99.999999999999943</v>
      </c>
      <c r="Y52" s="30">
        <f t="shared" ref="Y52:AB52" si="99">SUM(Y33:Y51)-Y34-Y37-Y38-Y42-Y48-Y49</f>
        <v>99.999999999999957</v>
      </c>
      <c r="Z52" s="30">
        <f t="shared" si="99"/>
        <v>100.00000000000003</v>
      </c>
      <c r="AA52" s="30">
        <f t="shared" si="99"/>
        <v>100.00000000000004</v>
      </c>
      <c r="AB52" s="30">
        <f t="shared" si="99"/>
        <v>99.999999999999957</v>
      </c>
      <c r="AC52" s="30">
        <f t="shared" ref="AC52:AD52" si="100">SUM(AC33:AC51)-AC34-AC37-AC38-AC42-AC48-AC49</f>
        <v>99.999999999999972</v>
      </c>
      <c r="AD52" s="30">
        <f t="shared" si="100"/>
        <v>100.00000000000001</v>
      </c>
      <c r="AE52" s="30">
        <f t="shared" ref="AE52" si="101">SUM(AE33:AE51)-AE34-AE37-AE38-AE42-AE48-AE49</f>
        <v>99.999999999999972</v>
      </c>
      <c r="AF52" s="30">
        <f t="shared" ref="AF52" si="102">SUM(AF33:AF51)-AF34-AF37-AF38-AF42-AF48-AF49</f>
        <v>99.999999999999972</v>
      </c>
    </row>
    <row r="53" spans="1:32" ht="18" customHeight="1" x14ac:dyDescent="0.15">
      <c r="A53" s="16" t="s">
        <v>69</v>
      </c>
      <c r="B53" s="98"/>
      <c r="C53" s="98"/>
      <c r="D53" s="100">
        <f t="shared" ref="D53:Q53" si="103">SUM(D33:D36)-D34</f>
        <v>31.212083807919615</v>
      </c>
      <c r="E53" s="100">
        <f t="shared" si="103"/>
        <v>28.835046255208095</v>
      </c>
      <c r="F53" s="100">
        <f t="shared" si="103"/>
        <v>30.792730717264334</v>
      </c>
      <c r="G53" s="100">
        <f t="shared" si="103"/>
        <v>29.653745036240217</v>
      </c>
      <c r="H53" s="100">
        <f t="shared" si="103"/>
        <v>39.935340881654952</v>
      </c>
      <c r="I53" s="100">
        <f t="shared" si="103"/>
        <v>43.988139473865232</v>
      </c>
      <c r="J53" s="100">
        <f t="shared" si="103"/>
        <v>42.837375556719088</v>
      </c>
      <c r="K53" s="100">
        <f t="shared" si="103"/>
        <v>44.423548802739276</v>
      </c>
      <c r="L53" s="100">
        <f t="shared" si="103"/>
        <v>45.744469605188741</v>
      </c>
      <c r="M53" s="100">
        <f t="shared" si="103"/>
        <v>41.687350662336442</v>
      </c>
      <c r="N53" s="100">
        <f t="shared" si="103"/>
        <v>40.160132300890524</v>
      </c>
      <c r="O53" s="100">
        <f t="shared" si="103"/>
        <v>41.316390455594046</v>
      </c>
      <c r="P53" s="100">
        <f t="shared" si="103"/>
        <v>42.603399637969844</v>
      </c>
      <c r="Q53" s="100">
        <f t="shared" si="103"/>
        <v>41.781226178861957</v>
      </c>
      <c r="R53" s="30">
        <f t="shared" ref="R53:X53" si="104">SUM(R33:R36)-R34</f>
        <v>40.116613334400988</v>
      </c>
      <c r="S53" s="30">
        <f t="shared" si="104"/>
        <v>38.032671832842993</v>
      </c>
      <c r="T53" s="30">
        <f t="shared" si="104"/>
        <v>41.033938923229059</v>
      </c>
      <c r="U53" s="30">
        <f t="shared" si="104"/>
        <v>42.218520053354119</v>
      </c>
      <c r="V53" s="30">
        <f t="shared" si="104"/>
        <v>37.532273724899952</v>
      </c>
      <c r="W53" s="30">
        <f t="shared" si="104"/>
        <v>42.576368638357017</v>
      </c>
      <c r="X53" s="30">
        <f t="shared" si="104"/>
        <v>43.086705961522554</v>
      </c>
      <c r="Y53" s="30">
        <f t="shared" ref="Y53:AB53" si="105">SUM(Y33:Y36)-Y34</f>
        <v>42.829022149583778</v>
      </c>
      <c r="Z53" s="30">
        <f t="shared" si="105"/>
        <v>38.642796934464471</v>
      </c>
      <c r="AA53" s="30">
        <f t="shared" si="105"/>
        <v>45.542381870393768</v>
      </c>
      <c r="AB53" s="30">
        <f t="shared" si="105"/>
        <v>43.061761228849008</v>
      </c>
      <c r="AC53" s="30">
        <f t="shared" ref="AC53:AD53" si="106">SUM(AC33:AC36)-AC34</f>
        <v>43.45570897040853</v>
      </c>
      <c r="AD53" s="30">
        <f t="shared" si="106"/>
        <v>42.802062338036279</v>
      </c>
      <c r="AE53" s="30">
        <f t="shared" ref="AE53" si="107">SUM(AE33:AE36)-AE34</f>
        <v>42.710626815143108</v>
      </c>
      <c r="AF53" s="30">
        <f t="shared" ref="AF53" si="108">SUM(AF33:AF36)-AF34</f>
        <v>46.931896160023506</v>
      </c>
    </row>
    <row r="54" spans="1:32" ht="18" customHeight="1" x14ac:dyDescent="0.15">
      <c r="A54" s="16" t="s">
        <v>70</v>
      </c>
      <c r="B54" s="98"/>
      <c r="C54" s="98"/>
      <c r="D54" s="100">
        <f t="shared" ref="D54:Q54" si="109">+D47+D50+D51</f>
        <v>36.277567527079256</v>
      </c>
      <c r="E54" s="100">
        <f t="shared" si="109"/>
        <v>42.257313536000382</v>
      </c>
      <c r="F54" s="100">
        <f t="shared" si="109"/>
        <v>40.810063265302354</v>
      </c>
      <c r="G54" s="100">
        <f t="shared" si="109"/>
        <v>45.577552378913694</v>
      </c>
      <c r="H54" s="100">
        <f t="shared" si="109"/>
        <v>28.782665571821379</v>
      </c>
      <c r="I54" s="100">
        <f t="shared" si="109"/>
        <v>21.635596508919928</v>
      </c>
      <c r="J54" s="100">
        <f t="shared" si="109"/>
        <v>24.53912960521539</v>
      </c>
      <c r="K54" s="100">
        <f t="shared" si="109"/>
        <v>22.370030893692579</v>
      </c>
      <c r="L54" s="100">
        <f t="shared" si="109"/>
        <v>17.324964834505934</v>
      </c>
      <c r="M54" s="100">
        <f t="shared" si="109"/>
        <v>18.431663421110034</v>
      </c>
      <c r="N54" s="100">
        <f t="shared" si="109"/>
        <v>22.75931843239362</v>
      </c>
      <c r="O54" s="100">
        <f t="shared" si="109"/>
        <v>21.92441610718636</v>
      </c>
      <c r="P54" s="100">
        <f t="shared" si="109"/>
        <v>18.463614710306974</v>
      </c>
      <c r="Q54" s="100">
        <f t="shared" si="109"/>
        <v>18.298146648398941</v>
      </c>
      <c r="R54" s="30">
        <f t="shared" ref="R54:X54" si="110">+R47+R50+R51</f>
        <v>16.780209032894664</v>
      </c>
      <c r="S54" s="30">
        <f t="shared" si="110"/>
        <v>16.74606091068274</v>
      </c>
      <c r="T54" s="30">
        <f t="shared" si="110"/>
        <v>20.322665470442008</v>
      </c>
      <c r="U54" s="30">
        <f t="shared" si="110"/>
        <v>17.861832032001328</v>
      </c>
      <c r="V54" s="30">
        <f t="shared" si="110"/>
        <v>22.507249370298791</v>
      </c>
      <c r="W54" s="30">
        <f t="shared" si="110"/>
        <v>13.967207498325775</v>
      </c>
      <c r="X54" s="30">
        <f t="shared" si="110"/>
        <v>13.92342370532103</v>
      </c>
      <c r="Y54" s="30">
        <f t="shared" ref="Y54:AB54" si="111">+Y47+Y50+Y51</f>
        <v>17.918149281698071</v>
      </c>
      <c r="Z54" s="30">
        <f t="shared" si="111"/>
        <v>18.877764997051095</v>
      </c>
      <c r="AA54" s="30">
        <f t="shared" si="111"/>
        <v>8.3341064697896314</v>
      </c>
      <c r="AB54" s="30">
        <f t="shared" si="111"/>
        <v>11.929638762296362</v>
      </c>
      <c r="AC54" s="30">
        <f t="shared" ref="AC54:AD54" si="112">+AC47+AC50+AC51</f>
        <v>15.164752569848497</v>
      </c>
      <c r="AD54" s="30">
        <f t="shared" si="112"/>
        <v>18.066905954242721</v>
      </c>
      <c r="AE54" s="30">
        <f t="shared" ref="AE54" si="113">+AE47+AE50+AE51</f>
        <v>18.855236620070499</v>
      </c>
      <c r="AF54" s="30">
        <f t="shared" ref="AF54" si="114">+AF47+AF50+AF51</f>
        <v>11.032433410839115</v>
      </c>
    </row>
    <row r="55" spans="1:32" ht="18" customHeight="1" x14ac:dyDescent="0.15"/>
    <row r="56" spans="1:32" ht="18" customHeight="1" x14ac:dyDescent="0.15"/>
    <row r="57" spans="1:32" ht="18" customHeight="1" x14ac:dyDescent="0.15"/>
    <row r="58" spans="1:32" ht="18" customHeight="1" x14ac:dyDescent="0.15"/>
    <row r="59" spans="1:32" ht="18" customHeight="1" x14ac:dyDescent="0.15"/>
    <row r="60" spans="1:32" ht="18" customHeight="1" x14ac:dyDescent="0.15"/>
    <row r="61" spans="1:32" ht="18" customHeight="1" x14ac:dyDescent="0.15"/>
    <row r="62" spans="1:32" ht="18" customHeight="1" x14ac:dyDescent="0.15"/>
    <row r="63" spans="1:32" ht="18" customHeight="1" x14ac:dyDescent="0.15"/>
    <row r="64" spans="1:3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</sheetData>
  <phoneticPr fontId="2"/>
  <pageMargins left="0.78740157480314965" right="0.78740157480314965" top="0.78740157480314965" bottom="0.78740157480314965" header="0.51181102362204722" footer="0.51181102362204722"/>
  <pageSetup paperSize="9" firstPageNumber="6" orientation="landscape" useFirstPageNumber="1" r:id="rId1"/>
  <headerFooter alignWithMargins="0">
    <oddFooter>&amp;C-&amp;P--</oddFooter>
  </headerFooter>
  <colBreaks count="1" manualBreakCount="1">
    <brk id="12" max="53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/>
  </sheetPr>
  <dimension ref="A1:Q274"/>
  <sheetViews>
    <sheetView workbookViewId="0">
      <selection sqref="A1:IV65536"/>
    </sheetView>
  </sheetViews>
  <sheetFormatPr defaultColWidth="9" defaultRowHeight="12" x14ac:dyDescent="0.15"/>
  <cols>
    <col min="1" max="1" width="25.21875" style="15" customWidth="1"/>
    <col min="2" max="2" width="8.6640625" style="18" customWidth="1"/>
    <col min="3" max="9" width="8.6640625" style="15" customWidth="1"/>
    <col min="10" max="11" width="8.6640625" style="94" customWidth="1"/>
    <col min="12" max="19" width="8.6640625" style="15" customWidth="1"/>
    <col min="20" max="16384" width="9" style="15"/>
  </cols>
  <sheetData>
    <row r="1" spans="1:17" ht="18" customHeight="1" x14ac:dyDescent="0.2">
      <c r="A1" s="27" t="s">
        <v>80</v>
      </c>
      <c r="L1" s="28" t="str">
        <f>[2]財政指標!$M$1</f>
        <v>大田原市</v>
      </c>
      <c r="P1" s="28" t="str">
        <f>[2]財政指標!$M$1</f>
        <v>大田原市</v>
      </c>
    </row>
    <row r="2" spans="1:17" ht="18" customHeight="1" x14ac:dyDescent="0.15">
      <c r="M2" s="18" t="s">
        <v>148</v>
      </c>
      <c r="Q2" s="18" t="s">
        <v>148</v>
      </c>
    </row>
    <row r="3" spans="1:17" ht="18" customHeight="1" x14ac:dyDescent="0.15">
      <c r="A3" s="12"/>
      <c r="B3" s="17" t="s">
        <v>168</v>
      </c>
      <c r="C3" s="12" t="s">
        <v>197</v>
      </c>
      <c r="D3" s="12" t="s">
        <v>198</v>
      </c>
      <c r="E3" s="12" t="s">
        <v>199</v>
      </c>
      <c r="F3" s="12" t="s">
        <v>200</v>
      </c>
      <c r="G3" s="12" t="s">
        <v>201</v>
      </c>
      <c r="H3" s="12" t="s">
        <v>202</v>
      </c>
      <c r="I3" s="12" t="s">
        <v>203</v>
      </c>
      <c r="J3" s="14" t="s">
        <v>224</v>
      </c>
      <c r="K3" s="14" t="s">
        <v>226</v>
      </c>
      <c r="L3" s="12" t="s">
        <v>206</v>
      </c>
      <c r="M3" s="12" t="s">
        <v>207</v>
      </c>
      <c r="N3" s="12" t="s">
        <v>208</v>
      </c>
      <c r="O3" s="2" t="s">
        <v>209</v>
      </c>
      <c r="P3" s="2" t="s">
        <v>210</v>
      </c>
      <c r="Q3" s="2" t="s">
        <v>211</v>
      </c>
    </row>
    <row r="4" spans="1:17" ht="18" customHeight="1" x14ac:dyDescent="0.15">
      <c r="A4" s="16" t="s">
        <v>270</v>
      </c>
      <c r="B4" s="16">
        <v>2570805</v>
      </c>
      <c r="C4" s="12">
        <v>2840932</v>
      </c>
      <c r="D4" s="12">
        <v>2970284</v>
      </c>
      <c r="E4" s="12">
        <v>3155638</v>
      </c>
      <c r="F4" s="12">
        <v>3273329</v>
      </c>
      <c r="G4" s="12">
        <v>3470658</v>
      </c>
      <c r="H4" s="12">
        <v>3584165</v>
      </c>
      <c r="I4" s="12">
        <v>3695981</v>
      </c>
      <c r="J4" s="14">
        <v>3767319</v>
      </c>
      <c r="K4" s="13">
        <v>3871838</v>
      </c>
      <c r="L4" s="16">
        <v>3882040</v>
      </c>
      <c r="M4" s="16">
        <v>3796281</v>
      </c>
      <c r="N4" s="16">
        <v>3810976</v>
      </c>
      <c r="O4" s="16">
        <v>3678530</v>
      </c>
      <c r="P4" s="16">
        <v>3672325</v>
      </c>
      <c r="Q4" s="16">
        <v>3591915</v>
      </c>
    </row>
    <row r="5" spans="1:17" ht="18" customHeight="1" x14ac:dyDescent="0.15">
      <c r="A5" s="16" t="s">
        <v>52</v>
      </c>
      <c r="B5" s="16">
        <v>1841448</v>
      </c>
      <c r="C5" s="12">
        <v>2028148</v>
      </c>
      <c r="D5" s="12">
        <v>2125781</v>
      </c>
      <c r="E5" s="12">
        <v>2247792</v>
      </c>
      <c r="F5" s="12">
        <v>2324084</v>
      </c>
      <c r="G5" s="12">
        <v>2463206</v>
      </c>
      <c r="H5" s="12">
        <v>2537778</v>
      </c>
      <c r="I5" s="12">
        <v>2612414</v>
      </c>
      <c r="J5" s="14">
        <v>2663469</v>
      </c>
      <c r="K5" s="13">
        <v>2740575</v>
      </c>
      <c r="L5" s="16">
        <v>2727206</v>
      </c>
      <c r="M5" s="16">
        <v>2634463</v>
      </c>
      <c r="N5" s="16">
        <v>2621351</v>
      </c>
      <c r="O5" s="16">
        <v>2526940</v>
      </c>
      <c r="P5" s="16">
        <v>2486916</v>
      </c>
      <c r="Q5" s="16">
        <v>2404689</v>
      </c>
    </row>
    <row r="6" spans="1:17" ht="18" customHeight="1" x14ac:dyDescent="0.15">
      <c r="A6" s="16" t="s">
        <v>271</v>
      </c>
      <c r="B6" s="16">
        <v>662786</v>
      </c>
      <c r="C6" s="12">
        <v>647917</v>
      </c>
      <c r="D6" s="12">
        <v>704018</v>
      </c>
      <c r="E6" s="12">
        <v>869843</v>
      </c>
      <c r="F6" s="12">
        <v>1004140</v>
      </c>
      <c r="G6" s="12">
        <v>1041425</v>
      </c>
      <c r="H6" s="12">
        <v>1120277</v>
      </c>
      <c r="I6" s="12">
        <v>1288688</v>
      </c>
      <c r="J6" s="14">
        <v>1342242</v>
      </c>
      <c r="K6" s="94">
        <v>1457874</v>
      </c>
      <c r="L6" s="16">
        <v>1612005</v>
      </c>
      <c r="M6" s="16">
        <v>1055419</v>
      </c>
      <c r="N6" s="16">
        <v>1217050</v>
      </c>
      <c r="O6" s="16">
        <v>1354273</v>
      </c>
      <c r="P6" s="16">
        <v>1591563</v>
      </c>
      <c r="Q6" s="16">
        <v>1960877</v>
      </c>
    </row>
    <row r="7" spans="1:17" ht="18" customHeight="1" x14ac:dyDescent="0.15">
      <c r="A7" s="16" t="s">
        <v>272</v>
      </c>
      <c r="B7" s="16">
        <v>851289</v>
      </c>
      <c r="C7" s="12">
        <v>926952</v>
      </c>
      <c r="D7" s="12">
        <v>994390</v>
      </c>
      <c r="E7" s="12">
        <v>1067398</v>
      </c>
      <c r="F7" s="12">
        <v>1196254</v>
      </c>
      <c r="G7" s="12">
        <v>1596036</v>
      </c>
      <c r="H7" s="12">
        <v>2207164</v>
      </c>
      <c r="I7" s="12">
        <v>2729573</v>
      </c>
      <c r="J7" s="14">
        <v>2726365</v>
      </c>
      <c r="K7" s="13">
        <v>2757433</v>
      </c>
      <c r="L7" s="16">
        <v>3634872</v>
      </c>
      <c r="M7" s="16">
        <v>2672317</v>
      </c>
      <c r="N7" s="16">
        <v>2595007</v>
      </c>
      <c r="O7" s="16">
        <v>2537504</v>
      </c>
      <c r="P7" s="16">
        <v>2319517</v>
      </c>
      <c r="Q7" s="16">
        <v>1967747</v>
      </c>
    </row>
    <row r="8" spans="1:17" ht="18" customHeight="1" x14ac:dyDescent="0.15">
      <c r="A8" s="16" t="s">
        <v>55</v>
      </c>
      <c r="B8" s="16">
        <v>851289</v>
      </c>
      <c r="C8" s="12">
        <v>926952</v>
      </c>
      <c r="D8" s="12">
        <v>994390</v>
      </c>
      <c r="E8" s="12">
        <v>1063775</v>
      </c>
      <c r="F8" s="12">
        <v>1195649</v>
      </c>
      <c r="G8" s="12">
        <v>1573141</v>
      </c>
      <c r="H8" s="12">
        <v>2205609</v>
      </c>
      <c r="I8" s="12">
        <v>2728291</v>
      </c>
      <c r="J8" s="14">
        <v>2723623</v>
      </c>
      <c r="K8" s="13">
        <v>2755732</v>
      </c>
      <c r="L8" s="16">
        <v>3634833</v>
      </c>
      <c r="M8" s="16">
        <v>2672121</v>
      </c>
      <c r="N8" s="16">
        <v>2594974</v>
      </c>
      <c r="O8" s="16">
        <v>2534811</v>
      </c>
      <c r="P8" s="16">
        <v>2318130</v>
      </c>
      <c r="Q8" s="16">
        <v>1967169</v>
      </c>
    </row>
    <row r="9" spans="1:17" ht="18" customHeight="1" x14ac:dyDescent="0.15">
      <c r="A9" s="16" t="s">
        <v>56</v>
      </c>
      <c r="B9" s="16">
        <v>0</v>
      </c>
      <c r="C9" s="12">
        <v>0</v>
      </c>
      <c r="D9" s="12">
        <v>0</v>
      </c>
      <c r="E9" s="12">
        <v>3623</v>
      </c>
      <c r="F9" s="12">
        <v>605</v>
      </c>
      <c r="G9" s="12">
        <v>22895</v>
      </c>
      <c r="H9" s="12">
        <v>1555</v>
      </c>
      <c r="I9" s="12">
        <v>1282</v>
      </c>
      <c r="J9" s="14">
        <v>2742</v>
      </c>
      <c r="K9" s="13">
        <v>1701</v>
      </c>
      <c r="L9" s="16">
        <v>39</v>
      </c>
      <c r="M9" s="16">
        <v>196</v>
      </c>
      <c r="N9" s="16">
        <v>33</v>
      </c>
      <c r="O9" s="16">
        <v>2693</v>
      </c>
      <c r="P9" s="16">
        <v>1387</v>
      </c>
      <c r="Q9" s="16">
        <v>578</v>
      </c>
    </row>
    <row r="10" spans="1:17" ht="18" customHeight="1" x14ac:dyDescent="0.15">
      <c r="A10" s="16" t="s">
        <v>273</v>
      </c>
      <c r="B10" s="16">
        <v>1016431</v>
      </c>
      <c r="C10" s="12">
        <v>1135040</v>
      </c>
      <c r="D10" s="12">
        <v>1263810</v>
      </c>
      <c r="E10" s="12">
        <v>1364745</v>
      </c>
      <c r="F10" s="12">
        <v>1356744</v>
      </c>
      <c r="G10" s="12">
        <v>1526482</v>
      </c>
      <c r="H10" s="12">
        <v>1864719</v>
      </c>
      <c r="I10" s="12">
        <v>1863283</v>
      </c>
      <c r="J10" s="14">
        <v>1710582</v>
      </c>
      <c r="K10" s="13">
        <v>1841028</v>
      </c>
      <c r="L10" s="16">
        <v>1895397</v>
      </c>
      <c r="M10" s="16">
        <v>1956009</v>
      </c>
      <c r="N10" s="16">
        <v>2060003</v>
      </c>
      <c r="O10" s="16">
        <v>2049853</v>
      </c>
      <c r="P10" s="16">
        <v>1977964</v>
      </c>
      <c r="Q10" s="16">
        <v>2045470</v>
      </c>
    </row>
    <row r="11" spans="1:17" ht="18" customHeight="1" x14ac:dyDescent="0.15">
      <c r="A11" s="16" t="s">
        <v>274</v>
      </c>
      <c r="B11" s="16">
        <v>182288</v>
      </c>
      <c r="C11" s="12">
        <v>230583</v>
      </c>
      <c r="D11" s="12">
        <v>254411</v>
      </c>
      <c r="E11" s="12">
        <v>343392</v>
      </c>
      <c r="F11" s="12">
        <v>318702</v>
      </c>
      <c r="G11" s="12">
        <v>274719</v>
      </c>
      <c r="H11" s="12">
        <v>291956</v>
      </c>
      <c r="I11" s="12">
        <v>268197</v>
      </c>
      <c r="J11" s="14">
        <v>289628</v>
      </c>
      <c r="K11" s="14">
        <v>338948</v>
      </c>
      <c r="L11" s="16">
        <v>409294</v>
      </c>
      <c r="M11" s="16">
        <v>472836</v>
      </c>
      <c r="N11" s="16">
        <v>400897</v>
      </c>
      <c r="O11" s="16">
        <v>354994</v>
      </c>
      <c r="P11" s="16">
        <v>317070</v>
      </c>
      <c r="Q11" s="16">
        <v>301613</v>
      </c>
    </row>
    <row r="12" spans="1:17" ht="18" customHeight="1" x14ac:dyDescent="0.15">
      <c r="A12" s="16" t="s">
        <v>275</v>
      </c>
      <c r="B12" s="16">
        <v>1090325</v>
      </c>
      <c r="C12" s="12">
        <v>1270092</v>
      </c>
      <c r="D12" s="12">
        <v>1379681</v>
      </c>
      <c r="E12" s="12">
        <v>1493950</v>
      </c>
      <c r="F12" s="12">
        <v>1675401</v>
      </c>
      <c r="G12" s="12">
        <v>1622239</v>
      </c>
      <c r="H12" s="12">
        <v>1601635</v>
      </c>
      <c r="I12" s="12">
        <v>1872706</v>
      </c>
      <c r="J12" s="14">
        <v>1954232</v>
      </c>
      <c r="K12" s="14">
        <v>1855914</v>
      </c>
      <c r="L12" s="16">
        <v>2040446</v>
      </c>
      <c r="M12" s="16">
        <v>1771487</v>
      </c>
      <c r="N12" s="16">
        <v>1958387</v>
      </c>
      <c r="O12" s="16">
        <v>2067880</v>
      </c>
      <c r="P12" s="16">
        <v>2134974</v>
      </c>
      <c r="Q12" s="16">
        <v>2092368</v>
      </c>
    </row>
    <row r="13" spans="1:17" ht="18" customHeight="1" x14ac:dyDescent="0.15">
      <c r="A13" s="16" t="s">
        <v>60</v>
      </c>
      <c r="B13" s="16">
        <v>503420</v>
      </c>
      <c r="C13" s="12">
        <v>545406</v>
      </c>
      <c r="D13" s="12">
        <v>585418</v>
      </c>
      <c r="E13" s="12">
        <v>603677</v>
      </c>
      <c r="F13" s="12">
        <v>629485</v>
      </c>
      <c r="G13" s="12">
        <v>650945</v>
      </c>
      <c r="H13" s="12">
        <v>693423</v>
      </c>
      <c r="I13" s="12">
        <v>750506</v>
      </c>
      <c r="J13" s="14">
        <v>726558</v>
      </c>
      <c r="K13" s="14">
        <v>757672</v>
      </c>
      <c r="L13" s="16">
        <v>768851</v>
      </c>
      <c r="M13" s="16">
        <v>860061</v>
      </c>
      <c r="N13" s="16">
        <v>958786</v>
      </c>
      <c r="O13" s="16">
        <v>1007100</v>
      </c>
      <c r="P13" s="16">
        <v>1080403</v>
      </c>
      <c r="Q13" s="16">
        <v>1054486</v>
      </c>
    </row>
    <row r="14" spans="1:17" ht="18" customHeight="1" x14ac:dyDescent="0.15">
      <c r="A14" s="16" t="s">
        <v>276</v>
      </c>
      <c r="B14" s="16">
        <v>555354</v>
      </c>
      <c r="C14" s="12">
        <v>569115</v>
      </c>
      <c r="D14" s="12">
        <v>843051</v>
      </c>
      <c r="E14" s="12">
        <v>906294</v>
      </c>
      <c r="F14" s="12">
        <v>801455</v>
      </c>
      <c r="G14" s="12">
        <v>853169</v>
      </c>
      <c r="H14" s="12">
        <v>954411</v>
      </c>
      <c r="I14" s="12">
        <v>1050529</v>
      </c>
      <c r="J14" s="14">
        <v>1007762</v>
      </c>
      <c r="K14" s="14">
        <v>1071772</v>
      </c>
      <c r="L14" s="16">
        <v>1208989</v>
      </c>
      <c r="M14" s="16">
        <v>1556365</v>
      </c>
      <c r="N14" s="16">
        <v>1507984</v>
      </c>
      <c r="O14" s="16">
        <v>1404872</v>
      </c>
      <c r="P14" s="16">
        <v>1543494</v>
      </c>
      <c r="Q14" s="16">
        <v>1794196</v>
      </c>
    </row>
    <row r="15" spans="1:17" ht="18" customHeight="1" x14ac:dyDescent="0.15">
      <c r="A15" s="16" t="s">
        <v>277</v>
      </c>
      <c r="B15" s="16">
        <v>1506253</v>
      </c>
      <c r="C15" s="12">
        <v>971287</v>
      </c>
      <c r="D15" s="12">
        <v>722919</v>
      </c>
      <c r="E15" s="12">
        <v>716876</v>
      </c>
      <c r="F15" s="12">
        <v>355741</v>
      </c>
      <c r="G15" s="12">
        <v>174766</v>
      </c>
      <c r="H15" s="12">
        <v>26512</v>
      </c>
      <c r="I15" s="12">
        <v>28566</v>
      </c>
      <c r="J15" s="14">
        <v>145062</v>
      </c>
      <c r="K15" s="13">
        <v>125921</v>
      </c>
      <c r="L15" s="16">
        <v>684174</v>
      </c>
      <c r="M15" s="16">
        <v>225376</v>
      </c>
      <c r="N15" s="16">
        <v>104605</v>
      </c>
      <c r="O15" s="16">
        <v>14202</v>
      </c>
      <c r="P15" s="16">
        <v>205533</v>
      </c>
      <c r="Q15" s="16">
        <v>303385</v>
      </c>
    </row>
    <row r="16" spans="1:17" ht="18" customHeight="1" x14ac:dyDescent="0.15">
      <c r="A16" s="16" t="s">
        <v>63</v>
      </c>
      <c r="B16" s="16">
        <v>376195</v>
      </c>
      <c r="C16" s="12">
        <v>389317</v>
      </c>
      <c r="D16" s="12">
        <v>463743</v>
      </c>
      <c r="E16" s="12">
        <v>475635</v>
      </c>
      <c r="F16" s="12">
        <v>496995</v>
      </c>
      <c r="G16" s="12">
        <v>463102</v>
      </c>
      <c r="H16" s="12">
        <v>461100</v>
      </c>
      <c r="I16" s="12">
        <v>474160</v>
      </c>
      <c r="J16" s="14">
        <v>382874</v>
      </c>
      <c r="K16" s="13">
        <v>392500</v>
      </c>
      <c r="L16" s="16">
        <v>408014</v>
      </c>
      <c r="M16" s="16">
        <v>405514</v>
      </c>
      <c r="N16" s="16">
        <v>427694</v>
      </c>
      <c r="O16" s="16">
        <v>458560</v>
      </c>
      <c r="P16" s="16">
        <v>610450</v>
      </c>
      <c r="Q16" s="16">
        <v>662508</v>
      </c>
    </row>
    <row r="17" spans="1:17" ht="18" customHeight="1" x14ac:dyDescent="0.15">
      <c r="A17" s="16" t="s">
        <v>71</v>
      </c>
      <c r="B17" s="16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4">
        <v>0</v>
      </c>
      <c r="K17" s="13">
        <v>0</v>
      </c>
      <c r="L17" s="16">
        <v>0</v>
      </c>
      <c r="M17" s="16">
        <v>0</v>
      </c>
      <c r="N17" s="16">
        <v>0</v>
      </c>
      <c r="O17" s="16">
        <v>1</v>
      </c>
      <c r="P17" s="16">
        <v>0</v>
      </c>
      <c r="Q17" s="16">
        <v>1</v>
      </c>
    </row>
    <row r="18" spans="1:17" ht="18" customHeight="1" x14ac:dyDescent="0.15">
      <c r="A18" s="16" t="s">
        <v>278</v>
      </c>
      <c r="B18" s="16">
        <v>4611514</v>
      </c>
      <c r="C18" s="12">
        <v>4469601</v>
      </c>
      <c r="D18" s="12">
        <v>5643432</v>
      </c>
      <c r="E18" s="12">
        <v>8620995</v>
      </c>
      <c r="F18" s="12">
        <v>8046835</v>
      </c>
      <c r="G18" s="12">
        <v>9899554</v>
      </c>
      <c r="H18" s="12">
        <v>3294708</v>
      </c>
      <c r="I18" s="12">
        <v>3130831</v>
      </c>
      <c r="J18" s="14">
        <v>3801541</v>
      </c>
      <c r="K18" s="13">
        <v>3651348</v>
      </c>
      <c r="L18" s="16">
        <v>2788125</v>
      </c>
      <c r="M18" s="16">
        <v>3268372</v>
      </c>
      <c r="N18" s="16">
        <v>3723130</v>
      </c>
      <c r="O18" s="16">
        <v>3786330</v>
      </c>
      <c r="P18" s="16">
        <v>2846938</v>
      </c>
      <c r="Q18" s="16">
        <v>2803599</v>
      </c>
    </row>
    <row r="19" spans="1:17" ht="18" customHeight="1" x14ac:dyDescent="0.15">
      <c r="A19" s="16" t="s">
        <v>279</v>
      </c>
      <c r="B19" s="16">
        <v>1305806</v>
      </c>
      <c r="C19" s="12">
        <v>1507007</v>
      </c>
      <c r="D19" s="12">
        <v>1966118</v>
      </c>
      <c r="E19" s="12">
        <v>2222446</v>
      </c>
      <c r="F19" s="12">
        <v>1719145</v>
      </c>
      <c r="G19" s="12">
        <v>1217662</v>
      </c>
      <c r="H19" s="12">
        <v>841622</v>
      </c>
      <c r="I19" s="12">
        <v>976470</v>
      </c>
      <c r="J19" s="14">
        <v>774052</v>
      </c>
      <c r="K19" s="13">
        <v>853578</v>
      </c>
      <c r="L19" s="16">
        <v>742714</v>
      </c>
      <c r="M19" s="16">
        <v>755994</v>
      </c>
      <c r="N19" s="16">
        <v>375354</v>
      </c>
      <c r="O19" s="16">
        <v>644157</v>
      </c>
      <c r="P19" s="16">
        <v>829431</v>
      </c>
      <c r="Q19" s="16">
        <v>502685</v>
      </c>
    </row>
    <row r="20" spans="1:17" ht="18" customHeight="1" x14ac:dyDescent="0.15">
      <c r="A20" s="16" t="s">
        <v>280</v>
      </c>
      <c r="B20" s="16">
        <v>2851980</v>
      </c>
      <c r="C20" s="12">
        <v>2943075</v>
      </c>
      <c r="D20" s="12">
        <v>3658562</v>
      </c>
      <c r="E20" s="12">
        <v>6374334</v>
      </c>
      <c r="F20" s="12">
        <v>6200216</v>
      </c>
      <c r="G20" s="12">
        <v>8614659</v>
      </c>
      <c r="H20" s="12">
        <v>2333028</v>
      </c>
      <c r="I20" s="12">
        <v>2041068</v>
      </c>
      <c r="J20" s="14">
        <v>2914117</v>
      </c>
      <c r="K20" s="13">
        <v>2697993</v>
      </c>
      <c r="L20" s="16">
        <v>1864956</v>
      </c>
      <c r="M20" s="16">
        <v>2357506</v>
      </c>
      <c r="N20" s="16">
        <v>3201496</v>
      </c>
      <c r="O20" s="16">
        <v>2874526</v>
      </c>
      <c r="P20" s="16">
        <v>1836581</v>
      </c>
      <c r="Q20" s="16">
        <v>2140257</v>
      </c>
    </row>
    <row r="21" spans="1:17" ht="18" customHeight="1" x14ac:dyDescent="0.15">
      <c r="A21" s="16" t="s">
        <v>281</v>
      </c>
      <c r="B21" s="16">
        <v>3090</v>
      </c>
      <c r="C21" s="12">
        <v>10804</v>
      </c>
      <c r="D21" s="12">
        <v>34745</v>
      </c>
      <c r="E21" s="12">
        <v>0</v>
      </c>
      <c r="F21" s="12">
        <v>23372</v>
      </c>
      <c r="G21" s="12">
        <v>57790</v>
      </c>
      <c r="H21" s="12">
        <v>53941</v>
      </c>
      <c r="I21" s="12">
        <v>0</v>
      </c>
      <c r="J21" s="14">
        <v>103320</v>
      </c>
      <c r="K21" s="13">
        <v>320954</v>
      </c>
      <c r="L21" s="16">
        <v>313295</v>
      </c>
      <c r="M21" s="16">
        <v>0</v>
      </c>
      <c r="N21" s="16">
        <v>144380</v>
      </c>
      <c r="O21" s="16">
        <v>172919</v>
      </c>
      <c r="P21" s="16">
        <v>0</v>
      </c>
      <c r="Q21" s="16">
        <v>1</v>
      </c>
    </row>
    <row r="22" spans="1:17" ht="18" customHeight="1" x14ac:dyDescent="0.15">
      <c r="A22" s="16" t="s">
        <v>282</v>
      </c>
      <c r="B22" s="16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4">
        <v>0</v>
      </c>
      <c r="K22" s="13">
        <v>0</v>
      </c>
      <c r="L22" s="16">
        <v>0</v>
      </c>
      <c r="M22" s="16">
        <v>0</v>
      </c>
      <c r="N22" s="16">
        <v>0</v>
      </c>
      <c r="O22" s="16">
        <v>1</v>
      </c>
      <c r="P22" s="16">
        <v>0</v>
      </c>
      <c r="Q22" s="16">
        <v>1</v>
      </c>
    </row>
    <row r="23" spans="1:17" ht="18" customHeight="1" x14ac:dyDescent="0.15">
      <c r="A23" s="16" t="s">
        <v>50</v>
      </c>
      <c r="B23" s="16">
        <f t="shared" ref="B23:Q23" si="0">SUM(B4:B22)-B5-B8-B9-B13-B19-B20</f>
        <v>13426330</v>
      </c>
      <c r="C23" s="12">
        <f t="shared" si="0"/>
        <v>13461640</v>
      </c>
      <c r="D23" s="12">
        <f t="shared" si="0"/>
        <v>15274484</v>
      </c>
      <c r="E23" s="12">
        <f t="shared" si="0"/>
        <v>19014766</v>
      </c>
      <c r="F23" s="12">
        <f t="shared" si="0"/>
        <v>18548968</v>
      </c>
      <c r="G23" s="12">
        <f t="shared" si="0"/>
        <v>20979940</v>
      </c>
      <c r="H23" s="12">
        <f t="shared" si="0"/>
        <v>15460588</v>
      </c>
      <c r="I23" s="12">
        <f t="shared" si="0"/>
        <v>16402514</v>
      </c>
      <c r="J23" s="14">
        <f t="shared" si="0"/>
        <v>17230927</v>
      </c>
      <c r="K23" s="13">
        <f t="shared" si="0"/>
        <v>17685530</v>
      </c>
      <c r="L23" s="17">
        <f t="shared" si="0"/>
        <v>18876651</v>
      </c>
      <c r="M23" s="17">
        <f t="shared" si="0"/>
        <v>17179976</v>
      </c>
      <c r="N23" s="17">
        <f t="shared" si="0"/>
        <v>17950113</v>
      </c>
      <c r="O23" s="17">
        <f t="shared" si="0"/>
        <v>17879919</v>
      </c>
      <c r="P23" s="17">
        <f t="shared" si="0"/>
        <v>17219828</v>
      </c>
      <c r="Q23" s="17">
        <f t="shared" si="0"/>
        <v>17523681</v>
      </c>
    </row>
    <row r="24" spans="1:17" ht="18" customHeight="1" x14ac:dyDescent="0.15">
      <c r="A24" s="16" t="s">
        <v>283</v>
      </c>
      <c r="B24" s="16">
        <f t="shared" ref="B24:M24" si="1">SUM(B4:B7)-B5</f>
        <v>4084880</v>
      </c>
      <c r="C24" s="12">
        <f t="shared" si="1"/>
        <v>4415801</v>
      </c>
      <c r="D24" s="12">
        <f t="shared" si="1"/>
        <v>4668692</v>
      </c>
      <c r="E24" s="12">
        <f t="shared" si="1"/>
        <v>5092879</v>
      </c>
      <c r="F24" s="12">
        <f t="shared" si="1"/>
        <v>5473723</v>
      </c>
      <c r="G24" s="12">
        <f t="shared" si="1"/>
        <v>6108119</v>
      </c>
      <c r="H24" s="12">
        <f t="shared" si="1"/>
        <v>6911606</v>
      </c>
      <c r="I24" s="12">
        <f t="shared" si="1"/>
        <v>7714242</v>
      </c>
      <c r="J24" s="14">
        <f t="shared" si="1"/>
        <v>7835926</v>
      </c>
      <c r="K24" s="13">
        <f t="shared" si="1"/>
        <v>8087145</v>
      </c>
      <c r="L24" s="17">
        <f t="shared" si="1"/>
        <v>9128917</v>
      </c>
      <c r="M24" s="17">
        <f t="shared" si="1"/>
        <v>7524017</v>
      </c>
      <c r="N24" s="17">
        <f>SUM(N4:N7)-N5</f>
        <v>7623033</v>
      </c>
      <c r="O24" s="17">
        <f>SUM(O4:O7)-O5</f>
        <v>7570307</v>
      </c>
      <c r="P24" s="17">
        <f>SUM(P4:P7)-P5</f>
        <v>7583405</v>
      </c>
      <c r="Q24" s="17">
        <f>SUM(Q4:Q7)-Q5</f>
        <v>7520539</v>
      </c>
    </row>
    <row r="25" spans="1:17" ht="18" customHeight="1" x14ac:dyDescent="0.15">
      <c r="A25" s="16" t="s">
        <v>284</v>
      </c>
      <c r="B25" s="16">
        <f t="shared" ref="B25:M25" si="2">+B18+B21+B22</f>
        <v>4614604</v>
      </c>
      <c r="C25" s="12">
        <f t="shared" si="2"/>
        <v>4480405</v>
      </c>
      <c r="D25" s="12">
        <f t="shared" si="2"/>
        <v>5678177</v>
      </c>
      <c r="E25" s="12">
        <f t="shared" si="2"/>
        <v>8620995</v>
      </c>
      <c r="F25" s="12">
        <f t="shared" si="2"/>
        <v>8070207</v>
      </c>
      <c r="G25" s="12">
        <f t="shared" si="2"/>
        <v>9957344</v>
      </c>
      <c r="H25" s="12">
        <f t="shared" si="2"/>
        <v>3348649</v>
      </c>
      <c r="I25" s="12">
        <f t="shared" si="2"/>
        <v>3130831</v>
      </c>
      <c r="J25" s="14">
        <f t="shared" si="2"/>
        <v>3904861</v>
      </c>
      <c r="K25" s="13">
        <f t="shared" si="2"/>
        <v>3972302</v>
      </c>
      <c r="L25" s="17">
        <f t="shared" si="2"/>
        <v>3101420</v>
      </c>
      <c r="M25" s="17">
        <f t="shared" si="2"/>
        <v>3268372</v>
      </c>
      <c r="N25" s="17">
        <f>+N18+N21+N22</f>
        <v>3867510</v>
      </c>
      <c r="O25" s="17">
        <f>+O18+O21+O22</f>
        <v>3959250</v>
      </c>
      <c r="P25" s="17">
        <f>+P18+P21+P22</f>
        <v>2846938</v>
      </c>
      <c r="Q25" s="17">
        <f>+Q18+Q21+Q22</f>
        <v>2803601</v>
      </c>
    </row>
    <row r="26" spans="1:17" ht="18" customHeight="1" x14ac:dyDescent="0.15"/>
    <row r="27" spans="1:17" ht="18" customHeight="1" x14ac:dyDescent="0.15"/>
    <row r="28" spans="1:17" ht="18" customHeight="1" x14ac:dyDescent="0.15"/>
    <row r="29" spans="1:17" ht="18" customHeight="1" x14ac:dyDescent="0.15"/>
    <row r="30" spans="1:17" ht="18" customHeight="1" x14ac:dyDescent="0.2">
      <c r="A30" s="27" t="s">
        <v>81</v>
      </c>
      <c r="L30" s="28"/>
      <c r="M30" s="28" t="str">
        <f>[2]財政指標!$M$1</f>
        <v>大田原市</v>
      </c>
      <c r="O30" s="28"/>
      <c r="P30" s="28"/>
      <c r="Q30" s="28" t="str">
        <f>[2]財政指標!$M$1</f>
        <v>大田原市</v>
      </c>
    </row>
    <row r="31" spans="1:17" ht="18" customHeight="1" x14ac:dyDescent="0.15"/>
    <row r="32" spans="1:17" ht="18" customHeight="1" x14ac:dyDescent="0.15">
      <c r="A32" s="12"/>
      <c r="B32" s="17" t="s">
        <v>168</v>
      </c>
      <c r="C32" s="12" t="s">
        <v>197</v>
      </c>
      <c r="D32" s="12" t="s">
        <v>198</v>
      </c>
      <c r="E32" s="12" t="s">
        <v>199</v>
      </c>
      <c r="F32" s="12" t="s">
        <v>200</v>
      </c>
      <c r="G32" s="12" t="s">
        <v>201</v>
      </c>
      <c r="H32" s="12" t="s">
        <v>202</v>
      </c>
      <c r="I32" s="12" t="s">
        <v>203</v>
      </c>
      <c r="J32" s="14" t="s">
        <v>224</v>
      </c>
      <c r="K32" s="14" t="s">
        <v>226</v>
      </c>
      <c r="L32" s="12" t="s">
        <v>206</v>
      </c>
      <c r="M32" s="12" t="s">
        <v>207</v>
      </c>
      <c r="N32" s="12" t="s">
        <v>208</v>
      </c>
      <c r="O32" s="2" t="s">
        <v>209</v>
      </c>
      <c r="P32" s="2" t="s">
        <v>210</v>
      </c>
      <c r="Q32" s="2" t="s">
        <v>211</v>
      </c>
    </row>
    <row r="33" spans="1:17" ht="18" customHeight="1" x14ac:dyDescent="0.15">
      <c r="A33" s="16" t="s">
        <v>270</v>
      </c>
      <c r="B33" s="29">
        <f t="shared" ref="B33:Q33" si="3">B4/B$23*100</f>
        <v>19.14748855420655</v>
      </c>
      <c r="C33" s="29">
        <f t="shared" si="3"/>
        <v>21.103907101957859</v>
      </c>
      <c r="D33" s="29">
        <f t="shared" si="3"/>
        <v>19.446051336333195</v>
      </c>
      <c r="E33" s="29">
        <f t="shared" si="3"/>
        <v>16.595723555051901</v>
      </c>
      <c r="F33" s="29">
        <f t="shared" si="3"/>
        <v>17.646960197462199</v>
      </c>
      <c r="G33" s="29">
        <f t="shared" si="3"/>
        <v>16.542745117478887</v>
      </c>
      <c r="H33" s="29">
        <f t="shared" si="3"/>
        <v>23.182591761710487</v>
      </c>
      <c r="I33" s="29">
        <f t="shared" si="3"/>
        <v>22.533015365815263</v>
      </c>
      <c r="J33" s="29">
        <f t="shared" si="3"/>
        <v>21.863704721167931</v>
      </c>
      <c r="K33" s="29">
        <f t="shared" si="3"/>
        <v>21.892688542554282</v>
      </c>
      <c r="L33" s="29">
        <f t="shared" si="3"/>
        <v>20.565300486828942</v>
      </c>
      <c r="M33" s="29">
        <f t="shared" si="3"/>
        <v>22.097126328930845</v>
      </c>
      <c r="N33" s="29">
        <f t="shared" si="3"/>
        <v>21.230930412527208</v>
      </c>
      <c r="O33" s="29">
        <f t="shared" si="3"/>
        <v>20.573527206694838</v>
      </c>
      <c r="P33" s="29">
        <f t="shared" si="3"/>
        <v>21.32614216587994</v>
      </c>
      <c r="Q33" s="29">
        <f t="shared" si="3"/>
        <v>20.497491366111952</v>
      </c>
    </row>
    <row r="34" spans="1:17" ht="18" customHeight="1" x14ac:dyDescent="0.15">
      <c r="A34" s="16" t="s">
        <v>52</v>
      </c>
      <c r="B34" s="29">
        <f t="shared" ref="B34:Q49" si="4">B5/B$23*100</f>
        <v>13.715199909431691</v>
      </c>
      <c r="C34" s="29">
        <f t="shared" si="4"/>
        <v>15.066128644058226</v>
      </c>
      <c r="D34" s="29">
        <f t="shared" si="4"/>
        <v>13.917203356918636</v>
      </c>
      <c r="E34" s="29">
        <f t="shared" si="4"/>
        <v>11.821297196084348</v>
      </c>
      <c r="F34" s="29">
        <f t="shared" si="4"/>
        <v>12.529451773273856</v>
      </c>
      <c r="G34" s="29">
        <f t="shared" si="4"/>
        <v>11.740767609440256</v>
      </c>
      <c r="H34" s="29">
        <f t="shared" si="4"/>
        <v>16.414498594749436</v>
      </c>
      <c r="I34" s="29">
        <f t="shared" si="4"/>
        <v>15.92691217943786</v>
      </c>
      <c r="J34" s="29">
        <f t="shared" si="4"/>
        <v>15.457491056633227</v>
      </c>
      <c r="K34" s="29">
        <f t="shared" si="4"/>
        <v>15.496142891957437</v>
      </c>
      <c r="L34" s="29">
        <f t="shared" si="4"/>
        <v>14.447509783382657</v>
      </c>
      <c r="M34" s="29">
        <f t="shared" ref="M34:Q48" si="5">M5/M$23*100</f>
        <v>15.334497556923246</v>
      </c>
      <c r="N34" s="29">
        <f t="shared" si="5"/>
        <v>14.603534807831014</v>
      </c>
      <c r="O34" s="29">
        <f t="shared" si="5"/>
        <v>14.132838073819014</v>
      </c>
      <c r="P34" s="29">
        <f t="shared" si="5"/>
        <v>14.442165159837833</v>
      </c>
      <c r="Q34" s="29">
        <f t="shared" si="5"/>
        <v>13.722510698522758</v>
      </c>
    </row>
    <row r="35" spans="1:17" ht="18" customHeight="1" x14ac:dyDescent="0.15">
      <c r="A35" s="16" t="s">
        <v>271</v>
      </c>
      <c r="B35" s="29">
        <f t="shared" si="4"/>
        <v>4.9364643949612441</v>
      </c>
      <c r="C35" s="29">
        <f t="shared" si="4"/>
        <v>4.8130614100510787</v>
      </c>
      <c r="D35" s="29">
        <f t="shared" si="4"/>
        <v>4.6091115091023696</v>
      </c>
      <c r="E35" s="29">
        <f t="shared" si="4"/>
        <v>4.5745658926331245</v>
      </c>
      <c r="F35" s="29">
        <f t="shared" si="4"/>
        <v>5.4134548078362092</v>
      </c>
      <c r="G35" s="29">
        <f t="shared" si="4"/>
        <v>4.9639083810535212</v>
      </c>
      <c r="H35" s="29">
        <f t="shared" si="4"/>
        <v>7.2460180686530169</v>
      </c>
      <c r="I35" s="29">
        <f t="shared" si="4"/>
        <v>7.8566492916878481</v>
      </c>
      <c r="J35" s="29">
        <f t="shared" si="4"/>
        <v>7.7897259967499135</v>
      </c>
      <c r="K35" s="29">
        <f t="shared" si="4"/>
        <v>8.2433152978734583</v>
      </c>
      <c r="L35" s="29">
        <f t="shared" si="4"/>
        <v>8.5396768738268243</v>
      </c>
      <c r="M35" s="29">
        <f t="shared" si="5"/>
        <v>6.1433089312813935</v>
      </c>
      <c r="N35" s="29">
        <f t="shared" si="5"/>
        <v>6.7801801581973322</v>
      </c>
      <c r="O35" s="29">
        <f t="shared" si="5"/>
        <v>7.5742680937201117</v>
      </c>
      <c r="P35" s="29">
        <f t="shared" si="5"/>
        <v>9.24261845124121</v>
      </c>
      <c r="Q35" s="29">
        <f t="shared" si="5"/>
        <v>11.189869297438134</v>
      </c>
    </row>
    <row r="36" spans="1:17" ht="18" customHeight="1" x14ac:dyDescent="0.15">
      <c r="A36" s="16" t="s">
        <v>272</v>
      </c>
      <c r="B36" s="29">
        <f t="shared" si="4"/>
        <v>6.3404444848294359</v>
      </c>
      <c r="C36" s="29">
        <f t="shared" si="4"/>
        <v>6.8858772036690929</v>
      </c>
      <c r="D36" s="29">
        <f t="shared" si="4"/>
        <v>6.5101380838789709</v>
      </c>
      <c r="E36" s="29">
        <f t="shared" si="4"/>
        <v>5.613521617883702</v>
      </c>
      <c r="F36" s="29">
        <f t="shared" si="4"/>
        <v>6.4491674145968663</v>
      </c>
      <c r="G36" s="29">
        <f t="shared" si="4"/>
        <v>7.6074383434843007</v>
      </c>
      <c r="H36" s="29">
        <f t="shared" si="4"/>
        <v>14.276067637272268</v>
      </c>
      <c r="I36" s="29">
        <f t="shared" si="4"/>
        <v>16.641186832701376</v>
      </c>
      <c r="J36" s="29">
        <f t="shared" si="4"/>
        <v>15.822509143007801</v>
      </c>
      <c r="K36" s="29">
        <f t="shared" si="4"/>
        <v>15.591463755963208</v>
      </c>
      <c r="L36" s="29">
        <f t="shared" si="4"/>
        <v>19.255915681229684</v>
      </c>
      <c r="M36" s="29">
        <f t="shared" si="5"/>
        <v>15.554835466592037</v>
      </c>
      <c r="N36" s="29">
        <f t="shared" si="5"/>
        <v>14.456772500540804</v>
      </c>
      <c r="O36" s="29">
        <f t="shared" si="5"/>
        <v>14.191921115526307</v>
      </c>
      <c r="P36" s="29">
        <f t="shared" si="5"/>
        <v>13.47003582149601</v>
      </c>
      <c r="Q36" s="29">
        <f t="shared" si="5"/>
        <v>11.229073389318147</v>
      </c>
    </row>
    <row r="37" spans="1:17" ht="18" customHeight="1" x14ac:dyDescent="0.15">
      <c r="A37" s="16" t="s">
        <v>55</v>
      </c>
      <c r="B37" s="29">
        <f t="shared" si="4"/>
        <v>6.3404444848294359</v>
      </c>
      <c r="C37" s="29">
        <f t="shared" si="4"/>
        <v>6.8858772036690929</v>
      </c>
      <c r="D37" s="29">
        <f t="shared" si="4"/>
        <v>6.5101380838789709</v>
      </c>
      <c r="E37" s="29">
        <f t="shared" si="4"/>
        <v>5.594468004497136</v>
      </c>
      <c r="F37" s="29">
        <f t="shared" si="4"/>
        <v>6.4459057776152298</v>
      </c>
      <c r="G37" s="29">
        <f t="shared" si="4"/>
        <v>7.4983102906871988</v>
      </c>
      <c r="H37" s="29">
        <f t="shared" si="4"/>
        <v>14.266009805060452</v>
      </c>
      <c r="I37" s="29">
        <f t="shared" si="4"/>
        <v>16.633370957647102</v>
      </c>
      <c r="J37" s="29">
        <f t="shared" si="4"/>
        <v>15.806595895856329</v>
      </c>
      <c r="K37" s="29">
        <f t="shared" si="4"/>
        <v>15.581845723594373</v>
      </c>
      <c r="L37" s="29">
        <f t="shared" si="4"/>
        <v>19.255709076784861</v>
      </c>
      <c r="M37" s="29">
        <f t="shared" si="5"/>
        <v>15.55369460353146</v>
      </c>
      <c r="N37" s="29">
        <f t="shared" si="5"/>
        <v>14.456588657687004</v>
      </c>
      <c r="O37" s="29">
        <f t="shared" si="5"/>
        <v>14.176859526041477</v>
      </c>
      <c r="P37" s="29">
        <f t="shared" si="5"/>
        <v>13.461981153354143</v>
      </c>
      <c r="Q37" s="29">
        <f t="shared" si="5"/>
        <v>11.22577499556172</v>
      </c>
    </row>
    <row r="38" spans="1:17" ht="18" customHeight="1" x14ac:dyDescent="0.15">
      <c r="A38" s="16" t="s">
        <v>56</v>
      </c>
      <c r="B38" s="29">
        <f t="shared" si="4"/>
        <v>0</v>
      </c>
      <c r="C38" s="29">
        <f t="shared" si="4"/>
        <v>0</v>
      </c>
      <c r="D38" s="29">
        <f t="shared" si="4"/>
        <v>0</v>
      </c>
      <c r="E38" s="29">
        <f t="shared" si="4"/>
        <v>1.9053613386564947E-2</v>
      </c>
      <c r="F38" s="29">
        <f t="shared" si="4"/>
        <v>3.2616369816369302E-3</v>
      </c>
      <c r="G38" s="29">
        <f t="shared" si="4"/>
        <v>0.10912805279710046</v>
      </c>
      <c r="H38" s="29">
        <f t="shared" si="4"/>
        <v>1.0057832211814971E-2</v>
      </c>
      <c r="I38" s="29">
        <f t="shared" si="4"/>
        <v>7.8158750542752162E-3</v>
      </c>
      <c r="J38" s="29">
        <f t="shared" si="4"/>
        <v>1.5913247151473624E-2</v>
      </c>
      <c r="K38" s="29">
        <f t="shared" si="4"/>
        <v>9.6180323688348623E-3</v>
      </c>
      <c r="L38" s="29">
        <f t="shared" si="4"/>
        <v>2.0660444482445536E-4</v>
      </c>
      <c r="M38" s="29">
        <f t="shared" si="5"/>
        <v>1.1408630605770345E-3</v>
      </c>
      <c r="N38" s="29">
        <f t="shared" si="5"/>
        <v>1.8384285380264735E-4</v>
      </c>
      <c r="O38" s="29">
        <f t="shared" si="5"/>
        <v>1.5061589484829323E-2</v>
      </c>
      <c r="P38" s="29">
        <f t="shared" si="5"/>
        <v>8.0546681418652965E-3</v>
      </c>
      <c r="Q38" s="29">
        <f t="shared" si="5"/>
        <v>3.2983937564259472E-3</v>
      </c>
    </row>
    <row r="39" spans="1:17" ht="18" customHeight="1" x14ac:dyDescent="0.15">
      <c r="A39" s="16" t="s">
        <v>273</v>
      </c>
      <c r="B39" s="29">
        <f t="shared" si="4"/>
        <v>7.5704306389013221</v>
      </c>
      <c r="C39" s="29">
        <f t="shared" si="4"/>
        <v>8.431662115462899</v>
      </c>
      <c r="D39" s="29">
        <f t="shared" si="4"/>
        <v>8.2739947221785037</v>
      </c>
      <c r="E39" s="29">
        <f t="shared" si="4"/>
        <v>7.1772905330520498</v>
      </c>
      <c r="F39" s="29">
        <f t="shared" si="4"/>
        <v>7.314390752089281</v>
      </c>
      <c r="G39" s="29">
        <f t="shared" si="4"/>
        <v>7.2759121332091521</v>
      </c>
      <c r="H39" s="29">
        <f t="shared" si="4"/>
        <v>12.061113070214406</v>
      </c>
      <c r="I39" s="29">
        <f t="shared" si="4"/>
        <v>11.359740342242659</v>
      </c>
      <c r="J39" s="29">
        <f t="shared" si="4"/>
        <v>9.9273939237279585</v>
      </c>
      <c r="K39" s="29">
        <f t="shared" si="4"/>
        <v>10.409798292728576</v>
      </c>
      <c r="L39" s="29">
        <f t="shared" si="4"/>
        <v>10.040960125818929</v>
      </c>
      <c r="M39" s="29">
        <f t="shared" si="5"/>
        <v>11.385400072735841</v>
      </c>
      <c r="N39" s="29">
        <f t="shared" si="5"/>
        <v>11.476267586727728</v>
      </c>
      <c r="O39" s="29">
        <f t="shared" si="5"/>
        <v>11.464554173875174</v>
      </c>
      <c r="P39" s="29">
        <f t="shared" si="5"/>
        <v>11.486549110711209</v>
      </c>
      <c r="Q39" s="29">
        <f t="shared" si="5"/>
        <v>11.672604631412772</v>
      </c>
    </row>
    <row r="40" spans="1:17" ht="18" customHeight="1" x14ac:dyDescent="0.15">
      <c r="A40" s="16" t="s">
        <v>274</v>
      </c>
      <c r="B40" s="29">
        <f t="shared" si="4"/>
        <v>1.3576904485440178</v>
      </c>
      <c r="C40" s="29">
        <f t="shared" si="4"/>
        <v>1.7128893656344992</v>
      </c>
      <c r="D40" s="29">
        <f t="shared" si="4"/>
        <v>1.6655947264732476</v>
      </c>
      <c r="E40" s="29">
        <f t="shared" si="4"/>
        <v>1.805922828605937</v>
      </c>
      <c r="F40" s="29">
        <f t="shared" si="4"/>
        <v>1.7181656683002526</v>
      </c>
      <c r="G40" s="29">
        <f t="shared" si="4"/>
        <v>1.3094365379500608</v>
      </c>
      <c r="H40" s="29">
        <f t="shared" si="4"/>
        <v>1.8883887210499366</v>
      </c>
      <c r="I40" s="29">
        <f t="shared" si="4"/>
        <v>1.6350969125830346</v>
      </c>
      <c r="J40" s="29">
        <f t="shared" si="4"/>
        <v>1.6808613953271347</v>
      </c>
      <c r="K40" s="29">
        <f t="shared" si="4"/>
        <v>1.9165272400657487</v>
      </c>
      <c r="L40" s="29">
        <f t="shared" si="4"/>
        <v>2.1682553753841187</v>
      </c>
      <c r="M40" s="29">
        <f t="shared" si="5"/>
        <v>2.752250643423483</v>
      </c>
      <c r="N40" s="29">
        <f t="shared" si="5"/>
        <v>2.2333954109369674</v>
      </c>
      <c r="O40" s="29">
        <f t="shared" si="5"/>
        <v>1.9854340503444114</v>
      </c>
      <c r="P40" s="29">
        <f t="shared" si="5"/>
        <v>1.8413075902964884</v>
      </c>
      <c r="Q40" s="29">
        <f t="shared" si="5"/>
        <v>1.7211737648043239</v>
      </c>
    </row>
    <row r="41" spans="1:17" ht="18" customHeight="1" x14ac:dyDescent="0.15">
      <c r="A41" s="16" t="s">
        <v>275</v>
      </c>
      <c r="B41" s="29">
        <f t="shared" si="4"/>
        <v>8.1207969713242569</v>
      </c>
      <c r="C41" s="29">
        <f t="shared" si="4"/>
        <v>9.4348979767695464</v>
      </c>
      <c r="D41" s="29">
        <f t="shared" si="4"/>
        <v>9.0325866327137465</v>
      </c>
      <c r="E41" s="29">
        <f t="shared" si="4"/>
        <v>7.8567887714211153</v>
      </c>
      <c r="F41" s="29">
        <f t="shared" si="4"/>
        <v>9.0323138192917245</v>
      </c>
      <c r="G41" s="29">
        <f t="shared" si="4"/>
        <v>7.73233383889563</v>
      </c>
      <c r="H41" s="29">
        <f t="shared" si="4"/>
        <v>10.359470157279917</v>
      </c>
      <c r="I41" s="29">
        <f t="shared" si="4"/>
        <v>11.417188852879503</v>
      </c>
      <c r="J41" s="29">
        <f t="shared" si="4"/>
        <v>11.341421155112547</v>
      </c>
      <c r="K41" s="29">
        <f t="shared" si="4"/>
        <v>10.493968798220918</v>
      </c>
      <c r="L41" s="29">
        <f t="shared" si="4"/>
        <v>10.809364436520017</v>
      </c>
      <c r="M41" s="29">
        <f t="shared" si="5"/>
        <v>10.311347349961373</v>
      </c>
      <c r="N41" s="29">
        <f t="shared" si="5"/>
        <v>10.910165300909249</v>
      </c>
      <c r="O41" s="29">
        <f t="shared" si="5"/>
        <v>11.565376778272878</v>
      </c>
      <c r="P41" s="29">
        <f t="shared" si="5"/>
        <v>12.398346835984658</v>
      </c>
      <c r="Q41" s="29">
        <f t="shared" si="5"/>
        <v>11.940231050770668</v>
      </c>
    </row>
    <row r="42" spans="1:17" ht="18" customHeight="1" x14ac:dyDescent="0.15">
      <c r="A42" s="16" t="s">
        <v>60</v>
      </c>
      <c r="B42" s="29">
        <f t="shared" si="4"/>
        <v>3.7494981875166187</v>
      </c>
      <c r="C42" s="29">
        <f t="shared" si="4"/>
        <v>4.0515568682567649</v>
      </c>
      <c r="D42" s="29">
        <f t="shared" si="4"/>
        <v>3.8326532012472567</v>
      </c>
      <c r="E42" s="29">
        <f t="shared" si="4"/>
        <v>3.1747800630310152</v>
      </c>
      <c r="F42" s="29">
        <f t="shared" si="4"/>
        <v>3.3936389345218561</v>
      </c>
      <c r="G42" s="29">
        <f t="shared" si="4"/>
        <v>3.1027019143048071</v>
      </c>
      <c r="H42" s="29">
        <f t="shared" si="4"/>
        <v>4.4851010841243557</v>
      </c>
      <c r="I42" s="29">
        <f t="shared" si="4"/>
        <v>4.5755546985053632</v>
      </c>
      <c r="J42" s="29">
        <f t="shared" si="4"/>
        <v>4.216592641823623</v>
      </c>
      <c r="K42" s="29">
        <f t="shared" si="4"/>
        <v>4.2841351093238371</v>
      </c>
      <c r="L42" s="29">
        <f t="shared" si="4"/>
        <v>4.0730265130186494</v>
      </c>
      <c r="M42" s="29">
        <f t="shared" si="5"/>
        <v>5.0061827793007394</v>
      </c>
      <c r="N42" s="29">
        <f t="shared" si="5"/>
        <v>5.3413925583643964</v>
      </c>
      <c r="O42" s="29">
        <f t="shared" si="5"/>
        <v>5.6325758522731562</v>
      </c>
      <c r="P42" s="29">
        <f t="shared" si="5"/>
        <v>6.2741799743876658</v>
      </c>
      <c r="Q42" s="29">
        <f t="shared" si="5"/>
        <v>6.0174914163297082</v>
      </c>
    </row>
    <row r="43" spans="1:17" ht="18" customHeight="1" x14ac:dyDescent="0.15">
      <c r="A43" s="16" t="s">
        <v>276</v>
      </c>
      <c r="B43" s="29">
        <f t="shared" si="4"/>
        <v>4.1363053045769025</v>
      </c>
      <c r="C43" s="29">
        <f t="shared" si="4"/>
        <v>4.227679539788614</v>
      </c>
      <c r="D43" s="29">
        <f t="shared" si="4"/>
        <v>5.5193419299794346</v>
      </c>
      <c r="E43" s="29">
        <f t="shared" si="4"/>
        <v>4.7662642811381426</v>
      </c>
      <c r="F43" s="29">
        <f t="shared" si="4"/>
        <v>4.3207525076327702</v>
      </c>
      <c r="G43" s="29">
        <f t="shared" si="4"/>
        <v>4.0665940894015904</v>
      </c>
      <c r="H43" s="29">
        <f t="shared" si="4"/>
        <v>6.1731869447656198</v>
      </c>
      <c r="I43" s="29">
        <f t="shared" si="4"/>
        <v>6.4046828431300229</v>
      </c>
      <c r="J43" s="29">
        <f t="shared" si="4"/>
        <v>5.8485651990748959</v>
      </c>
      <c r="K43" s="29">
        <f t="shared" si="4"/>
        <v>6.0601633086483702</v>
      </c>
      <c r="L43" s="29">
        <f t="shared" si="4"/>
        <v>6.4046795165095762</v>
      </c>
      <c r="M43" s="29">
        <f t="shared" si="5"/>
        <v>9.059180292219267</v>
      </c>
      <c r="N43" s="29">
        <f t="shared" si="5"/>
        <v>8.4009721832948916</v>
      </c>
      <c r="O43" s="29">
        <f t="shared" si="5"/>
        <v>7.8572615457597985</v>
      </c>
      <c r="P43" s="29">
        <f t="shared" si="5"/>
        <v>8.9634693215286472</v>
      </c>
      <c r="Q43" s="29">
        <f t="shared" si="5"/>
        <v>10.238693571287904</v>
      </c>
    </row>
    <row r="44" spans="1:17" ht="18" customHeight="1" x14ac:dyDescent="0.15">
      <c r="A44" s="16" t="s">
        <v>277</v>
      </c>
      <c r="B44" s="29">
        <f t="shared" si="4"/>
        <v>11.218650219382363</v>
      </c>
      <c r="C44" s="29">
        <f t="shared" si="4"/>
        <v>7.2152204337658707</v>
      </c>
      <c r="D44" s="29">
        <f t="shared" si="4"/>
        <v>4.7328538234090267</v>
      </c>
      <c r="E44" s="29">
        <f t="shared" si="4"/>
        <v>3.7701016147135338</v>
      </c>
      <c r="F44" s="29">
        <f t="shared" si="4"/>
        <v>1.9178479363380216</v>
      </c>
      <c r="G44" s="29">
        <f t="shared" si="4"/>
        <v>0.83301477506608701</v>
      </c>
      <c r="H44" s="29">
        <f t="shared" si="4"/>
        <v>0.17148118816697011</v>
      </c>
      <c r="I44" s="29">
        <f t="shared" si="4"/>
        <v>0.17415622995353028</v>
      </c>
      <c r="J44" s="29">
        <f t="shared" si="4"/>
        <v>0.84186997019951393</v>
      </c>
      <c r="K44" s="29">
        <f t="shared" si="4"/>
        <v>0.71200014927457644</v>
      </c>
      <c r="L44" s="29">
        <f t="shared" si="4"/>
        <v>3.6244458829058184</v>
      </c>
      <c r="M44" s="29">
        <f t="shared" si="5"/>
        <v>1.3118528221459682</v>
      </c>
      <c r="N44" s="29">
        <f t="shared" si="5"/>
        <v>0.58275399157654328</v>
      </c>
      <c r="O44" s="29">
        <f t="shared" si="5"/>
        <v>7.942989003473673E-2</v>
      </c>
      <c r="P44" s="29">
        <f t="shared" si="5"/>
        <v>1.1935833505421773</v>
      </c>
      <c r="Q44" s="29">
        <f t="shared" si="5"/>
        <v>1.7312857954901142</v>
      </c>
    </row>
    <row r="45" spans="1:17" ht="18" customHeight="1" x14ac:dyDescent="0.15">
      <c r="A45" s="16" t="s">
        <v>63</v>
      </c>
      <c r="B45" s="29">
        <f t="shared" si="4"/>
        <v>2.8019198098065514</v>
      </c>
      <c r="C45" s="29">
        <f t="shared" si="4"/>
        <v>2.8920473285572932</v>
      </c>
      <c r="D45" s="29">
        <f t="shared" si="4"/>
        <v>3.036063280435529</v>
      </c>
      <c r="E45" s="29">
        <f t="shared" si="4"/>
        <v>2.5013981239632397</v>
      </c>
      <c r="F45" s="29">
        <f t="shared" si="4"/>
        <v>2.6793673912209024</v>
      </c>
      <c r="G45" s="29">
        <f t="shared" si="4"/>
        <v>2.2073561697507236</v>
      </c>
      <c r="H45" s="29">
        <f t="shared" si="4"/>
        <v>2.9824221433233973</v>
      </c>
      <c r="I45" s="29">
        <f t="shared" si="4"/>
        <v>2.8907763773284998</v>
      </c>
      <c r="J45" s="29">
        <f t="shared" si="4"/>
        <v>2.2220162618064601</v>
      </c>
      <c r="K45" s="29">
        <f t="shared" si="4"/>
        <v>2.2193284566535469</v>
      </c>
      <c r="L45" s="29">
        <f t="shared" si="4"/>
        <v>2.1614745115539828</v>
      </c>
      <c r="M45" s="29">
        <f t="shared" si="5"/>
        <v>2.3603874650348753</v>
      </c>
      <c r="N45" s="29">
        <f t="shared" si="5"/>
        <v>2.382681379220287</v>
      </c>
      <c r="O45" s="29">
        <f t="shared" si="5"/>
        <v>2.5646648622960764</v>
      </c>
      <c r="P45" s="29">
        <f t="shared" si="5"/>
        <v>3.5450412164395604</v>
      </c>
      <c r="Q45" s="29">
        <f t="shared" si="5"/>
        <v>3.7806440324952275</v>
      </c>
    </row>
    <row r="46" spans="1:17" ht="18" customHeight="1" x14ac:dyDescent="0.15">
      <c r="A46" s="16" t="s">
        <v>71</v>
      </c>
      <c r="B46" s="29">
        <f t="shared" si="4"/>
        <v>0</v>
      </c>
      <c r="C46" s="29">
        <f t="shared" si="4"/>
        <v>0</v>
      </c>
      <c r="D46" s="29">
        <f t="shared" si="4"/>
        <v>0</v>
      </c>
      <c r="E46" s="29">
        <f t="shared" si="4"/>
        <v>0</v>
      </c>
      <c r="F46" s="29">
        <f t="shared" si="4"/>
        <v>0</v>
      </c>
      <c r="G46" s="29">
        <f t="shared" si="4"/>
        <v>0</v>
      </c>
      <c r="H46" s="29">
        <f t="shared" si="4"/>
        <v>0</v>
      </c>
      <c r="I46" s="29">
        <f t="shared" si="4"/>
        <v>0</v>
      </c>
      <c r="J46" s="29">
        <f t="shared" si="4"/>
        <v>0</v>
      </c>
      <c r="K46" s="29">
        <f t="shared" si="4"/>
        <v>0</v>
      </c>
      <c r="L46" s="29">
        <f t="shared" si="4"/>
        <v>0</v>
      </c>
      <c r="M46" s="29">
        <f t="shared" si="5"/>
        <v>0</v>
      </c>
      <c r="N46" s="29">
        <f t="shared" si="5"/>
        <v>0</v>
      </c>
      <c r="O46" s="29">
        <f t="shared" si="5"/>
        <v>5.5928665001222881E-6</v>
      </c>
      <c r="P46" s="29">
        <f t="shared" si="5"/>
        <v>0</v>
      </c>
      <c r="Q46" s="29">
        <f t="shared" si="5"/>
        <v>5.7065635924324347E-6</v>
      </c>
    </row>
    <row r="47" spans="1:17" ht="18" customHeight="1" x14ac:dyDescent="0.15">
      <c r="A47" s="16" t="s">
        <v>285</v>
      </c>
      <c r="B47" s="29">
        <f t="shared" si="4"/>
        <v>34.346794693710045</v>
      </c>
      <c r="C47" s="29">
        <f t="shared" si="4"/>
        <v>33.202499844001174</v>
      </c>
      <c r="D47" s="29">
        <f t="shared" si="4"/>
        <v>36.946793096251241</v>
      </c>
      <c r="E47" s="29">
        <f t="shared" si="4"/>
        <v>45.338422781537254</v>
      </c>
      <c r="F47" s="29">
        <f t="shared" si="4"/>
        <v>43.381577886165957</v>
      </c>
      <c r="G47" s="29">
        <f t="shared" si="4"/>
        <v>47.185807013747414</v>
      </c>
      <c r="H47" s="29">
        <f t="shared" si="4"/>
        <v>21.310366720851757</v>
      </c>
      <c r="I47" s="29">
        <f t="shared" si="4"/>
        <v>19.087506951678261</v>
      </c>
      <c r="J47" s="29">
        <f t="shared" si="4"/>
        <v>22.062312724091974</v>
      </c>
      <c r="K47" s="29">
        <f t="shared" si="4"/>
        <v>20.645963112216599</v>
      </c>
      <c r="L47" s="29">
        <f t="shared" si="4"/>
        <v>14.770231223748324</v>
      </c>
      <c r="M47" s="29">
        <f t="shared" si="5"/>
        <v>19.024310627674918</v>
      </c>
      <c r="N47" s="29">
        <f t="shared" si="5"/>
        <v>20.741540735704561</v>
      </c>
      <c r="O47" s="29">
        <f t="shared" si="5"/>
        <v>21.176438215408023</v>
      </c>
      <c r="P47" s="29">
        <f t="shared" si="5"/>
        <v>16.532906135880101</v>
      </c>
      <c r="Q47" s="29">
        <f t="shared" si="5"/>
        <v>15.998915981179982</v>
      </c>
    </row>
    <row r="48" spans="1:17" ht="18" customHeight="1" x14ac:dyDescent="0.15">
      <c r="A48" s="16" t="s">
        <v>279</v>
      </c>
      <c r="B48" s="29">
        <f t="shared" si="4"/>
        <v>9.725710599992702</v>
      </c>
      <c r="C48" s="29">
        <f t="shared" si="4"/>
        <v>11.194824701893676</v>
      </c>
      <c r="D48" s="29">
        <f t="shared" si="4"/>
        <v>12.871911090417196</v>
      </c>
      <c r="E48" s="29">
        <f t="shared" si="4"/>
        <v>11.68800078843989</v>
      </c>
      <c r="F48" s="29">
        <f t="shared" si="4"/>
        <v>9.268143650902843</v>
      </c>
      <c r="G48" s="29">
        <f t="shared" si="4"/>
        <v>5.8039346156376039</v>
      </c>
      <c r="H48" s="29">
        <f t="shared" si="4"/>
        <v>5.4436610043550733</v>
      </c>
      <c r="I48" s="29">
        <f t="shared" si="4"/>
        <v>5.9531727880250553</v>
      </c>
      <c r="J48" s="29">
        <f t="shared" si="4"/>
        <v>4.4922249394939691</v>
      </c>
      <c r="K48" s="29">
        <f t="shared" si="4"/>
        <v>4.8264202429896077</v>
      </c>
      <c r="L48" s="29">
        <f t="shared" si="4"/>
        <v>3.934564452137193</v>
      </c>
      <c r="M48" s="29">
        <f t="shared" si="5"/>
        <v>4.4004368807034417</v>
      </c>
      <c r="N48" s="29">
        <f t="shared" si="5"/>
        <v>2.0910954710981486</v>
      </c>
      <c r="O48" s="29">
        <f t="shared" si="5"/>
        <v>3.6026841061192729</v>
      </c>
      <c r="P48" s="29">
        <f t="shared" si="5"/>
        <v>4.8167205851301187</v>
      </c>
      <c r="Q48" s="29">
        <f t="shared" si="5"/>
        <v>2.8686039194618984</v>
      </c>
    </row>
    <row r="49" spans="1:17" ht="18" customHeight="1" x14ac:dyDescent="0.15">
      <c r="A49" s="16" t="s">
        <v>280</v>
      </c>
      <c r="B49" s="29">
        <f t="shared" si="4"/>
        <v>21.241694491346479</v>
      </c>
      <c r="C49" s="29">
        <f t="shared" si="4"/>
        <v>21.862677950086322</v>
      </c>
      <c r="D49" s="29">
        <f t="shared" si="4"/>
        <v>23.952115174561705</v>
      </c>
      <c r="E49" s="29">
        <f t="shared" si="4"/>
        <v>33.523073594489674</v>
      </c>
      <c r="F49" s="29">
        <f t="shared" si="4"/>
        <v>33.426204627664461</v>
      </c>
      <c r="G49" s="29">
        <f t="shared" si="4"/>
        <v>41.061409136537094</v>
      </c>
      <c r="H49" s="29">
        <f t="shared" si="4"/>
        <v>15.090163453032964</v>
      </c>
      <c r="I49" s="29">
        <f t="shared" si="4"/>
        <v>12.443629068080661</v>
      </c>
      <c r="J49" s="29">
        <f t="shared" si="4"/>
        <v>16.912131309011986</v>
      </c>
      <c r="K49" s="29">
        <f t="shared" si="4"/>
        <v>15.255369785355599</v>
      </c>
      <c r="L49" s="29">
        <f t="shared" si="4"/>
        <v>9.8796974103086388</v>
      </c>
      <c r="M49" s="29">
        <f t="shared" si="4"/>
        <v>13.722405665758789</v>
      </c>
      <c r="N49" s="29">
        <f t="shared" si="4"/>
        <v>17.835520032659407</v>
      </c>
      <c r="O49" s="29">
        <f t="shared" si="4"/>
        <v>16.07684016913052</v>
      </c>
      <c r="P49" s="29">
        <f t="shared" si="4"/>
        <v>10.66550142080397</v>
      </c>
      <c r="Q49" s="29">
        <f t="shared" si="4"/>
        <v>12.213512674648666</v>
      </c>
    </row>
    <row r="50" spans="1:17" ht="18" customHeight="1" x14ac:dyDescent="0.15">
      <c r="A50" s="16" t="s">
        <v>286</v>
      </c>
      <c r="B50" s="29">
        <f t="shared" ref="B50:Q51" si="6">B21/B$23*100</f>
        <v>2.3014479757312686E-2</v>
      </c>
      <c r="C50" s="29">
        <f t="shared" si="6"/>
        <v>8.0257680342068274E-2</v>
      </c>
      <c r="D50" s="29">
        <f t="shared" si="6"/>
        <v>0.22747085924473784</v>
      </c>
      <c r="E50" s="29">
        <f t="shared" si="6"/>
        <v>0</v>
      </c>
      <c r="F50" s="29">
        <f t="shared" si="6"/>
        <v>0.12600161906581542</v>
      </c>
      <c r="G50" s="29">
        <f t="shared" si="6"/>
        <v>0.27545359996263097</v>
      </c>
      <c r="H50" s="29">
        <f t="shared" si="6"/>
        <v>0.34889358671222598</v>
      </c>
      <c r="I50" s="29">
        <f t="shared" si="6"/>
        <v>0</v>
      </c>
      <c r="J50" s="29">
        <f t="shared" si="6"/>
        <v>0.59961950973386402</v>
      </c>
      <c r="K50" s="29">
        <f t="shared" si="6"/>
        <v>1.8147830458007195</v>
      </c>
      <c r="L50" s="29">
        <f t="shared" si="6"/>
        <v>1.659695885673788</v>
      </c>
      <c r="M50" s="29">
        <f t="shared" si="6"/>
        <v>0</v>
      </c>
      <c r="N50" s="29">
        <f t="shared" si="6"/>
        <v>0.80434034036443114</v>
      </c>
      <c r="O50" s="29">
        <f t="shared" si="6"/>
        <v>0.96711288233464598</v>
      </c>
      <c r="P50" s="29">
        <f t="shared" si="6"/>
        <v>0</v>
      </c>
      <c r="Q50" s="29">
        <f t="shared" si="6"/>
        <v>5.7065635924324347E-6</v>
      </c>
    </row>
    <row r="51" spans="1:17" ht="18" customHeight="1" x14ac:dyDescent="0.15">
      <c r="A51" s="16" t="s">
        <v>287</v>
      </c>
      <c r="B51" s="29">
        <f t="shared" si="6"/>
        <v>0</v>
      </c>
      <c r="C51" s="29">
        <f t="shared" si="6"/>
        <v>0</v>
      </c>
      <c r="D51" s="29">
        <f t="shared" si="6"/>
        <v>0</v>
      </c>
      <c r="E51" s="29">
        <f t="shared" si="6"/>
        <v>0</v>
      </c>
      <c r="F51" s="29">
        <f t="shared" si="6"/>
        <v>0</v>
      </c>
      <c r="G51" s="29">
        <f t="shared" si="6"/>
        <v>0</v>
      </c>
      <c r="H51" s="29">
        <f t="shared" si="6"/>
        <v>0</v>
      </c>
      <c r="I51" s="29">
        <f t="shared" si="6"/>
        <v>0</v>
      </c>
      <c r="J51" s="29">
        <f t="shared" si="6"/>
        <v>0</v>
      </c>
      <c r="K51" s="29">
        <f t="shared" si="6"/>
        <v>0</v>
      </c>
      <c r="L51" s="29">
        <f t="shared" si="6"/>
        <v>0</v>
      </c>
      <c r="M51" s="29">
        <f t="shared" si="6"/>
        <v>0</v>
      </c>
      <c r="N51" s="29">
        <f t="shared" si="6"/>
        <v>0</v>
      </c>
      <c r="O51" s="29">
        <f t="shared" si="6"/>
        <v>5.5928665001222881E-6</v>
      </c>
      <c r="P51" s="29">
        <f t="shared" si="6"/>
        <v>0</v>
      </c>
      <c r="Q51" s="29">
        <f t="shared" si="6"/>
        <v>5.7065635924324347E-6</v>
      </c>
    </row>
    <row r="52" spans="1:17" ht="18" customHeight="1" x14ac:dyDescent="0.15">
      <c r="A52" s="16" t="s">
        <v>50</v>
      </c>
      <c r="B52" s="29">
        <f t="shared" ref="B52:L52" si="7">SUM(B33:B51)-B34-B37-B38-B42-B48-B49</f>
        <v>99.999999999999986</v>
      </c>
      <c r="C52" s="20">
        <f t="shared" si="7"/>
        <v>100</v>
      </c>
      <c r="D52" s="20">
        <f t="shared" si="7"/>
        <v>99.999999999999972</v>
      </c>
      <c r="E52" s="20">
        <f t="shared" si="7"/>
        <v>99.999999999999986</v>
      </c>
      <c r="F52" s="20">
        <f t="shared" si="7"/>
        <v>100.00000000000004</v>
      </c>
      <c r="G52" s="20">
        <f t="shared" si="7"/>
        <v>99.999999999999943</v>
      </c>
      <c r="H52" s="20">
        <f t="shared" si="7"/>
        <v>100</v>
      </c>
      <c r="I52" s="20">
        <f t="shared" si="7"/>
        <v>99.999999999999972</v>
      </c>
      <c r="J52" s="21">
        <f t="shared" si="7"/>
        <v>100</v>
      </c>
      <c r="K52" s="95">
        <f t="shared" si="7"/>
        <v>99.999999999999986</v>
      </c>
      <c r="L52" s="30">
        <f t="shared" si="7"/>
        <v>99.999999999999957</v>
      </c>
      <c r="M52" s="30">
        <f>SUM(M33:M51)-M34-M37-M38-M42-M48-M49</f>
        <v>100.00000000000001</v>
      </c>
      <c r="N52" s="30">
        <f>SUM(N33:N51)-N34-N37-N38-N42-N48-N49</f>
        <v>100.00000000000006</v>
      </c>
      <c r="O52" s="30">
        <f>SUM(O33:O51)-O34-O37-O38-O42-O48-O49</f>
        <v>99.999999999999986</v>
      </c>
      <c r="P52" s="30">
        <f>SUM(P33:P51)-P34-P37-P38-P42-P48-P49</f>
        <v>100.00000000000003</v>
      </c>
      <c r="Q52" s="30">
        <f>SUM(Q33:Q51)-Q34-Q37-Q38-Q42-Q48-Q49</f>
        <v>99.999999999999957</v>
      </c>
    </row>
    <row r="53" spans="1:17" ht="18" customHeight="1" x14ac:dyDescent="0.15">
      <c r="A53" s="16" t="s">
        <v>283</v>
      </c>
      <c r="B53" s="29">
        <f t="shared" ref="B53:M53" si="8">SUM(B33:B36)-B34</f>
        <v>30.424397433997228</v>
      </c>
      <c r="C53" s="20">
        <f t="shared" si="8"/>
        <v>32.802845715678032</v>
      </c>
      <c r="D53" s="20">
        <f t="shared" si="8"/>
        <v>30.565300929314539</v>
      </c>
      <c r="E53" s="20">
        <f t="shared" si="8"/>
        <v>26.783811065568724</v>
      </c>
      <c r="F53" s="20">
        <f t="shared" si="8"/>
        <v>29.509582419895274</v>
      </c>
      <c r="G53" s="20">
        <f t="shared" si="8"/>
        <v>29.114091842016705</v>
      </c>
      <c r="H53" s="20">
        <f t="shared" si="8"/>
        <v>44.704677467635776</v>
      </c>
      <c r="I53" s="20">
        <f t="shared" si="8"/>
        <v>47.030851490204483</v>
      </c>
      <c r="J53" s="21">
        <f t="shared" si="8"/>
        <v>45.475939860925649</v>
      </c>
      <c r="K53" s="95">
        <f t="shared" si="8"/>
        <v>45.727467596390952</v>
      </c>
      <c r="L53" s="30">
        <f t="shared" si="8"/>
        <v>48.360893041885447</v>
      </c>
      <c r="M53" s="30">
        <f t="shared" si="8"/>
        <v>43.795270726804283</v>
      </c>
      <c r="N53" s="30">
        <f>SUM(N33:N36)-N34</f>
        <v>42.467883071265348</v>
      </c>
      <c r="O53" s="30">
        <f>SUM(O33:O36)-O34</f>
        <v>42.339716415941254</v>
      </c>
      <c r="P53" s="30">
        <f>SUM(P33:P36)-P34</f>
        <v>44.038796438617162</v>
      </c>
      <c r="Q53" s="30">
        <f>SUM(Q33:Q36)-Q34</f>
        <v>42.91643405286824</v>
      </c>
    </row>
    <row r="54" spans="1:17" ht="18" customHeight="1" x14ac:dyDescent="0.15">
      <c r="A54" s="16" t="s">
        <v>288</v>
      </c>
      <c r="B54" s="29">
        <f t="shared" ref="B54:L54" si="9">+B47+B50+B51</f>
        <v>34.36980917346736</v>
      </c>
      <c r="C54" s="20">
        <f t="shared" si="9"/>
        <v>33.282757524343239</v>
      </c>
      <c r="D54" s="20">
        <f t="shared" si="9"/>
        <v>37.174263955495981</v>
      </c>
      <c r="E54" s="20">
        <f t="shared" si="9"/>
        <v>45.338422781537254</v>
      </c>
      <c r="F54" s="20">
        <f t="shared" si="9"/>
        <v>43.507579505231774</v>
      </c>
      <c r="G54" s="20">
        <f t="shared" si="9"/>
        <v>47.461260613710046</v>
      </c>
      <c r="H54" s="20">
        <f t="shared" si="9"/>
        <v>21.659260307563983</v>
      </c>
      <c r="I54" s="20">
        <f t="shared" si="9"/>
        <v>19.087506951678261</v>
      </c>
      <c r="J54" s="21">
        <f t="shared" si="9"/>
        <v>22.661932233825837</v>
      </c>
      <c r="K54" s="95">
        <f t="shared" si="9"/>
        <v>22.460746158017319</v>
      </c>
      <c r="L54" s="30">
        <f t="shared" si="9"/>
        <v>16.429927109422113</v>
      </c>
      <c r="M54" s="30">
        <f>+M47+M50+M51</f>
        <v>19.024310627674918</v>
      </c>
      <c r="N54" s="30">
        <f>+N47+N50+N51</f>
        <v>21.545881076068991</v>
      </c>
      <c r="O54" s="30">
        <f>+O47+O50+O51</f>
        <v>22.14355669060917</v>
      </c>
      <c r="P54" s="30">
        <f>+P47+P50+P51</f>
        <v>16.532906135880101</v>
      </c>
      <c r="Q54" s="30">
        <f>+Q47+Q50+Q51</f>
        <v>15.998927394307168</v>
      </c>
    </row>
    <row r="55" spans="1:17" ht="18" customHeight="1" x14ac:dyDescent="0.15"/>
    <row r="56" spans="1:17" ht="18" customHeight="1" x14ac:dyDescent="0.15"/>
    <row r="57" spans="1:17" ht="18" customHeight="1" x14ac:dyDescent="0.15"/>
    <row r="58" spans="1:17" ht="18" customHeight="1" x14ac:dyDescent="0.15"/>
    <row r="59" spans="1:17" ht="18" customHeight="1" x14ac:dyDescent="0.15"/>
    <row r="60" spans="1:17" ht="18" customHeight="1" x14ac:dyDescent="0.15"/>
    <row r="61" spans="1:17" ht="18" customHeight="1" x14ac:dyDescent="0.15"/>
    <row r="62" spans="1:17" ht="18" customHeight="1" x14ac:dyDescent="0.15"/>
    <row r="63" spans="1:17" ht="18" customHeight="1" x14ac:dyDescent="0.15"/>
    <row r="64" spans="1:17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</sheetData>
  <phoneticPr fontId="2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/>
  </sheetPr>
  <dimension ref="A1:Q274"/>
  <sheetViews>
    <sheetView workbookViewId="0">
      <selection sqref="A1:IV65536"/>
    </sheetView>
  </sheetViews>
  <sheetFormatPr defaultColWidth="9" defaultRowHeight="12" x14ac:dyDescent="0.15"/>
  <cols>
    <col min="1" max="1" width="25.21875" style="15" customWidth="1"/>
    <col min="2" max="2" width="8.6640625" style="18" customWidth="1"/>
    <col min="3" max="9" width="8.6640625" style="15" customWidth="1"/>
    <col min="10" max="11" width="8.6640625" style="94" customWidth="1"/>
    <col min="12" max="19" width="8.6640625" style="15" customWidth="1"/>
    <col min="20" max="16384" width="9" style="15"/>
  </cols>
  <sheetData>
    <row r="1" spans="1:17" ht="18" customHeight="1" x14ac:dyDescent="0.2">
      <c r="A1" s="27" t="s">
        <v>80</v>
      </c>
      <c r="L1" s="28" t="str">
        <f>[3]財政指標!$M$1</f>
        <v>黒羽町</v>
      </c>
      <c r="P1" s="28" t="str">
        <f>[3]財政指標!$M$1</f>
        <v>黒羽町</v>
      </c>
    </row>
    <row r="2" spans="1:17" ht="18" customHeight="1" x14ac:dyDescent="0.15">
      <c r="M2" s="18" t="s">
        <v>148</v>
      </c>
      <c r="Q2" s="18" t="s">
        <v>148</v>
      </c>
    </row>
    <row r="3" spans="1:17" ht="18" customHeight="1" x14ac:dyDescent="0.15">
      <c r="A3" s="12"/>
      <c r="B3" s="17" t="s">
        <v>168</v>
      </c>
      <c r="C3" s="12" t="s">
        <v>169</v>
      </c>
      <c r="D3" s="12" t="s">
        <v>170</v>
      </c>
      <c r="E3" s="12" t="s">
        <v>171</v>
      </c>
      <c r="F3" s="12" t="s">
        <v>172</v>
      </c>
      <c r="G3" s="12" t="s">
        <v>173</v>
      </c>
      <c r="H3" s="12" t="s">
        <v>174</v>
      </c>
      <c r="I3" s="12" t="s">
        <v>175</v>
      </c>
      <c r="J3" s="14" t="s">
        <v>223</v>
      </c>
      <c r="K3" s="14" t="s">
        <v>225</v>
      </c>
      <c r="L3" s="12" t="s">
        <v>178</v>
      </c>
      <c r="M3" s="12" t="s">
        <v>179</v>
      </c>
      <c r="N3" s="12" t="s">
        <v>181</v>
      </c>
      <c r="O3" s="2" t="s">
        <v>261</v>
      </c>
      <c r="P3" s="2" t="s">
        <v>262</v>
      </c>
      <c r="Q3" s="2" t="s">
        <v>263</v>
      </c>
    </row>
    <row r="4" spans="1:17" ht="18" customHeight="1" x14ac:dyDescent="0.15">
      <c r="A4" s="16" t="s">
        <v>51</v>
      </c>
      <c r="B4" s="16"/>
      <c r="C4" s="12"/>
      <c r="D4" s="12">
        <v>1286472</v>
      </c>
      <c r="E4" s="12">
        <v>1384792</v>
      </c>
      <c r="F4" s="12">
        <v>1422186</v>
      </c>
      <c r="G4" s="12">
        <v>1442730</v>
      </c>
      <c r="H4" s="12">
        <v>1498219</v>
      </c>
      <c r="I4" s="12">
        <v>1533309</v>
      </c>
      <c r="J4" s="14">
        <v>1582799</v>
      </c>
      <c r="K4" s="13">
        <v>1549938</v>
      </c>
      <c r="L4" s="16">
        <v>1505203</v>
      </c>
      <c r="M4" s="16">
        <v>1390659</v>
      </c>
      <c r="N4" s="16">
        <v>1387194</v>
      </c>
      <c r="O4" s="16">
        <v>1373085</v>
      </c>
      <c r="P4" s="16">
        <v>1403122</v>
      </c>
      <c r="Q4" s="16">
        <v>1404332</v>
      </c>
    </row>
    <row r="5" spans="1:17" ht="18" customHeight="1" x14ac:dyDescent="0.15">
      <c r="A5" s="16" t="s">
        <v>52</v>
      </c>
      <c r="B5" s="16"/>
      <c r="C5" s="12"/>
      <c r="D5" s="12">
        <v>897847</v>
      </c>
      <c r="E5" s="12">
        <v>962412</v>
      </c>
      <c r="F5" s="12">
        <v>992269</v>
      </c>
      <c r="G5" s="12">
        <v>996833</v>
      </c>
      <c r="H5" s="12">
        <v>1026986</v>
      </c>
      <c r="I5" s="12">
        <v>1057379</v>
      </c>
      <c r="J5" s="14">
        <v>1090554</v>
      </c>
      <c r="K5" s="13">
        <v>1068616</v>
      </c>
      <c r="L5" s="16">
        <v>1039305</v>
      </c>
      <c r="M5" s="16">
        <v>946548</v>
      </c>
      <c r="N5" s="16">
        <v>939988</v>
      </c>
      <c r="O5" s="16">
        <v>923352</v>
      </c>
      <c r="P5" s="16">
        <v>942988</v>
      </c>
      <c r="Q5" s="16">
        <v>935802</v>
      </c>
    </row>
    <row r="6" spans="1:17" ht="18" customHeight="1" x14ac:dyDescent="0.15">
      <c r="A6" s="16" t="s">
        <v>53</v>
      </c>
      <c r="B6" s="16"/>
      <c r="C6" s="12"/>
      <c r="D6" s="12">
        <v>37784</v>
      </c>
      <c r="E6" s="12">
        <v>48465</v>
      </c>
      <c r="F6" s="12">
        <v>180259</v>
      </c>
      <c r="G6" s="12">
        <v>198030</v>
      </c>
      <c r="H6" s="12">
        <v>206026</v>
      </c>
      <c r="I6" s="12">
        <v>217058</v>
      </c>
      <c r="J6" s="14">
        <v>249374</v>
      </c>
      <c r="K6" s="94">
        <v>275515</v>
      </c>
      <c r="L6" s="16">
        <v>289029</v>
      </c>
      <c r="M6" s="16">
        <v>127862</v>
      </c>
      <c r="N6" s="16">
        <v>146183</v>
      </c>
      <c r="O6" s="16">
        <v>154978</v>
      </c>
      <c r="P6" s="16">
        <v>269206</v>
      </c>
      <c r="Q6" s="16">
        <v>292900</v>
      </c>
    </row>
    <row r="7" spans="1:17" ht="18" customHeight="1" x14ac:dyDescent="0.15">
      <c r="A7" s="16" t="s">
        <v>54</v>
      </c>
      <c r="B7" s="16"/>
      <c r="C7" s="12"/>
      <c r="D7" s="12">
        <v>425307</v>
      </c>
      <c r="E7" s="12">
        <v>446142</v>
      </c>
      <c r="F7" s="12">
        <v>459472</v>
      </c>
      <c r="G7" s="12">
        <v>473699</v>
      </c>
      <c r="H7" s="12">
        <v>531415</v>
      </c>
      <c r="I7" s="12">
        <v>674449</v>
      </c>
      <c r="J7" s="14">
        <v>771244</v>
      </c>
      <c r="K7" s="13">
        <v>778375</v>
      </c>
      <c r="L7" s="16">
        <v>779422</v>
      </c>
      <c r="M7" s="16">
        <v>768871</v>
      </c>
      <c r="N7" s="16">
        <v>797839</v>
      </c>
      <c r="O7" s="16">
        <v>803568</v>
      </c>
      <c r="P7" s="16">
        <v>835978</v>
      </c>
      <c r="Q7" s="16">
        <v>841061</v>
      </c>
    </row>
    <row r="8" spans="1:17" ht="18" customHeight="1" x14ac:dyDescent="0.15">
      <c r="A8" s="16" t="s">
        <v>55</v>
      </c>
      <c r="B8" s="16"/>
      <c r="C8" s="12"/>
      <c r="D8" s="12">
        <v>421996</v>
      </c>
      <c r="E8" s="12">
        <v>443692</v>
      </c>
      <c r="F8" s="12">
        <v>458527</v>
      </c>
      <c r="G8" s="12">
        <v>471015</v>
      </c>
      <c r="H8" s="12">
        <v>527469</v>
      </c>
      <c r="I8" s="12">
        <v>674447</v>
      </c>
      <c r="J8" s="14">
        <v>771244</v>
      </c>
      <c r="K8" s="13">
        <v>778203</v>
      </c>
      <c r="L8" s="16">
        <v>779422</v>
      </c>
      <c r="M8" s="16">
        <v>768871</v>
      </c>
      <c r="N8" s="16">
        <v>797839</v>
      </c>
      <c r="O8" s="16">
        <v>803568</v>
      </c>
      <c r="P8" s="16">
        <v>835978</v>
      </c>
      <c r="Q8" s="16">
        <v>841061</v>
      </c>
    </row>
    <row r="9" spans="1:17" ht="18" customHeight="1" x14ac:dyDescent="0.15">
      <c r="A9" s="16" t="s">
        <v>56</v>
      </c>
      <c r="B9" s="16"/>
      <c r="C9" s="12"/>
      <c r="D9" s="12">
        <v>3311</v>
      </c>
      <c r="E9" s="12">
        <v>2450</v>
      </c>
      <c r="F9" s="12">
        <v>945</v>
      </c>
      <c r="G9" s="12">
        <v>2684</v>
      </c>
      <c r="H9" s="12">
        <v>3946</v>
      </c>
      <c r="I9" s="12">
        <v>2</v>
      </c>
      <c r="J9" s="14">
        <v>0</v>
      </c>
      <c r="K9" s="13">
        <v>172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</row>
    <row r="10" spans="1:17" ht="18" customHeight="1" x14ac:dyDescent="0.15">
      <c r="A10" s="16" t="s">
        <v>57</v>
      </c>
      <c r="B10" s="16"/>
      <c r="C10" s="12"/>
      <c r="D10" s="12">
        <v>532345</v>
      </c>
      <c r="E10" s="12">
        <v>588303</v>
      </c>
      <c r="F10" s="12">
        <v>674303</v>
      </c>
      <c r="G10" s="12">
        <v>648980</v>
      </c>
      <c r="H10" s="12">
        <v>672705</v>
      </c>
      <c r="I10" s="12">
        <v>726133</v>
      </c>
      <c r="J10" s="14">
        <v>770203</v>
      </c>
      <c r="K10" s="13">
        <v>721689</v>
      </c>
      <c r="L10" s="16">
        <v>733630</v>
      </c>
      <c r="M10" s="16">
        <v>838385</v>
      </c>
      <c r="N10" s="16">
        <v>834784</v>
      </c>
      <c r="O10" s="16">
        <v>842193</v>
      </c>
      <c r="P10" s="16">
        <v>836545</v>
      </c>
      <c r="Q10" s="16">
        <v>837983</v>
      </c>
    </row>
    <row r="11" spans="1:17" ht="18" customHeight="1" x14ac:dyDescent="0.15">
      <c r="A11" s="16" t="s">
        <v>58</v>
      </c>
      <c r="B11" s="16"/>
      <c r="C11" s="12"/>
      <c r="D11" s="12">
        <v>21194</v>
      </c>
      <c r="E11" s="12">
        <v>28878</v>
      </c>
      <c r="F11" s="12">
        <v>23864</v>
      </c>
      <c r="G11" s="12">
        <v>23477</v>
      </c>
      <c r="H11" s="12">
        <v>37263</v>
      </c>
      <c r="I11" s="12">
        <v>29072</v>
      </c>
      <c r="J11" s="14">
        <v>24194</v>
      </c>
      <c r="K11" s="14">
        <v>22449</v>
      </c>
      <c r="L11" s="16">
        <v>21493</v>
      </c>
      <c r="M11" s="16">
        <v>31603</v>
      </c>
      <c r="N11" s="16">
        <v>24046</v>
      </c>
      <c r="O11" s="16">
        <v>33843</v>
      </c>
      <c r="P11" s="16">
        <v>26312</v>
      </c>
      <c r="Q11" s="16">
        <v>28233</v>
      </c>
    </row>
    <row r="12" spans="1:17" ht="18" customHeight="1" x14ac:dyDescent="0.15">
      <c r="A12" s="16" t="s">
        <v>59</v>
      </c>
      <c r="B12" s="16"/>
      <c r="C12" s="12"/>
      <c r="D12" s="12">
        <v>606773</v>
      </c>
      <c r="E12" s="12">
        <v>625818</v>
      </c>
      <c r="F12" s="12">
        <v>762981</v>
      </c>
      <c r="G12" s="12">
        <v>743779</v>
      </c>
      <c r="H12" s="12">
        <v>873908</v>
      </c>
      <c r="I12" s="12">
        <v>989460</v>
      </c>
      <c r="J12" s="14">
        <v>1012057</v>
      </c>
      <c r="K12" s="14">
        <v>1037900</v>
      </c>
      <c r="L12" s="16">
        <v>1078187</v>
      </c>
      <c r="M12" s="16">
        <v>917741</v>
      </c>
      <c r="N12" s="16">
        <v>1015621</v>
      </c>
      <c r="O12" s="16">
        <v>1021974</v>
      </c>
      <c r="P12" s="16">
        <v>979745</v>
      </c>
      <c r="Q12" s="16">
        <v>1017700</v>
      </c>
    </row>
    <row r="13" spans="1:17" ht="18" customHeight="1" x14ac:dyDescent="0.15">
      <c r="A13" s="16" t="s">
        <v>60</v>
      </c>
      <c r="B13" s="16"/>
      <c r="C13" s="12"/>
      <c r="D13" s="12">
        <v>355654</v>
      </c>
      <c r="E13" s="12">
        <v>349383</v>
      </c>
      <c r="F13" s="12">
        <v>379962</v>
      </c>
      <c r="G13" s="12">
        <v>398358</v>
      </c>
      <c r="H13" s="12">
        <v>421690</v>
      </c>
      <c r="I13" s="12">
        <v>441963</v>
      </c>
      <c r="J13" s="14">
        <v>443784</v>
      </c>
      <c r="K13" s="14">
        <v>471214</v>
      </c>
      <c r="L13" s="16">
        <v>446317</v>
      </c>
      <c r="M13" s="16">
        <v>456990</v>
      </c>
      <c r="N13" s="16">
        <v>483154</v>
      </c>
      <c r="O13" s="16">
        <v>507830</v>
      </c>
      <c r="P13" s="16">
        <v>502347</v>
      </c>
      <c r="Q13" s="16">
        <v>503670</v>
      </c>
    </row>
    <row r="14" spans="1:17" ht="18" customHeight="1" x14ac:dyDescent="0.15">
      <c r="A14" s="16" t="s">
        <v>61</v>
      </c>
      <c r="B14" s="16"/>
      <c r="C14" s="12"/>
      <c r="D14" s="12">
        <v>175824</v>
      </c>
      <c r="E14" s="12">
        <v>203114</v>
      </c>
      <c r="F14" s="12">
        <v>110645</v>
      </c>
      <c r="G14" s="12">
        <v>137235</v>
      </c>
      <c r="H14" s="12">
        <v>150085</v>
      </c>
      <c r="I14" s="12">
        <v>256910</v>
      </c>
      <c r="J14" s="14">
        <v>197089</v>
      </c>
      <c r="K14" s="14">
        <v>258676</v>
      </c>
      <c r="L14" s="16">
        <v>291981</v>
      </c>
      <c r="M14" s="16">
        <v>362160</v>
      </c>
      <c r="N14" s="16">
        <v>397038</v>
      </c>
      <c r="O14" s="16">
        <v>342911</v>
      </c>
      <c r="P14" s="16">
        <v>401235</v>
      </c>
      <c r="Q14" s="16">
        <v>412632</v>
      </c>
    </row>
    <row r="15" spans="1:17" ht="18" customHeight="1" x14ac:dyDescent="0.15">
      <c r="A15" s="16" t="s">
        <v>62</v>
      </c>
      <c r="B15" s="16"/>
      <c r="C15" s="12"/>
      <c r="D15" s="12">
        <v>459326</v>
      </c>
      <c r="E15" s="12">
        <v>200152</v>
      </c>
      <c r="F15" s="12">
        <v>231171</v>
      </c>
      <c r="G15" s="12">
        <v>305967</v>
      </c>
      <c r="H15" s="12">
        <v>90319</v>
      </c>
      <c r="I15" s="12">
        <v>106460</v>
      </c>
      <c r="J15" s="14">
        <v>106712</v>
      </c>
      <c r="K15" s="13">
        <v>115289</v>
      </c>
      <c r="L15" s="16">
        <v>403972</v>
      </c>
      <c r="M15" s="16">
        <v>439109</v>
      </c>
      <c r="N15" s="16">
        <v>197356</v>
      </c>
      <c r="O15" s="16">
        <v>33289</v>
      </c>
      <c r="P15" s="16">
        <v>12016</v>
      </c>
      <c r="Q15" s="16">
        <v>11369</v>
      </c>
    </row>
    <row r="16" spans="1:17" ht="18" customHeight="1" x14ac:dyDescent="0.15">
      <c r="A16" s="16" t="s">
        <v>63</v>
      </c>
      <c r="B16" s="16"/>
      <c r="C16" s="12"/>
      <c r="D16" s="12">
        <v>51271</v>
      </c>
      <c r="E16" s="12">
        <v>92844</v>
      </c>
      <c r="F16" s="12">
        <v>125032</v>
      </c>
      <c r="G16" s="12">
        <v>118177</v>
      </c>
      <c r="H16" s="12">
        <v>91777</v>
      </c>
      <c r="I16" s="12">
        <v>107491</v>
      </c>
      <c r="J16" s="14">
        <v>113300</v>
      </c>
      <c r="K16" s="13">
        <v>121500</v>
      </c>
      <c r="L16" s="16">
        <v>121688</v>
      </c>
      <c r="M16" s="16">
        <v>109128</v>
      </c>
      <c r="N16" s="16">
        <v>96688</v>
      </c>
      <c r="O16" s="16">
        <v>102688</v>
      </c>
      <c r="P16" s="16">
        <v>104188</v>
      </c>
      <c r="Q16" s="16">
        <v>104320</v>
      </c>
    </row>
    <row r="17" spans="1:17" ht="18" customHeight="1" x14ac:dyDescent="0.15">
      <c r="A17" s="16" t="s">
        <v>71</v>
      </c>
      <c r="B17" s="16"/>
      <c r="C17" s="12"/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4">
        <v>0</v>
      </c>
      <c r="K17" s="13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</row>
    <row r="18" spans="1:17" ht="18" customHeight="1" x14ac:dyDescent="0.15">
      <c r="A18" s="16" t="s">
        <v>153</v>
      </c>
      <c r="B18" s="16"/>
      <c r="C18" s="12"/>
      <c r="D18" s="12">
        <v>1657701</v>
      </c>
      <c r="E18" s="12">
        <v>2230428</v>
      </c>
      <c r="F18" s="12">
        <v>2224222</v>
      </c>
      <c r="G18" s="12">
        <v>3288387</v>
      </c>
      <c r="H18" s="12">
        <v>3303077</v>
      </c>
      <c r="I18" s="12">
        <v>1562339</v>
      </c>
      <c r="J18" s="14">
        <v>2077682</v>
      </c>
      <c r="K18" s="13">
        <v>1368600</v>
      </c>
      <c r="L18" s="16">
        <v>813693</v>
      </c>
      <c r="M18" s="16">
        <v>884469</v>
      </c>
      <c r="N18" s="16">
        <v>1407900</v>
      </c>
      <c r="O18" s="16">
        <v>1180306</v>
      </c>
      <c r="P18" s="16">
        <v>853389</v>
      </c>
      <c r="Q18" s="16">
        <v>739937</v>
      </c>
    </row>
    <row r="19" spans="1:17" ht="18" customHeight="1" x14ac:dyDescent="0.15">
      <c r="A19" s="16" t="s">
        <v>65</v>
      </c>
      <c r="B19" s="16"/>
      <c r="C19" s="12"/>
      <c r="D19" s="12">
        <v>585723</v>
      </c>
      <c r="E19" s="12">
        <v>759969</v>
      </c>
      <c r="F19" s="12">
        <v>719028</v>
      </c>
      <c r="G19" s="12">
        <v>720377</v>
      </c>
      <c r="H19" s="12">
        <v>552662</v>
      </c>
      <c r="I19" s="12">
        <v>804118</v>
      </c>
      <c r="J19" s="14">
        <v>948244</v>
      </c>
      <c r="K19" s="13">
        <v>528400</v>
      </c>
      <c r="L19" s="16">
        <v>227160</v>
      </c>
      <c r="M19" s="16">
        <v>46316</v>
      </c>
      <c r="N19" s="16">
        <v>197132</v>
      </c>
      <c r="O19" s="16">
        <v>372706</v>
      </c>
      <c r="P19" s="16">
        <v>125596</v>
      </c>
      <c r="Q19" s="16">
        <v>120186</v>
      </c>
    </row>
    <row r="20" spans="1:17" ht="18" customHeight="1" x14ac:dyDescent="0.15">
      <c r="A20" s="16" t="s">
        <v>66</v>
      </c>
      <c r="B20" s="16"/>
      <c r="C20" s="12"/>
      <c r="D20" s="12">
        <v>1038258</v>
      </c>
      <c r="E20" s="12">
        <v>1392326</v>
      </c>
      <c r="F20" s="12">
        <v>1262897</v>
      </c>
      <c r="G20" s="12">
        <v>2291350</v>
      </c>
      <c r="H20" s="12">
        <v>2402269</v>
      </c>
      <c r="I20" s="12">
        <v>649499</v>
      </c>
      <c r="J20" s="14">
        <v>1057695</v>
      </c>
      <c r="K20" s="13">
        <v>706882</v>
      </c>
      <c r="L20" s="16">
        <v>479268</v>
      </c>
      <c r="M20" s="16">
        <v>665783</v>
      </c>
      <c r="N20" s="16">
        <v>1096713</v>
      </c>
      <c r="O20" s="16">
        <v>754731</v>
      </c>
      <c r="P20" s="16">
        <v>676293</v>
      </c>
      <c r="Q20" s="16">
        <v>547608</v>
      </c>
    </row>
    <row r="21" spans="1:17" ht="18" customHeight="1" x14ac:dyDescent="0.15">
      <c r="A21" s="16" t="s">
        <v>154</v>
      </c>
      <c r="B21" s="16"/>
      <c r="C21" s="12"/>
      <c r="D21" s="12">
        <v>19250</v>
      </c>
      <c r="E21" s="12">
        <v>14383</v>
      </c>
      <c r="F21" s="12">
        <v>130</v>
      </c>
      <c r="G21" s="12">
        <v>1698</v>
      </c>
      <c r="H21" s="12">
        <v>4300</v>
      </c>
      <c r="I21" s="12">
        <v>0</v>
      </c>
      <c r="J21" s="14">
        <v>2142</v>
      </c>
      <c r="K21" s="13">
        <v>139748</v>
      </c>
      <c r="L21" s="16">
        <v>308663</v>
      </c>
      <c r="M21" s="16">
        <v>54824</v>
      </c>
      <c r="N21" s="16">
        <v>80304</v>
      </c>
      <c r="O21" s="16">
        <v>37327</v>
      </c>
      <c r="P21" s="16">
        <v>462</v>
      </c>
      <c r="Q21" s="16">
        <v>3082</v>
      </c>
    </row>
    <row r="22" spans="1:17" ht="18" customHeight="1" x14ac:dyDescent="0.15">
      <c r="A22" s="16" t="s">
        <v>155</v>
      </c>
      <c r="B22" s="16"/>
      <c r="C22" s="12"/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4">
        <v>0</v>
      </c>
      <c r="K22" s="13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</row>
    <row r="23" spans="1:17" ht="18" customHeight="1" x14ac:dyDescent="0.15">
      <c r="A23" s="16" t="s">
        <v>50</v>
      </c>
      <c r="B23" s="16">
        <f t="shared" ref="B23:N23" si="0">SUM(B4:B22)-B5-B8-B9-B13-B19-B20</f>
        <v>0</v>
      </c>
      <c r="C23" s="12">
        <f t="shared" si="0"/>
        <v>0</v>
      </c>
      <c r="D23" s="12">
        <f t="shared" si="0"/>
        <v>5273247</v>
      </c>
      <c r="E23" s="12">
        <f t="shared" si="0"/>
        <v>5863319</v>
      </c>
      <c r="F23" s="12">
        <f t="shared" si="0"/>
        <v>6214265</v>
      </c>
      <c r="G23" s="12">
        <f t="shared" si="0"/>
        <v>7382159</v>
      </c>
      <c r="H23" s="12">
        <f t="shared" si="0"/>
        <v>7459094</v>
      </c>
      <c r="I23" s="12">
        <f t="shared" si="0"/>
        <v>6202681</v>
      </c>
      <c r="J23" s="14">
        <f t="shared" si="0"/>
        <v>6906796</v>
      </c>
      <c r="K23" s="13">
        <f t="shared" si="0"/>
        <v>6389679</v>
      </c>
      <c r="L23" s="17">
        <f t="shared" si="0"/>
        <v>6346961</v>
      </c>
      <c r="M23" s="17">
        <f t="shared" si="0"/>
        <v>5924811</v>
      </c>
      <c r="N23" s="17">
        <f t="shared" si="0"/>
        <v>6384953</v>
      </c>
      <c r="O23" s="17">
        <f>SUM(O4:O22)-O5-O8-O9-O13-O19-O20</f>
        <v>5926162</v>
      </c>
      <c r="P23" s="17">
        <f>SUM(P4:P22)-P5-P8-P9-P13-P19-P20</f>
        <v>5722198</v>
      </c>
      <c r="Q23" s="17">
        <f>SUM(Q4:Q22)-Q5-Q8-Q9-Q13-Q19-Q20</f>
        <v>5693549</v>
      </c>
    </row>
    <row r="24" spans="1:17" ht="18" customHeight="1" x14ac:dyDescent="0.15">
      <c r="A24" s="16" t="s">
        <v>69</v>
      </c>
      <c r="B24" s="16">
        <f t="shared" ref="B24:M24" si="1">SUM(B4:B7)-B5</f>
        <v>0</v>
      </c>
      <c r="C24" s="12">
        <f t="shared" si="1"/>
        <v>0</v>
      </c>
      <c r="D24" s="12">
        <f t="shared" si="1"/>
        <v>1749563</v>
      </c>
      <c r="E24" s="12">
        <f t="shared" si="1"/>
        <v>1879399</v>
      </c>
      <c r="F24" s="12">
        <f t="shared" si="1"/>
        <v>2061917</v>
      </c>
      <c r="G24" s="12">
        <f t="shared" si="1"/>
        <v>2114459</v>
      </c>
      <c r="H24" s="12">
        <f t="shared" si="1"/>
        <v>2235660</v>
      </c>
      <c r="I24" s="12">
        <f t="shared" si="1"/>
        <v>2424816</v>
      </c>
      <c r="J24" s="14">
        <f t="shared" si="1"/>
        <v>2603417</v>
      </c>
      <c r="K24" s="13">
        <f t="shared" si="1"/>
        <v>2603828</v>
      </c>
      <c r="L24" s="17">
        <f t="shared" si="1"/>
        <v>2573654</v>
      </c>
      <c r="M24" s="17">
        <f t="shared" si="1"/>
        <v>2287392</v>
      </c>
      <c r="N24" s="17">
        <f>SUM(N4:N7)-N5</f>
        <v>2331216</v>
      </c>
      <c r="O24" s="17">
        <f>SUM(O4:O7)-O5</f>
        <v>2331631</v>
      </c>
      <c r="P24" s="17">
        <f>SUM(P4:P7)-P5</f>
        <v>2508306</v>
      </c>
      <c r="Q24" s="17">
        <f>SUM(Q4:Q7)-Q5</f>
        <v>2538293</v>
      </c>
    </row>
    <row r="25" spans="1:17" ht="18" customHeight="1" x14ac:dyDescent="0.15">
      <c r="A25" s="16" t="s">
        <v>156</v>
      </c>
      <c r="B25" s="16">
        <f t="shared" ref="B25:M25" si="2">+B18+B21+B22</f>
        <v>0</v>
      </c>
      <c r="C25" s="12">
        <f t="shared" si="2"/>
        <v>0</v>
      </c>
      <c r="D25" s="12">
        <f t="shared" si="2"/>
        <v>1676951</v>
      </c>
      <c r="E25" s="12">
        <f t="shared" si="2"/>
        <v>2244811</v>
      </c>
      <c r="F25" s="12">
        <f t="shared" si="2"/>
        <v>2224352</v>
      </c>
      <c r="G25" s="12">
        <f t="shared" si="2"/>
        <v>3290085</v>
      </c>
      <c r="H25" s="12">
        <f t="shared" si="2"/>
        <v>3307377</v>
      </c>
      <c r="I25" s="12">
        <f t="shared" si="2"/>
        <v>1562339</v>
      </c>
      <c r="J25" s="14">
        <f t="shared" si="2"/>
        <v>2079824</v>
      </c>
      <c r="K25" s="13">
        <f t="shared" si="2"/>
        <v>1508348</v>
      </c>
      <c r="L25" s="17">
        <f t="shared" si="2"/>
        <v>1122356</v>
      </c>
      <c r="M25" s="17">
        <f t="shared" si="2"/>
        <v>939293</v>
      </c>
      <c r="N25" s="17">
        <f>+N18+N21+N22</f>
        <v>1488204</v>
      </c>
      <c r="O25" s="17">
        <f>+O18+O21+O22</f>
        <v>1217633</v>
      </c>
      <c r="P25" s="17">
        <f>+P18+P21+P22</f>
        <v>853851</v>
      </c>
      <c r="Q25" s="17">
        <f>+Q18+Q21+Q22</f>
        <v>743019</v>
      </c>
    </row>
    <row r="26" spans="1:17" ht="18" customHeight="1" x14ac:dyDescent="0.15"/>
    <row r="27" spans="1:17" ht="18" customHeight="1" x14ac:dyDescent="0.15"/>
    <row r="28" spans="1:17" ht="18" customHeight="1" x14ac:dyDescent="0.15"/>
    <row r="29" spans="1:17" ht="18" customHeight="1" x14ac:dyDescent="0.15"/>
    <row r="30" spans="1:17" ht="18" customHeight="1" x14ac:dyDescent="0.2">
      <c r="A30" s="27" t="s">
        <v>81</v>
      </c>
      <c r="L30" s="28"/>
      <c r="M30" s="28" t="str">
        <f>[3]財政指標!$M$1</f>
        <v>黒羽町</v>
      </c>
      <c r="P30" s="28"/>
      <c r="Q30" s="28" t="str">
        <f>[3]財政指標!$M$1</f>
        <v>黒羽町</v>
      </c>
    </row>
    <row r="31" spans="1:17" ht="18" customHeight="1" x14ac:dyDescent="0.15"/>
    <row r="32" spans="1:17" ht="18" customHeight="1" x14ac:dyDescent="0.15">
      <c r="A32" s="12"/>
      <c r="B32" s="17" t="s">
        <v>168</v>
      </c>
      <c r="C32" s="12" t="s">
        <v>169</v>
      </c>
      <c r="D32" s="12" t="s">
        <v>170</v>
      </c>
      <c r="E32" s="12" t="s">
        <v>171</v>
      </c>
      <c r="F32" s="12" t="s">
        <v>172</v>
      </c>
      <c r="G32" s="12" t="s">
        <v>173</v>
      </c>
      <c r="H32" s="12" t="s">
        <v>174</v>
      </c>
      <c r="I32" s="12" t="s">
        <v>175</v>
      </c>
      <c r="J32" s="14" t="s">
        <v>223</v>
      </c>
      <c r="K32" s="14" t="s">
        <v>225</v>
      </c>
      <c r="L32" s="12" t="s">
        <v>178</v>
      </c>
      <c r="M32" s="5" t="s">
        <v>179</v>
      </c>
      <c r="N32" s="5" t="s">
        <v>181</v>
      </c>
      <c r="O32" s="2" t="s">
        <v>261</v>
      </c>
      <c r="P32" s="2" t="s">
        <v>262</v>
      </c>
      <c r="Q32" s="2" t="s">
        <v>263</v>
      </c>
    </row>
    <row r="33" spans="1:17" ht="18" customHeight="1" x14ac:dyDescent="0.15">
      <c r="A33" s="16" t="s">
        <v>51</v>
      </c>
      <c r="B33" s="29" t="e">
        <f t="shared" ref="B33:Q33" si="3">B4/B$23*100</f>
        <v>#DIV/0!</v>
      </c>
      <c r="C33" s="29" t="e">
        <f t="shared" si="3"/>
        <v>#DIV/0!</v>
      </c>
      <c r="D33" s="29">
        <f t="shared" si="3"/>
        <v>24.39620218813949</v>
      </c>
      <c r="E33" s="29">
        <f t="shared" si="3"/>
        <v>23.617886047134736</v>
      </c>
      <c r="F33" s="29">
        <f t="shared" si="3"/>
        <v>22.8858280102313</v>
      </c>
      <c r="G33" s="29">
        <f t="shared" si="3"/>
        <v>19.543469600153561</v>
      </c>
      <c r="H33" s="29">
        <f t="shared" si="3"/>
        <v>20.08580398638226</v>
      </c>
      <c r="I33" s="29">
        <f t="shared" si="3"/>
        <v>24.720100872509807</v>
      </c>
      <c r="J33" s="29">
        <f t="shared" si="3"/>
        <v>22.916544806014251</v>
      </c>
      <c r="K33" s="29">
        <f t="shared" si="3"/>
        <v>24.256899290246036</v>
      </c>
      <c r="L33" s="29">
        <f t="shared" si="3"/>
        <v>23.715334000004095</v>
      </c>
      <c r="M33" s="29">
        <f t="shared" si="3"/>
        <v>23.471786694967992</v>
      </c>
      <c r="N33" s="29">
        <f t="shared" si="3"/>
        <v>21.725986080085477</v>
      </c>
      <c r="O33" s="29">
        <f t="shared" si="3"/>
        <v>23.169886344652745</v>
      </c>
      <c r="P33" s="29">
        <f t="shared" si="3"/>
        <v>24.52068243706352</v>
      </c>
      <c r="Q33" s="29">
        <f t="shared" si="3"/>
        <v>24.665318591268822</v>
      </c>
    </row>
    <row r="34" spans="1:17" ht="18" customHeight="1" x14ac:dyDescent="0.15">
      <c r="A34" s="16" t="s">
        <v>52</v>
      </c>
      <c r="B34" s="29" t="e">
        <f t="shared" ref="B34:Q49" si="4">B5/B$23*100</f>
        <v>#DIV/0!</v>
      </c>
      <c r="C34" s="29" t="e">
        <f t="shared" si="4"/>
        <v>#DIV/0!</v>
      </c>
      <c r="D34" s="29">
        <f t="shared" si="4"/>
        <v>17.026454478616309</v>
      </c>
      <c r="E34" s="29">
        <f t="shared" si="4"/>
        <v>16.414116305116607</v>
      </c>
      <c r="F34" s="29">
        <f t="shared" si="4"/>
        <v>15.967600351771289</v>
      </c>
      <c r="G34" s="29">
        <f t="shared" si="4"/>
        <v>13.503271874799772</v>
      </c>
      <c r="H34" s="29">
        <f t="shared" si="4"/>
        <v>13.768240486042943</v>
      </c>
      <c r="I34" s="29">
        <f t="shared" si="4"/>
        <v>17.047128491695769</v>
      </c>
      <c r="J34" s="29">
        <f t="shared" si="4"/>
        <v>15.789578843793853</v>
      </c>
      <c r="K34" s="29">
        <f t="shared" si="4"/>
        <v>16.724095216676769</v>
      </c>
      <c r="L34" s="29">
        <f t="shared" si="4"/>
        <v>16.374844590978267</v>
      </c>
      <c r="M34" s="29">
        <f t="shared" ref="M34:Q48" si="5">M5/M$23*100</f>
        <v>15.976003285168083</v>
      </c>
      <c r="N34" s="29">
        <f t="shared" si="5"/>
        <v>14.721925126152064</v>
      </c>
      <c r="O34" s="29">
        <f t="shared" si="5"/>
        <v>15.580944294131683</v>
      </c>
      <c r="P34" s="29">
        <f t="shared" si="5"/>
        <v>16.479471699511272</v>
      </c>
      <c r="Q34" s="29">
        <f t="shared" si="5"/>
        <v>16.436180666926727</v>
      </c>
    </row>
    <row r="35" spans="1:17" ht="18" customHeight="1" x14ac:dyDescent="0.15">
      <c r="A35" s="16" t="s">
        <v>53</v>
      </c>
      <c r="B35" s="29" t="e">
        <f t="shared" si="4"/>
        <v>#DIV/0!</v>
      </c>
      <c r="C35" s="29" t="e">
        <f t="shared" si="4"/>
        <v>#DIV/0!</v>
      </c>
      <c r="D35" s="29">
        <f t="shared" si="4"/>
        <v>0.7165224765689906</v>
      </c>
      <c r="E35" s="29">
        <f t="shared" si="4"/>
        <v>0.82657962154199693</v>
      </c>
      <c r="F35" s="29">
        <f t="shared" si="4"/>
        <v>2.9007292093272494</v>
      </c>
      <c r="G35" s="29">
        <f t="shared" si="4"/>
        <v>2.6825485606582031</v>
      </c>
      <c r="H35" s="29">
        <f t="shared" si="4"/>
        <v>2.7620780754338261</v>
      </c>
      <c r="I35" s="29">
        <f t="shared" si="4"/>
        <v>3.4994222659524161</v>
      </c>
      <c r="J35" s="29">
        <f t="shared" si="4"/>
        <v>3.6105598022585292</v>
      </c>
      <c r="K35" s="29">
        <f t="shared" si="4"/>
        <v>4.3118754478902623</v>
      </c>
      <c r="L35" s="29">
        <f t="shared" si="4"/>
        <v>4.5538171732897048</v>
      </c>
      <c r="M35" s="29">
        <f t="shared" si="5"/>
        <v>2.1580772787520139</v>
      </c>
      <c r="N35" s="29">
        <f t="shared" si="5"/>
        <v>2.2894921857686343</v>
      </c>
      <c r="O35" s="29">
        <f t="shared" si="5"/>
        <v>2.6151495689790458</v>
      </c>
      <c r="P35" s="29">
        <f t="shared" si="5"/>
        <v>4.7045907883648912</v>
      </c>
      <c r="Q35" s="29">
        <f t="shared" si="5"/>
        <v>5.1444187096659748</v>
      </c>
    </row>
    <row r="36" spans="1:17" ht="18" customHeight="1" x14ac:dyDescent="0.15">
      <c r="A36" s="16" t="s">
        <v>54</v>
      </c>
      <c r="B36" s="29" t="e">
        <f t="shared" si="4"/>
        <v>#DIV/0!</v>
      </c>
      <c r="C36" s="29" t="e">
        <f t="shared" si="4"/>
        <v>#DIV/0!</v>
      </c>
      <c r="D36" s="29">
        <f t="shared" si="4"/>
        <v>8.0653722459805124</v>
      </c>
      <c r="E36" s="29">
        <f t="shared" si="4"/>
        <v>7.6090350874649655</v>
      </c>
      <c r="F36" s="29">
        <f t="shared" si="4"/>
        <v>7.3938269449403915</v>
      </c>
      <c r="G36" s="29">
        <f t="shared" si="4"/>
        <v>6.4168084160744847</v>
      </c>
      <c r="H36" s="29">
        <f t="shared" si="4"/>
        <v>7.1243907101854465</v>
      </c>
      <c r="I36" s="29">
        <f t="shared" si="4"/>
        <v>10.873507762207987</v>
      </c>
      <c r="J36" s="29">
        <f t="shared" si="4"/>
        <v>11.166451130162235</v>
      </c>
      <c r="K36" s="29">
        <f t="shared" si="4"/>
        <v>12.181754357300264</v>
      </c>
      <c r="L36" s="29">
        <f t="shared" si="4"/>
        <v>12.280239314531789</v>
      </c>
      <c r="M36" s="29">
        <f t="shared" si="5"/>
        <v>12.977139692726064</v>
      </c>
      <c r="N36" s="29">
        <f t="shared" si="5"/>
        <v>12.495612731996617</v>
      </c>
      <c r="O36" s="29">
        <f t="shared" si="5"/>
        <v>13.559669816653679</v>
      </c>
      <c r="P36" s="29">
        <f t="shared" si="5"/>
        <v>14.609386113517916</v>
      </c>
      <c r="Q36" s="29">
        <f t="shared" si="5"/>
        <v>14.772174613760239</v>
      </c>
    </row>
    <row r="37" spans="1:17" ht="18" customHeight="1" x14ac:dyDescent="0.15">
      <c r="A37" s="16" t="s">
        <v>55</v>
      </c>
      <c r="B37" s="29" t="e">
        <f t="shared" si="4"/>
        <v>#DIV/0!</v>
      </c>
      <c r="C37" s="29" t="e">
        <f t="shared" si="4"/>
        <v>#DIV/0!</v>
      </c>
      <c r="D37" s="29">
        <f t="shared" si="4"/>
        <v>8.0025836074054553</v>
      </c>
      <c r="E37" s="29">
        <f t="shared" si="4"/>
        <v>7.5672498801446757</v>
      </c>
      <c r="F37" s="29">
        <f t="shared" si="4"/>
        <v>7.3786199976988431</v>
      </c>
      <c r="G37" s="29">
        <f t="shared" si="4"/>
        <v>6.3804504888068658</v>
      </c>
      <c r="H37" s="29">
        <f t="shared" si="4"/>
        <v>7.0714888430149818</v>
      </c>
      <c r="I37" s="29">
        <f t="shared" si="4"/>
        <v>10.873475518086453</v>
      </c>
      <c r="J37" s="29">
        <f t="shared" si="4"/>
        <v>11.166451130162235</v>
      </c>
      <c r="K37" s="29">
        <f t="shared" si="4"/>
        <v>12.179062516286029</v>
      </c>
      <c r="L37" s="29">
        <f t="shared" si="4"/>
        <v>12.280239314531789</v>
      </c>
      <c r="M37" s="29">
        <f t="shared" si="5"/>
        <v>12.977139692726064</v>
      </c>
      <c r="N37" s="29">
        <f t="shared" si="5"/>
        <v>12.495612731996617</v>
      </c>
      <c r="O37" s="29">
        <f t="shared" si="5"/>
        <v>13.559669816653679</v>
      </c>
      <c r="P37" s="29">
        <f t="shared" si="5"/>
        <v>14.609386113517916</v>
      </c>
      <c r="Q37" s="29">
        <f t="shared" si="5"/>
        <v>14.772174613760239</v>
      </c>
    </row>
    <row r="38" spans="1:17" ht="18" customHeight="1" x14ac:dyDescent="0.15">
      <c r="A38" s="16" t="s">
        <v>56</v>
      </c>
      <c r="B38" s="29" t="e">
        <f t="shared" si="4"/>
        <v>#DIV/0!</v>
      </c>
      <c r="C38" s="29" t="e">
        <f t="shared" si="4"/>
        <v>#DIV/0!</v>
      </c>
      <c r="D38" s="29">
        <f t="shared" si="4"/>
        <v>6.2788638575056316E-2</v>
      </c>
      <c r="E38" s="29">
        <f t="shared" si="4"/>
        <v>4.1785207320290778E-2</v>
      </c>
      <c r="F38" s="29">
        <f t="shared" si="4"/>
        <v>1.5206947241548278E-2</v>
      </c>
      <c r="G38" s="29">
        <f t="shared" si="4"/>
        <v>3.6357927267619133E-2</v>
      </c>
      <c r="H38" s="29">
        <f t="shared" si="4"/>
        <v>5.2901867170463336E-2</v>
      </c>
      <c r="I38" s="29">
        <f t="shared" si="4"/>
        <v>3.2244121533898002E-5</v>
      </c>
      <c r="J38" s="29">
        <f t="shared" si="4"/>
        <v>0</v>
      </c>
      <c r="K38" s="29">
        <f t="shared" si="4"/>
        <v>2.6918410142356135E-3</v>
      </c>
      <c r="L38" s="29">
        <f t="shared" si="4"/>
        <v>0</v>
      </c>
      <c r="M38" s="29">
        <f t="shared" si="5"/>
        <v>0</v>
      </c>
      <c r="N38" s="29">
        <f t="shared" si="5"/>
        <v>0</v>
      </c>
      <c r="O38" s="29">
        <f t="shared" si="5"/>
        <v>0</v>
      </c>
      <c r="P38" s="29">
        <f t="shared" si="5"/>
        <v>0</v>
      </c>
      <c r="Q38" s="29">
        <f t="shared" si="5"/>
        <v>0</v>
      </c>
    </row>
    <row r="39" spans="1:17" ht="18" customHeight="1" x14ac:dyDescent="0.15">
      <c r="A39" s="16" t="s">
        <v>57</v>
      </c>
      <c r="B39" s="29" t="e">
        <f t="shared" si="4"/>
        <v>#DIV/0!</v>
      </c>
      <c r="C39" s="29" t="e">
        <f t="shared" si="4"/>
        <v>#DIV/0!</v>
      </c>
      <c r="D39" s="29">
        <f t="shared" si="4"/>
        <v>10.095203202125749</v>
      </c>
      <c r="E39" s="29">
        <f t="shared" si="4"/>
        <v>10.033617478428173</v>
      </c>
      <c r="F39" s="29">
        <f t="shared" si="4"/>
        <v>10.850889043193362</v>
      </c>
      <c r="G39" s="29">
        <f t="shared" si="4"/>
        <v>8.7911950961771481</v>
      </c>
      <c r="H39" s="29">
        <f t="shared" si="4"/>
        <v>9.0185885846189908</v>
      </c>
      <c r="I39" s="29">
        <f t="shared" si="4"/>
        <v>11.706760350886981</v>
      </c>
      <c r="J39" s="29">
        <f t="shared" si="4"/>
        <v>11.151379018578224</v>
      </c>
      <c r="K39" s="29">
        <f t="shared" si="4"/>
        <v>11.294604940248172</v>
      </c>
      <c r="L39" s="29">
        <f t="shared" si="4"/>
        <v>11.55876016884301</v>
      </c>
      <c r="M39" s="29">
        <f t="shared" si="5"/>
        <v>14.150409186048298</v>
      </c>
      <c r="N39" s="29">
        <f t="shared" si="5"/>
        <v>13.074238761037083</v>
      </c>
      <c r="O39" s="29">
        <f t="shared" si="5"/>
        <v>14.211440726730048</v>
      </c>
      <c r="P39" s="29">
        <f t="shared" si="5"/>
        <v>14.619294893325957</v>
      </c>
      <c r="Q39" s="29">
        <f t="shared" si="5"/>
        <v>14.718113429778157</v>
      </c>
    </row>
    <row r="40" spans="1:17" ht="18" customHeight="1" x14ac:dyDescent="0.15">
      <c r="A40" s="16" t="s">
        <v>58</v>
      </c>
      <c r="B40" s="29" t="e">
        <f t="shared" si="4"/>
        <v>#DIV/0!</v>
      </c>
      <c r="C40" s="29" t="e">
        <f t="shared" si="4"/>
        <v>#DIV/0!</v>
      </c>
      <c r="D40" s="29">
        <f t="shared" si="4"/>
        <v>0.40191555601321161</v>
      </c>
      <c r="E40" s="29">
        <f t="shared" si="4"/>
        <v>0.49251968040626815</v>
      </c>
      <c r="F40" s="29">
        <f t="shared" si="4"/>
        <v>0.38401967087016725</v>
      </c>
      <c r="G40" s="29">
        <f t="shared" si="4"/>
        <v>0.31802349421083997</v>
      </c>
      <c r="H40" s="29">
        <f t="shared" si="4"/>
        <v>0.49956469244119994</v>
      </c>
      <c r="I40" s="29">
        <f t="shared" si="4"/>
        <v>0.46870055061674137</v>
      </c>
      <c r="J40" s="29">
        <f t="shared" si="4"/>
        <v>0.35029266826470623</v>
      </c>
      <c r="K40" s="29">
        <f t="shared" si="4"/>
        <v>0.35133220307311214</v>
      </c>
      <c r="L40" s="29">
        <f t="shared" si="4"/>
        <v>0.33863450555313007</v>
      </c>
      <c r="M40" s="29">
        <f t="shared" si="5"/>
        <v>0.53340098106083045</v>
      </c>
      <c r="N40" s="29">
        <f t="shared" si="5"/>
        <v>0.37660418173790783</v>
      </c>
      <c r="O40" s="29">
        <f t="shared" si="5"/>
        <v>0.57107787468516724</v>
      </c>
      <c r="P40" s="29">
        <f t="shared" si="5"/>
        <v>0.4598233056598181</v>
      </c>
      <c r="Q40" s="29">
        <f t="shared" si="5"/>
        <v>0.49587700044383565</v>
      </c>
    </row>
    <row r="41" spans="1:17" ht="18" customHeight="1" x14ac:dyDescent="0.15">
      <c r="A41" s="16" t="s">
        <v>59</v>
      </c>
      <c r="B41" s="29" t="e">
        <f t="shared" si="4"/>
        <v>#DIV/0!</v>
      </c>
      <c r="C41" s="29" t="e">
        <f t="shared" si="4"/>
        <v>#DIV/0!</v>
      </c>
      <c r="D41" s="29">
        <f t="shared" si="4"/>
        <v>11.506629596527528</v>
      </c>
      <c r="E41" s="29">
        <f t="shared" si="4"/>
        <v>10.673442806028463</v>
      </c>
      <c r="F41" s="29">
        <f t="shared" si="4"/>
        <v>12.277896098734123</v>
      </c>
      <c r="G41" s="29">
        <f t="shared" si="4"/>
        <v>10.07535871281017</v>
      </c>
      <c r="H41" s="29">
        <f t="shared" si="4"/>
        <v>11.716007332794035</v>
      </c>
      <c r="I41" s="29">
        <f t="shared" si="4"/>
        <v>15.952134246465361</v>
      </c>
      <c r="J41" s="29">
        <f t="shared" si="4"/>
        <v>14.653060550796635</v>
      </c>
      <c r="K41" s="29">
        <f t="shared" si="4"/>
        <v>16.243382492297346</v>
      </c>
      <c r="L41" s="29">
        <f t="shared" si="4"/>
        <v>16.987452735253928</v>
      </c>
      <c r="M41" s="29">
        <f t="shared" si="5"/>
        <v>15.48979368287022</v>
      </c>
      <c r="N41" s="29">
        <f t="shared" si="5"/>
        <v>15.906475740698484</v>
      </c>
      <c r="O41" s="29">
        <f t="shared" si="5"/>
        <v>17.245124247362796</v>
      </c>
      <c r="P41" s="29">
        <f t="shared" si="5"/>
        <v>17.121829758424997</v>
      </c>
      <c r="Q41" s="29">
        <f t="shared" si="5"/>
        <v>17.874615639559792</v>
      </c>
    </row>
    <row r="42" spans="1:17" ht="18" customHeight="1" x14ac:dyDescent="0.15">
      <c r="A42" s="16" t="s">
        <v>60</v>
      </c>
      <c r="B42" s="29" t="e">
        <f t="shared" si="4"/>
        <v>#DIV/0!</v>
      </c>
      <c r="C42" s="29" t="e">
        <f t="shared" si="4"/>
        <v>#DIV/0!</v>
      </c>
      <c r="D42" s="29">
        <f t="shared" si="4"/>
        <v>6.7444972708465958</v>
      </c>
      <c r="E42" s="29">
        <f t="shared" si="4"/>
        <v>5.9587922813000622</v>
      </c>
      <c r="F42" s="29">
        <f t="shared" si="4"/>
        <v>6.1143514156541441</v>
      </c>
      <c r="G42" s="29">
        <f t="shared" si="4"/>
        <v>5.3962262259590998</v>
      </c>
      <c r="H42" s="29">
        <f t="shared" si="4"/>
        <v>5.6533675537538475</v>
      </c>
      <c r="I42" s="29">
        <f t="shared" si="4"/>
        <v>7.1253543427430817</v>
      </c>
      <c r="J42" s="29">
        <f t="shared" si="4"/>
        <v>6.4253236956759689</v>
      </c>
      <c r="K42" s="29">
        <f t="shared" si="4"/>
        <v>7.3746114632675592</v>
      </c>
      <c r="L42" s="29">
        <f t="shared" si="4"/>
        <v>7.0319795568304269</v>
      </c>
      <c r="M42" s="29">
        <f t="shared" si="5"/>
        <v>7.7131574323636656</v>
      </c>
      <c r="N42" s="29">
        <f t="shared" si="5"/>
        <v>7.5670721460283268</v>
      </c>
      <c r="O42" s="29">
        <f t="shared" si="5"/>
        <v>8.5692898709147673</v>
      </c>
      <c r="P42" s="29">
        <f t="shared" si="5"/>
        <v>8.7789167728904172</v>
      </c>
      <c r="Q42" s="29">
        <f t="shared" si="5"/>
        <v>8.846327659602121</v>
      </c>
    </row>
    <row r="43" spans="1:17" ht="18" customHeight="1" x14ac:dyDescent="0.15">
      <c r="A43" s="16" t="s">
        <v>61</v>
      </c>
      <c r="B43" s="29" t="e">
        <f t="shared" si="4"/>
        <v>#DIV/0!</v>
      </c>
      <c r="C43" s="29" t="e">
        <f t="shared" si="4"/>
        <v>#DIV/0!</v>
      </c>
      <c r="D43" s="29">
        <f t="shared" si="4"/>
        <v>3.3342644484508313</v>
      </c>
      <c r="E43" s="29">
        <f t="shared" si="4"/>
        <v>3.4641471835320576</v>
      </c>
      <c r="F43" s="29">
        <f t="shared" si="4"/>
        <v>1.7805001878741895</v>
      </c>
      <c r="G43" s="29">
        <f t="shared" si="4"/>
        <v>1.8590089972323816</v>
      </c>
      <c r="H43" s="29">
        <f t="shared" si="4"/>
        <v>2.0121076366647213</v>
      </c>
      <c r="I43" s="29">
        <f t="shared" si="4"/>
        <v>4.1419186316368677</v>
      </c>
      <c r="J43" s="29">
        <f t="shared" si="4"/>
        <v>2.8535517771192316</v>
      </c>
      <c r="K43" s="29">
        <f t="shared" si="4"/>
        <v>4.0483410825489043</v>
      </c>
      <c r="L43" s="29">
        <f t="shared" si="4"/>
        <v>4.6003276213608366</v>
      </c>
      <c r="M43" s="29">
        <f t="shared" si="5"/>
        <v>6.112600047495186</v>
      </c>
      <c r="N43" s="29">
        <f t="shared" si="5"/>
        <v>6.2183386471286477</v>
      </c>
      <c r="O43" s="29">
        <f t="shared" si="5"/>
        <v>5.7863926095844151</v>
      </c>
      <c r="P43" s="29">
        <f t="shared" si="5"/>
        <v>7.011903467863223</v>
      </c>
      <c r="Q43" s="29">
        <f t="shared" si="5"/>
        <v>7.2473601263465026</v>
      </c>
    </row>
    <row r="44" spans="1:17" ht="18" customHeight="1" x14ac:dyDescent="0.15">
      <c r="A44" s="16" t="s">
        <v>62</v>
      </c>
      <c r="B44" s="29" t="e">
        <f t="shared" si="4"/>
        <v>#DIV/0!</v>
      </c>
      <c r="C44" s="29" t="e">
        <f t="shared" si="4"/>
        <v>#DIV/0!</v>
      </c>
      <c r="D44" s="29">
        <f t="shared" si="4"/>
        <v>8.7104965877759941</v>
      </c>
      <c r="E44" s="29">
        <f t="shared" si="4"/>
        <v>3.4136297206411594</v>
      </c>
      <c r="F44" s="29">
        <f t="shared" si="4"/>
        <v>3.7200055034666208</v>
      </c>
      <c r="G44" s="29">
        <f t="shared" si="4"/>
        <v>4.1446817929551498</v>
      </c>
      <c r="H44" s="29">
        <f t="shared" si="4"/>
        <v>1.2108575116495381</v>
      </c>
      <c r="I44" s="29">
        <f t="shared" si="4"/>
        <v>1.7163545892493908</v>
      </c>
      <c r="J44" s="29">
        <f t="shared" si="4"/>
        <v>1.5450289830480008</v>
      </c>
      <c r="K44" s="29">
        <f t="shared" si="4"/>
        <v>1.8043003412221492</v>
      </c>
      <c r="L44" s="29">
        <f t="shared" si="4"/>
        <v>6.364809867273487</v>
      </c>
      <c r="M44" s="29">
        <f t="shared" si="5"/>
        <v>7.4113587758326798</v>
      </c>
      <c r="N44" s="29">
        <f t="shared" si="5"/>
        <v>3.0909546240982513</v>
      </c>
      <c r="O44" s="29">
        <f t="shared" si="5"/>
        <v>0.56172949710115927</v>
      </c>
      <c r="P44" s="29">
        <f t="shared" si="5"/>
        <v>0.209989238401048</v>
      </c>
      <c r="Q44" s="29">
        <f t="shared" si="5"/>
        <v>0.19968213147897734</v>
      </c>
    </row>
    <row r="45" spans="1:17" ht="18" customHeight="1" x14ac:dyDescent="0.15">
      <c r="A45" s="16" t="s">
        <v>63</v>
      </c>
      <c r="B45" s="29" t="e">
        <f t="shared" si="4"/>
        <v>#DIV/0!</v>
      </c>
      <c r="C45" s="29" t="e">
        <f t="shared" si="4"/>
        <v>#DIV/0!</v>
      </c>
      <c r="D45" s="29">
        <f t="shared" si="4"/>
        <v>0.9722851973366694</v>
      </c>
      <c r="E45" s="29">
        <f t="shared" si="4"/>
        <v>1.5834717503857458</v>
      </c>
      <c r="F45" s="29">
        <f t="shared" si="4"/>
        <v>2.0120159021219726</v>
      </c>
      <c r="G45" s="29">
        <f t="shared" si="4"/>
        <v>1.6008460397561202</v>
      </c>
      <c r="H45" s="29">
        <f t="shared" si="4"/>
        <v>1.23040412146569</v>
      </c>
      <c r="I45" s="29">
        <f t="shared" si="4"/>
        <v>1.732976433900115</v>
      </c>
      <c r="J45" s="29">
        <f t="shared" si="4"/>
        <v>1.6404132972799543</v>
      </c>
      <c r="K45" s="29">
        <f t="shared" si="4"/>
        <v>1.9015039722652733</v>
      </c>
      <c r="L45" s="29">
        <f t="shared" si="4"/>
        <v>1.91726402604333</v>
      </c>
      <c r="M45" s="29">
        <f t="shared" si="5"/>
        <v>1.8418815384997091</v>
      </c>
      <c r="N45" s="29">
        <f t="shared" si="5"/>
        <v>1.5143102854476767</v>
      </c>
      <c r="O45" s="29">
        <f t="shared" si="5"/>
        <v>1.7327909699397352</v>
      </c>
      <c r="P45" s="29">
        <f t="shared" si="5"/>
        <v>1.8207688723808579</v>
      </c>
      <c r="Q45" s="29">
        <f t="shared" si="5"/>
        <v>1.8322490945454233</v>
      </c>
    </row>
    <row r="46" spans="1:17" ht="18" customHeight="1" x14ac:dyDescent="0.15">
      <c r="A46" s="16" t="s">
        <v>71</v>
      </c>
      <c r="B46" s="29" t="e">
        <f t="shared" si="4"/>
        <v>#DIV/0!</v>
      </c>
      <c r="C46" s="29" t="e">
        <f t="shared" si="4"/>
        <v>#DIV/0!</v>
      </c>
      <c r="D46" s="29">
        <f t="shared" si="4"/>
        <v>0</v>
      </c>
      <c r="E46" s="29">
        <f t="shared" si="4"/>
        <v>0</v>
      </c>
      <c r="F46" s="29">
        <f t="shared" si="4"/>
        <v>0</v>
      </c>
      <c r="G46" s="29">
        <f t="shared" si="4"/>
        <v>0</v>
      </c>
      <c r="H46" s="29">
        <f t="shared" si="4"/>
        <v>0</v>
      </c>
      <c r="I46" s="29">
        <f t="shared" si="4"/>
        <v>0</v>
      </c>
      <c r="J46" s="29">
        <f t="shared" si="4"/>
        <v>0</v>
      </c>
      <c r="K46" s="29">
        <f t="shared" si="4"/>
        <v>0</v>
      </c>
      <c r="L46" s="29">
        <f t="shared" si="4"/>
        <v>0</v>
      </c>
      <c r="M46" s="29">
        <f t="shared" si="5"/>
        <v>0</v>
      </c>
      <c r="N46" s="29">
        <f t="shared" si="5"/>
        <v>0</v>
      </c>
      <c r="O46" s="29">
        <f t="shared" si="5"/>
        <v>0</v>
      </c>
      <c r="P46" s="29">
        <f t="shared" si="5"/>
        <v>0</v>
      </c>
      <c r="Q46" s="29">
        <f t="shared" si="5"/>
        <v>0</v>
      </c>
    </row>
    <row r="47" spans="1:17" ht="18" customHeight="1" x14ac:dyDescent="0.15">
      <c r="A47" s="16" t="s">
        <v>64</v>
      </c>
      <c r="B47" s="29" t="e">
        <f t="shared" si="4"/>
        <v>#DIV/0!</v>
      </c>
      <c r="C47" s="29" t="e">
        <f t="shared" si="4"/>
        <v>#DIV/0!</v>
      </c>
      <c r="D47" s="29">
        <f t="shared" si="4"/>
        <v>31.436058276807437</v>
      </c>
      <c r="E47" s="29">
        <f t="shared" si="4"/>
        <v>38.04036587468633</v>
      </c>
      <c r="F47" s="29">
        <f t="shared" si="4"/>
        <v>35.792197468244439</v>
      </c>
      <c r="G47" s="29">
        <f t="shared" si="4"/>
        <v>44.545057888891307</v>
      </c>
      <c r="H47" s="29">
        <f t="shared" si="4"/>
        <v>44.282549596505952</v>
      </c>
      <c r="I47" s="29">
        <f t="shared" si="4"/>
        <v>25.188124296574337</v>
      </c>
      <c r="J47" s="29">
        <f t="shared" si="4"/>
        <v>30.081705033708829</v>
      </c>
      <c r="K47" s="29">
        <f t="shared" si="4"/>
        <v>21.418916349318955</v>
      </c>
      <c r="L47" s="29">
        <f t="shared" si="4"/>
        <v>12.820198517054068</v>
      </c>
      <c r="M47" s="29">
        <f t="shared" si="5"/>
        <v>14.92822302686111</v>
      </c>
      <c r="N47" s="29">
        <f t="shared" si="5"/>
        <v>22.050279774964672</v>
      </c>
      <c r="O47" s="29">
        <f t="shared" si="5"/>
        <v>19.916870311678959</v>
      </c>
      <c r="P47" s="29">
        <f t="shared" si="5"/>
        <v>14.913657304413444</v>
      </c>
      <c r="Q47" s="29">
        <f t="shared" si="5"/>
        <v>12.996059224220252</v>
      </c>
    </row>
    <row r="48" spans="1:17" ht="18" customHeight="1" x14ac:dyDescent="0.15">
      <c r="A48" s="16" t="s">
        <v>65</v>
      </c>
      <c r="B48" s="29" t="e">
        <f t="shared" si="4"/>
        <v>#DIV/0!</v>
      </c>
      <c r="C48" s="29" t="e">
        <f t="shared" si="4"/>
        <v>#DIV/0!</v>
      </c>
      <c r="D48" s="29">
        <f t="shared" si="4"/>
        <v>11.107444805828363</v>
      </c>
      <c r="E48" s="29">
        <f t="shared" si="4"/>
        <v>12.961413151834311</v>
      </c>
      <c r="F48" s="29">
        <f t="shared" si="4"/>
        <v>11.570604085921666</v>
      </c>
      <c r="G48" s="29">
        <f t="shared" si="4"/>
        <v>9.7583511815445867</v>
      </c>
      <c r="H48" s="29">
        <f t="shared" si="4"/>
        <v>7.4092376366352273</v>
      </c>
      <c r="I48" s="29">
        <f t="shared" si="4"/>
        <v>12.964039259797497</v>
      </c>
      <c r="J48" s="29">
        <f t="shared" si="4"/>
        <v>13.729144454244777</v>
      </c>
      <c r="K48" s="29">
        <f t="shared" si="4"/>
        <v>8.2695859995470826</v>
      </c>
      <c r="L48" s="29">
        <f t="shared" si="4"/>
        <v>3.5790356991322305</v>
      </c>
      <c r="M48" s="29">
        <f t="shared" si="5"/>
        <v>0.78172957753420325</v>
      </c>
      <c r="N48" s="29">
        <f t="shared" si="5"/>
        <v>3.0874463758777866</v>
      </c>
      <c r="O48" s="29">
        <f t="shared" si="5"/>
        <v>6.2891632054608033</v>
      </c>
      <c r="P48" s="29">
        <f t="shared" si="5"/>
        <v>2.1948908443923125</v>
      </c>
      <c r="Q48" s="29">
        <f t="shared" si="5"/>
        <v>2.1109153534991969</v>
      </c>
    </row>
    <row r="49" spans="1:17" ht="18" customHeight="1" x14ac:dyDescent="0.15">
      <c r="A49" s="16" t="s">
        <v>66</v>
      </c>
      <c r="B49" s="29" t="e">
        <f t="shared" si="4"/>
        <v>#DIV/0!</v>
      </c>
      <c r="C49" s="29" t="e">
        <f t="shared" si="4"/>
        <v>#DIV/0!</v>
      </c>
      <c r="D49" s="29">
        <f t="shared" si="4"/>
        <v>19.689159259939842</v>
      </c>
      <c r="E49" s="29">
        <f t="shared" si="4"/>
        <v>23.746379823441295</v>
      </c>
      <c r="F49" s="29">
        <f t="shared" si="4"/>
        <v>20.322548201597453</v>
      </c>
      <c r="G49" s="29">
        <f t="shared" si="4"/>
        <v>31.039022594880439</v>
      </c>
      <c r="H49" s="29">
        <f t="shared" si="4"/>
        <v>32.20590865324931</v>
      </c>
      <c r="I49" s="29">
        <f t="shared" si="4"/>
        <v>10.47126234607261</v>
      </c>
      <c r="J49" s="29">
        <f t="shared" si="4"/>
        <v>15.313830030595952</v>
      </c>
      <c r="K49" s="29">
        <f t="shared" si="4"/>
        <v>11.062871859447085</v>
      </c>
      <c r="L49" s="29">
        <f t="shared" si="4"/>
        <v>7.5511414045241487</v>
      </c>
      <c r="M49" s="29">
        <f t="shared" si="4"/>
        <v>11.237202334386701</v>
      </c>
      <c r="N49" s="29">
        <f t="shared" si="4"/>
        <v>17.176524243796312</v>
      </c>
      <c r="O49" s="29">
        <f t="shared" si="4"/>
        <v>12.735578271400612</v>
      </c>
      <c r="P49" s="29">
        <f t="shared" si="4"/>
        <v>11.818762650296268</v>
      </c>
      <c r="Q49" s="29">
        <f t="shared" si="4"/>
        <v>9.6180431572644753</v>
      </c>
    </row>
    <row r="50" spans="1:17" ht="18" customHeight="1" x14ac:dyDescent="0.15">
      <c r="A50" s="16" t="s">
        <v>67</v>
      </c>
      <c r="B50" s="29" t="e">
        <f t="shared" ref="B50:Q51" si="6">B21/B$23*100</f>
        <v>#DIV/0!</v>
      </c>
      <c r="C50" s="29" t="e">
        <f t="shared" si="6"/>
        <v>#DIV/0!</v>
      </c>
      <c r="D50" s="29">
        <f t="shared" si="6"/>
        <v>0.36505022427358325</v>
      </c>
      <c r="E50" s="29">
        <f t="shared" si="6"/>
        <v>0.24530474975009886</v>
      </c>
      <c r="F50" s="29">
        <f t="shared" si="6"/>
        <v>2.0919609961918264E-3</v>
      </c>
      <c r="G50" s="29">
        <f t="shared" si="6"/>
        <v>2.3001401080632373E-2</v>
      </c>
      <c r="H50" s="29">
        <f t="shared" si="6"/>
        <v>5.7647751858335608E-2</v>
      </c>
      <c r="I50" s="29">
        <f t="shared" si="6"/>
        <v>0</v>
      </c>
      <c r="J50" s="29">
        <f t="shared" si="6"/>
        <v>3.1012932769405671E-2</v>
      </c>
      <c r="K50" s="29">
        <f t="shared" si="6"/>
        <v>2.1870895235895262</v>
      </c>
      <c r="L50" s="29">
        <f t="shared" si="6"/>
        <v>4.8631620707926206</v>
      </c>
      <c r="M50" s="29">
        <f t="shared" si="6"/>
        <v>0.92532909488589588</v>
      </c>
      <c r="N50" s="29">
        <f t="shared" si="6"/>
        <v>1.2577069870365529</v>
      </c>
      <c r="O50" s="29">
        <f t="shared" si="6"/>
        <v>0.62986803263225</v>
      </c>
      <c r="P50" s="29">
        <f t="shared" si="6"/>
        <v>8.0738205843279114E-3</v>
      </c>
      <c r="Q50" s="29">
        <f t="shared" si="6"/>
        <v>5.4131438932026404E-2</v>
      </c>
    </row>
    <row r="51" spans="1:17" ht="18" customHeight="1" x14ac:dyDescent="0.15">
      <c r="A51" s="16" t="s">
        <v>68</v>
      </c>
      <c r="B51" s="29" t="e">
        <f t="shared" si="6"/>
        <v>#DIV/0!</v>
      </c>
      <c r="C51" s="29" t="e">
        <f t="shared" si="6"/>
        <v>#DIV/0!</v>
      </c>
      <c r="D51" s="29">
        <f t="shared" si="6"/>
        <v>0</v>
      </c>
      <c r="E51" s="29">
        <f t="shared" si="6"/>
        <v>0</v>
      </c>
      <c r="F51" s="29">
        <f t="shared" si="6"/>
        <v>0</v>
      </c>
      <c r="G51" s="29">
        <f t="shared" si="6"/>
        <v>0</v>
      </c>
      <c r="H51" s="29">
        <f t="shared" si="6"/>
        <v>0</v>
      </c>
      <c r="I51" s="29">
        <f t="shared" si="6"/>
        <v>0</v>
      </c>
      <c r="J51" s="29">
        <f t="shared" si="6"/>
        <v>0</v>
      </c>
      <c r="K51" s="29">
        <f t="shared" si="6"/>
        <v>0</v>
      </c>
      <c r="L51" s="29">
        <f t="shared" si="6"/>
        <v>0</v>
      </c>
      <c r="M51" s="29">
        <f t="shared" si="6"/>
        <v>0</v>
      </c>
      <c r="N51" s="29">
        <f t="shared" si="6"/>
        <v>0</v>
      </c>
      <c r="O51" s="29">
        <f t="shared" si="6"/>
        <v>0</v>
      </c>
      <c r="P51" s="29">
        <f t="shared" si="6"/>
        <v>0</v>
      </c>
      <c r="Q51" s="29">
        <f t="shared" si="6"/>
        <v>0</v>
      </c>
    </row>
    <row r="52" spans="1:17" ht="18" customHeight="1" x14ac:dyDescent="0.15">
      <c r="A52" s="16" t="s">
        <v>50</v>
      </c>
      <c r="B52" s="29" t="e">
        <f t="shared" ref="B52:L52" si="7">SUM(B33:B51)-B34-B37-B38-B42-B48-B49</f>
        <v>#DIV/0!</v>
      </c>
      <c r="C52" s="20" t="e">
        <f t="shared" si="7"/>
        <v>#DIV/0!</v>
      </c>
      <c r="D52" s="20">
        <f t="shared" si="7"/>
        <v>100</v>
      </c>
      <c r="E52" s="20">
        <f t="shared" si="7"/>
        <v>99.999999999999972</v>
      </c>
      <c r="F52" s="20">
        <f t="shared" si="7"/>
        <v>99.999999999999986</v>
      </c>
      <c r="G52" s="20">
        <f t="shared" si="7"/>
        <v>99.999999999999972</v>
      </c>
      <c r="H52" s="20">
        <f t="shared" si="7"/>
        <v>100</v>
      </c>
      <c r="I52" s="20">
        <f t="shared" si="7"/>
        <v>100.00000000000001</v>
      </c>
      <c r="J52" s="21">
        <f t="shared" si="7"/>
        <v>100.00000000000003</v>
      </c>
      <c r="K52" s="95">
        <f t="shared" si="7"/>
        <v>99.999999999999972</v>
      </c>
      <c r="L52" s="30">
        <f t="shared" si="7"/>
        <v>99.999999999999986</v>
      </c>
      <c r="M52" s="30">
        <f>SUM(M33:M51)-M34-M37-M38-M42-M48-M49</f>
        <v>100</v>
      </c>
      <c r="N52" s="30">
        <f>SUM(N33:N51)-N34-N37-N38-N42-N48-N49</f>
        <v>100.00000000000001</v>
      </c>
      <c r="O52" s="30">
        <f>SUM(O33:O51)-O34-O37-O38-O42-O48-O49</f>
        <v>99.999999999999986</v>
      </c>
      <c r="P52" s="30">
        <f>SUM(P33:P51)-P34-P37-P38-P42-P48-P49</f>
        <v>100</v>
      </c>
      <c r="Q52" s="30">
        <f>SUM(Q33:Q51)-Q34-Q37-Q38-Q42-Q48-Q49</f>
        <v>100</v>
      </c>
    </row>
    <row r="53" spans="1:17" ht="18" customHeight="1" x14ac:dyDescent="0.15">
      <c r="A53" s="16" t="s">
        <v>69</v>
      </c>
      <c r="B53" s="29" t="e">
        <f t="shared" ref="B53:M53" si="8">SUM(B33:B36)-B34</f>
        <v>#DIV/0!</v>
      </c>
      <c r="C53" s="20" t="e">
        <f t="shared" si="8"/>
        <v>#DIV/0!</v>
      </c>
      <c r="D53" s="20">
        <f t="shared" si="8"/>
        <v>33.178096910688993</v>
      </c>
      <c r="E53" s="20">
        <f t="shared" si="8"/>
        <v>32.053500756141695</v>
      </c>
      <c r="F53" s="20">
        <f t="shared" si="8"/>
        <v>33.180384164498946</v>
      </c>
      <c r="G53" s="20">
        <f t="shared" si="8"/>
        <v>28.642826576886257</v>
      </c>
      <c r="H53" s="20">
        <f t="shared" si="8"/>
        <v>29.972272772001531</v>
      </c>
      <c r="I53" s="20">
        <f t="shared" si="8"/>
        <v>39.093030900670215</v>
      </c>
      <c r="J53" s="21">
        <f t="shared" si="8"/>
        <v>37.693555738435016</v>
      </c>
      <c r="K53" s="95">
        <f t="shared" si="8"/>
        <v>40.750529095436562</v>
      </c>
      <c r="L53" s="30">
        <f t="shared" si="8"/>
        <v>40.54939048782559</v>
      </c>
      <c r="M53" s="30">
        <f t="shared" si="8"/>
        <v>38.607003666446076</v>
      </c>
      <c r="N53" s="30">
        <f>SUM(N33:N36)-N34</f>
        <v>36.511090997850729</v>
      </c>
      <c r="O53" s="30">
        <f>SUM(O33:O36)-O34</f>
        <v>39.344705730285469</v>
      </c>
      <c r="P53" s="30">
        <f>SUM(P33:P36)-P34</f>
        <v>43.834659338946324</v>
      </c>
      <c r="Q53" s="30">
        <f>SUM(Q33:Q36)-Q34</f>
        <v>44.581911914695027</v>
      </c>
    </row>
    <row r="54" spans="1:17" ht="18" customHeight="1" x14ac:dyDescent="0.15">
      <c r="A54" s="16" t="s">
        <v>70</v>
      </c>
      <c r="B54" s="29" t="e">
        <f t="shared" ref="B54:L54" si="9">+B47+B50+B51</f>
        <v>#DIV/0!</v>
      </c>
      <c r="C54" s="20" t="e">
        <f t="shared" si="9"/>
        <v>#DIV/0!</v>
      </c>
      <c r="D54" s="20">
        <f t="shared" si="9"/>
        <v>31.801108501081021</v>
      </c>
      <c r="E54" s="20">
        <f t="shared" si="9"/>
        <v>38.285670624436428</v>
      </c>
      <c r="F54" s="20">
        <f t="shared" si="9"/>
        <v>35.794289429240628</v>
      </c>
      <c r="G54" s="20">
        <f t="shared" si="9"/>
        <v>44.568059289971941</v>
      </c>
      <c r="H54" s="20">
        <f t="shared" si="9"/>
        <v>44.340197348364285</v>
      </c>
      <c r="I54" s="20">
        <f t="shared" si="9"/>
        <v>25.188124296574337</v>
      </c>
      <c r="J54" s="21">
        <f t="shared" si="9"/>
        <v>30.112717966478236</v>
      </c>
      <c r="K54" s="95">
        <f t="shared" si="9"/>
        <v>23.606005872908483</v>
      </c>
      <c r="L54" s="30">
        <f t="shared" si="9"/>
        <v>17.683360587846689</v>
      </c>
      <c r="M54" s="30">
        <f>+M47+M50+M51</f>
        <v>15.853552121747006</v>
      </c>
      <c r="N54" s="30">
        <f>+N47+N50+N51</f>
        <v>23.307986762001224</v>
      </c>
      <c r="O54" s="30">
        <f>+O47+O50+O51</f>
        <v>20.546738344311208</v>
      </c>
      <c r="P54" s="30">
        <f>+P47+P50+P51</f>
        <v>14.921731124997772</v>
      </c>
      <c r="Q54" s="30">
        <f>+Q47+Q50+Q51</f>
        <v>13.050190663152279</v>
      </c>
    </row>
    <row r="55" spans="1:17" ht="18" customHeight="1" x14ac:dyDescent="0.15"/>
    <row r="56" spans="1:17" ht="18" customHeight="1" x14ac:dyDescent="0.15"/>
    <row r="57" spans="1:17" ht="18" customHeight="1" x14ac:dyDescent="0.15"/>
    <row r="58" spans="1:17" ht="18" customHeight="1" x14ac:dyDescent="0.15"/>
    <row r="59" spans="1:17" ht="18" customHeight="1" x14ac:dyDescent="0.15"/>
    <row r="60" spans="1:17" ht="18" customHeight="1" x14ac:dyDescent="0.15"/>
    <row r="61" spans="1:17" ht="18" customHeight="1" x14ac:dyDescent="0.15"/>
    <row r="62" spans="1:17" ht="18" customHeight="1" x14ac:dyDescent="0.15"/>
    <row r="63" spans="1:17" ht="18" customHeight="1" x14ac:dyDescent="0.15"/>
    <row r="64" spans="1:17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</sheetData>
  <phoneticPr fontId="2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/>
  </sheetPr>
  <dimension ref="A1:Q274"/>
  <sheetViews>
    <sheetView workbookViewId="0">
      <selection sqref="A1:IV65536"/>
    </sheetView>
  </sheetViews>
  <sheetFormatPr defaultColWidth="9" defaultRowHeight="12" x14ac:dyDescent="0.15"/>
  <cols>
    <col min="1" max="1" width="25.21875" style="15" customWidth="1"/>
    <col min="2" max="2" width="8.6640625" style="18" customWidth="1"/>
    <col min="3" max="9" width="8.6640625" style="15" customWidth="1"/>
    <col min="10" max="11" width="8.6640625" style="94" customWidth="1"/>
    <col min="12" max="19" width="8.6640625" style="15" customWidth="1"/>
    <col min="20" max="16384" width="9" style="15"/>
  </cols>
  <sheetData>
    <row r="1" spans="1:17" ht="18" customHeight="1" x14ac:dyDescent="0.2">
      <c r="A1" s="27" t="s">
        <v>80</v>
      </c>
      <c r="L1" s="28" t="str">
        <f>[4]財政指標!$M$1</f>
        <v>湯津上村</v>
      </c>
      <c r="P1" s="28" t="str">
        <f>[4]財政指標!$M$1</f>
        <v>湯津上村</v>
      </c>
    </row>
    <row r="2" spans="1:17" ht="18" customHeight="1" x14ac:dyDescent="0.15">
      <c r="M2" s="18" t="s">
        <v>148</v>
      </c>
      <c r="Q2" s="18" t="s">
        <v>148</v>
      </c>
    </row>
    <row r="3" spans="1:17" ht="18" customHeight="1" x14ac:dyDescent="0.15">
      <c r="A3" s="12"/>
      <c r="B3" s="17" t="s">
        <v>168</v>
      </c>
      <c r="C3" s="12" t="s">
        <v>197</v>
      </c>
      <c r="D3" s="12" t="s">
        <v>289</v>
      </c>
      <c r="E3" s="12" t="s">
        <v>290</v>
      </c>
      <c r="F3" s="12" t="s">
        <v>200</v>
      </c>
      <c r="G3" s="12" t="s">
        <v>291</v>
      </c>
      <c r="H3" s="12" t="s">
        <v>292</v>
      </c>
      <c r="I3" s="12" t="s">
        <v>293</v>
      </c>
      <c r="J3" s="14" t="s">
        <v>294</v>
      </c>
      <c r="K3" s="14" t="s">
        <v>295</v>
      </c>
      <c r="L3" s="12" t="s">
        <v>296</v>
      </c>
      <c r="M3" s="12" t="s">
        <v>297</v>
      </c>
      <c r="N3" s="12" t="s">
        <v>298</v>
      </c>
      <c r="O3" s="2" t="s">
        <v>265</v>
      </c>
      <c r="P3" s="2" t="s">
        <v>266</v>
      </c>
      <c r="Q3" s="2" t="s">
        <v>267</v>
      </c>
    </row>
    <row r="4" spans="1:17" ht="18" customHeight="1" x14ac:dyDescent="0.15">
      <c r="A4" s="16" t="s">
        <v>270</v>
      </c>
      <c r="B4" s="16"/>
      <c r="C4" s="12"/>
      <c r="D4" s="12">
        <v>641562</v>
      </c>
      <c r="E4" s="12">
        <v>682732</v>
      </c>
      <c r="F4" s="12">
        <v>727744</v>
      </c>
      <c r="G4" s="12">
        <v>743615</v>
      </c>
      <c r="H4" s="12">
        <v>763563</v>
      </c>
      <c r="I4" s="12">
        <v>780779</v>
      </c>
      <c r="J4" s="14">
        <v>809861</v>
      </c>
      <c r="K4" s="13">
        <v>845624</v>
      </c>
      <c r="L4" s="16">
        <v>801558</v>
      </c>
      <c r="M4" s="16">
        <v>793133</v>
      </c>
      <c r="N4" s="16">
        <v>760959</v>
      </c>
      <c r="O4" s="16">
        <v>753179</v>
      </c>
      <c r="P4" s="16">
        <v>731967</v>
      </c>
      <c r="Q4" s="16">
        <v>749741</v>
      </c>
    </row>
    <row r="5" spans="1:17" ht="18" customHeight="1" x14ac:dyDescent="0.15">
      <c r="A5" s="16" t="s">
        <v>52</v>
      </c>
      <c r="B5" s="16"/>
      <c r="C5" s="12"/>
      <c r="D5" s="12">
        <v>426694</v>
      </c>
      <c r="E5" s="12">
        <v>458456</v>
      </c>
      <c r="F5" s="12">
        <v>488129</v>
      </c>
      <c r="G5" s="12">
        <v>503707</v>
      </c>
      <c r="H5" s="12">
        <v>515095</v>
      </c>
      <c r="I5" s="12">
        <v>530624</v>
      </c>
      <c r="J5" s="14">
        <v>543151</v>
      </c>
      <c r="K5" s="13">
        <v>565861</v>
      </c>
      <c r="L5" s="16">
        <v>554515</v>
      </c>
      <c r="M5" s="16">
        <v>528518</v>
      </c>
      <c r="N5" s="16">
        <v>507676</v>
      </c>
      <c r="O5" s="16">
        <v>488997</v>
      </c>
      <c r="P5" s="16">
        <v>480413</v>
      </c>
      <c r="Q5" s="16">
        <v>488648</v>
      </c>
    </row>
    <row r="6" spans="1:17" ht="18" customHeight="1" x14ac:dyDescent="0.15">
      <c r="A6" s="16" t="s">
        <v>271</v>
      </c>
      <c r="B6" s="16"/>
      <c r="C6" s="12"/>
      <c r="D6" s="12">
        <v>17767</v>
      </c>
      <c r="E6" s="12">
        <v>21248</v>
      </c>
      <c r="F6" s="12">
        <v>86903</v>
      </c>
      <c r="G6" s="12">
        <v>86898</v>
      </c>
      <c r="H6" s="12">
        <v>115240</v>
      </c>
      <c r="I6" s="12">
        <v>140293</v>
      </c>
      <c r="J6" s="14">
        <v>121346</v>
      </c>
      <c r="K6" s="94">
        <v>133591</v>
      </c>
      <c r="L6" s="16">
        <v>134721</v>
      </c>
      <c r="M6" s="16">
        <v>31375</v>
      </c>
      <c r="N6" s="16">
        <v>51079</v>
      </c>
      <c r="O6" s="16">
        <v>60962</v>
      </c>
      <c r="P6" s="16">
        <v>81860</v>
      </c>
      <c r="Q6" s="16">
        <v>91097</v>
      </c>
    </row>
    <row r="7" spans="1:17" ht="18" customHeight="1" x14ac:dyDescent="0.15">
      <c r="A7" s="16" t="s">
        <v>272</v>
      </c>
      <c r="B7" s="16"/>
      <c r="C7" s="12"/>
      <c r="D7" s="12">
        <v>141707</v>
      </c>
      <c r="E7" s="12">
        <v>151560</v>
      </c>
      <c r="F7" s="12">
        <v>157597</v>
      </c>
      <c r="G7" s="12">
        <v>165987</v>
      </c>
      <c r="H7" s="12">
        <v>186178</v>
      </c>
      <c r="I7" s="12">
        <v>182532</v>
      </c>
      <c r="J7" s="14">
        <v>187431</v>
      </c>
      <c r="K7" s="13">
        <v>192027</v>
      </c>
      <c r="L7" s="16">
        <v>185747</v>
      </c>
      <c r="M7" s="16">
        <v>159619</v>
      </c>
      <c r="N7" s="16">
        <v>153310</v>
      </c>
      <c r="O7" s="16">
        <v>166933</v>
      </c>
      <c r="P7" s="16">
        <v>193253</v>
      </c>
      <c r="Q7" s="16">
        <v>197938</v>
      </c>
    </row>
    <row r="8" spans="1:17" ht="18" customHeight="1" x14ac:dyDescent="0.15">
      <c r="A8" s="16" t="s">
        <v>55</v>
      </c>
      <c r="B8" s="16"/>
      <c r="C8" s="12"/>
      <c r="D8" s="12">
        <v>141707</v>
      </c>
      <c r="E8" s="12">
        <v>151560</v>
      </c>
      <c r="F8" s="12">
        <v>157597</v>
      </c>
      <c r="G8" s="12">
        <v>165987</v>
      </c>
      <c r="H8" s="12">
        <v>186178</v>
      </c>
      <c r="I8" s="12">
        <v>182532</v>
      </c>
      <c r="J8" s="14">
        <v>187431</v>
      </c>
      <c r="K8" s="13">
        <v>192027</v>
      </c>
      <c r="L8" s="16">
        <v>185747</v>
      </c>
      <c r="M8" s="16">
        <v>159619</v>
      </c>
      <c r="N8" s="16">
        <v>153310</v>
      </c>
      <c r="O8" s="16">
        <v>166933</v>
      </c>
      <c r="P8" s="16">
        <v>193253</v>
      </c>
      <c r="Q8" s="16">
        <v>197938</v>
      </c>
    </row>
    <row r="9" spans="1:17" ht="18" customHeight="1" x14ac:dyDescent="0.15">
      <c r="A9" s="16" t="s">
        <v>56</v>
      </c>
      <c r="B9" s="16"/>
      <c r="C9" s="12"/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4">
        <v>0</v>
      </c>
      <c r="K9" s="13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</row>
    <row r="10" spans="1:17" ht="18" customHeight="1" x14ac:dyDescent="0.15">
      <c r="A10" s="16" t="s">
        <v>273</v>
      </c>
      <c r="B10" s="16"/>
      <c r="C10" s="12"/>
      <c r="D10" s="12">
        <v>221882</v>
      </c>
      <c r="E10" s="12">
        <v>240598</v>
      </c>
      <c r="F10" s="12">
        <v>245368</v>
      </c>
      <c r="G10" s="12">
        <v>254972</v>
      </c>
      <c r="H10" s="12">
        <v>309716</v>
      </c>
      <c r="I10" s="12">
        <v>348649</v>
      </c>
      <c r="J10" s="14">
        <v>359017</v>
      </c>
      <c r="K10" s="13">
        <v>358834</v>
      </c>
      <c r="L10" s="16">
        <v>373434</v>
      </c>
      <c r="M10" s="16">
        <v>337521</v>
      </c>
      <c r="N10" s="16">
        <v>411607</v>
      </c>
      <c r="O10" s="16">
        <v>325135</v>
      </c>
      <c r="P10" s="16">
        <v>305022</v>
      </c>
      <c r="Q10" s="16">
        <v>349256</v>
      </c>
    </row>
    <row r="11" spans="1:17" ht="18" customHeight="1" x14ac:dyDescent="0.15">
      <c r="A11" s="16" t="s">
        <v>274</v>
      </c>
      <c r="B11" s="16"/>
      <c r="C11" s="12"/>
      <c r="D11" s="12">
        <v>21803</v>
      </c>
      <c r="E11" s="12">
        <v>23926</v>
      </c>
      <c r="F11" s="12">
        <v>26240</v>
      </c>
      <c r="G11" s="12">
        <v>10380</v>
      </c>
      <c r="H11" s="12">
        <v>13072</v>
      </c>
      <c r="I11" s="12">
        <v>18837</v>
      </c>
      <c r="J11" s="14">
        <v>15451</v>
      </c>
      <c r="K11" s="14">
        <v>16361</v>
      </c>
      <c r="L11" s="16">
        <v>10048</v>
      </c>
      <c r="M11" s="16">
        <v>18313</v>
      </c>
      <c r="N11" s="16">
        <v>36261</v>
      </c>
      <c r="O11" s="16">
        <v>12023</v>
      </c>
      <c r="P11" s="16">
        <v>18057</v>
      </c>
      <c r="Q11" s="16">
        <v>32934</v>
      </c>
    </row>
    <row r="12" spans="1:17" ht="18" customHeight="1" x14ac:dyDescent="0.15">
      <c r="A12" s="16" t="s">
        <v>275</v>
      </c>
      <c r="B12" s="16"/>
      <c r="C12" s="12"/>
      <c r="D12" s="12">
        <v>272662</v>
      </c>
      <c r="E12" s="12">
        <v>259737</v>
      </c>
      <c r="F12" s="12">
        <v>321836</v>
      </c>
      <c r="G12" s="12">
        <v>326834</v>
      </c>
      <c r="H12" s="12">
        <v>293480</v>
      </c>
      <c r="I12" s="12">
        <v>382753</v>
      </c>
      <c r="J12" s="14">
        <v>382078</v>
      </c>
      <c r="K12" s="14">
        <v>325221</v>
      </c>
      <c r="L12" s="16">
        <v>338474</v>
      </c>
      <c r="M12" s="16">
        <v>310161</v>
      </c>
      <c r="N12" s="16">
        <v>340587</v>
      </c>
      <c r="O12" s="16">
        <v>375010</v>
      </c>
      <c r="P12" s="16">
        <v>348431</v>
      </c>
      <c r="Q12" s="16">
        <v>358751</v>
      </c>
    </row>
    <row r="13" spans="1:17" ht="18" customHeight="1" x14ac:dyDescent="0.15">
      <c r="A13" s="16" t="s">
        <v>60</v>
      </c>
      <c r="B13" s="16"/>
      <c r="C13" s="12"/>
      <c r="D13" s="12">
        <v>136637</v>
      </c>
      <c r="E13" s="12">
        <v>137091</v>
      </c>
      <c r="F13" s="12">
        <v>153050</v>
      </c>
      <c r="G13" s="12">
        <v>157035</v>
      </c>
      <c r="H13" s="12">
        <v>163779</v>
      </c>
      <c r="I13" s="12">
        <v>176436</v>
      </c>
      <c r="J13" s="14">
        <v>182002</v>
      </c>
      <c r="K13" s="14">
        <v>193161</v>
      </c>
      <c r="L13" s="16">
        <v>183588</v>
      </c>
      <c r="M13" s="16">
        <v>187853</v>
      </c>
      <c r="N13" s="16">
        <v>198321</v>
      </c>
      <c r="O13" s="16">
        <v>206142</v>
      </c>
      <c r="P13" s="16">
        <v>206889</v>
      </c>
      <c r="Q13" s="16">
        <v>219890</v>
      </c>
    </row>
    <row r="14" spans="1:17" ht="18" customHeight="1" x14ac:dyDescent="0.15">
      <c r="A14" s="16" t="s">
        <v>276</v>
      </c>
      <c r="B14" s="16"/>
      <c r="C14" s="12"/>
      <c r="D14" s="12">
        <v>102557</v>
      </c>
      <c r="E14" s="12">
        <v>122913</v>
      </c>
      <c r="F14" s="12">
        <v>86836</v>
      </c>
      <c r="G14" s="12">
        <v>117885</v>
      </c>
      <c r="H14" s="12">
        <v>112366</v>
      </c>
      <c r="I14" s="12">
        <v>102395</v>
      </c>
      <c r="J14" s="14">
        <v>101300</v>
      </c>
      <c r="K14" s="14">
        <v>92649</v>
      </c>
      <c r="L14" s="16">
        <v>111133</v>
      </c>
      <c r="M14" s="16">
        <v>166137</v>
      </c>
      <c r="N14" s="16">
        <v>174896</v>
      </c>
      <c r="O14" s="16">
        <v>193148</v>
      </c>
      <c r="P14" s="16">
        <v>199294</v>
      </c>
      <c r="Q14" s="16">
        <v>200182</v>
      </c>
    </row>
    <row r="15" spans="1:17" ht="18" customHeight="1" x14ac:dyDescent="0.15">
      <c r="A15" s="16" t="s">
        <v>277</v>
      </c>
      <c r="B15" s="16"/>
      <c r="C15" s="12"/>
      <c r="D15" s="12">
        <v>126000</v>
      </c>
      <c r="E15" s="12">
        <v>142000</v>
      </c>
      <c r="F15" s="12">
        <v>164348</v>
      </c>
      <c r="G15" s="12">
        <v>48200</v>
      </c>
      <c r="H15" s="12">
        <v>104360</v>
      </c>
      <c r="I15" s="12">
        <v>110420</v>
      </c>
      <c r="J15" s="14">
        <v>180626</v>
      </c>
      <c r="K15" s="13">
        <v>120156</v>
      </c>
      <c r="L15" s="16">
        <v>173089</v>
      </c>
      <c r="M15" s="16">
        <v>339757</v>
      </c>
      <c r="N15" s="16">
        <v>43800</v>
      </c>
      <c r="O15" s="16">
        <v>40</v>
      </c>
      <c r="P15" s="16">
        <v>72266</v>
      </c>
      <c r="Q15" s="16">
        <v>509</v>
      </c>
    </row>
    <row r="16" spans="1:17" ht="18" customHeight="1" x14ac:dyDescent="0.15">
      <c r="A16" s="16" t="s">
        <v>63</v>
      </c>
      <c r="B16" s="16"/>
      <c r="C16" s="12"/>
      <c r="D16" s="12">
        <v>325</v>
      </c>
      <c r="E16" s="12">
        <v>18350</v>
      </c>
      <c r="F16" s="12">
        <v>68350</v>
      </c>
      <c r="G16" s="12">
        <v>50000</v>
      </c>
      <c r="H16" s="12">
        <v>50033</v>
      </c>
      <c r="I16" s="12">
        <v>50000</v>
      </c>
      <c r="J16" s="14">
        <v>50000</v>
      </c>
      <c r="K16" s="13">
        <v>50150</v>
      </c>
      <c r="L16" s="16">
        <v>50150</v>
      </c>
      <c r="M16" s="16">
        <v>70150</v>
      </c>
      <c r="N16" s="16">
        <v>50000</v>
      </c>
      <c r="O16" s="16">
        <v>50000</v>
      </c>
      <c r="P16" s="16">
        <v>50000</v>
      </c>
      <c r="Q16" s="16">
        <v>50000</v>
      </c>
    </row>
    <row r="17" spans="1:17" ht="18" customHeight="1" x14ac:dyDescent="0.15">
      <c r="A17" s="16" t="s">
        <v>71</v>
      </c>
      <c r="B17" s="16"/>
      <c r="C17" s="12"/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4">
        <v>0</v>
      </c>
      <c r="K17" s="13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</row>
    <row r="18" spans="1:17" ht="18" customHeight="1" x14ac:dyDescent="0.15">
      <c r="A18" s="16" t="s">
        <v>278</v>
      </c>
      <c r="B18" s="16"/>
      <c r="C18" s="12"/>
      <c r="D18" s="12">
        <v>1017227</v>
      </c>
      <c r="E18" s="12">
        <v>596398</v>
      </c>
      <c r="F18" s="12">
        <v>981066</v>
      </c>
      <c r="G18" s="12">
        <v>921883</v>
      </c>
      <c r="H18" s="12">
        <v>693656</v>
      </c>
      <c r="I18" s="12">
        <v>836541</v>
      </c>
      <c r="J18" s="14">
        <v>636234</v>
      </c>
      <c r="K18" s="13">
        <v>471075</v>
      </c>
      <c r="L18" s="16">
        <v>601471</v>
      </c>
      <c r="M18" s="16">
        <v>492121</v>
      </c>
      <c r="N18" s="16">
        <v>662874</v>
      </c>
      <c r="O18" s="16">
        <v>597736</v>
      </c>
      <c r="P18" s="16">
        <v>1109245</v>
      </c>
      <c r="Q18" s="16">
        <v>1303528</v>
      </c>
    </row>
    <row r="19" spans="1:17" ht="18" customHeight="1" x14ac:dyDescent="0.15">
      <c r="A19" s="16" t="s">
        <v>279</v>
      </c>
      <c r="B19" s="16"/>
      <c r="C19" s="12"/>
      <c r="D19" s="12">
        <v>539467</v>
      </c>
      <c r="E19" s="12">
        <v>10776</v>
      </c>
      <c r="F19" s="12">
        <v>120514</v>
      </c>
      <c r="G19" s="12">
        <v>93721</v>
      </c>
      <c r="H19" s="12">
        <v>36150</v>
      </c>
      <c r="I19" s="12">
        <v>42638</v>
      </c>
      <c r="J19" s="14">
        <v>22659</v>
      </c>
      <c r="K19" s="13">
        <v>23512</v>
      </c>
      <c r="L19" s="16">
        <v>28599</v>
      </c>
      <c r="M19" s="16">
        <v>22621</v>
      </c>
      <c r="N19" s="16">
        <v>175425</v>
      </c>
      <c r="O19" s="16">
        <v>15029</v>
      </c>
      <c r="P19" s="16">
        <v>54951</v>
      </c>
      <c r="Q19" s="16">
        <v>55839</v>
      </c>
    </row>
    <row r="20" spans="1:17" ht="18" customHeight="1" x14ac:dyDescent="0.15">
      <c r="A20" s="16" t="s">
        <v>280</v>
      </c>
      <c r="B20" s="16"/>
      <c r="C20" s="12"/>
      <c r="D20" s="12">
        <v>477760</v>
      </c>
      <c r="E20" s="12">
        <v>585622</v>
      </c>
      <c r="F20" s="12">
        <v>860552</v>
      </c>
      <c r="G20" s="12">
        <v>828162</v>
      </c>
      <c r="H20" s="12">
        <v>640038</v>
      </c>
      <c r="I20" s="12">
        <v>760499</v>
      </c>
      <c r="J20" s="14">
        <v>561796</v>
      </c>
      <c r="K20" s="13">
        <v>393498</v>
      </c>
      <c r="L20" s="16">
        <v>492786</v>
      </c>
      <c r="M20" s="16">
        <v>400787</v>
      </c>
      <c r="N20" s="16">
        <v>433068</v>
      </c>
      <c r="O20" s="16">
        <v>518167</v>
      </c>
      <c r="P20" s="16">
        <v>1029686</v>
      </c>
      <c r="Q20" s="16">
        <v>1225976</v>
      </c>
    </row>
    <row r="21" spans="1:17" ht="18" customHeight="1" x14ac:dyDescent="0.15">
      <c r="A21" s="16" t="s">
        <v>281</v>
      </c>
      <c r="B21" s="16"/>
      <c r="C21" s="12"/>
      <c r="D21" s="12">
        <v>18572</v>
      </c>
      <c r="E21" s="12">
        <v>9342</v>
      </c>
      <c r="F21" s="12">
        <v>0</v>
      </c>
      <c r="G21" s="12">
        <v>332</v>
      </c>
      <c r="H21" s="12">
        <v>10608</v>
      </c>
      <c r="I21" s="12">
        <v>0</v>
      </c>
      <c r="J21" s="14">
        <v>0</v>
      </c>
      <c r="K21" s="13">
        <v>21641</v>
      </c>
      <c r="L21" s="16">
        <v>31858</v>
      </c>
      <c r="M21" s="16">
        <v>73357</v>
      </c>
      <c r="N21" s="16">
        <v>169703</v>
      </c>
      <c r="O21" s="16">
        <v>418</v>
      </c>
      <c r="P21" s="16">
        <v>0</v>
      </c>
      <c r="Q21" s="16">
        <v>10065</v>
      </c>
    </row>
    <row r="22" spans="1:17" ht="18" customHeight="1" x14ac:dyDescent="0.15">
      <c r="A22" s="16" t="s">
        <v>282</v>
      </c>
      <c r="B22" s="16"/>
      <c r="C22" s="12"/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4">
        <v>0</v>
      </c>
      <c r="K22" s="13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</row>
    <row r="23" spans="1:17" ht="18" customHeight="1" x14ac:dyDescent="0.15">
      <c r="A23" s="16" t="s">
        <v>50</v>
      </c>
      <c r="B23" s="16">
        <f t="shared" ref="B23:N23" si="0">SUM(B4:B22)-B5-B8-B9-B13-B19-B20</f>
        <v>0</v>
      </c>
      <c r="C23" s="12">
        <f t="shared" si="0"/>
        <v>0</v>
      </c>
      <c r="D23" s="12">
        <f t="shared" si="0"/>
        <v>2582064</v>
      </c>
      <c r="E23" s="12">
        <f t="shared" si="0"/>
        <v>2268804</v>
      </c>
      <c r="F23" s="12">
        <f t="shared" si="0"/>
        <v>2866288</v>
      </c>
      <c r="G23" s="12">
        <f t="shared" si="0"/>
        <v>2726986</v>
      </c>
      <c r="H23" s="12">
        <f t="shared" si="0"/>
        <v>2652272</v>
      </c>
      <c r="I23" s="12">
        <f t="shared" si="0"/>
        <v>2953199</v>
      </c>
      <c r="J23" s="14">
        <f t="shared" si="0"/>
        <v>2843344</v>
      </c>
      <c r="K23" s="13">
        <f t="shared" si="0"/>
        <v>2627329</v>
      </c>
      <c r="L23" s="17">
        <f t="shared" si="0"/>
        <v>2811683</v>
      </c>
      <c r="M23" s="17">
        <f t="shared" si="0"/>
        <v>2791644</v>
      </c>
      <c r="N23" s="17">
        <f t="shared" si="0"/>
        <v>2855076</v>
      </c>
      <c r="O23" s="17">
        <f>SUM(O4:O22)-O5-O8-O9-O13-O19-O20</f>
        <v>2534584</v>
      </c>
      <c r="P23" s="17">
        <f>SUM(P4:P22)-P5-P8-P9-P13-P19-P20</f>
        <v>3109395</v>
      </c>
      <c r="Q23" s="17">
        <f>SUM(Q4:Q22)-Q5-Q8-Q9-Q13-Q19-Q20</f>
        <v>3344001</v>
      </c>
    </row>
    <row r="24" spans="1:17" ht="18" customHeight="1" x14ac:dyDescent="0.15">
      <c r="A24" s="16" t="s">
        <v>283</v>
      </c>
      <c r="B24" s="16">
        <f t="shared" ref="B24:M24" si="1">SUM(B4:B7)-B5</f>
        <v>0</v>
      </c>
      <c r="C24" s="12">
        <f t="shared" si="1"/>
        <v>0</v>
      </c>
      <c r="D24" s="12">
        <f t="shared" si="1"/>
        <v>801036</v>
      </c>
      <c r="E24" s="12">
        <f t="shared" si="1"/>
        <v>855540</v>
      </c>
      <c r="F24" s="12">
        <f t="shared" si="1"/>
        <v>972244</v>
      </c>
      <c r="G24" s="12">
        <f t="shared" si="1"/>
        <v>996500</v>
      </c>
      <c r="H24" s="12">
        <f t="shared" si="1"/>
        <v>1064981</v>
      </c>
      <c r="I24" s="12">
        <f t="shared" si="1"/>
        <v>1103604</v>
      </c>
      <c r="J24" s="14">
        <f t="shared" si="1"/>
        <v>1118638</v>
      </c>
      <c r="K24" s="13">
        <f t="shared" si="1"/>
        <v>1171242</v>
      </c>
      <c r="L24" s="17">
        <f t="shared" si="1"/>
        <v>1122026</v>
      </c>
      <c r="M24" s="17">
        <f t="shared" si="1"/>
        <v>984127</v>
      </c>
      <c r="N24" s="17">
        <f>SUM(N4:N7)-N5</f>
        <v>965348</v>
      </c>
      <c r="O24" s="17">
        <f>SUM(O4:O7)-O5</f>
        <v>981074</v>
      </c>
      <c r="P24" s="17">
        <f>SUM(P4:P7)-P5</f>
        <v>1007080</v>
      </c>
      <c r="Q24" s="17">
        <f>SUM(Q4:Q7)-Q5</f>
        <v>1038776</v>
      </c>
    </row>
    <row r="25" spans="1:17" ht="18" customHeight="1" x14ac:dyDescent="0.15">
      <c r="A25" s="16" t="s">
        <v>284</v>
      </c>
      <c r="B25" s="16">
        <f t="shared" ref="B25:M25" si="2">+B18+B21+B22</f>
        <v>0</v>
      </c>
      <c r="C25" s="12">
        <f t="shared" si="2"/>
        <v>0</v>
      </c>
      <c r="D25" s="12">
        <f t="shared" si="2"/>
        <v>1035799</v>
      </c>
      <c r="E25" s="12">
        <f t="shared" si="2"/>
        <v>605740</v>
      </c>
      <c r="F25" s="12">
        <f t="shared" si="2"/>
        <v>981066</v>
      </c>
      <c r="G25" s="12">
        <f t="shared" si="2"/>
        <v>922215</v>
      </c>
      <c r="H25" s="12">
        <f t="shared" si="2"/>
        <v>704264</v>
      </c>
      <c r="I25" s="12">
        <f t="shared" si="2"/>
        <v>836541</v>
      </c>
      <c r="J25" s="14">
        <f t="shared" si="2"/>
        <v>636234</v>
      </c>
      <c r="K25" s="13">
        <f t="shared" si="2"/>
        <v>492716</v>
      </c>
      <c r="L25" s="17">
        <f t="shared" si="2"/>
        <v>633329</v>
      </c>
      <c r="M25" s="17">
        <f t="shared" si="2"/>
        <v>565478</v>
      </c>
      <c r="N25" s="17">
        <f>+N18+N21+N22</f>
        <v>832577</v>
      </c>
      <c r="O25" s="17">
        <f>+O18+O21+O22</f>
        <v>598154</v>
      </c>
      <c r="P25" s="17">
        <f>+P18+P21+P22</f>
        <v>1109245</v>
      </c>
      <c r="Q25" s="17">
        <f>+Q18+Q21+Q22</f>
        <v>1313593</v>
      </c>
    </row>
    <row r="26" spans="1:17" ht="18" customHeight="1" x14ac:dyDescent="0.15"/>
    <row r="27" spans="1:17" ht="18" customHeight="1" x14ac:dyDescent="0.15"/>
    <row r="28" spans="1:17" ht="18" customHeight="1" x14ac:dyDescent="0.15"/>
    <row r="29" spans="1:17" ht="18" customHeight="1" x14ac:dyDescent="0.15"/>
    <row r="30" spans="1:17" ht="18" customHeight="1" x14ac:dyDescent="0.2">
      <c r="A30" s="27" t="s">
        <v>81</v>
      </c>
      <c r="L30" s="28"/>
      <c r="M30" s="28" t="str">
        <f>[4]財政指標!$M$1</f>
        <v>湯津上村</v>
      </c>
      <c r="P30" s="28"/>
      <c r="Q30" s="28" t="str">
        <f>[4]財政指標!$M$1</f>
        <v>湯津上村</v>
      </c>
    </row>
    <row r="31" spans="1:17" ht="18" customHeight="1" x14ac:dyDescent="0.15"/>
    <row r="32" spans="1:17" ht="18" customHeight="1" x14ac:dyDescent="0.15">
      <c r="A32" s="12"/>
      <c r="B32" s="17" t="s">
        <v>168</v>
      </c>
      <c r="C32" s="12" t="s">
        <v>197</v>
      </c>
      <c r="D32" s="12" t="s">
        <v>198</v>
      </c>
      <c r="E32" s="12" t="s">
        <v>199</v>
      </c>
      <c r="F32" s="12" t="s">
        <v>200</v>
      </c>
      <c r="G32" s="12" t="s">
        <v>201</v>
      </c>
      <c r="H32" s="12" t="s">
        <v>202</v>
      </c>
      <c r="I32" s="12" t="s">
        <v>203</v>
      </c>
      <c r="J32" s="14" t="s">
        <v>224</v>
      </c>
      <c r="K32" s="14" t="s">
        <v>226</v>
      </c>
      <c r="L32" s="12" t="s">
        <v>206</v>
      </c>
      <c r="M32" s="5" t="s">
        <v>207</v>
      </c>
      <c r="N32" s="5" t="s">
        <v>208</v>
      </c>
      <c r="O32" s="2" t="s">
        <v>265</v>
      </c>
      <c r="P32" s="2" t="s">
        <v>266</v>
      </c>
      <c r="Q32" s="2" t="s">
        <v>267</v>
      </c>
    </row>
    <row r="33" spans="1:17" ht="18" customHeight="1" x14ac:dyDescent="0.15">
      <c r="A33" s="16" t="s">
        <v>270</v>
      </c>
      <c r="B33" s="29" t="e">
        <f t="shared" ref="B33:Q33" si="3">B4/B$23*100</f>
        <v>#DIV/0!</v>
      </c>
      <c r="C33" s="29" t="e">
        <f t="shared" si="3"/>
        <v>#DIV/0!</v>
      </c>
      <c r="D33" s="29">
        <f t="shared" si="3"/>
        <v>24.846866692692355</v>
      </c>
      <c r="E33" s="29">
        <f t="shared" si="3"/>
        <v>30.092154280405008</v>
      </c>
      <c r="F33" s="29">
        <f t="shared" si="3"/>
        <v>25.389772416449429</v>
      </c>
      <c r="G33" s="29">
        <f t="shared" si="3"/>
        <v>27.268750187936426</v>
      </c>
      <c r="H33" s="29">
        <f t="shared" si="3"/>
        <v>28.789015606242497</v>
      </c>
      <c r="I33" s="29">
        <f t="shared" si="3"/>
        <v>26.438414749564792</v>
      </c>
      <c r="J33" s="29">
        <f t="shared" si="3"/>
        <v>28.482695023887366</v>
      </c>
      <c r="K33" s="29">
        <f t="shared" si="3"/>
        <v>32.185691247651135</v>
      </c>
      <c r="L33" s="29">
        <f t="shared" si="3"/>
        <v>28.50812129247856</v>
      </c>
      <c r="M33" s="29">
        <f t="shared" si="3"/>
        <v>28.41096500843231</v>
      </c>
      <c r="N33" s="29">
        <f t="shared" si="3"/>
        <v>26.652845668556637</v>
      </c>
      <c r="O33" s="29">
        <f t="shared" si="3"/>
        <v>29.716079640682651</v>
      </c>
      <c r="P33" s="29">
        <f t="shared" si="3"/>
        <v>23.540495819926385</v>
      </c>
      <c r="Q33" s="29">
        <f t="shared" si="3"/>
        <v>22.420477745072446</v>
      </c>
    </row>
    <row r="34" spans="1:17" ht="18" customHeight="1" x14ac:dyDescent="0.15">
      <c r="A34" s="16" t="s">
        <v>52</v>
      </c>
      <c r="B34" s="29" t="e">
        <f t="shared" ref="B34:Q49" si="4">B5/B$23*100</f>
        <v>#DIV/0!</v>
      </c>
      <c r="C34" s="29" t="e">
        <f t="shared" si="4"/>
        <v>#DIV/0!</v>
      </c>
      <c r="D34" s="29">
        <f t="shared" si="4"/>
        <v>16.525306886273928</v>
      </c>
      <c r="E34" s="29">
        <f t="shared" si="4"/>
        <v>20.206946038529551</v>
      </c>
      <c r="F34" s="29">
        <f t="shared" si="4"/>
        <v>17.030005358847401</v>
      </c>
      <c r="G34" s="29">
        <f t="shared" si="4"/>
        <v>18.471198605346707</v>
      </c>
      <c r="H34" s="29">
        <f t="shared" si="4"/>
        <v>19.42089649930324</v>
      </c>
      <c r="I34" s="29">
        <f t="shared" si="4"/>
        <v>17.967769865830242</v>
      </c>
      <c r="J34" s="29">
        <f t="shared" si="4"/>
        <v>19.102542639933827</v>
      </c>
      <c r="K34" s="29">
        <f t="shared" si="4"/>
        <v>21.537500632771913</v>
      </c>
      <c r="L34" s="29">
        <f t="shared" si="4"/>
        <v>19.721817857845284</v>
      </c>
      <c r="M34" s="29">
        <f t="shared" ref="M34:Q48" si="5">M5/M$23*100</f>
        <v>18.932141777389955</v>
      </c>
      <c r="N34" s="29">
        <f t="shared" si="5"/>
        <v>17.781523153849495</v>
      </c>
      <c r="O34" s="29">
        <f t="shared" si="5"/>
        <v>19.292988514091462</v>
      </c>
      <c r="P34" s="29">
        <f t="shared" si="5"/>
        <v>15.450368962450895</v>
      </c>
      <c r="Q34" s="29">
        <f t="shared" si="5"/>
        <v>14.612675056018226</v>
      </c>
    </row>
    <row r="35" spans="1:17" ht="18" customHeight="1" x14ac:dyDescent="0.15">
      <c r="A35" s="16" t="s">
        <v>271</v>
      </c>
      <c r="B35" s="29" t="e">
        <f t="shared" si="4"/>
        <v>#DIV/0!</v>
      </c>
      <c r="C35" s="29" t="e">
        <f t="shared" si="4"/>
        <v>#DIV/0!</v>
      </c>
      <c r="D35" s="29">
        <f t="shared" si="4"/>
        <v>0.68809293650351033</v>
      </c>
      <c r="E35" s="29">
        <f t="shared" si="4"/>
        <v>0.93652867325692302</v>
      </c>
      <c r="F35" s="29">
        <f t="shared" si="4"/>
        <v>3.0319004929023183</v>
      </c>
      <c r="G35" s="29">
        <f t="shared" si="4"/>
        <v>3.1865950173561579</v>
      </c>
      <c r="H35" s="29">
        <f t="shared" si="4"/>
        <v>4.3449540620268206</v>
      </c>
      <c r="I35" s="29">
        <f t="shared" si="4"/>
        <v>4.7505433937909372</v>
      </c>
      <c r="J35" s="29">
        <f t="shared" si="4"/>
        <v>4.2677213872116777</v>
      </c>
      <c r="K35" s="29">
        <f t="shared" si="4"/>
        <v>5.0846696397748437</v>
      </c>
      <c r="L35" s="29">
        <f t="shared" si="4"/>
        <v>4.7914718693394667</v>
      </c>
      <c r="M35" s="29">
        <f t="shared" si="5"/>
        <v>1.1238897223284918</v>
      </c>
      <c r="N35" s="29">
        <f t="shared" si="5"/>
        <v>1.7890592054292074</v>
      </c>
      <c r="O35" s="29">
        <f t="shared" si="5"/>
        <v>2.4052073239632223</v>
      </c>
      <c r="P35" s="29">
        <f t="shared" si="5"/>
        <v>2.632666483351263</v>
      </c>
      <c r="Q35" s="29">
        <f t="shared" si="5"/>
        <v>2.7241917690814086</v>
      </c>
    </row>
    <row r="36" spans="1:17" ht="18" customHeight="1" x14ac:dyDescent="0.15">
      <c r="A36" s="16" t="s">
        <v>272</v>
      </c>
      <c r="B36" s="29" t="e">
        <f t="shared" si="4"/>
        <v>#DIV/0!</v>
      </c>
      <c r="C36" s="29" t="e">
        <f t="shared" si="4"/>
        <v>#DIV/0!</v>
      </c>
      <c r="D36" s="29">
        <f t="shared" si="4"/>
        <v>5.4881288767435663</v>
      </c>
      <c r="E36" s="29">
        <f t="shared" si="4"/>
        <v>6.680171579387201</v>
      </c>
      <c r="F36" s="29">
        <f t="shared" si="4"/>
        <v>5.498296053990388</v>
      </c>
      <c r="G36" s="29">
        <f t="shared" si="4"/>
        <v>6.0868299287198386</v>
      </c>
      <c r="H36" s="29">
        <f t="shared" si="4"/>
        <v>7.0195666206180967</v>
      </c>
      <c r="I36" s="29">
        <f t="shared" si="4"/>
        <v>6.1808228974749078</v>
      </c>
      <c r="J36" s="29">
        <f t="shared" si="4"/>
        <v>6.5919213433196973</v>
      </c>
      <c r="K36" s="29">
        <f t="shared" si="4"/>
        <v>7.3088296136494524</v>
      </c>
      <c r="L36" s="29">
        <f t="shared" si="4"/>
        <v>6.6062568219817095</v>
      </c>
      <c r="M36" s="29">
        <f t="shared" si="5"/>
        <v>5.7177419470390918</v>
      </c>
      <c r="N36" s="29">
        <f t="shared" si="5"/>
        <v>5.3697344659126411</v>
      </c>
      <c r="O36" s="29">
        <f t="shared" si="5"/>
        <v>6.5862090189159241</v>
      </c>
      <c r="P36" s="29">
        <f t="shared" si="5"/>
        <v>6.2151318825687953</v>
      </c>
      <c r="Q36" s="29">
        <f t="shared" si="5"/>
        <v>5.9191967944985668</v>
      </c>
    </row>
    <row r="37" spans="1:17" ht="18" customHeight="1" x14ac:dyDescent="0.15">
      <c r="A37" s="16" t="s">
        <v>55</v>
      </c>
      <c r="B37" s="29" t="e">
        <f t="shared" si="4"/>
        <v>#DIV/0!</v>
      </c>
      <c r="C37" s="29" t="e">
        <f t="shared" si="4"/>
        <v>#DIV/0!</v>
      </c>
      <c r="D37" s="29">
        <f t="shared" si="4"/>
        <v>5.4881288767435663</v>
      </c>
      <c r="E37" s="29">
        <f t="shared" si="4"/>
        <v>6.680171579387201</v>
      </c>
      <c r="F37" s="29">
        <f t="shared" si="4"/>
        <v>5.498296053990388</v>
      </c>
      <c r="G37" s="29">
        <f t="shared" si="4"/>
        <v>6.0868299287198386</v>
      </c>
      <c r="H37" s="29">
        <f t="shared" si="4"/>
        <v>7.0195666206180967</v>
      </c>
      <c r="I37" s="29">
        <f t="shared" si="4"/>
        <v>6.1808228974749078</v>
      </c>
      <c r="J37" s="29">
        <f t="shared" si="4"/>
        <v>6.5919213433196973</v>
      </c>
      <c r="K37" s="29">
        <f t="shared" si="4"/>
        <v>7.3088296136494524</v>
      </c>
      <c r="L37" s="29">
        <f t="shared" si="4"/>
        <v>6.6062568219817095</v>
      </c>
      <c r="M37" s="29">
        <f t="shared" si="5"/>
        <v>5.7177419470390918</v>
      </c>
      <c r="N37" s="29">
        <f t="shared" si="5"/>
        <v>5.3697344659126411</v>
      </c>
      <c r="O37" s="29">
        <f t="shared" si="5"/>
        <v>6.5862090189159241</v>
      </c>
      <c r="P37" s="29">
        <f t="shared" si="5"/>
        <v>6.2151318825687953</v>
      </c>
      <c r="Q37" s="29">
        <f t="shared" si="5"/>
        <v>5.9191967944985668</v>
      </c>
    </row>
    <row r="38" spans="1:17" ht="18" customHeight="1" x14ac:dyDescent="0.15">
      <c r="A38" s="16" t="s">
        <v>56</v>
      </c>
      <c r="B38" s="29" t="e">
        <f t="shared" si="4"/>
        <v>#DIV/0!</v>
      </c>
      <c r="C38" s="29" t="e">
        <f t="shared" si="4"/>
        <v>#DIV/0!</v>
      </c>
      <c r="D38" s="29">
        <f t="shared" si="4"/>
        <v>0</v>
      </c>
      <c r="E38" s="29">
        <f t="shared" si="4"/>
        <v>0</v>
      </c>
      <c r="F38" s="29">
        <f t="shared" si="4"/>
        <v>0</v>
      </c>
      <c r="G38" s="29">
        <f t="shared" si="4"/>
        <v>0</v>
      </c>
      <c r="H38" s="29">
        <f t="shared" si="4"/>
        <v>0</v>
      </c>
      <c r="I38" s="29">
        <f t="shared" si="4"/>
        <v>0</v>
      </c>
      <c r="J38" s="29">
        <f t="shared" si="4"/>
        <v>0</v>
      </c>
      <c r="K38" s="29">
        <f t="shared" si="4"/>
        <v>0</v>
      </c>
      <c r="L38" s="29">
        <f t="shared" si="4"/>
        <v>0</v>
      </c>
      <c r="M38" s="29">
        <f t="shared" si="5"/>
        <v>0</v>
      </c>
      <c r="N38" s="29">
        <f t="shared" si="5"/>
        <v>0</v>
      </c>
      <c r="O38" s="29">
        <f t="shared" si="5"/>
        <v>0</v>
      </c>
      <c r="P38" s="29">
        <f t="shared" si="5"/>
        <v>0</v>
      </c>
      <c r="Q38" s="29">
        <f t="shared" si="5"/>
        <v>0</v>
      </c>
    </row>
    <row r="39" spans="1:17" ht="18" customHeight="1" x14ac:dyDescent="0.15">
      <c r="A39" s="16" t="s">
        <v>273</v>
      </c>
      <c r="B39" s="29" t="e">
        <f t="shared" si="4"/>
        <v>#DIV/0!</v>
      </c>
      <c r="C39" s="29" t="e">
        <f t="shared" si="4"/>
        <v>#DIV/0!</v>
      </c>
      <c r="D39" s="29">
        <f t="shared" si="4"/>
        <v>8.593202957014233</v>
      </c>
      <c r="E39" s="29">
        <f t="shared" si="4"/>
        <v>10.604618115976523</v>
      </c>
      <c r="F39" s="29">
        <f t="shared" si="4"/>
        <v>8.5604796168424109</v>
      </c>
      <c r="G39" s="29">
        <f t="shared" si="4"/>
        <v>9.3499563254083444</v>
      </c>
      <c r="H39" s="29">
        <f t="shared" si="4"/>
        <v>11.677384521647854</v>
      </c>
      <c r="I39" s="29">
        <f t="shared" si="4"/>
        <v>11.805807871396407</v>
      </c>
      <c r="J39" s="29">
        <f t="shared" si="4"/>
        <v>12.626576312961078</v>
      </c>
      <c r="K39" s="29">
        <f t="shared" si="4"/>
        <v>13.657748991466237</v>
      </c>
      <c r="L39" s="29">
        <f t="shared" si="4"/>
        <v>13.28151146484152</v>
      </c>
      <c r="M39" s="29">
        <f t="shared" si="5"/>
        <v>12.090402644463262</v>
      </c>
      <c r="N39" s="29">
        <f t="shared" si="5"/>
        <v>14.416674021987506</v>
      </c>
      <c r="O39" s="29">
        <f t="shared" si="5"/>
        <v>12.827943362697782</v>
      </c>
      <c r="P39" s="29">
        <f t="shared" si="5"/>
        <v>9.8096896663177233</v>
      </c>
      <c r="Q39" s="29">
        <f t="shared" si="5"/>
        <v>10.444255249923669</v>
      </c>
    </row>
    <row r="40" spans="1:17" ht="18" customHeight="1" x14ac:dyDescent="0.15">
      <c r="A40" s="16" t="s">
        <v>274</v>
      </c>
      <c r="B40" s="29" t="e">
        <f t="shared" si="4"/>
        <v>#DIV/0!</v>
      </c>
      <c r="C40" s="29" t="e">
        <f t="shared" si="4"/>
        <v>#DIV/0!</v>
      </c>
      <c r="D40" s="29">
        <f t="shared" si="4"/>
        <v>0.84440199778161962</v>
      </c>
      <c r="E40" s="29">
        <f t="shared" si="4"/>
        <v>1.054564431303894</v>
      </c>
      <c r="F40" s="29">
        <f t="shared" si="4"/>
        <v>0.91546976437817829</v>
      </c>
      <c r="G40" s="29">
        <f t="shared" si="4"/>
        <v>0.38064001795388758</v>
      </c>
      <c r="H40" s="29">
        <f t="shared" si="4"/>
        <v>0.49286046076722145</v>
      </c>
      <c r="I40" s="29">
        <f t="shared" si="4"/>
        <v>0.63785068327600003</v>
      </c>
      <c r="J40" s="29">
        <f t="shared" si="4"/>
        <v>0.54340945028107757</v>
      </c>
      <c r="K40" s="29">
        <f t="shared" si="4"/>
        <v>0.62272368629889896</v>
      </c>
      <c r="L40" s="29">
        <f t="shared" si="4"/>
        <v>0.35736603308409948</v>
      </c>
      <c r="M40" s="29">
        <f t="shared" si="5"/>
        <v>0.65599338597614887</v>
      </c>
      <c r="N40" s="29">
        <f t="shared" si="5"/>
        <v>1.2700537568877326</v>
      </c>
      <c r="O40" s="29">
        <f t="shared" si="5"/>
        <v>0.47435792224680662</v>
      </c>
      <c r="P40" s="29">
        <f t="shared" si="5"/>
        <v>0.58072390288142872</v>
      </c>
      <c r="Q40" s="29">
        <f t="shared" si="5"/>
        <v>0.98486812653465117</v>
      </c>
    </row>
    <row r="41" spans="1:17" ht="18" customHeight="1" x14ac:dyDescent="0.15">
      <c r="A41" s="16" t="s">
        <v>275</v>
      </c>
      <c r="B41" s="29" t="e">
        <f t="shared" si="4"/>
        <v>#DIV/0!</v>
      </c>
      <c r="C41" s="29" t="e">
        <f t="shared" si="4"/>
        <v>#DIV/0!</v>
      </c>
      <c r="D41" s="29">
        <f t="shared" si="4"/>
        <v>10.559846696286382</v>
      </c>
      <c r="E41" s="29">
        <f t="shared" si="4"/>
        <v>11.448190324065013</v>
      </c>
      <c r="F41" s="29">
        <f t="shared" si="4"/>
        <v>11.228320392089001</v>
      </c>
      <c r="G41" s="29">
        <f t="shared" si="4"/>
        <v>11.985173374560778</v>
      </c>
      <c r="H41" s="29">
        <f t="shared" si="4"/>
        <v>11.065230112145361</v>
      </c>
      <c r="I41" s="29">
        <f t="shared" si="4"/>
        <v>12.960623378241696</v>
      </c>
      <c r="J41" s="29">
        <f t="shared" si="4"/>
        <v>13.437628369975634</v>
      </c>
      <c r="K41" s="29">
        <f t="shared" si="4"/>
        <v>12.37838885042566</v>
      </c>
      <c r="L41" s="29">
        <f t="shared" si="4"/>
        <v>12.03812805355369</v>
      </c>
      <c r="M41" s="29">
        <f t="shared" si="5"/>
        <v>11.11033498540645</v>
      </c>
      <c r="N41" s="29">
        <f t="shared" si="5"/>
        <v>11.929174564880235</v>
      </c>
      <c r="O41" s="29">
        <f t="shared" si="5"/>
        <v>14.795721901503365</v>
      </c>
      <c r="P41" s="29">
        <f t="shared" si="5"/>
        <v>11.205749028347958</v>
      </c>
      <c r="Q41" s="29">
        <f t="shared" si="5"/>
        <v>10.7281965525728</v>
      </c>
    </row>
    <row r="42" spans="1:17" ht="18" customHeight="1" x14ac:dyDescent="0.15">
      <c r="A42" s="16" t="s">
        <v>60</v>
      </c>
      <c r="B42" s="29" t="e">
        <f t="shared" si="4"/>
        <v>#DIV/0!</v>
      </c>
      <c r="C42" s="29" t="e">
        <f t="shared" si="4"/>
        <v>#DIV/0!</v>
      </c>
      <c r="D42" s="29">
        <f t="shared" si="4"/>
        <v>5.2917743324720066</v>
      </c>
      <c r="E42" s="29">
        <f t="shared" si="4"/>
        <v>6.0424346924635186</v>
      </c>
      <c r="F42" s="29">
        <f t="shared" si="4"/>
        <v>5.339658820048788</v>
      </c>
      <c r="G42" s="29">
        <f t="shared" si="4"/>
        <v>5.7585554161260823</v>
      </c>
      <c r="H42" s="29">
        <f t="shared" si="4"/>
        <v>6.1750453950424387</v>
      </c>
      <c r="I42" s="29">
        <f t="shared" si="4"/>
        <v>5.9744026731689948</v>
      </c>
      <c r="J42" s="29">
        <f t="shared" si="4"/>
        <v>6.4009841932597675</v>
      </c>
      <c r="K42" s="29">
        <f t="shared" si="4"/>
        <v>7.3519913189402626</v>
      </c>
      <c r="L42" s="29">
        <f t="shared" si="4"/>
        <v>6.5294700718395351</v>
      </c>
      <c r="M42" s="29">
        <f t="shared" si="5"/>
        <v>6.729117322982443</v>
      </c>
      <c r="N42" s="29">
        <f t="shared" si="5"/>
        <v>6.9462599244293326</v>
      </c>
      <c r="O42" s="29">
        <f t="shared" si="5"/>
        <v>8.1331689934127258</v>
      </c>
      <c r="P42" s="29">
        <f t="shared" si="5"/>
        <v>6.6536737854148473</v>
      </c>
      <c r="Q42" s="29">
        <f t="shared" si="5"/>
        <v>6.5756559283325577</v>
      </c>
    </row>
    <row r="43" spans="1:17" ht="18" customHeight="1" x14ac:dyDescent="0.15">
      <c r="A43" s="16" t="s">
        <v>276</v>
      </c>
      <c r="B43" s="29" t="e">
        <f t="shared" si="4"/>
        <v>#DIV/0!</v>
      </c>
      <c r="C43" s="29" t="e">
        <f t="shared" si="4"/>
        <v>#DIV/0!</v>
      </c>
      <c r="D43" s="29">
        <f t="shared" si="4"/>
        <v>3.9718999993803408</v>
      </c>
      <c r="E43" s="29">
        <f t="shared" si="4"/>
        <v>5.4175239465374707</v>
      </c>
      <c r="F43" s="29">
        <f t="shared" si="4"/>
        <v>3.0295629748301636</v>
      </c>
      <c r="G43" s="29">
        <f t="shared" si="4"/>
        <v>4.3229044813578064</v>
      </c>
      <c r="H43" s="29">
        <f t="shared" si="4"/>
        <v>4.2365941351414937</v>
      </c>
      <c r="I43" s="29">
        <f t="shared" si="4"/>
        <v>3.4672570321200844</v>
      </c>
      <c r="J43" s="29">
        <f t="shared" si="4"/>
        <v>3.5627064470567049</v>
      </c>
      <c r="K43" s="29">
        <f t="shared" si="4"/>
        <v>3.5263569960214349</v>
      </c>
      <c r="L43" s="29">
        <f t="shared" si="4"/>
        <v>3.952543725590687</v>
      </c>
      <c r="M43" s="29">
        <f t="shared" si="5"/>
        <v>5.9512244397924663</v>
      </c>
      <c r="N43" s="29">
        <f t="shared" si="5"/>
        <v>6.1257913974969487</v>
      </c>
      <c r="O43" s="29">
        <f t="shared" si="5"/>
        <v>7.6205010368565418</v>
      </c>
      <c r="P43" s="29">
        <f t="shared" si="5"/>
        <v>6.4094140500000796</v>
      </c>
      <c r="Q43" s="29">
        <f t="shared" si="5"/>
        <v>5.9863020375891036</v>
      </c>
    </row>
    <row r="44" spans="1:17" ht="18" customHeight="1" x14ac:dyDescent="0.15">
      <c r="A44" s="16" t="s">
        <v>277</v>
      </c>
      <c r="B44" s="29" t="e">
        <f t="shared" si="4"/>
        <v>#DIV/0!</v>
      </c>
      <c r="C44" s="29" t="e">
        <f t="shared" si="4"/>
        <v>#DIV/0!</v>
      </c>
      <c r="D44" s="29">
        <f t="shared" si="4"/>
        <v>4.8798170765713005</v>
      </c>
      <c r="E44" s="29">
        <f t="shared" si="4"/>
        <v>6.258804198159031</v>
      </c>
      <c r="F44" s="29">
        <f t="shared" si="4"/>
        <v>5.7338271660070443</v>
      </c>
      <c r="G44" s="29">
        <f t="shared" si="4"/>
        <v>1.7675191585141983</v>
      </c>
      <c r="H44" s="29">
        <f t="shared" si="4"/>
        <v>3.934739725035743</v>
      </c>
      <c r="I44" s="29">
        <f t="shared" si="4"/>
        <v>3.7389962545700444</v>
      </c>
      <c r="J44" s="29">
        <f t="shared" si="4"/>
        <v>6.3525904709384449</v>
      </c>
      <c r="K44" s="29">
        <f t="shared" si="4"/>
        <v>4.5733138103374182</v>
      </c>
      <c r="L44" s="29">
        <f t="shared" si="4"/>
        <v>6.1560638236956304</v>
      </c>
      <c r="M44" s="29">
        <f t="shared" si="5"/>
        <v>12.170498817184425</v>
      </c>
      <c r="N44" s="29">
        <f t="shared" si="5"/>
        <v>1.5341097750112431</v>
      </c>
      <c r="O44" s="29">
        <f t="shared" si="5"/>
        <v>1.5781682516736474E-3</v>
      </c>
      <c r="P44" s="29">
        <f t="shared" si="5"/>
        <v>2.3241177142177176</v>
      </c>
      <c r="Q44" s="29">
        <f t="shared" si="5"/>
        <v>1.5221287314208338E-2</v>
      </c>
    </row>
    <row r="45" spans="1:17" ht="18" customHeight="1" x14ac:dyDescent="0.15">
      <c r="A45" s="16" t="s">
        <v>63</v>
      </c>
      <c r="B45" s="29" t="e">
        <f t="shared" si="4"/>
        <v>#DIV/0!</v>
      </c>
      <c r="C45" s="29" t="e">
        <f t="shared" si="4"/>
        <v>#DIV/0!</v>
      </c>
      <c r="D45" s="29">
        <f t="shared" si="4"/>
        <v>1.2586829760997403E-2</v>
      </c>
      <c r="E45" s="29">
        <f t="shared" si="4"/>
        <v>0.80879617631139589</v>
      </c>
      <c r="F45" s="29">
        <f t="shared" si="4"/>
        <v>2.3846173168920917</v>
      </c>
      <c r="G45" s="29">
        <f t="shared" si="4"/>
        <v>1.8335260980437744</v>
      </c>
      <c r="H45" s="29">
        <f t="shared" si="4"/>
        <v>1.8864203973046505</v>
      </c>
      <c r="I45" s="29">
        <f t="shared" si="4"/>
        <v>1.693079267600998</v>
      </c>
      <c r="J45" s="29">
        <f t="shared" si="4"/>
        <v>1.7584928169085416</v>
      </c>
      <c r="K45" s="29">
        <f t="shared" si="4"/>
        <v>1.9087826457973098</v>
      </c>
      <c r="L45" s="29">
        <f t="shared" si="4"/>
        <v>1.7836292355859464</v>
      </c>
      <c r="M45" s="29">
        <f t="shared" si="5"/>
        <v>2.5128562237878467</v>
      </c>
      <c r="N45" s="29">
        <f t="shared" si="5"/>
        <v>1.751266866451191</v>
      </c>
      <c r="O45" s="29">
        <f t="shared" si="5"/>
        <v>1.9727103145920595</v>
      </c>
      <c r="P45" s="29">
        <f t="shared" si="5"/>
        <v>1.6080298578984014</v>
      </c>
      <c r="Q45" s="29">
        <f t="shared" si="5"/>
        <v>1.4952148638711531</v>
      </c>
    </row>
    <row r="46" spans="1:17" ht="18" customHeight="1" x14ac:dyDescent="0.15">
      <c r="A46" s="16" t="s">
        <v>71</v>
      </c>
      <c r="B46" s="29" t="e">
        <f t="shared" si="4"/>
        <v>#DIV/0!</v>
      </c>
      <c r="C46" s="29" t="e">
        <f t="shared" si="4"/>
        <v>#DIV/0!</v>
      </c>
      <c r="D46" s="29">
        <f t="shared" si="4"/>
        <v>0</v>
      </c>
      <c r="E46" s="29">
        <f t="shared" si="4"/>
        <v>0</v>
      </c>
      <c r="F46" s="29">
        <f t="shared" si="4"/>
        <v>0</v>
      </c>
      <c r="G46" s="29">
        <f t="shared" si="4"/>
        <v>0</v>
      </c>
      <c r="H46" s="29">
        <f t="shared" si="4"/>
        <v>0</v>
      </c>
      <c r="I46" s="29">
        <f t="shared" si="4"/>
        <v>0</v>
      </c>
      <c r="J46" s="29">
        <f t="shared" si="4"/>
        <v>0</v>
      </c>
      <c r="K46" s="29">
        <f t="shared" si="4"/>
        <v>0</v>
      </c>
      <c r="L46" s="29">
        <f t="shared" si="4"/>
        <v>0</v>
      </c>
      <c r="M46" s="29">
        <f t="shared" si="5"/>
        <v>0</v>
      </c>
      <c r="N46" s="29">
        <f t="shared" si="5"/>
        <v>0</v>
      </c>
      <c r="O46" s="29">
        <f t="shared" si="5"/>
        <v>0</v>
      </c>
      <c r="P46" s="29">
        <f t="shared" si="5"/>
        <v>0</v>
      </c>
      <c r="Q46" s="29">
        <f t="shared" si="5"/>
        <v>0</v>
      </c>
    </row>
    <row r="47" spans="1:17" ht="18" customHeight="1" x14ac:dyDescent="0.15">
      <c r="A47" s="16" t="s">
        <v>285</v>
      </c>
      <c r="B47" s="29" t="e">
        <f t="shared" si="4"/>
        <v>#DIV/0!</v>
      </c>
      <c r="C47" s="29" t="e">
        <f t="shared" si="4"/>
        <v>#DIV/0!</v>
      </c>
      <c r="D47" s="29">
        <f t="shared" si="4"/>
        <v>39.395886391661868</v>
      </c>
      <c r="E47" s="29">
        <f t="shared" si="4"/>
        <v>26.286889480096121</v>
      </c>
      <c r="F47" s="29">
        <f t="shared" si="4"/>
        <v>34.227753805618974</v>
      </c>
      <c r="G47" s="29">
        <f t="shared" si="4"/>
        <v>33.805930796857773</v>
      </c>
      <c r="H47" s="29">
        <f t="shared" si="4"/>
        <v>26.15327538050396</v>
      </c>
      <c r="I47" s="29">
        <f t="shared" si="4"/>
        <v>28.326604471964128</v>
      </c>
      <c r="J47" s="29">
        <f t="shared" si="4"/>
        <v>22.376258377459777</v>
      </c>
      <c r="K47" s="29">
        <f t="shared" si="4"/>
        <v>17.929806278543722</v>
      </c>
      <c r="L47" s="29">
        <f t="shared" si="4"/>
        <v>21.39184965019172</v>
      </c>
      <c r="M47" s="29">
        <f t="shared" si="5"/>
        <v>17.628358057116163</v>
      </c>
      <c r="N47" s="29">
        <f t="shared" si="5"/>
        <v>23.217385456639335</v>
      </c>
      <c r="O47" s="29">
        <f t="shared" si="5"/>
        <v>23.583199452059983</v>
      </c>
      <c r="P47" s="29">
        <f t="shared" si="5"/>
        <v>35.673981594490243</v>
      </c>
      <c r="Q47" s="29">
        <f t="shared" si="5"/>
        <v>38.981088821444729</v>
      </c>
    </row>
    <row r="48" spans="1:17" ht="18" customHeight="1" x14ac:dyDescent="0.15">
      <c r="A48" s="16" t="s">
        <v>279</v>
      </c>
      <c r="B48" s="29" t="e">
        <f t="shared" si="4"/>
        <v>#DIV/0!</v>
      </c>
      <c r="C48" s="29" t="e">
        <f t="shared" si="4"/>
        <v>#DIV/0!</v>
      </c>
      <c r="D48" s="29">
        <f t="shared" si="4"/>
        <v>20.89285935592611</v>
      </c>
      <c r="E48" s="29">
        <f t="shared" si="4"/>
        <v>0.47496390168564578</v>
      </c>
      <c r="F48" s="29">
        <f t="shared" si="4"/>
        <v>4.2045321335469428</v>
      </c>
      <c r="G48" s="29">
        <f t="shared" si="4"/>
        <v>3.4367979886952114</v>
      </c>
      <c r="H48" s="29">
        <f t="shared" si="4"/>
        <v>1.3629823788812008</v>
      </c>
      <c r="I48" s="29">
        <f t="shared" si="4"/>
        <v>1.4437902762394272</v>
      </c>
      <c r="J48" s="29">
        <f t="shared" si="4"/>
        <v>0.79691377476661285</v>
      </c>
      <c r="K48" s="29">
        <f t="shared" si="4"/>
        <v>0.89490124761687628</v>
      </c>
      <c r="L48" s="29">
        <f t="shared" si="4"/>
        <v>1.017148803759172</v>
      </c>
      <c r="M48" s="29">
        <f t="shared" si="5"/>
        <v>0.81031105685395421</v>
      </c>
      <c r="N48" s="29">
        <f t="shared" si="5"/>
        <v>6.144319800944003</v>
      </c>
      <c r="O48" s="29">
        <f t="shared" si="5"/>
        <v>0.59295726636008117</v>
      </c>
      <c r="P48" s="29">
        <f t="shared" si="5"/>
        <v>1.7672569744275013</v>
      </c>
      <c r="Q48" s="29">
        <f t="shared" si="5"/>
        <v>1.6698260556740265</v>
      </c>
    </row>
    <row r="49" spans="1:17" ht="18" customHeight="1" x14ac:dyDescent="0.15">
      <c r="A49" s="16" t="s">
        <v>280</v>
      </c>
      <c r="B49" s="29" t="e">
        <f t="shared" si="4"/>
        <v>#DIV/0!</v>
      </c>
      <c r="C49" s="29" t="e">
        <f t="shared" si="4"/>
        <v>#DIV/0!</v>
      </c>
      <c r="D49" s="29">
        <f t="shared" si="4"/>
        <v>18.503027035735752</v>
      </c>
      <c r="E49" s="29">
        <f t="shared" si="4"/>
        <v>25.811925578410477</v>
      </c>
      <c r="F49" s="29">
        <f t="shared" si="4"/>
        <v>30.023221672072033</v>
      </c>
      <c r="G49" s="29">
        <f t="shared" si="4"/>
        <v>30.369132808162565</v>
      </c>
      <c r="H49" s="29">
        <f t="shared" si="4"/>
        <v>24.131687851019805</v>
      </c>
      <c r="I49" s="29">
        <f t="shared" si="4"/>
        <v>25.751701798625831</v>
      </c>
      <c r="J49" s="29">
        <f t="shared" si="4"/>
        <v>19.75828461135902</v>
      </c>
      <c r="K49" s="29">
        <f t="shared" si="4"/>
        <v>14.977111735911262</v>
      </c>
      <c r="L49" s="29">
        <f t="shared" si="4"/>
        <v>17.52637121610082</v>
      </c>
      <c r="M49" s="29">
        <f t="shared" si="4"/>
        <v>14.356665821286668</v>
      </c>
      <c r="N49" s="29">
        <f t="shared" si="4"/>
        <v>15.168352786405686</v>
      </c>
      <c r="O49" s="29">
        <f t="shared" si="4"/>
        <v>20.44386771162447</v>
      </c>
      <c r="P49" s="29">
        <f t="shared" si="4"/>
        <v>33.115316645199464</v>
      </c>
      <c r="Q49" s="29">
        <f t="shared" si="4"/>
        <v>36.661950758986016</v>
      </c>
    </row>
    <row r="50" spans="1:17" ht="18" customHeight="1" x14ac:dyDescent="0.15">
      <c r="A50" s="16" t="s">
        <v>286</v>
      </c>
      <c r="B50" s="29" t="e">
        <f t="shared" ref="B50:Q51" si="6">B21/B$23*100</f>
        <v>#DIV/0!</v>
      </c>
      <c r="C50" s="29" t="e">
        <f t="shared" si="6"/>
        <v>#DIV/0!</v>
      </c>
      <c r="D50" s="29">
        <f t="shared" si="6"/>
        <v>0.71926954560382705</v>
      </c>
      <c r="E50" s="29">
        <f t="shared" si="6"/>
        <v>0.41175879450142011</v>
      </c>
      <c r="F50" s="29">
        <f t="shared" si="6"/>
        <v>0</v>
      </c>
      <c r="G50" s="29">
        <f t="shared" si="6"/>
        <v>1.2174613291010661E-2</v>
      </c>
      <c r="H50" s="29">
        <f t="shared" si="6"/>
        <v>0.39995897856630092</v>
      </c>
      <c r="I50" s="29">
        <f t="shared" si="6"/>
        <v>0</v>
      </c>
      <c r="J50" s="29">
        <f t="shared" si="6"/>
        <v>0</v>
      </c>
      <c r="K50" s="29">
        <f t="shared" si="6"/>
        <v>0.82368824003388996</v>
      </c>
      <c r="L50" s="29">
        <f t="shared" si="6"/>
        <v>1.1330580296569706</v>
      </c>
      <c r="M50" s="29">
        <f t="shared" si="6"/>
        <v>2.6277347684733439</v>
      </c>
      <c r="N50" s="29">
        <f t="shared" si="6"/>
        <v>5.9439048207473286</v>
      </c>
      <c r="O50" s="29">
        <f t="shared" si="6"/>
        <v>1.6491858229989616E-2</v>
      </c>
      <c r="P50" s="29">
        <f t="shared" si="6"/>
        <v>0</v>
      </c>
      <c r="Q50" s="29">
        <f t="shared" si="6"/>
        <v>0.30098675209726311</v>
      </c>
    </row>
    <row r="51" spans="1:17" ht="18" customHeight="1" x14ac:dyDescent="0.15">
      <c r="A51" s="16" t="s">
        <v>287</v>
      </c>
      <c r="B51" s="29" t="e">
        <f t="shared" si="6"/>
        <v>#DIV/0!</v>
      </c>
      <c r="C51" s="29" t="e">
        <f t="shared" si="6"/>
        <v>#DIV/0!</v>
      </c>
      <c r="D51" s="29">
        <f t="shared" si="6"/>
        <v>0</v>
      </c>
      <c r="E51" s="29">
        <f t="shared" si="6"/>
        <v>0</v>
      </c>
      <c r="F51" s="29">
        <f t="shared" si="6"/>
        <v>0</v>
      </c>
      <c r="G51" s="29">
        <f t="shared" si="6"/>
        <v>0</v>
      </c>
      <c r="H51" s="29">
        <f t="shared" si="6"/>
        <v>0</v>
      </c>
      <c r="I51" s="29">
        <f t="shared" si="6"/>
        <v>0</v>
      </c>
      <c r="J51" s="29">
        <f t="shared" si="6"/>
        <v>0</v>
      </c>
      <c r="K51" s="29">
        <f t="shared" si="6"/>
        <v>0</v>
      </c>
      <c r="L51" s="29">
        <f t="shared" si="6"/>
        <v>0</v>
      </c>
      <c r="M51" s="29">
        <f t="shared" si="6"/>
        <v>0</v>
      </c>
      <c r="N51" s="29">
        <f t="shared" si="6"/>
        <v>0</v>
      </c>
      <c r="O51" s="29">
        <f t="shared" si="6"/>
        <v>0</v>
      </c>
      <c r="P51" s="29">
        <f t="shared" si="6"/>
        <v>0</v>
      </c>
      <c r="Q51" s="29">
        <f t="shared" si="6"/>
        <v>0</v>
      </c>
    </row>
    <row r="52" spans="1:17" ht="18" customHeight="1" x14ac:dyDescent="0.15">
      <c r="A52" s="16" t="s">
        <v>50</v>
      </c>
      <c r="B52" s="29" t="e">
        <f t="shared" ref="B52:L52" si="7">SUM(B33:B51)-B34-B37-B38-B42-B48-B49</f>
        <v>#DIV/0!</v>
      </c>
      <c r="C52" s="20" t="e">
        <f t="shared" si="7"/>
        <v>#DIV/0!</v>
      </c>
      <c r="D52" s="20">
        <f t="shared" si="7"/>
        <v>99.999999999999972</v>
      </c>
      <c r="E52" s="20">
        <f t="shared" si="7"/>
        <v>99.999999999999972</v>
      </c>
      <c r="F52" s="20">
        <f t="shared" si="7"/>
        <v>99.999999999999972</v>
      </c>
      <c r="G52" s="20">
        <f t="shared" si="7"/>
        <v>100</v>
      </c>
      <c r="H52" s="20">
        <f t="shared" si="7"/>
        <v>99.999999999999972</v>
      </c>
      <c r="I52" s="20">
        <f t="shared" si="7"/>
        <v>100.00000000000001</v>
      </c>
      <c r="J52" s="21">
        <f t="shared" si="7"/>
        <v>99.999999999999986</v>
      </c>
      <c r="K52" s="95">
        <f t="shared" si="7"/>
        <v>100</v>
      </c>
      <c r="L52" s="30">
        <f t="shared" si="7"/>
        <v>100.00000000000003</v>
      </c>
      <c r="M52" s="30">
        <f>SUM(M33:M51)-M34-M37-M38-M42-M48-M49</f>
        <v>100.00000000000003</v>
      </c>
      <c r="N52" s="30">
        <f>SUM(N33:N51)-N34-N37-N38-N42-N48-N49</f>
        <v>100</v>
      </c>
      <c r="O52" s="30">
        <f>SUM(O33:O51)-O34-O37-O38-O42-O48-O49</f>
        <v>100</v>
      </c>
      <c r="P52" s="30">
        <f>SUM(P33:P51)-P34-P37-P38-P42-P48-P49</f>
        <v>100.00000000000003</v>
      </c>
      <c r="Q52" s="30">
        <f>SUM(Q33:Q51)-Q34-Q37-Q38-Q42-Q48-Q49</f>
        <v>99.999999999999972</v>
      </c>
    </row>
    <row r="53" spans="1:17" ht="18" customHeight="1" x14ac:dyDescent="0.15">
      <c r="A53" s="16" t="s">
        <v>283</v>
      </c>
      <c r="B53" s="29" t="e">
        <f t="shared" ref="B53:M53" si="8">SUM(B33:B36)-B34</f>
        <v>#DIV/0!</v>
      </c>
      <c r="C53" s="20" t="e">
        <f t="shared" si="8"/>
        <v>#DIV/0!</v>
      </c>
      <c r="D53" s="20">
        <f t="shared" si="8"/>
        <v>31.02308850593943</v>
      </c>
      <c r="E53" s="20">
        <f t="shared" si="8"/>
        <v>37.708854533049134</v>
      </c>
      <c r="F53" s="20">
        <f t="shared" si="8"/>
        <v>33.919968963342129</v>
      </c>
      <c r="G53" s="20">
        <f t="shared" si="8"/>
        <v>36.542175134012417</v>
      </c>
      <c r="H53" s="20">
        <f t="shared" si="8"/>
        <v>40.153536288887423</v>
      </c>
      <c r="I53" s="20">
        <f t="shared" si="8"/>
        <v>37.369781040830638</v>
      </c>
      <c r="J53" s="21">
        <f t="shared" si="8"/>
        <v>39.342337754418736</v>
      </c>
      <c r="K53" s="95">
        <f t="shared" si="8"/>
        <v>44.579190501075431</v>
      </c>
      <c r="L53" s="30">
        <f t="shared" si="8"/>
        <v>39.90584998379974</v>
      </c>
      <c r="M53" s="30">
        <f t="shared" si="8"/>
        <v>35.2525966777999</v>
      </c>
      <c r="N53" s="30">
        <f>SUM(N33:N36)-N34</f>
        <v>33.811639339898477</v>
      </c>
      <c r="O53" s="30">
        <f>SUM(O33:O36)-O34</f>
        <v>38.707495983561799</v>
      </c>
      <c r="P53" s="30">
        <f>SUM(P33:P36)-P34</f>
        <v>32.388294185846448</v>
      </c>
      <c r="Q53" s="30">
        <f>SUM(Q33:Q36)-Q34</f>
        <v>31.063866308652422</v>
      </c>
    </row>
    <row r="54" spans="1:17" ht="18" customHeight="1" x14ac:dyDescent="0.15">
      <c r="A54" s="16" t="s">
        <v>288</v>
      </c>
      <c r="B54" s="29" t="e">
        <f t="shared" ref="B54:L54" si="9">+B47+B50+B51</f>
        <v>#DIV/0!</v>
      </c>
      <c r="C54" s="20" t="e">
        <f t="shared" si="9"/>
        <v>#DIV/0!</v>
      </c>
      <c r="D54" s="20">
        <f t="shared" si="9"/>
        <v>40.115155937265698</v>
      </c>
      <c r="E54" s="20">
        <f t="shared" si="9"/>
        <v>26.698648274597542</v>
      </c>
      <c r="F54" s="20">
        <f t="shared" si="9"/>
        <v>34.227753805618974</v>
      </c>
      <c r="G54" s="20">
        <f t="shared" si="9"/>
        <v>33.818105410148782</v>
      </c>
      <c r="H54" s="20">
        <f t="shared" si="9"/>
        <v>26.55323435907026</v>
      </c>
      <c r="I54" s="20">
        <f t="shared" si="9"/>
        <v>28.326604471964128</v>
      </c>
      <c r="J54" s="21">
        <f t="shared" si="9"/>
        <v>22.376258377459777</v>
      </c>
      <c r="K54" s="95">
        <f t="shared" si="9"/>
        <v>18.753494518577611</v>
      </c>
      <c r="L54" s="30">
        <f t="shared" si="9"/>
        <v>22.524907679848692</v>
      </c>
      <c r="M54" s="30">
        <f>+M47+M50+M51</f>
        <v>20.256092825589505</v>
      </c>
      <c r="N54" s="30">
        <f>+N47+N50+N51</f>
        <v>29.161290277386662</v>
      </c>
      <c r="O54" s="30">
        <f>+O47+O50+O51</f>
        <v>23.599691310289973</v>
      </c>
      <c r="P54" s="30">
        <f>+P47+P50+P51</f>
        <v>35.673981594490243</v>
      </c>
      <c r="Q54" s="30">
        <f>+Q47+Q50+Q51</f>
        <v>39.282075573541995</v>
      </c>
    </row>
    <row r="55" spans="1:17" ht="18" customHeight="1" x14ac:dyDescent="0.15"/>
    <row r="56" spans="1:17" ht="18" customHeight="1" x14ac:dyDescent="0.15"/>
    <row r="57" spans="1:17" ht="18" customHeight="1" x14ac:dyDescent="0.15"/>
    <row r="58" spans="1:17" ht="18" customHeight="1" x14ac:dyDescent="0.15"/>
    <row r="59" spans="1:17" ht="18" customHeight="1" x14ac:dyDescent="0.15"/>
    <row r="60" spans="1:17" ht="18" customHeight="1" x14ac:dyDescent="0.15"/>
    <row r="61" spans="1:17" ht="18" customHeight="1" x14ac:dyDescent="0.15"/>
    <row r="62" spans="1:17" ht="18" customHeight="1" x14ac:dyDescent="0.15"/>
    <row r="63" spans="1:17" ht="18" customHeight="1" x14ac:dyDescent="0.15"/>
    <row r="64" spans="1:17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</sheetData>
  <phoneticPr fontId="2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F381"/>
  <sheetViews>
    <sheetView view="pageBreakPreview" zoomScaleNormal="100" zoomScaleSheetLayoutView="100" workbookViewId="0">
      <pane xSplit="1" ySplit="3" topLeftCell="O19" activePane="bottomRight" state="frozen"/>
      <selection pane="topRight" activeCell="B1" sqref="B1"/>
      <selection pane="bottomLeft" activeCell="A2" sqref="A2"/>
      <selection pane="bottomRight" activeCell="W1" sqref="W1"/>
    </sheetView>
  </sheetViews>
  <sheetFormatPr defaultColWidth="9" defaultRowHeight="12" x14ac:dyDescent="0.15"/>
  <cols>
    <col min="1" max="1" width="24.77734375" style="18" customWidth="1"/>
    <col min="2" max="3" width="8.6640625" style="18" hidden="1" customWidth="1"/>
    <col min="4" max="32" width="9.77734375" style="18" customWidth="1"/>
    <col min="33" max="16384" width="9" style="18"/>
  </cols>
  <sheetData>
    <row r="1" spans="1:32" ht="15" customHeight="1" x14ac:dyDescent="0.2">
      <c r="A1" s="31" t="s">
        <v>83</v>
      </c>
      <c r="B1" s="31"/>
      <c r="C1" s="31"/>
      <c r="D1" s="31"/>
      <c r="E1" s="31"/>
      <c r="F1" s="31"/>
      <c r="G1" s="31"/>
      <c r="H1" s="31"/>
      <c r="I1" s="31"/>
      <c r="J1" s="31"/>
      <c r="K1" s="18" t="s">
        <v>167</v>
      </c>
      <c r="M1" s="31"/>
      <c r="N1" s="31"/>
      <c r="O1" s="31"/>
      <c r="P1" s="31"/>
      <c r="Q1" s="31"/>
      <c r="U1" s="18" t="s">
        <v>167</v>
      </c>
      <c r="W1" s="32"/>
      <c r="AE1" s="18" t="s">
        <v>336</v>
      </c>
    </row>
    <row r="2" spans="1:32" ht="15" customHeight="1" x14ac:dyDescent="0.15">
      <c r="L2" s="18" t="s">
        <v>148</v>
      </c>
      <c r="N2" s="35" t="s">
        <v>268</v>
      </c>
      <c r="V2" s="18" t="s">
        <v>148</v>
      </c>
      <c r="AF2" s="18" t="s">
        <v>148</v>
      </c>
    </row>
    <row r="3" spans="1:32" ht="18" customHeight="1" x14ac:dyDescent="0.15">
      <c r="A3" s="17"/>
      <c r="B3" s="96" t="s">
        <v>168</v>
      </c>
      <c r="C3" s="96" t="s">
        <v>197</v>
      </c>
      <c r="D3" s="96" t="s">
        <v>198</v>
      </c>
      <c r="E3" s="96" t="s">
        <v>199</v>
      </c>
      <c r="F3" s="96" t="s">
        <v>200</v>
      </c>
      <c r="G3" s="96" t="s">
        <v>201</v>
      </c>
      <c r="H3" s="96" t="s">
        <v>202</v>
      </c>
      <c r="I3" s="96" t="s">
        <v>203</v>
      </c>
      <c r="J3" s="97" t="s">
        <v>224</v>
      </c>
      <c r="K3" s="97" t="s">
        <v>226</v>
      </c>
      <c r="L3" s="105" t="s">
        <v>206</v>
      </c>
      <c r="M3" s="105" t="s">
        <v>207</v>
      </c>
      <c r="N3" s="105" t="s">
        <v>208</v>
      </c>
      <c r="O3" s="81" t="s">
        <v>209</v>
      </c>
      <c r="P3" s="81" t="s">
        <v>210</v>
      </c>
      <c r="Q3" s="81" t="s">
        <v>211</v>
      </c>
      <c r="R3" s="2" t="s">
        <v>164</v>
      </c>
      <c r="S3" s="2" t="s">
        <v>311</v>
      </c>
      <c r="T3" s="2" t="s">
        <v>312</v>
      </c>
      <c r="U3" s="2" t="s">
        <v>319</v>
      </c>
      <c r="V3" s="2" t="s">
        <v>320</v>
      </c>
      <c r="W3" s="2" t="s">
        <v>321</v>
      </c>
      <c r="X3" s="39" t="s">
        <v>337</v>
      </c>
      <c r="Y3" s="39" t="s">
        <v>325</v>
      </c>
      <c r="Z3" s="39" t="s">
        <v>326</v>
      </c>
      <c r="AA3" s="39" t="s">
        <v>327</v>
      </c>
      <c r="AB3" s="39" t="s">
        <v>328</v>
      </c>
      <c r="AC3" s="39" t="s">
        <v>333</v>
      </c>
      <c r="AD3" s="39" t="s">
        <v>338</v>
      </c>
      <c r="AE3" s="39" t="str">
        <f>財政指標!AF3</f>
        <v>１８(H30)</v>
      </c>
      <c r="AF3" s="39" t="str">
        <f>財政指標!AG3</f>
        <v>１９(R１)</v>
      </c>
    </row>
    <row r="4" spans="1:32" ht="18" customHeight="1" x14ac:dyDescent="0.15">
      <c r="A4" s="19" t="s">
        <v>75</v>
      </c>
      <c r="B4" s="108"/>
      <c r="C4" s="108"/>
      <c r="D4" s="106">
        <f>+目的・旧大田原!D4+目的・旧黒羽町!D4+目的・旧湯津上村!D4</f>
        <v>376881</v>
      </c>
      <c r="E4" s="106">
        <f>+目的・旧大田原!E4+目的・旧黒羽町!E4+目的・旧湯津上村!E4</f>
        <v>416095</v>
      </c>
      <c r="F4" s="106">
        <f>+目的・旧大田原!F4+目的・旧黒羽町!F4+目的・旧湯津上村!F4</f>
        <v>407769</v>
      </c>
      <c r="G4" s="106">
        <f>+目的・旧大田原!G4+目的・旧黒羽町!G4+目的・旧湯津上村!G4</f>
        <v>418938</v>
      </c>
      <c r="H4" s="106">
        <f>+目的・旧大田原!H4+目的・旧黒羽町!H4+目的・旧湯津上村!H4</f>
        <v>431957</v>
      </c>
      <c r="I4" s="106">
        <f>+目的・旧大田原!I4+目的・旧黒羽町!I4+目的・旧湯津上村!I4</f>
        <v>433121</v>
      </c>
      <c r="J4" s="106">
        <f>+目的・旧大田原!J4+目的・旧黒羽町!J4+目的・旧湯津上村!J4</f>
        <v>435628</v>
      </c>
      <c r="K4" s="106">
        <f>+目的・旧大田原!K4+目的・旧黒羽町!K4+目的・旧湯津上村!K4</f>
        <v>440449</v>
      </c>
      <c r="L4" s="106">
        <f>+目的・旧大田原!L4+目的・旧黒羽町!L4+目的・旧湯津上村!L4</f>
        <v>427556</v>
      </c>
      <c r="M4" s="106">
        <f>+目的・旧大田原!M4+目的・旧黒羽町!M4+目的・旧湯津上村!M4</f>
        <v>397189</v>
      </c>
      <c r="N4" s="106">
        <f>+目的・旧大田原!N4+目的・旧黒羽町!N4+目的・旧湯津上村!N4</f>
        <v>394772</v>
      </c>
      <c r="O4" s="106">
        <f>+目的・旧大田原!O4+目的・旧黒羽町!O4+目的・旧湯津上村!O4</f>
        <v>383020</v>
      </c>
      <c r="P4" s="106">
        <f>+目的・旧大田原!P4+目的・旧黒羽町!P4+目的・旧湯津上村!P4</f>
        <v>366132</v>
      </c>
      <c r="Q4" s="106">
        <f>+目的・旧大田原!Q4+目的・旧黒羽町!Q4+目的・旧湯津上村!Q4</f>
        <v>361694</v>
      </c>
      <c r="R4" s="52">
        <v>306185</v>
      </c>
      <c r="S4" s="52">
        <v>263906</v>
      </c>
      <c r="T4" s="52">
        <v>271613</v>
      </c>
      <c r="U4" s="52">
        <v>274294</v>
      </c>
      <c r="V4" s="52">
        <v>259289</v>
      </c>
      <c r="W4" s="52">
        <v>270566</v>
      </c>
      <c r="X4" s="52">
        <v>346515</v>
      </c>
      <c r="Y4" s="52">
        <v>274300</v>
      </c>
      <c r="Z4" s="52">
        <v>271871</v>
      </c>
      <c r="AA4" s="52">
        <v>288161</v>
      </c>
      <c r="AB4" s="52">
        <v>294076</v>
      </c>
      <c r="AC4" s="144">
        <v>273943</v>
      </c>
      <c r="AD4" s="144">
        <v>273361</v>
      </c>
      <c r="AE4" s="144">
        <v>274686</v>
      </c>
      <c r="AF4" s="144">
        <v>276175</v>
      </c>
    </row>
    <row r="5" spans="1:32" ht="18" customHeight="1" x14ac:dyDescent="0.15">
      <c r="A5" s="19" t="s">
        <v>74</v>
      </c>
      <c r="B5" s="108"/>
      <c r="C5" s="108"/>
      <c r="D5" s="106">
        <f>+目的・旧大田原!D5+目的・旧黒羽町!D5+目的・旧湯津上村!D5</f>
        <v>3870384</v>
      </c>
      <c r="E5" s="106">
        <f>+目的・旧大田原!E5+目的・旧黒羽町!E5+目的・旧湯津上村!E5</f>
        <v>5970012</v>
      </c>
      <c r="F5" s="106">
        <f>+目的・旧大田原!F5+目的・旧黒羽町!F5+目的・旧湯津上村!F5</f>
        <v>6303316</v>
      </c>
      <c r="G5" s="106">
        <f>+目的・旧大田原!G5+目的・旧黒羽町!G5+目的・旧湯津上村!G5</f>
        <v>9508571</v>
      </c>
      <c r="H5" s="106">
        <f>+目的・旧大田原!H5+目的・旧黒羽町!H5+目的・旧湯津上村!H5</f>
        <v>5424716</v>
      </c>
      <c r="I5" s="106">
        <f>+目的・旧大田原!I5+目的・旧黒羽町!I5+目的・旧湯津上村!I5</f>
        <v>3963102</v>
      </c>
      <c r="J5" s="106">
        <f>+目的・旧大田原!J5+目的・旧黒羽町!J5+目的・旧湯津上村!J5</f>
        <v>4351445</v>
      </c>
      <c r="K5" s="106">
        <f>+目的・旧大田原!K5+目的・旧黒羽町!K5+目的・旧湯津上村!K5</f>
        <v>4594206</v>
      </c>
      <c r="L5" s="106">
        <f>+目的・旧大田原!L5+目的・旧黒羽町!L5+目的・旧湯津上村!L5</f>
        <v>4472076</v>
      </c>
      <c r="M5" s="106">
        <f>+目的・旧大田原!M5+目的・旧黒羽町!M5+目的・旧湯津上村!M5</f>
        <v>4683020</v>
      </c>
      <c r="N5" s="106">
        <f>+目的・旧大田原!N5+目的・旧黒羽町!N5+目的・旧湯津上村!N5</f>
        <v>4995772</v>
      </c>
      <c r="O5" s="106">
        <f>+目的・旧大田原!O5+目的・旧黒羽町!O5+目的・旧湯津上村!O5</f>
        <v>4534405</v>
      </c>
      <c r="P5" s="106">
        <f>+目的・旧大田原!P5+目的・旧黒羽町!P5+目的・旧湯津上村!P5</f>
        <v>4230960</v>
      </c>
      <c r="Q5" s="106">
        <f>+目的・旧大田原!Q5+目的・旧黒羽町!Q5+目的・旧湯津上村!Q5</f>
        <v>4481245</v>
      </c>
      <c r="R5" s="52">
        <v>6044632</v>
      </c>
      <c r="S5" s="52">
        <v>5494418</v>
      </c>
      <c r="T5" s="52">
        <v>3234824</v>
      </c>
      <c r="U5" s="52">
        <v>3040830</v>
      </c>
      <c r="V5" s="52">
        <v>4568322</v>
      </c>
      <c r="W5" s="52">
        <v>4387211</v>
      </c>
      <c r="X5" s="52">
        <v>4584167</v>
      </c>
      <c r="Y5" s="52">
        <v>3818378</v>
      </c>
      <c r="Z5" s="52">
        <v>5768841</v>
      </c>
      <c r="AA5" s="52">
        <v>3973361</v>
      </c>
      <c r="AB5" s="52">
        <v>4047997</v>
      </c>
      <c r="AC5" s="144">
        <v>3820891</v>
      </c>
      <c r="AD5" s="144">
        <v>3368007</v>
      </c>
      <c r="AE5" s="144">
        <v>3681719</v>
      </c>
      <c r="AF5" s="144">
        <v>3617962</v>
      </c>
    </row>
    <row r="6" spans="1:32" ht="18" customHeight="1" x14ac:dyDescent="0.15">
      <c r="A6" s="19" t="s">
        <v>76</v>
      </c>
      <c r="B6" s="108"/>
      <c r="C6" s="108"/>
      <c r="D6" s="106">
        <f>+目的・旧大田原!D6+目的・旧黒羽町!D6+目的・旧湯津上村!D6</f>
        <v>2469839</v>
      </c>
      <c r="E6" s="106">
        <f>+目的・旧大田原!E6+目的・旧黒羽町!E6+目的・旧湯津上村!E6</f>
        <v>2886166</v>
      </c>
      <c r="F6" s="106">
        <f>+目的・旧大田原!F6+目的・旧黒羽町!F6+目的・旧湯津上村!F6</f>
        <v>3246864</v>
      </c>
      <c r="G6" s="106">
        <f>+目的・旧大田原!G6+目的・旧黒羽町!G6+目的・旧湯津上村!G6</f>
        <v>3368655</v>
      </c>
      <c r="H6" s="106">
        <f>+目的・旧大田原!H6+目的・旧黒羽町!H6+目的・旧湯津上村!H6</f>
        <v>3432963</v>
      </c>
      <c r="I6" s="106">
        <f>+目的・旧大田原!I6+目的・旧黒羽町!I6+目的・旧湯津上村!I6</f>
        <v>3693013</v>
      </c>
      <c r="J6" s="106">
        <f>+目的・旧大田原!J6+目的・旧黒羽町!J6+目的・旧湯津上村!J6</f>
        <v>3802048</v>
      </c>
      <c r="K6" s="106">
        <f>+目的・旧大田原!K6+目的・旧黒羽町!K6+目的・旧湯津上村!K6</f>
        <v>4027441</v>
      </c>
      <c r="L6" s="106">
        <f>+目的・旧大田原!L6+目的・旧黒羽町!L6+目的・旧湯津上村!L6</f>
        <v>5034664</v>
      </c>
      <c r="M6" s="106">
        <f>+目的・旧大田原!M6+目的・旧黒羽町!M6+目的・旧湯津上村!M6</f>
        <v>3815507</v>
      </c>
      <c r="N6" s="106">
        <f>+目的・旧大田原!N6+目的・旧黒羽町!N6+目的・旧湯津上村!N6</f>
        <v>4093831</v>
      </c>
      <c r="O6" s="106">
        <f>+目的・旧大田原!O6+目的・旧黒羽町!O6+目的・旧湯津上村!O6</f>
        <v>4612402</v>
      </c>
      <c r="P6" s="106">
        <f>+目的・旧大田原!P6+目的・旧黒羽町!P6+目的・旧湯津上村!P6</f>
        <v>4614928</v>
      </c>
      <c r="Q6" s="106">
        <f>+目的・旧大田原!Q6+目的・旧黒羽町!Q6+目的・旧湯津上村!Q6</f>
        <v>5199059</v>
      </c>
      <c r="R6" s="52">
        <v>5484105</v>
      </c>
      <c r="S6" s="52">
        <v>6151618</v>
      </c>
      <c r="T6" s="52">
        <v>6790883</v>
      </c>
      <c r="U6" s="52">
        <v>6737963</v>
      </c>
      <c r="V6" s="52">
        <v>7304257</v>
      </c>
      <c r="W6" s="52">
        <v>8287448</v>
      </c>
      <c r="X6" s="52">
        <v>8695083</v>
      </c>
      <c r="Y6" s="52">
        <v>8688193</v>
      </c>
      <c r="Z6" s="52">
        <v>9377995</v>
      </c>
      <c r="AA6" s="52">
        <v>10030873</v>
      </c>
      <c r="AB6" s="52">
        <v>9839590</v>
      </c>
      <c r="AC6" s="144">
        <v>10702566</v>
      </c>
      <c r="AD6" s="144">
        <v>10415559</v>
      </c>
      <c r="AE6" s="144">
        <v>10398792</v>
      </c>
      <c r="AF6" s="144">
        <v>11013864</v>
      </c>
    </row>
    <row r="7" spans="1:32" ht="18" customHeight="1" x14ac:dyDescent="0.15">
      <c r="A7" s="19" t="s">
        <v>85</v>
      </c>
      <c r="B7" s="108"/>
      <c r="C7" s="108"/>
      <c r="D7" s="106">
        <f>+目的・旧大田原!D7+目的・旧黒羽町!D7+目的・旧湯津上村!D7</f>
        <v>1436023</v>
      </c>
      <c r="E7" s="106">
        <f>+目的・旧大田原!E7+目的・旧黒羽町!E7+目的・旧湯津上村!E7</f>
        <v>1476161</v>
      </c>
      <c r="F7" s="106">
        <f>+目的・旧大田原!F7+目的・旧黒羽町!F7+目的・旧湯津上村!F7</f>
        <v>1627884</v>
      </c>
      <c r="G7" s="106">
        <f>+目的・旧大田原!G7+目的・旧黒羽町!G7+目的・旧湯津上村!G7</f>
        <v>1787612</v>
      </c>
      <c r="H7" s="106">
        <f>+目的・旧大田原!H7+目的・旧黒羽町!H7+目的・旧湯津上村!H7</f>
        <v>1837978</v>
      </c>
      <c r="I7" s="106">
        <f>+目的・旧大田原!I7+目的・旧黒羽町!I7+目的・旧湯津上村!I7</f>
        <v>1756645</v>
      </c>
      <c r="J7" s="106">
        <f>+目的・旧大田原!J7+目的・旧黒羽町!J7+目的・旧湯津上村!J7</f>
        <v>1746990</v>
      </c>
      <c r="K7" s="106">
        <f>+目的・旧大田原!K7+目的・旧黒羽町!K7+目的・旧湯津上村!K7</f>
        <v>1833880</v>
      </c>
      <c r="L7" s="106">
        <f>+目的・旧大田原!L7+目的・旧黒羽町!L7+目的・旧湯津上村!L7</f>
        <v>1858215</v>
      </c>
      <c r="M7" s="106">
        <f>+目的・旧大田原!M7+目的・旧黒羽町!M7+目的・旧湯津上村!M7</f>
        <v>1926917</v>
      </c>
      <c r="N7" s="106">
        <f>+目的・旧大田原!N7+目的・旧黒羽町!N7+目的・旧湯津上村!N7</f>
        <v>2191942</v>
      </c>
      <c r="O7" s="106">
        <f>+目的・旧大田原!O7+目的・旧黒羽町!O7+目的・旧湯津上村!O7</f>
        <v>2279699</v>
      </c>
      <c r="P7" s="106">
        <f>+目的・旧大田原!P7+目的・旧黒羽町!P7+目的・旧湯津上村!P7</f>
        <v>2202060</v>
      </c>
      <c r="Q7" s="106">
        <f>+目的・旧大田原!Q7+目的・旧黒羽町!Q7+目的・旧湯津上村!Q7</f>
        <v>2364449</v>
      </c>
      <c r="R7" s="52">
        <v>2100006</v>
      </c>
      <c r="S7" s="52">
        <v>2231280</v>
      </c>
      <c r="T7" s="52">
        <v>2387078</v>
      </c>
      <c r="U7" s="52">
        <v>2209363</v>
      </c>
      <c r="V7" s="52">
        <v>2346590</v>
      </c>
      <c r="W7" s="52">
        <v>2533315</v>
      </c>
      <c r="X7" s="52">
        <v>2349439</v>
      </c>
      <c r="Y7" s="52">
        <v>2496278</v>
      </c>
      <c r="Z7" s="52">
        <v>2135731</v>
      </c>
      <c r="AA7" s="52">
        <v>2206682</v>
      </c>
      <c r="AB7" s="52">
        <v>2447723</v>
      </c>
      <c r="AC7" s="144">
        <v>2186805</v>
      </c>
      <c r="AD7" s="144">
        <v>2056784</v>
      </c>
      <c r="AE7" s="144">
        <v>1934548</v>
      </c>
      <c r="AF7" s="144">
        <v>2036648</v>
      </c>
    </row>
    <row r="8" spans="1:32" ht="18" customHeight="1" x14ac:dyDescent="0.15">
      <c r="A8" s="19" t="s">
        <v>86</v>
      </c>
      <c r="B8" s="108"/>
      <c r="C8" s="108"/>
      <c r="D8" s="106">
        <f>+目的・旧大田原!D8+目的・旧黒羽町!D8+目的・旧湯津上村!D8</f>
        <v>115139</v>
      </c>
      <c r="E8" s="106">
        <f>+目的・旧大田原!E8+目的・旧黒羽町!E8+目的・旧湯津上村!E8</f>
        <v>142281</v>
      </c>
      <c r="F8" s="106">
        <f>+目的・旧大田原!F8+目的・旧黒羽町!F8+目的・旧湯津上村!F8</f>
        <v>136583</v>
      </c>
      <c r="G8" s="106">
        <f>+目的・旧大田原!G8+目的・旧黒羽町!G8+目的・旧湯津上村!G8</f>
        <v>134545</v>
      </c>
      <c r="H8" s="106">
        <f>+目的・旧大田原!H8+目的・旧黒羽町!H8+目的・旧湯津上村!H8</f>
        <v>145154</v>
      </c>
      <c r="I8" s="106">
        <f>+目的・旧大田原!I8+目的・旧黒羽町!I8+目的・旧湯津上村!I8</f>
        <v>146492</v>
      </c>
      <c r="J8" s="106">
        <f>+目的・旧大田原!J8+目的・旧黒羽町!J8+目的・旧湯津上村!J8</f>
        <v>136082</v>
      </c>
      <c r="K8" s="106">
        <f>+目的・旧大田原!K8+目的・旧黒羽町!K8+目的・旧湯津上村!K8</f>
        <v>128016</v>
      </c>
      <c r="L8" s="106">
        <f>+目的・旧大田原!L8+目的・旧黒羽町!L8+目的・旧湯津上村!L8</f>
        <v>132694</v>
      </c>
      <c r="M8" s="106">
        <f>+目的・旧大田原!M8+目的・旧黒羽町!M8+目的・旧湯津上村!M8</f>
        <v>135998</v>
      </c>
      <c r="N8" s="106">
        <f>+目的・旧大田原!N8+目的・旧黒羽町!N8+目的・旧湯津上村!N8</f>
        <v>128904</v>
      </c>
      <c r="O8" s="106">
        <f>+目的・旧大田原!O8+目的・旧黒羽町!O8+目的・旧湯津上村!O8</f>
        <v>181667</v>
      </c>
      <c r="P8" s="106">
        <f>+目的・旧大田原!P8+目的・旧黒羽町!P8+目的・旧湯津上村!P8</f>
        <v>178708</v>
      </c>
      <c r="Q8" s="106">
        <f>+目的・旧大田原!Q8+目的・旧黒羽町!Q8+目的・旧湯津上村!Q8</f>
        <v>198498</v>
      </c>
      <c r="R8" s="52">
        <v>206486</v>
      </c>
      <c r="S8" s="52">
        <v>274401</v>
      </c>
      <c r="T8" s="52">
        <v>271216</v>
      </c>
      <c r="U8" s="52">
        <v>307152</v>
      </c>
      <c r="V8" s="52">
        <v>363102</v>
      </c>
      <c r="W8" s="52">
        <v>388648</v>
      </c>
      <c r="X8" s="52">
        <v>374285</v>
      </c>
      <c r="Y8" s="52">
        <v>407861</v>
      </c>
      <c r="Z8" s="52">
        <v>414415</v>
      </c>
      <c r="AA8" s="52">
        <v>374755</v>
      </c>
      <c r="AB8" s="52">
        <v>52023</v>
      </c>
      <c r="AC8" s="144">
        <v>43270</v>
      </c>
      <c r="AD8" s="144">
        <v>45809</v>
      </c>
      <c r="AE8" s="144">
        <v>46885</v>
      </c>
      <c r="AF8" s="144">
        <v>46020</v>
      </c>
    </row>
    <row r="9" spans="1:32" ht="18" customHeight="1" x14ac:dyDescent="0.15">
      <c r="A9" s="19" t="s">
        <v>87</v>
      </c>
      <c r="B9" s="108"/>
      <c r="C9" s="108"/>
      <c r="D9" s="106">
        <f>+目的・旧大田原!D9+目的・旧黒羽町!D9+目的・旧湯津上村!D9</f>
        <v>1890944</v>
      </c>
      <c r="E9" s="106">
        <f>+目的・旧大田原!E9+目的・旧黒羽町!E9+目的・旧湯津上村!E9</f>
        <v>1879619</v>
      </c>
      <c r="F9" s="106">
        <f>+目的・旧大田原!F9+目的・旧黒羽町!F9+目的・旧湯津上村!F9</f>
        <v>2333819</v>
      </c>
      <c r="G9" s="106">
        <f>+目的・旧大田原!G9+目的・旧黒羽町!G9+目的・旧湯津上村!G9</f>
        <v>2199340</v>
      </c>
      <c r="H9" s="106">
        <f>+目的・旧大田原!H9+目的・旧黒羽町!H9+目的・旧湯津上村!H9</f>
        <v>2515163</v>
      </c>
      <c r="I9" s="106">
        <f>+目的・旧大田原!I9+目的・旧黒羽町!I9+目的・旧湯津上村!I9</f>
        <v>2744636</v>
      </c>
      <c r="J9" s="106">
        <f>+目的・旧大田原!J9+目的・旧黒羽町!J9+目的・旧湯津上村!J9</f>
        <v>3081466</v>
      </c>
      <c r="K9" s="106">
        <f>+目的・旧大田原!K9+目的・旧黒羽町!K9+目的・旧湯津上村!K9</f>
        <v>1866611</v>
      </c>
      <c r="L9" s="106">
        <f>+目的・旧大田原!L9+目的・旧黒羽町!L9+目的・旧湯津上村!L9</f>
        <v>1874809</v>
      </c>
      <c r="M9" s="106">
        <f>+目的・旧大田原!M9+目的・旧黒羽町!M9+目的・旧湯津上村!M9</f>
        <v>1689847</v>
      </c>
      <c r="N9" s="106">
        <f>+目的・旧大田原!N9+目的・旧黒羽町!N9+目的・旧湯津上村!N9</f>
        <v>1718934</v>
      </c>
      <c r="O9" s="106">
        <f>+目的・旧大田原!O9+目的・旧黒羽町!O9+目的・旧湯津上村!O9</f>
        <v>1712236</v>
      </c>
      <c r="P9" s="106">
        <f>+目的・旧大田原!P9+目的・旧黒羽町!P9+目的・旧湯津上村!P9</f>
        <v>2047232</v>
      </c>
      <c r="Q9" s="106">
        <f>+目的・旧大田原!Q9+目的・旧黒羽町!Q9+目的・旧湯津上村!Q9</f>
        <v>1607230</v>
      </c>
      <c r="R9" s="52">
        <v>1438489</v>
      </c>
      <c r="S9" s="52">
        <v>1199886</v>
      </c>
      <c r="T9" s="52">
        <v>1189562</v>
      </c>
      <c r="U9" s="52">
        <v>1320846</v>
      </c>
      <c r="V9" s="52">
        <v>1124096</v>
      </c>
      <c r="W9" s="52">
        <v>1198397</v>
      </c>
      <c r="X9" s="52">
        <v>1054625</v>
      </c>
      <c r="Y9" s="52">
        <v>1030793</v>
      </c>
      <c r="Z9" s="52">
        <v>1751976</v>
      </c>
      <c r="AA9" s="52">
        <v>1263447</v>
      </c>
      <c r="AB9" s="52">
        <v>1408455</v>
      </c>
      <c r="AC9" s="144">
        <v>1493648</v>
      </c>
      <c r="AD9" s="144">
        <v>1517718</v>
      </c>
      <c r="AE9" s="144">
        <v>1388420</v>
      </c>
      <c r="AF9" s="144">
        <v>1493047</v>
      </c>
    </row>
    <row r="10" spans="1:32" ht="18" customHeight="1" x14ac:dyDescent="0.15">
      <c r="A10" s="19" t="s">
        <v>88</v>
      </c>
      <c r="B10" s="108"/>
      <c r="C10" s="108"/>
      <c r="D10" s="106">
        <f>+目的・旧大田原!D10+目的・旧黒羽町!D10+目的・旧湯津上村!D10</f>
        <v>693115</v>
      </c>
      <c r="E10" s="106">
        <f>+目的・旧大田原!E10+目的・旧黒羽町!E10+目的・旧湯津上村!E10</f>
        <v>784410</v>
      </c>
      <c r="F10" s="106">
        <f>+目的・旧大田原!F10+目的・旧黒羽町!F10+目的・旧湯津上村!F10</f>
        <v>767988</v>
      </c>
      <c r="G10" s="106">
        <f>+目的・旧大田原!G10+目的・旧黒羽町!G10+目的・旧湯津上村!G10</f>
        <v>722695</v>
      </c>
      <c r="H10" s="106">
        <f>+目的・旧大田原!H10+目的・旧黒羽町!H10+目的・旧湯津上村!H10</f>
        <v>691069</v>
      </c>
      <c r="I10" s="106">
        <f>+目的・旧大田原!I10+目的・旧黒羽町!I10+目的・旧湯津上村!I10</f>
        <v>685124</v>
      </c>
      <c r="J10" s="106">
        <f>+目的・旧大田原!J10+目的・旧黒羽町!J10+目的・旧湯津上村!J10</f>
        <v>780130</v>
      </c>
      <c r="K10" s="106">
        <f>+目的・旧大田原!K10+目的・旧黒羽町!K10+目的・旧湯津上村!K10</f>
        <v>765824</v>
      </c>
      <c r="L10" s="106">
        <f>+目的・旧大田原!L10+目的・旧黒羽町!L10+目的・旧湯津上村!L10</f>
        <v>954875</v>
      </c>
      <c r="M10" s="106">
        <f>+目的・旧大田原!M10+目的・旧黒羽町!M10+目的・旧湯津上村!M10</f>
        <v>701468</v>
      </c>
      <c r="N10" s="106">
        <f>+目的・旧大田原!N10+目的・旧黒羽町!N10+目的・旧湯津上村!N10</f>
        <v>778462</v>
      </c>
      <c r="O10" s="106">
        <f>+目的・旧大田原!O10+目的・旧黒羽町!O10+目的・旧湯津上村!O10</f>
        <v>761211</v>
      </c>
      <c r="P10" s="106">
        <f>+目的・旧大田原!P10+目的・旧黒羽町!P10+目的・旧湯津上村!P10</f>
        <v>914712</v>
      </c>
      <c r="Q10" s="106">
        <f>+目的・旧大田原!Q10+目的・旧黒羽町!Q10+目的・旧湯津上村!Q10</f>
        <v>1166199</v>
      </c>
      <c r="R10" s="52">
        <v>1442000</v>
      </c>
      <c r="S10" s="52">
        <v>1551546</v>
      </c>
      <c r="T10" s="52">
        <v>1271541</v>
      </c>
      <c r="U10" s="52">
        <v>1529734</v>
      </c>
      <c r="V10" s="52">
        <v>1197983</v>
      </c>
      <c r="W10" s="52">
        <v>1296474</v>
      </c>
      <c r="X10" s="52">
        <v>1098487</v>
      </c>
      <c r="Y10" s="52">
        <v>1156135</v>
      </c>
      <c r="Z10" s="52">
        <v>1271686</v>
      </c>
      <c r="AA10" s="52">
        <v>1029533</v>
      </c>
      <c r="AB10" s="52">
        <v>1867503</v>
      </c>
      <c r="AC10" s="144">
        <v>1058847</v>
      </c>
      <c r="AD10" s="144">
        <v>1079007</v>
      </c>
      <c r="AE10" s="144">
        <v>1021897</v>
      </c>
      <c r="AF10" s="144">
        <v>1023808</v>
      </c>
    </row>
    <row r="11" spans="1:32" ht="18" customHeight="1" x14ac:dyDescent="0.15">
      <c r="A11" s="19" t="s">
        <v>89</v>
      </c>
      <c r="B11" s="108"/>
      <c r="C11" s="108"/>
      <c r="D11" s="106">
        <f>+目的・旧大田原!D11+目的・旧黒羽町!D11+目的・旧湯津上村!D11</f>
        <v>4503866</v>
      </c>
      <c r="E11" s="106">
        <f>+目的・旧大田原!E11+目的・旧黒羽町!E11+目的・旧湯津上村!E11</f>
        <v>5077139</v>
      </c>
      <c r="F11" s="106">
        <f>+目的・旧大田原!F11+目的・旧黒羽町!F11+目的・旧湯津上村!F11</f>
        <v>5003520</v>
      </c>
      <c r="G11" s="106">
        <f>+目的・旧大田原!G11+目的・旧黒羽町!G11+目的・旧湯津上村!G11</f>
        <v>4065306</v>
      </c>
      <c r="H11" s="106">
        <f>+目的・旧大田原!H11+目的・旧黒羽町!H11+目的・旧湯津上村!H11</f>
        <v>3852084</v>
      </c>
      <c r="I11" s="106">
        <f>+目的・旧大田原!I11+目的・旧黒羽町!I11+目的・旧湯津上村!I11</f>
        <v>3887634</v>
      </c>
      <c r="J11" s="106">
        <f>+目的・旧大田原!J11+目的・旧黒羽町!J11+目的・旧湯津上村!J11</f>
        <v>3931211</v>
      </c>
      <c r="K11" s="106">
        <f>+目的・旧大田原!K11+目的・旧黒羽町!K11+目的・旧湯津上村!K11</f>
        <v>3964836</v>
      </c>
      <c r="L11" s="106">
        <f>+目的・旧大田原!L11+目的・旧黒羽町!L11+目的・旧湯津上村!L11</f>
        <v>3760149</v>
      </c>
      <c r="M11" s="106">
        <f>+目的・旧大田原!M11+目的・旧黒羽町!M11+目的・旧湯津上村!M11</f>
        <v>4475539</v>
      </c>
      <c r="N11" s="106">
        <f>+目的・旧大田原!N11+目的・旧黒羽町!N11+目的・旧湯津上村!N11</f>
        <v>3925060</v>
      </c>
      <c r="O11" s="106">
        <f>+目的・旧大田原!O11+目的・旧黒羽町!O11+目的・旧湯津上村!O11</f>
        <v>3643177</v>
      </c>
      <c r="P11" s="106">
        <f>+目的・旧大田原!P11+目的・旧黒羽町!P11+目的・旧湯津上村!P11</f>
        <v>3625886</v>
      </c>
      <c r="Q11" s="106">
        <f>+目的・旧大田原!Q11+目的・旧黒羽町!Q11+目的・旧湯津上村!Q11</f>
        <v>3431228</v>
      </c>
      <c r="R11" s="52">
        <v>3174838</v>
      </c>
      <c r="S11" s="52">
        <v>4078913</v>
      </c>
      <c r="T11" s="52">
        <v>4314782</v>
      </c>
      <c r="U11" s="52">
        <v>4375703</v>
      </c>
      <c r="V11" s="52">
        <v>4294636</v>
      </c>
      <c r="W11" s="52">
        <v>4285961</v>
      </c>
      <c r="X11" s="52">
        <v>4356105</v>
      </c>
      <c r="Y11" s="52">
        <v>4943367</v>
      </c>
      <c r="Z11" s="52">
        <v>5511330</v>
      </c>
      <c r="AA11" s="52">
        <v>3545069</v>
      </c>
      <c r="AB11" s="52">
        <v>3752396</v>
      </c>
      <c r="AC11" s="144">
        <v>3611534</v>
      </c>
      <c r="AD11" s="144">
        <v>3728926</v>
      </c>
      <c r="AE11" s="144">
        <v>3351707</v>
      </c>
      <c r="AF11" s="144">
        <v>2665770</v>
      </c>
    </row>
    <row r="12" spans="1:32" ht="18" customHeight="1" x14ac:dyDescent="0.15">
      <c r="A12" s="19" t="s">
        <v>90</v>
      </c>
      <c r="B12" s="108"/>
      <c r="C12" s="108"/>
      <c r="D12" s="106">
        <f>+目的・旧大田原!D12+目的・旧黒羽町!D12+目的・旧湯津上村!D12</f>
        <v>805375</v>
      </c>
      <c r="E12" s="106">
        <f>+目的・旧大田原!E12+目的・旧黒羽町!E12+目的・旧湯津上村!E12</f>
        <v>881071</v>
      </c>
      <c r="F12" s="106">
        <f>+目的・旧大田原!F12+目的・旧黒羽町!F12+目的・旧湯津上村!F12</f>
        <v>911664</v>
      </c>
      <c r="G12" s="106">
        <f>+目的・旧大田原!G12+目的・旧黒羽町!G12+目的・旧湯津上村!G12</f>
        <v>929111</v>
      </c>
      <c r="H12" s="106">
        <f>+目的・旧大田原!H12+目的・旧黒羽町!H12+目的・旧湯津上村!H12</f>
        <v>982042</v>
      </c>
      <c r="I12" s="106">
        <f>+目的・旧大田原!I12+目的・旧黒羽町!I12+目的・旧湯津上村!I12</f>
        <v>1043773</v>
      </c>
      <c r="J12" s="106">
        <f>+目的・旧大田原!J12+目的・旧黒羽町!J12+目的・旧湯津上村!J12</f>
        <v>1080938</v>
      </c>
      <c r="K12" s="106">
        <f>+目的・旧大田原!K12+目的・旧黒羽町!K12+目的・旧湯津上村!K12</f>
        <v>1147801</v>
      </c>
      <c r="L12" s="106">
        <f>+目的・旧大田原!L12+目的・旧黒羽町!L12+目的・旧湯津上村!L12</f>
        <v>1178197</v>
      </c>
      <c r="M12" s="106">
        <f>+目的・旧大田原!M12+目的・旧黒羽町!M12+目的・旧湯津上村!M12</f>
        <v>1144605</v>
      </c>
      <c r="N12" s="106">
        <f>+目的・旧大田原!N12+目的・旧黒羽町!N12+目的・旧湯津上村!N12</f>
        <v>1100954</v>
      </c>
      <c r="O12" s="106">
        <f>+目的・旧大田原!O12+目的・旧黒羽町!O12+目的・旧湯津上村!O12</f>
        <v>1146397</v>
      </c>
      <c r="P12" s="106">
        <f>+目的・旧大田原!P12+目的・旧黒羽町!P12+目的・旧湯津上村!P12</f>
        <v>1109709</v>
      </c>
      <c r="Q12" s="106">
        <f>+目的・旧大田原!Q12+目的・旧黒羽町!Q12+目的・旧湯津上村!Q12</f>
        <v>1054504</v>
      </c>
      <c r="R12" s="52">
        <v>1132811</v>
      </c>
      <c r="S12" s="52">
        <v>1097479</v>
      </c>
      <c r="T12" s="52">
        <v>1053156</v>
      </c>
      <c r="U12" s="52">
        <v>1070443</v>
      </c>
      <c r="V12" s="52">
        <v>1084684</v>
      </c>
      <c r="W12" s="52">
        <v>1075739</v>
      </c>
      <c r="X12" s="52">
        <v>1128237</v>
      </c>
      <c r="Y12" s="52">
        <v>1037678</v>
      </c>
      <c r="Z12" s="52">
        <v>1181017</v>
      </c>
      <c r="AA12" s="52">
        <v>1105046</v>
      </c>
      <c r="AB12" s="52">
        <v>1491716</v>
      </c>
      <c r="AC12" s="144">
        <v>1200476</v>
      </c>
      <c r="AD12" s="144">
        <v>1156724</v>
      </c>
      <c r="AE12" s="144">
        <v>1203765</v>
      </c>
      <c r="AF12" s="144">
        <v>1366932</v>
      </c>
    </row>
    <row r="13" spans="1:32" ht="18" customHeight="1" x14ac:dyDescent="0.15">
      <c r="A13" s="19" t="s">
        <v>91</v>
      </c>
      <c r="B13" s="108"/>
      <c r="C13" s="108"/>
      <c r="D13" s="106">
        <f>+目的・旧大田原!D13+目的・旧黒羽町!D13+目的・旧湯津上村!D13</f>
        <v>5334066</v>
      </c>
      <c r="E13" s="106">
        <f>+目的・旧大田原!E13+目的・旧黒羽町!E13+目的・旧湯津上村!E13</f>
        <v>5944868</v>
      </c>
      <c r="F13" s="106">
        <f>+目的・旧大田原!F13+目的・旧黒羽町!F13+目的・旧湯津上村!F13</f>
        <v>5052136</v>
      </c>
      <c r="G13" s="106">
        <f>+目的・旧大田原!G13+目的・旧黒羽町!G13+目的・旧湯津上村!G13</f>
        <v>5655444</v>
      </c>
      <c r="H13" s="106">
        <f>+目的・旧大田原!H13+目的・旧黒羽町!H13+目的・旧湯津上村!H13</f>
        <v>3263994</v>
      </c>
      <c r="I13" s="106">
        <f>+目的・旧大田原!I13+目的・旧黒羽町!I13+目的・旧湯津上村!I13</f>
        <v>3617772</v>
      </c>
      <c r="J13" s="106">
        <f>+目的・旧大田原!J13+目的・旧黒羽町!J13+目的・旧湯津上村!J13</f>
        <v>3844558</v>
      </c>
      <c r="K13" s="106">
        <f>+目的・旧大田原!K13+目的・旧黒羽町!K13+目的・旧湯津上村!K13</f>
        <v>3723166</v>
      </c>
      <c r="L13" s="106">
        <f>+目的・旧大田原!L13+目的・旧黒羽町!L13+目的・旧湯津上村!L13</f>
        <v>3068859</v>
      </c>
      <c r="M13" s="106">
        <f>+目的・旧大田原!M13+目的・旧黒羽町!M13+目的・旧湯津上村!M13</f>
        <v>3188003</v>
      </c>
      <c r="N13" s="106">
        <f>+目的・旧大田原!N13+目的・旧黒羽町!N13+目的・旧湯津上村!N13</f>
        <v>3902304</v>
      </c>
      <c r="O13" s="106">
        <f>+目的・旧大田原!O13+目的・旧黒羽町!O13+目的・旧湯津上村!O13</f>
        <v>3350642</v>
      </c>
      <c r="P13" s="106">
        <f>+目的・旧大田原!P13+目的・旧黒羽町!P13+目的・旧湯津上村!P13</f>
        <v>3411818</v>
      </c>
      <c r="Q13" s="106">
        <f>+目的・旧大田原!Q13+目的・旧黒羽町!Q13+目的・旧湯津上村!Q13</f>
        <v>3677127</v>
      </c>
      <c r="R13" s="52">
        <v>3480616</v>
      </c>
      <c r="S13" s="52">
        <v>3818756</v>
      </c>
      <c r="T13" s="52">
        <v>4758650</v>
      </c>
      <c r="U13" s="52">
        <v>4377968</v>
      </c>
      <c r="V13" s="52">
        <v>6587629</v>
      </c>
      <c r="W13" s="52">
        <v>3900470</v>
      </c>
      <c r="X13" s="52">
        <v>3506840</v>
      </c>
      <c r="Y13" s="52">
        <v>3711226</v>
      </c>
      <c r="Z13" s="52">
        <v>3788704</v>
      </c>
      <c r="AA13" s="52">
        <v>3795789</v>
      </c>
      <c r="AB13" s="52">
        <v>4879310</v>
      </c>
      <c r="AC13" s="144">
        <v>5705088</v>
      </c>
      <c r="AD13" s="144">
        <v>4512012</v>
      </c>
      <c r="AE13" s="144">
        <v>4215206</v>
      </c>
      <c r="AF13" s="144">
        <v>4867229</v>
      </c>
    </row>
    <row r="14" spans="1:32" ht="18" customHeight="1" x14ac:dyDescent="0.15">
      <c r="A14" s="19" t="s">
        <v>92</v>
      </c>
      <c r="B14" s="108"/>
      <c r="C14" s="108"/>
      <c r="D14" s="106">
        <f>+目的・旧大田原!D14+目的・旧黒羽町!D14+目的・旧湯津上村!D14</f>
        <v>72567</v>
      </c>
      <c r="E14" s="106">
        <f>+目的・旧大田原!E14+目的・旧黒羽町!E14+目的・旧湯津上村!E14</f>
        <v>23725</v>
      </c>
      <c r="F14" s="106">
        <f>+目的・旧大田原!F14+目的・旧黒羽町!F14+目的・旧湯津上村!F14</f>
        <v>23502</v>
      </c>
      <c r="G14" s="106">
        <f>+目的・旧大田原!G14+目的・旧黒羽町!G14+目的・旧湯津上村!G14</f>
        <v>59820</v>
      </c>
      <c r="H14" s="106">
        <f>+目的・旧大田原!H14+目的・旧黒羽町!H14+目的・旧湯津上村!H14</f>
        <v>68849</v>
      </c>
      <c r="I14" s="106">
        <f>+目的・旧大田原!I14+目的・旧黒羽町!I14+目的・旧湯津上村!I14</f>
        <v>0</v>
      </c>
      <c r="J14" s="106">
        <f>+目的・旧大田原!J14+目的・旧黒羽町!J14+目的・旧湯津上村!J14</f>
        <v>105462</v>
      </c>
      <c r="K14" s="106">
        <f>+目的・旧大田原!K14+目的・旧黒羽町!K14+目的・旧湯津上村!K14</f>
        <v>482343</v>
      </c>
      <c r="L14" s="106">
        <f>+目的・旧大田原!L14+目的・旧黒羽町!L14+目的・旧湯津上村!L14</f>
        <v>653816</v>
      </c>
      <c r="M14" s="106">
        <f>+目的・旧大田原!M14+目的・旧黒羽町!M14+目的・旧湯津上村!M14</f>
        <v>128181</v>
      </c>
      <c r="N14" s="106">
        <f>+目的・旧大田原!N14+目的・旧黒羽町!N14+目的・旧湯津上村!N14</f>
        <v>394387</v>
      </c>
      <c r="O14" s="106">
        <f>+目的・旧大田原!O14+目的・旧黒羽町!O14+目的・旧湯津上村!O14</f>
        <v>210664</v>
      </c>
      <c r="P14" s="106">
        <f>+目的・旧大田原!P14+目的・旧黒羽町!P14+目的・旧湯津上村!P14</f>
        <v>462</v>
      </c>
      <c r="Q14" s="106">
        <f>+目的・旧大田原!Q14+目的・旧黒羽町!Q14+目的・旧湯津上村!Q14</f>
        <v>13148</v>
      </c>
      <c r="R14" s="52">
        <v>0</v>
      </c>
      <c r="S14" s="52">
        <v>12175</v>
      </c>
      <c r="T14" s="52">
        <v>4964</v>
      </c>
      <c r="U14" s="52">
        <v>6487</v>
      </c>
      <c r="V14" s="52">
        <v>3063</v>
      </c>
      <c r="W14" s="52">
        <v>41576</v>
      </c>
      <c r="X14" s="52">
        <v>839953</v>
      </c>
      <c r="Y14" s="52">
        <v>749113</v>
      </c>
      <c r="Z14" s="52">
        <v>93747</v>
      </c>
      <c r="AA14" s="52">
        <v>11838</v>
      </c>
      <c r="AB14" s="52">
        <v>91347</v>
      </c>
      <c r="AC14" s="144">
        <v>8618</v>
      </c>
      <c r="AD14" s="144">
        <v>2016968</v>
      </c>
      <c r="AE14" s="144">
        <v>3379771</v>
      </c>
      <c r="AF14" s="144">
        <v>359613</v>
      </c>
    </row>
    <row r="15" spans="1:32" ht="18" customHeight="1" x14ac:dyDescent="0.15">
      <c r="A15" s="19" t="s">
        <v>93</v>
      </c>
      <c r="B15" s="108"/>
      <c r="C15" s="108"/>
      <c r="D15" s="106">
        <f>+目的・旧大田原!D15+目的・旧黒羽町!D15+目的・旧湯津上村!D15</f>
        <v>1561596</v>
      </c>
      <c r="E15" s="106">
        <f>+目的・旧大田原!E15+目的・旧黒羽町!E15+目的・旧湯津上村!E15</f>
        <v>1665342</v>
      </c>
      <c r="F15" s="106">
        <f>+目的・旧大田原!F15+目的・旧黒羽町!F15+目的・旧湯津上村!F15</f>
        <v>1814476</v>
      </c>
      <c r="G15" s="106">
        <f>+目的・旧大田原!G15+目的・旧黒羽町!G15+目的・旧湯津上村!G15</f>
        <v>2239048</v>
      </c>
      <c r="H15" s="106">
        <f>+目的・旧大田原!H15+目的・旧黒羽町!H15+目的・旧湯津上村!H15</f>
        <v>2925985</v>
      </c>
      <c r="I15" s="106">
        <f>+目的・旧大田原!I15+目的・旧黒羽町!I15+目的・旧湯津上村!I15</f>
        <v>3587082</v>
      </c>
      <c r="J15" s="106">
        <f>+目的・旧大田原!J15+目的・旧黒羽町!J15+目的・旧湯津上村!J15</f>
        <v>3685109</v>
      </c>
      <c r="K15" s="106">
        <f>+目的・旧大田原!K15+目的・旧黒羽町!K15+目的・旧湯津上村!K15</f>
        <v>3727965</v>
      </c>
      <c r="L15" s="106">
        <f>+目的・旧大田原!L15+目的・旧黒羽町!L15+目的・旧湯津上村!L15</f>
        <v>4600085</v>
      </c>
      <c r="M15" s="106">
        <f>+目的・旧大田原!M15+目的・旧黒羽町!M15+目的・旧湯津上村!M15</f>
        <v>3600845</v>
      </c>
      <c r="N15" s="106">
        <f>+目的・旧大田原!N15+目的・旧黒羽町!N15+目的・旧湯津上村!N15</f>
        <v>3546196</v>
      </c>
      <c r="O15" s="106">
        <f>+目的・旧大田原!O15+目的・旧黒羽町!O15+目的・旧湯津上村!O15</f>
        <v>3508071</v>
      </c>
      <c r="P15" s="106">
        <f>+目的・旧大田原!P15+目的・旧黒羽町!P15+目的・旧湯津上村!P15</f>
        <v>3348814</v>
      </c>
      <c r="Q15" s="106">
        <f>+目的・旧大田原!Q15+目的・旧黒羽町!Q15+目的・旧湯津上村!Q15</f>
        <v>3006848</v>
      </c>
      <c r="R15" s="52">
        <v>2589441</v>
      </c>
      <c r="S15" s="52">
        <v>2682036</v>
      </c>
      <c r="T15" s="52">
        <v>3133075</v>
      </c>
      <c r="U15" s="52">
        <v>3479521</v>
      </c>
      <c r="V15" s="52">
        <v>3579878</v>
      </c>
      <c r="W15" s="52">
        <v>3659159</v>
      </c>
      <c r="X15" s="52">
        <v>4024187</v>
      </c>
      <c r="Y15" s="52">
        <v>3995861</v>
      </c>
      <c r="Z15" s="52">
        <v>4034034</v>
      </c>
      <c r="AA15" s="52">
        <v>4118439</v>
      </c>
      <c r="AB15" s="52">
        <v>4115036</v>
      </c>
      <c r="AC15" s="144">
        <v>3996906</v>
      </c>
      <c r="AD15" s="144">
        <v>3836739</v>
      </c>
      <c r="AE15" s="144">
        <v>3711099</v>
      </c>
      <c r="AF15" s="144">
        <v>3497190</v>
      </c>
    </row>
    <row r="16" spans="1:32" ht="18" customHeight="1" x14ac:dyDescent="0.15">
      <c r="A16" s="19" t="s">
        <v>72</v>
      </c>
      <c r="B16" s="108"/>
      <c r="C16" s="108"/>
      <c r="D16" s="106">
        <f>+目的・旧大田原!D16+目的・旧黒羽町!D16+目的・旧湯津上村!D16</f>
        <v>0</v>
      </c>
      <c r="E16" s="106">
        <f>+目的・旧大田原!E16+目的・旧黒羽町!E16+目的・旧湯津上村!E16</f>
        <v>0</v>
      </c>
      <c r="F16" s="106">
        <f>+目的・旧大田原!F16+目的・旧黒羽町!F16+目的・旧湯津上村!F16</f>
        <v>0</v>
      </c>
      <c r="G16" s="106">
        <f>+目的・旧大田原!G16+目的・旧黒羽町!G16+目的・旧湯津上村!G16</f>
        <v>0</v>
      </c>
      <c r="H16" s="106">
        <f>+目的・旧大田原!H16+目的・旧黒羽町!H16+目的・旧湯津上村!H16</f>
        <v>0</v>
      </c>
      <c r="I16" s="106">
        <f>+目的・旧大田原!I16+目的・旧黒羽町!I16+目的・旧湯津上村!I16</f>
        <v>0</v>
      </c>
      <c r="J16" s="106">
        <f>+目的・旧大田原!J16+目的・旧黒羽町!J16+目的・旧湯津上村!J16</f>
        <v>0</v>
      </c>
      <c r="K16" s="106">
        <f>+目的・旧大田原!K16+目的・旧黒羽町!K16+目的・旧湯津上村!K16</f>
        <v>0</v>
      </c>
      <c r="L16" s="106">
        <f>+目的・旧大田原!L16+目的・旧黒羽町!L16+目的・旧湯津上村!L16</f>
        <v>19400</v>
      </c>
      <c r="M16" s="106">
        <f>+目的・旧大田原!M16+目的・旧黒羽町!M16+目的・旧湯津上村!M16</f>
        <v>9312</v>
      </c>
      <c r="N16" s="106">
        <f>+目的・旧大田原!N16+目的・旧黒羽町!N16+目的・旧湯津上村!N16</f>
        <v>18624</v>
      </c>
      <c r="O16" s="106">
        <f>+目的・旧大田原!O16+目的・旧黒羽町!O16+目的・旧湯津上村!O16</f>
        <v>17072</v>
      </c>
      <c r="P16" s="106">
        <f>+目的・旧大田原!P16+目的・旧黒羽町!P16+目的・旧湯津上村!P16</f>
        <v>0</v>
      </c>
      <c r="Q16" s="106">
        <f>+目的・旧大田原!Q16+目的・旧黒羽町!Q16+目的・旧湯津上村!Q16</f>
        <v>1</v>
      </c>
      <c r="R16" s="52">
        <v>1</v>
      </c>
      <c r="S16" s="52">
        <v>1</v>
      </c>
      <c r="T16" s="52">
        <v>1</v>
      </c>
      <c r="U16" s="52">
        <v>1</v>
      </c>
      <c r="V16" s="52">
        <v>1</v>
      </c>
      <c r="W16" s="52">
        <v>1</v>
      </c>
      <c r="X16" s="52">
        <v>0</v>
      </c>
      <c r="Y16" s="52">
        <v>1</v>
      </c>
      <c r="Z16" s="52">
        <v>1</v>
      </c>
      <c r="AA16" s="52">
        <v>1</v>
      </c>
      <c r="AB16" s="52">
        <v>1</v>
      </c>
      <c r="AC16" s="52">
        <v>1</v>
      </c>
      <c r="AD16" s="52">
        <v>1</v>
      </c>
      <c r="AE16" s="52">
        <v>1</v>
      </c>
      <c r="AF16" s="52">
        <v>1</v>
      </c>
    </row>
    <row r="17" spans="1:32" ht="18" customHeight="1" x14ac:dyDescent="0.15">
      <c r="A17" s="19" t="s">
        <v>95</v>
      </c>
      <c r="B17" s="108"/>
      <c r="C17" s="108"/>
      <c r="D17" s="106">
        <f>+目的・旧大田原!D17+目的・旧黒羽町!D17+目的・旧湯津上村!D17</f>
        <v>0</v>
      </c>
      <c r="E17" s="106">
        <f>+目的・旧大田原!E17+目的・旧黒羽町!E17+目的・旧湯津上村!E17</f>
        <v>0</v>
      </c>
      <c r="F17" s="106">
        <f>+目的・旧大田原!F17+目的・旧黒羽町!F17+目的・旧湯津上村!F17</f>
        <v>0</v>
      </c>
      <c r="G17" s="106">
        <f>+目的・旧大田原!G17+目的・旧黒羽町!G17+目的・旧湯津上村!G17</f>
        <v>0</v>
      </c>
      <c r="H17" s="106">
        <f>+目的・旧大田原!H17+目的・旧黒羽町!H17+目的・旧湯津上村!H17</f>
        <v>0</v>
      </c>
      <c r="I17" s="106">
        <f>+目的・旧大田原!I17+目的・旧黒羽町!I17+目的・旧湯津上村!I17</f>
        <v>0</v>
      </c>
      <c r="J17" s="106">
        <f>+目的・旧大田原!J17+目的・旧黒羽町!J17+目的・旧湯津上村!J17</f>
        <v>0</v>
      </c>
      <c r="K17" s="106">
        <f>+目的・旧大田原!K17+目的・旧黒羽町!K17+目的・旧湯津上村!K17</f>
        <v>0</v>
      </c>
      <c r="L17" s="106">
        <f>+目的・旧大田原!L17+目的・旧黒羽町!L17+目的・旧湯津上村!L17</f>
        <v>0</v>
      </c>
      <c r="M17" s="106">
        <f>+目的・旧大田原!M17+目的・旧黒羽町!M17+目的・旧湯津上村!M17</f>
        <v>0</v>
      </c>
      <c r="N17" s="106">
        <f>+目的・旧大田原!N17+目的・旧黒羽町!N17+目的・旧湯津上村!N17</f>
        <v>0</v>
      </c>
      <c r="O17" s="106">
        <f>+目的・旧大田原!O17+目的・旧黒羽町!O17+目的・旧湯津上村!O17</f>
        <v>1</v>
      </c>
      <c r="P17" s="106">
        <f>+目的・旧大田原!P17+目的・旧黒羽町!P17+目的・旧湯津上村!P17</f>
        <v>0</v>
      </c>
      <c r="Q17" s="106">
        <f>+目的・旧大田原!Q17+目的・旧黒羽町!Q17+目的・旧湯津上村!Q17</f>
        <v>1</v>
      </c>
      <c r="R17" s="52">
        <v>1</v>
      </c>
      <c r="S17" s="52">
        <v>1</v>
      </c>
      <c r="T17" s="52">
        <v>1</v>
      </c>
      <c r="U17" s="52">
        <v>1</v>
      </c>
      <c r="V17" s="52">
        <v>1</v>
      </c>
      <c r="W17" s="52">
        <v>1</v>
      </c>
      <c r="X17" s="52">
        <v>0</v>
      </c>
      <c r="Y17" s="52">
        <v>1</v>
      </c>
      <c r="Z17" s="52">
        <v>1</v>
      </c>
      <c r="AA17" s="52">
        <v>1</v>
      </c>
      <c r="AB17" s="52">
        <v>1</v>
      </c>
      <c r="AC17" s="52">
        <v>1</v>
      </c>
      <c r="AD17" s="52">
        <v>1</v>
      </c>
      <c r="AE17" s="52">
        <v>1</v>
      </c>
      <c r="AF17" s="52">
        <v>1</v>
      </c>
    </row>
    <row r="18" spans="1:32" ht="18" customHeight="1" x14ac:dyDescent="0.15">
      <c r="A18" s="19" t="s">
        <v>94</v>
      </c>
      <c r="B18" s="108"/>
      <c r="C18" s="108"/>
      <c r="D18" s="106">
        <f>+目的・旧大田原!D18+目的・旧黒羽町!D18+目的・旧湯津上村!D18</f>
        <v>0</v>
      </c>
      <c r="E18" s="106">
        <f>+目的・旧大田原!E18+目的・旧黒羽町!E18+目的・旧湯津上村!E18</f>
        <v>0</v>
      </c>
      <c r="F18" s="106">
        <f>+目的・旧大田原!F18+目的・旧黒羽町!F18+目的・旧湯津上村!F18</f>
        <v>0</v>
      </c>
      <c r="G18" s="106">
        <f>+目的・旧大田原!G18+目的・旧黒羽町!G18+目的・旧湯津上村!G18</f>
        <v>0</v>
      </c>
      <c r="H18" s="106">
        <f>+目的・旧大田原!H18+目的・旧黒羽町!H18+目的・旧湯津上村!H18</f>
        <v>0</v>
      </c>
      <c r="I18" s="106">
        <f>+目的・旧大田原!I18+目的・旧黒羽町!I18+目的・旧湯津上村!I18</f>
        <v>0</v>
      </c>
      <c r="J18" s="106">
        <f>+目的・旧大田原!J18+目的・旧黒羽町!J18+目的・旧湯津上村!J18</f>
        <v>0</v>
      </c>
      <c r="K18" s="106">
        <f>+目的・旧大田原!K18+目的・旧黒羽町!K18+目的・旧湯津上村!K18</f>
        <v>0</v>
      </c>
      <c r="L18" s="106">
        <f>+目的・旧大田原!L18+目的・旧黒羽町!L18+目的・旧湯津上村!L18</f>
        <v>0</v>
      </c>
      <c r="M18" s="106">
        <f>+目的・旧大田原!M18+目的・旧黒羽町!M18+目的・旧湯津上村!M18</f>
        <v>0</v>
      </c>
      <c r="N18" s="106">
        <f>+目的・旧大田原!N18+目的・旧黒羽町!N18+目的・旧湯津上村!N18</f>
        <v>0</v>
      </c>
      <c r="O18" s="106">
        <f>+目的・旧大田原!O18+目的・旧黒羽町!O18+目的・旧湯津上村!O18</f>
        <v>1</v>
      </c>
      <c r="P18" s="106">
        <f>+目的・旧大田原!P18+目的・旧黒羽町!P18+目的・旧湯津上村!P18</f>
        <v>0</v>
      </c>
      <c r="Q18" s="106">
        <f>+目的・旧大田原!Q18+目的・旧黒羽町!Q18+目的・旧湯津上村!Q18</f>
        <v>1</v>
      </c>
      <c r="R18" s="52">
        <v>1</v>
      </c>
      <c r="S18" s="52">
        <v>1</v>
      </c>
      <c r="T18" s="52">
        <v>1</v>
      </c>
      <c r="U18" s="52">
        <v>1</v>
      </c>
      <c r="V18" s="52">
        <v>1</v>
      </c>
      <c r="W18" s="52">
        <v>1</v>
      </c>
      <c r="X18" s="52">
        <v>0</v>
      </c>
      <c r="Y18" s="52">
        <v>1</v>
      </c>
      <c r="Z18" s="52">
        <v>1</v>
      </c>
      <c r="AA18" s="52">
        <v>1</v>
      </c>
      <c r="AB18" s="52">
        <v>1</v>
      </c>
      <c r="AC18" s="52">
        <v>1</v>
      </c>
      <c r="AD18" s="52">
        <v>1</v>
      </c>
      <c r="AE18" s="52">
        <v>1</v>
      </c>
      <c r="AF18" s="52">
        <v>1</v>
      </c>
    </row>
    <row r="19" spans="1:32" ht="18" customHeight="1" x14ac:dyDescent="0.15">
      <c r="A19" s="19" t="s">
        <v>96</v>
      </c>
      <c r="B19" s="108"/>
      <c r="C19" s="108"/>
      <c r="D19" s="106">
        <f>+目的・旧大田原!D19+目的・旧黒羽町!D19+目的・旧湯津上村!D19</f>
        <v>23129795</v>
      </c>
      <c r="E19" s="106">
        <f>+目的・旧大田原!E19+目的・旧黒羽町!E19+目的・旧湯津上村!E19</f>
        <v>27146889</v>
      </c>
      <c r="F19" s="106">
        <f>+目的・旧大田原!F19+目的・旧黒羽町!F19+目的・旧湯津上村!F19</f>
        <v>27629521</v>
      </c>
      <c r="G19" s="106">
        <f>+目的・旧大田原!G19+目的・旧黒羽町!G19+目的・旧湯津上村!G19</f>
        <v>31089085</v>
      </c>
      <c r="H19" s="106">
        <f>+目的・旧大田原!H19+目的・旧黒羽町!H19+目的・旧湯津上村!H19</f>
        <v>25571954</v>
      </c>
      <c r="I19" s="106">
        <f>+目的・旧大田原!I19+目的・旧黒羽町!I19+目的・旧湯津上村!I19</f>
        <v>25558394</v>
      </c>
      <c r="J19" s="106">
        <f>+目的・旧大田原!J19+目的・旧黒羽町!J19+目的・旧湯津上村!J19</f>
        <v>26981067</v>
      </c>
      <c r="K19" s="106">
        <f>+目的・旧大田原!K19+目的・旧黒羽町!K19+目的・旧湯津上村!K19</f>
        <v>26702538</v>
      </c>
      <c r="L19" s="106">
        <f>+目的・旧大田原!L19+目的・旧黒羽町!L19+目的・旧湯津上村!L19</f>
        <v>28035395</v>
      </c>
      <c r="M19" s="106">
        <f>+目的・旧大田原!M19+目的・旧黒羽町!M19+目的・旧湯津上村!M19</f>
        <v>25896431</v>
      </c>
      <c r="N19" s="106">
        <f>+目的・旧大田原!N19+目的・旧黒羽町!N19+目的・旧湯津上村!N19</f>
        <v>27190142</v>
      </c>
      <c r="O19" s="106">
        <f>+目的・旧大田原!O19+目的・旧黒羽町!O19+目的・旧湯津上村!O19</f>
        <v>26340665</v>
      </c>
      <c r="P19" s="106">
        <f>+目的・旧大田原!P19+目的・旧黒羽町!P19+目的・旧湯津上村!P19</f>
        <v>26051421</v>
      </c>
      <c r="Q19" s="106">
        <f>+目的・旧大田原!Q19+目的・旧黒羽町!Q19+目的・旧湯津上村!Q19</f>
        <v>26561232</v>
      </c>
      <c r="R19" s="53">
        <f t="shared" ref="R19:X19" si="0">SUM(R4:R18)</f>
        <v>27399612</v>
      </c>
      <c r="S19" s="53">
        <f t="shared" si="0"/>
        <v>28856417</v>
      </c>
      <c r="T19" s="53">
        <f t="shared" si="0"/>
        <v>28681347</v>
      </c>
      <c r="U19" s="53">
        <f t="shared" si="0"/>
        <v>28730307</v>
      </c>
      <c r="V19" s="53">
        <f t="shared" si="0"/>
        <v>32713532</v>
      </c>
      <c r="W19" s="53">
        <f t="shared" si="0"/>
        <v>31324967</v>
      </c>
      <c r="X19" s="53">
        <f t="shared" si="0"/>
        <v>32357923</v>
      </c>
      <c r="Y19" s="53">
        <f t="shared" ref="Y19" si="1">SUM(Y4:Y18)</f>
        <v>32309186</v>
      </c>
      <c r="Z19" s="53">
        <f t="shared" ref="Z19:AC19" si="2">SUM(Z4:Z18)</f>
        <v>35601350</v>
      </c>
      <c r="AA19" s="53">
        <f t="shared" si="2"/>
        <v>31742996</v>
      </c>
      <c r="AB19" s="53">
        <f t="shared" si="2"/>
        <v>34287175</v>
      </c>
      <c r="AC19" s="53">
        <f t="shared" si="2"/>
        <v>34102595</v>
      </c>
      <c r="AD19" s="53">
        <f t="shared" ref="AD19:AE19" si="3">SUM(AD4:AD18)</f>
        <v>34007617</v>
      </c>
      <c r="AE19" s="53">
        <f t="shared" si="3"/>
        <v>34608498</v>
      </c>
      <c r="AF19" s="53">
        <f t="shared" ref="AF19" si="4">SUM(AF4:AF18)</f>
        <v>32264261</v>
      </c>
    </row>
    <row r="20" spans="1:32" ht="18" customHeight="1" x14ac:dyDescent="0.15"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</row>
    <row r="21" spans="1:32" ht="18" customHeight="1" x14ac:dyDescent="0.15"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</row>
    <row r="22" spans="1:32" ht="18" customHeight="1" x14ac:dyDescent="0.15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</row>
    <row r="23" spans="1:32" ht="18" customHeight="1" x14ac:dyDescent="0.15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</row>
    <row r="24" spans="1:32" ht="18" customHeight="1" x14ac:dyDescent="0.15"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</row>
    <row r="25" spans="1:32" ht="18" customHeight="1" x14ac:dyDescent="0.15"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</row>
    <row r="26" spans="1:32" ht="18" customHeight="1" x14ac:dyDescent="0.15"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</row>
    <row r="27" spans="1:32" ht="18" customHeight="1" x14ac:dyDescent="0.15"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</row>
    <row r="28" spans="1:32" ht="18" customHeight="1" x14ac:dyDescent="0.15"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</row>
    <row r="29" spans="1:32" ht="18" customHeight="1" x14ac:dyDescent="0.15"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</row>
    <row r="30" spans="1:32" ht="18" customHeight="1" x14ac:dyDescent="0.2">
      <c r="A30" s="31" t="s">
        <v>84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8" t="s">
        <v>167</v>
      </c>
      <c r="M30" s="110"/>
      <c r="N30" s="110"/>
      <c r="O30" s="110"/>
      <c r="P30" s="110"/>
      <c r="Q30" s="110"/>
      <c r="R30" s="32"/>
      <c r="S30" s="32"/>
      <c r="T30" s="32"/>
      <c r="U30" s="18" t="s">
        <v>167</v>
      </c>
      <c r="W30" s="32"/>
      <c r="X30" s="32"/>
      <c r="Y30" s="32"/>
      <c r="Z30" s="32"/>
      <c r="AA30" s="32"/>
      <c r="AB30" s="32"/>
      <c r="AE30" s="18" t="s">
        <v>167</v>
      </c>
    </row>
    <row r="31" spans="1:32" ht="18" customHeight="1" x14ac:dyDescent="0.15">
      <c r="B31" s="109"/>
      <c r="C31" s="109"/>
      <c r="D31" s="109"/>
      <c r="E31" s="109"/>
      <c r="F31" s="109"/>
      <c r="G31" s="109"/>
      <c r="H31" s="109"/>
      <c r="I31" s="109"/>
      <c r="J31" s="109"/>
      <c r="L31" s="18" t="s">
        <v>344</v>
      </c>
      <c r="M31" s="109"/>
      <c r="N31" s="109"/>
      <c r="O31" s="109"/>
      <c r="P31" s="109"/>
      <c r="Q31" s="109"/>
      <c r="V31" s="18" t="s">
        <v>344</v>
      </c>
      <c r="AF31" s="18" t="s">
        <v>344</v>
      </c>
    </row>
    <row r="32" spans="1:32" ht="18" customHeight="1" x14ac:dyDescent="0.15">
      <c r="A32" s="17"/>
      <c r="B32" s="96" t="s">
        <v>168</v>
      </c>
      <c r="C32" s="96" t="s">
        <v>197</v>
      </c>
      <c r="D32" s="96" t="s">
        <v>198</v>
      </c>
      <c r="E32" s="96" t="s">
        <v>199</v>
      </c>
      <c r="F32" s="96" t="s">
        <v>200</v>
      </c>
      <c r="G32" s="96" t="s">
        <v>201</v>
      </c>
      <c r="H32" s="96" t="s">
        <v>202</v>
      </c>
      <c r="I32" s="96" t="s">
        <v>203</v>
      </c>
      <c r="J32" s="97" t="s">
        <v>224</v>
      </c>
      <c r="K32" s="97" t="s">
        <v>226</v>
      </c>
      <c r="L32" s="105" t="s">
        <v>206</v>
      </c>
      <c r="M32" s="105" t="s">
        <v>207</v>
      </c>
      <c r="N32" s="105" t="s">
        <v>208</v>
      </c>
      <c r="O32" s="81" t="s">
        <v>209</v>
      </c>
      <c r="P32" s="81" t="s">
        <v>210</v>
      </c>
      <c r="Q32" s="81" t="s">
        <v>211</v>
      </c>
      <c r="R32" s="2" t="s">
        <v>164</v>
      </c>
      <c r="S32" s="2" t="s">
        <v>311</v>
      </c>
      <c r="T32" s="2" t="s">
        <v>312</v>
      </c>
      <c r="U32" s="2" t="s">
        <v>319</v>
      </c>
      <c r="V32" s="2" t="s">
        <v>320</v>
      </c>
      <c r="W32" s="2" t="s">
        <v>321</v>
      </c>
      <c r="X32" s="39" t="s">
        <v>329</v>
      </c>
      <c r="Y32" s="39" t="s">
        <v>325</v>
      </c>
      <c r="Z32" s="39" t="s">
        <v>326</v>
      </c>
      <c r="AA32" s="39" t="s">
        <v>327</v>
      </c>
      <c r="AB32" s="39" t="s">
        <v>328</v>
      </c>
      <c r="AC32" s="39" t="s">
        <v>333</v>
      </c>
      <c r="AD32" s="39" t="s">
        <v>339</v>
      </c>
      <c r="AE32" s="39" t="str">
        <f>AE3</f>
        <v>１８(H30)</v>
      </c>
      <c r="AF32" s="39" t="str">
        <f>AF3</f>
        <v>１９(R１)</v>
      </c>
    </row>
    <row r="33" spans="1:32" s="34" customFormat="1" ht="18" customHeight="1" x14ac:dyDescent="0.15">
      <c r="A33" s="19" t="s">
        <v>75</v>
      </c>
      <c r="B33" s="108"/>
      <c r="C33" s="108"/>
      <c r="D33" s="107">
        <f t="shared" ref="D33:Q47" si="5">D4/D$19*100</f>
        <v>1.629417813690091</v>
      </c>
      <c r="E33" s="107">
        <f t="shared" si="5"/>
        <v>1.5327539004561443</v>
      </c>
      <c r="F33" s="107">
        <f t="shared" si="5"/>
        <v>1.4758453467217185</v>
      </c>
      <c r="G33" s="107">
        <f t="shared" si="5"/>
        <v>1.3475404631561205</v>
      </c>
      <c r="H33" s="107">
        <f t="shared" si="5"/>
        <v>1.6891826099796676</v>
      </c>
      <c r="I33" s="107">
        <f t="shared" si="5"/>
        <v>1.6946330821881843</v>
      </c>
      <c r="J33" s="107">
        <f t="shared" si="5"/>
        <v>1.6145692088455954</v>
      </c>
      <c r="K33" s="107">
        <f t="shared" si="5"/>
        <v>1.6494649310114267</v>
      </c>
      <c r="L33" s="107">
        <f t="shared" si="5"/>
        <v>1.5250578777292063</v>
      </c>
      <c r="M33" s="107">
        <f t="shared" si="5"/>
        <v>1.533759613438624</v>
      </c>
      <c r="N33" s="107">
        <f t="shared" si="5"/>
        <v>1.4518938518232085</v>
      </c>
      <c r="O33" s="107">
        <f t="shared" si="5"/>
        <v>1.4541014814925894</v>
      </c>
      <c r="P33" s="107">
        <f t="shared" si="5"/>
        <v>1.4054204567190405</v>
      </c>
      <c r="Q33" s="107">
        <f t="shared" si="5"/>
        <v>1.3617365339077645</v>
      </c>
      <c r="R33" s="33">
        <f t="shared" ref="R33:S47" si="6">R4/R$19*100</f>
        <v>1.1174793278094595</v>
      </c>
      <c r="S33" s="33">
        <f t="shared" si="6"/>
        <v>0.91454874664446384</v>
      </c>
      <c r="T33" s="33">
        <f t="shared" ref="T33:U47" si="7">T4/T$19*100</f>
        <v>0.94700224504797492</v>
      </c>
      <c r="U33" s="33">
        <f t="shared" si="7"/>
        <v>0.95472004528179955</v>
      </c>
      <c r="V33" s="33">
        <f t="shared" ref="V33:W47" si="8">V4/V$19*100</f>
        <v>0.79260472394115067</v>
      </c>
      <c r="W33" s="33">
        <f t="shared" si="8"/>
        <v>0.86373913817690529</v>
      </c>
      <c r="X33" s="33">
        <f t="shared" ref="X33:AA47" si="9">X4/X$19*100</f>
        <v>1.0708814654142047</v>
      </c>
      <c r="Y33" s="33">
        <f t="shared" si="9"/>
        <v>0.84898455813773832</v>
      </c>
      <c r="Z33" s="33">
        <f t="shared" si="9"/>
        <v>0.76365362549453875</v>
      </c>
      <c r="AA33" s="33">
        <f t="shared" si="9"/>
        <v>0.90779395870509516</v>
      </c>
      <c r="AB33" s="33">
        <f t="shared" ref="AB33" si="10">AB4/AB$19*100</f>
        <v>0.85768512570662359</v>
      </c>
      <c r="AC33" s="33">
        <f t="shared" ref="AC33" si="11">AC4/AC$19*100</f>
        <v>0.80329077596587584</v>
      </c>
      <c r="AD33" s="33">
        <f t="shared" ref="AD33:AE33" si="12">AD4/AD$19*100</f>
        <v>0.80382286121370994</v>
      </c>
      <c r="AE33" s="33">
        <f t="shared" si="12"/>
        <v>0.79369523635495542</v>
      </c>
      <c r="AF33" s="33">
        <f t="shared" ref="AF33" si="13">AF4/AF$19*100</f>
        <v>0.85597807431572659</v>
      </c>
    </row>
    <row r="34" spans="1:32" s="34" customFormat="1" ht="18" customHeight="1" x14ac:dyDescent="0.15">
      <c r="A34" s="19" t="s">
        <v>74</v>
      </c>
      <c r="B34" s="108"/>
      <c r="C34" s="108"/>
      <c r="D34" s="107">
        <f t="shared" si="5"/>
        <v>16.733325997917404</v>
      </c>
      <c r="E34" s="107">
        <f t="shared" si="5"/>
        <v>21.991514386786641</v>
      </c>
      <c r="F34" s="107">
        <f t="shared" si="5"/>
        <v>22.813699882817367</v>
      </c>
      <c r="G34" s="107">
        <f t="shared" si="5"/>
        <v>30.58491750400502</v>
      </c>
      <c r="H34" s="107">
        <f t="shared" si="5"/>
        <v>21.21353729949616</v>
      </c>
      <c r="I34" s="107">
        <f t="shared" si="5"/>
        <v>15.506068182531344</v>
      </c>
      <c r="J34" s="107">
        <f t="shared" si="5"/>
        <v>16.127772115165055</v>
      </c>
      <c r="K34" s="107">
        <f t="shared" si="5"/>
        <v>17.205128591147403</v>
      </c>
      <c r="L34" s="107">
        <f t="shared" si="5"/>
        <v>15.951535549971741</v>
      </c>
      <c r="M34" s="107">
        <f t="shared" si="5"/>
        <v>18.083650214193607</v>
      </c>
      <c r="N34" s="107">
        <f t="shared" si="5"/>
        <v>18.373467854636434</v>
      </c>
      <c r="O34" s="107">
        <f t="shared" si="5"/>
        <v>17.214466681080374</v>
      </c>
      <c r="P34" s="107">
        <f t="shared" si="5"/>
        <v>16.24080314083443</v>
      </c>
      <c r="Q34" s="107">
        <f t="shared" si="5"/>
        <v>16.871374791651231</v>
      </c>
      <c r="R34" s="33">
        <f t="shared" si="6"/>
        <v>22.061013126755224</v>
      </c>
      <c r="S34" s="33">
        <f t="shared" si="6"/>
        <v>19.040541311833689</v>
      </c>
      <c r="T34" s="33">
        <f t="shared" si="7"/>
        <v>11.278493998207267</v>
      </c>
      <c r="U34" s="33">
        <f t="shared" si="7"/>
        <v>10.584049798005987</v>
      </c>
      <c r="V34" s="33">
        <f t="shared" si="8"/>
        <v>13.964624791966823</v>
      </c>
      <c r="W34" s="33">
        <f t="shared" si="8"/>
        <v>14.005476845354698</v>
      </c>
      <c r="X34" s="33">
        <f t="shared" si="9"/>
        <v>14.167061958828445</v>
      </c>
      <c r="Y34" s="33">
        <f t="shared" si="9"/>
        <v>11.818242650867155</v>
      </c>
      <c r="Z34" s="33">
        <f t="shared" si="9"/>
        <v>16.203995073220536</v>
      </c>
      <c r="AA34" s="33">
        <f t="shared" si="9"/>
        <v>12.517284127812006</v>
      </c>
      <c r="AB34" s="33">
        <f t="shared" ref="AB34" si="14">AB5/AB$19*100</f>
        <v>11.806154925274539</v>
      </c>
      <c r="AC34" s="33">
        <f t="shared" ref="AC34" si="15">AC5/AC$19*100</f>
        <v>11.20410631507661</v>
      </c>
      <c r="AD34" s="33">
        <f t="shared" ref="AD34:AE34" si="16">AD5/AD$19*100</f>
        <v>9.9036842246253247</v>
      </c>
      <c r="AE34" s="33">
        <f t="shared" si="16"/>
        <v>10.638193544256096</v>
      </c>
      <c r="AF34" s="33">
        <f t="shared" ref="AF34" si="17">AF5/AF$19*100</f>
        <v>11.213528182157962</v>
      </c>
    </row>
    <row r="35" spans="1:32" s="34" customFormat="1" ht="18" customHeight="1" x14ac:dyDescent="0.15">
      <c r="A35" s="19" t="s">
        <v>76</v>
      </c>
      <c r="B35" s="108"/>
      <c r="C35" s="108"/>
      <c r="D35" s="107">
        <f t="shared" si="5"/>
        <v>10.67817073173368</v>
      </c>
      <c r="E35" s="107">
        <f t="shared" si="5"/>
        <v>10.631663908155369</v>
      </c>
      <c r="F35" s="107">
        <f t="shared" si="5"/>
        <v>11.751430652742767</v>
      </c>
      <c r="G35" s="107">
        <f t="shared" si="5"/>
        <v>10.835490976977932</v>
      </c>
      <c r="H35" s="107">
        <f t="shared" si="5"/>
        <v>13.424719127838255</v>
      </c>
      <c r="I35" s="107">
        <f t="shared" si="5"/>
        <v>14.449315555586162</v>
      </c>
      <c r="J35" s="107">
        <f t="shared" si="5"/>
        <v>14.091540560645729</v>
      </c>
      <c r="K35" s="107">
        <f t="shared" si="5"/>
        <v>15.082614993376284</v>
      </c>
      <c r="L35" s="107">
        <f t="shared" si="5"/>
        <v>17.958241715517119</v>
      </c>
      <c r="M35" s="107">
        <f t="shared" si="5"/>
        <v>14.733717553588754</v>
      </c>
      <c r="N35" s="107">
        <f t="shared" si="5"/>
        <v>15.056306068574413</v>
      </c>
      <c r="O35" s="107">
        <f t="shared" si="5"/>
        <v>17.510575378412049</v>
      </c>
      <c r="P35" s="107">
        <f t="shared" si="5"/>
        <v>17.714688193016421</v>
      </c>
      <c r="Q35" s="107">
        <f t="shared" si="5"/>
        <v>19.573862387106139</v>
      </c>
      <c r="R35" s="33">
        <f t="shared" si="6"/>
        <v>20.015265179667509</v>
      </c>
      <c r="S35" s="33">
        <f t="shared" si="6"/>
        <v>21.318024340998399</v>
      </c>
      <c r="T35" s="33">
        <f t="shared" si="7"/>
        <v>23.677001641519833</v>
      </c>
      <c r="U35" s="33">
        <f t="shared" si="7"/>
        <v>23.45245736497003</v>
      </c>
      <c r="V35" s="33">
        <f t="shared" si="8"/>
        <v>22.327937564185977</v>
      </c>
      <c r="W35" s="33">
        <f t="shared" si="8"/>
        <v>26.456366258901404</v>
      </c>
      <c r="X35" s="33">
        <f t="shared" si="9"/>
        <v>26.871573308336259</v>
      </c>
      <c r="Y35" s="33">
        <f t="shared" si="9"/>
        <v>26.890782701860704</v>
      </c>
      <c r="Z35" s="33">
        <f t="shared" si="9"/>
        <v>26.341683672107941</v>
      </c>
      <c r="AA35" s="33">
        <f t="shared" si="9"/>
        <v>31.600271757587091</v>
      </c>
      <c r="AB35" s="33">
        <f t="shared" ref="AB35" si="18">AB6/AB$19*100</f>
        <v>28.697581530120225</v>
      </c>
      <c r="AC35" s="33">
        <f t="shared" ref="AC35" si="19">AC6/AC$19*100</f>
        <v>31.383435776661571</v>
      </c>
      <c r="AD35" s="33">
        <f t="shared" ref="AD35:AE35" si="20">AD6/AD$19*100</f>
        <v>30.627135679633184</v>
      </c>
      <c r="AE35" s="33">
        <f t="shared" si="20"/>
        <v>30.046932403711946</v>
      </c>
      <c r="AF35" s="33">
        <f t="shared" ref="AF35" si="21">AF6/AF$19*100</f>
        <v>34.136421100734339</v>
      </c>
    </row>
    <row r="36" spans="1:32" s="34" customFormat="1" ht="18" customHeight="1" x14ac:dyDescent="0.15">
      <c r="A36" s="19" t="s">
        <v>85</v>
      </c>
      <c r="B36" s="108"/>
      <c r="C36" s="108"/>
      <c r="D36" s="107">
        <f t="shared" si="5"/>
        <v>6.2085418396488166</v>
      </c>
      <c r="E36" s="107">
        <f t="shared" si="5"/>
        <v>5.4376801702766011</v>
      </c>
      <c r="F36" s="107">
        <f t="shared" si="5"/>
        <v>5.8918285264518335</v>
      </c>
      <c r="G36" s="107">
        <f t="shared" si="5"/>
        <v>5.7499665879520094</v>
      </c>
      <c r="H36" s="107">
        <f t="shared" si="5"/>
        <v>7.1874757791289632</v>
      </c>
      <c r="I36" s="107">
        <f t="shared" si="5"/>
        <v>6.8730648725424617</v>
      </c>
      <c r="J36" s="107">
        <f t="shared" si="5"/>
        <v>6.4748736586288453</v>
      </c>
      <c r="K36" s="107">
        <f t="shared" si="5"/>
        <v>6.8678115915423472</v>
      </c>
      <c r="L36" s="107">
        <f t="shared" si="5"/>
        <v>6.6281035098667243</v>
      </c>
      <c r="M36" s="107">
        <f t="shared" si="5"/>
        <v>7.440859321502642</v>
      </c>
      <c r="N36" s="107">
        <f t="shared" si="5"/>
        <v>8.0615320067103724</v>
      </c>
      <c r="O36" s="107">
        <f t="shared" si="5"/>
        <v>8.6546751951782532</v>
      </c>
      <c r="P36" s="107">
        <f t="shared" si="5"/>
        <v>8.4527442860026714</v>
      </c>
      <c r="Q36" s="107">
        <f t="shared" si="5"/>
        <v>8.9018800031564798</v>
      </c>
      <c r="R36" s="33">
        <f t="shared" si="6"/>
        <v>7.6643640063224261</v>
      </c>
      <c r="S36" s="33">
        <f t="shared" si="6"/>
        <v>7.732352911312586</v>
      </c>
      <c r="T36" s="33">
        <f t="shared" si="7"/>
        <v>8.3227541579549946</v>
      </c>
      <c r="U36" s="33">
        <f t="shared" si="7"/>
        <v>7.6900083246586952</v>
      </c>
      <c r="V36" s="33">
        <f t="shared" si="8"/>
        <v>7.1731477970645301</v>
      </c>
      <c r="W36" s="33">
        <f t="shared" si="8"/>
        <v>8.0872072427083488</v>
      </c>
      <c r="X36" s="33">
        <f t="shared" si="9"/>
        <v>7.2607843216636621</v>
      </c>
      <c r="Y36" s="33">
        <f t="shared" si="9"/>
        <v>7.726217553113222</v>
      </c>
      <c r="Z36" s="33">
        <f t="shared" si="9"/>
        <v>5.9990168912133948</v>
      </c>
      <c r="AA36" s="33">
        <f t="shared" si="9"/>
        <v>6.9517130645135063</v>
      </c>
      <c r="AB36" s="33">
        <f t="shared" ref="AB36" si="22">AB7/AB$19*100</f>
        <v>7.1388879369618516</v>
      </c>
      <c r="AC36" s="33">
        <f t="shared" ref="AC36" si="23">AC7/AC$19*100</f>
        <v>6.4124299045277926</v>
      </c>
      <c r="AD36" s="33">
        <f t="shared" ref="AD36:AE36" si="24">AD7/AD$19*100</f>
        <v>6.0480097738103789</v>
      </c>
      <c r="AE36" s="33">
        <f t="shared" si="24"/>
        <v>5.5898062955520347</v>
      </c>
      <c r="AF36" s="33">
        <f t="shared" ref="AF36" si="25">AF7/AF$19*100</f>
        <v>6.3123962454928071</v>
      </c>
    </row>
    <row r="37" spans="1:32" s="34" customFormat="1" ht="18" customHeight="1" x14ac:dyDescent="0.15">
      <c r="A37" s="19" t="s">
        <v>86</v>
      </c>
      <c r="B37" s="108"/>
      <c r="C37" s="108"/>
      <c r="D37" s="107">
        <f t="shared" si="5"/>
        <v>0.49779515987928125</v>
      </c>
      <c r="E37" s="107">
        <f t="shared" si="5"/>
        <v>0.52411530470397549</v>
      </c>
      <c r="F37" s="107">
        <f t="shared" si="5"/>
        <v>0.49433719824531158</v>
      </c>
      <c r="G37" s="107">
        <f t="shared" si="5"/>
        <v>0.43277246660684937</v>
      </c>
      <c r="H37" s="107">
        <f t="shared" si="5"/>
        <v>0.56762967741925385</v>
      </c>
      <c r="I37" s="107">
        <f t="shared" si="5"/>
        <v>0.57316590392964439</v>
      </c>
      <c r="J37" s="107">
        <f t="shared" si="5"/>
        <v>0.50436107660234486</v>
      </c>
      <c r="K37" s="107">
        <f t="shared" si="5"/>
        <v>0.47941510278910565</v>
      </c>
      <c r="L37" s="107">
        <f t="shared" si="5"/>
        <v>0.47330882978463473</v>
      </c>
      <c r="M37" s="107">
        <f t="shared" si="5"/>
        <v>0.5251611698924844</v>
      </c>
      <c r="N37" s="107">
        <f t="shared" si="5"/>
        <v>0.4740835851464108</v>
      </c>
      <c r="O37" s="107">
        <f t="shared" si="5"/>
        <v>0.68968266366851405</v>
      </c>
      <c r="P37" s="107">
        <f t="shared" si="5"/>
        <v>0.68598177427634377</v>
      </c>
      <c r="Q37" s="107">
        <f t="shared" si="5"/>
        <v>0.74732226276251046</v>
      </c>
      <c r="R37" s="33">
        <f t="shared" si="6"/>
        <v>0.75360921169248674</v>
      </c>
      <c r="S37" s="33">
        <f t="shared" si="6"/>
        <v>0.95091847335031232</v>
      </c>
      <c r="T37" s="33">
        <f t="shared" si="7"/>
        <v>0.945618070169438</v>
      </c>
      <c r="U37" s="33">
        <f t="shared" si="7"/>
        <v>1.0690870793688352</v>
      </c>
      <c r="V37" s="33">
        <f t="shared" si="8"/>
        <v>1.1099443496348849</v>
      </c>
      <c r="W37" s="33">
        <f t="shared" si="8"/>
        <v>1.240697236807943</v>
      </c>
      <c r="X37" s="33">
        <f t="shared" si="9"/>
        <v>1.1567027957882217</v>
      </c>
      <c r="Y37" s="33">
        <f t="shared" si="9"/>
        <v>1.2623685412563475</v>
      </c>
      <c r="Z37" s="33">
        <f t="shared" si="9"/>
        <v>1.1640429365740343</v>
      </c>
      <c r="AA37" s="33">
        <f t="shared" si="9"/>
        <v>1.1805911452088518</v>
      </c>
      <c r="AB37" s="33">
        <f t="shared" ref="AB37" si="26">AB8/AB$19*100</f>
        <v>0.15172728578542852</v>
      </c>
      <c r="AC37" s="33">
        <f t="shared" ref="AC37" si="27">AC8/AC$19*100</f>
        <v>0.12688183993036306</v>
      </c>
      <c r="AD37" s="33">
        <f t="shared" ref="AD37:AE37" si="28">AD8/AD$19*100</f>
        <v>0.13470217569199278</v>
      </c>
      <c r="AE37" s="33">
        <f t="shared" si="28"/>
        <v>0.13547250735931965</v>
      </c>
      <c r="AF37" s="33">
        <f t="shared" ref="AF37" si="29">AF8/AF$19*100</f>
        <v>0.14263460117682536</v>
      </c>
    </row>
    <row r="38" spans="1:32" s="34" customFormat="1" ht="18" customHeight="1" x14ac:dyDescent="0.15">
      <c r="A38" s="19" t="s">
        <v>87</v>
      </c>
      <c r="B38" s="108"/>
      <c r="C38" s="108"/>
      <c r="D38" s="107">
        <f t="shared" si="5"/>
        <v>8.1753599631989822</v>
      </c>
      <c r="E38" s="107">
        <f t="shared" si="5"/>
        <v>6.9238836170140896</v>
      </c>
      <c r="F38" s="107">
        <f t="shared" si="5"/>
        <v>8.4468311991366054</v>
      </c>
      <c r="G38" s="107">
        <f t="shared" si="5"/>
        <v>7.0743156319975329</v>
      </c>
      <c r="H38" s="107">
        <f t="shared" si="5"/>
        <v>9.8356308634060579</v>
      </c>
      <c r="I38" s="107">
        <f t="shared" si="5"/>
        <v>10.738687258675174</v>
      </c>
      <c r="J38" s="107">
        <f t="shared" si="5"/>
        <v>11.420845587759743</v>
      </c>
      <c r="K38" s="107">
        <f t="shared" si="5"/>
        <v>6.9903879548827899</v>
      </c>
      <c r="L38" s="107">
        <f t="shared" si="5"/>
        <v>6.6872929737569242</v>
      </c>
      <c r="M38" s="107">
        <f t="shared" si="5"/>
        <v>6.5254049872741149</v>
      </c>
      <c r="N38" s="107">
        <f t="shared" si="5"/>
        <v>6.3219015185724299</v>
      </c>
      <c r="O38" s="107">
        <f t="shared" si="5"/>
        <v>6.5003522120645014</v>
      </c>
      <c r="P38" s="107">
        <f t="shared" si="5"/>
        <v>7.8584273771476809</v>
      </c>
      <c r="Q38" s="107">
        <f t="shared" si="5"/>
        <v>6.0510370904482143</v>
      </c>
      <c r="R38" s="33">
        <f t="shared" si="6"/>
        <v>5.250034197564549</v>
      </c>
      <c r="S38" s="33">
        <f t="shared" si="6"/>
        <v>4.158125383341944</v>
      </c>
      <c r="T38" s="33">
        <f t="shared" si="7"/>
        <v>4.1475109240859576</v>
      </c>
      <c r="U38" s="33">
        <f t="shared" si="7"/>
        <v>4.5973960528858955</v>
      </c>
      <c r="V38" s="33">
        <f t="shared" si="8"/>
        <v>3.4361804772410389</v>
      </c>
      <c r="W38" s="33">
        <f t="shared" si="8"/>
        <v>3.8256927772661342</v>
      </c>
      <c r="X38" s="33">
        <f t="shared" si="9"/>
        <v>3.2592481291212665</v>
      </c>
      <c r="Y38" s="33">
        <f t="shared" si="9"/>
        <v>3.1904022589736556</v>
      </c>
      <c r="Z38" s="33">
        <f t="shared" si="9"/>
        <v>4.9210942843459584</v>
      </c>
      <c r="AA38" s="33">
        <f t="shared" si="9"/>
        <v>3.9802386643025129</v>
      </c>
      <c r="AB38" s="33">
        <f t="shared" ref="AB38" si="30">AB9/AB$19*100</f>
        <v>4.1078187398057731</v>
      </c>
      <c r="AC38" s="33">
        <f t="shared" ref="AC38" si="31">AC9/AC$19*100</f>
        <v>4.3798661069634139</v>
      </c>
      <c r="AD38" s="33">
        <f t="shared" ref="AD38:AE38" si="32">AD9/AD$19*100</f>
        <v>4.4628766549564469</v>
      </c>
      <c r="AE38" s="33">
        <f t="shared" si="32"/>
        <v>4.0117892432084172</v>
      </c>
      <c r="AF38" s="33">
        <f t="shared" ref="AF38" si="33">AF9/AF$19*100</f>
        <v>4.6275567879890387</v>
      </c>
    </row>
    <row r="39" spans="1:32" s="34" customFormat="1" ht="18" customHeight="1" x14ac:dyDescent="0.15">
      <c r="A39" s="19" t="s">
        <v>88</v>
      </c>
      <c r="B39" s="108"/>
      <c r="C39" s="108"/>
      <c r="D39" s="107">
        <f t="shared" si="5"/>
        <v>2.9966326982145755</v>
      </c>
      <c r="E39" s="107">
        <f t="shared" si="5"/>
        <v>2.8895023661827328</v>
      </c>
      <c r="F39" s="107">
        <f t="shared" si="5"/>
        <v>2.7795921615868768</v>
      </c>
      <c r="G39" s="107">
        <f t="shared" si="5"/>
        <v>2.3245939853167119</v>
      </c>
      <c r="H39" s="107">
        <f t="shared" si="5"/>
        <v>2.7024489407418768</v>
      </c>
      <c r="I39" s="107">
        <f t="shared" si="5"/>
        <v>2.6806222644505757</v>
      </c>
      <c r="J39" s="107">
        <f t="shared" si="5"/>
        <v>2.8913978828190894</v>
      </c>
      <c r="K39" s="107">
        <f t="shared" si="5"/>
        <v>2.8679820622294407</v>
      </c>
      <c r="L39" s="107">
        <f t="shared" si="5"/>
        <v>3.4059623558005869</v>
      </c>
      <c r="M39" s="107">
        <f t="shared" si="5"/>
        <v>2.7087439191910265</v>
      </c>
      <c r="N39" s="107">
        <f t="shared" si="5"/>
        <v>2.8630302850202107</v>
      </c>
      <c r="O39" s="107">
        <f t="shared" si="5"/>
        <v>2.8898700924976648</v>
      </c>
      <c r="P39" s="107">
        <f t="shared" si="5"/>
        <v>3.5111789103557922</v>
      </c>
      <c r="Q39" s="107">
        <f t="shared" si="5"/>
        <v>4.3906058273200577</v>
      </c>
      <c r="R39" s="33">
        <f t="shared" si="6"/>
        <v>5.2628482476321192</v>
      </c>
      <c r="S39" s="33">
        <f t="shared" si="6"/>
        <v>5.3767797990997988</v>
      </c>
      <c r="T39" s="33">
        <f t="shared" si="7"/>
        <v>4.4333378066239364</v>
      </c>
      <c r="U39" s="33">
        <f t="shared" si="7"/>
        <v>5.3244610299500099</v>
      </c>
      <c r="V39" s="33">
        <f t="shared" si="8"/>
        <v>3.6620411394281729</v>
      </c>
      <c r="W39" s="33">
        <f t="shared" si="8"/>
        <v>4.1387880791702036</v>
      </c>
      <c r="X39" s="33">
        <f t="shared" si="9"/>
        <v>3.3948007107872775</v>
      </c>
      <c r="Y39" s="33">
        <f t="shared" si="9"/>
        <v>3.5783476562981189</v>
      </c>
      <c r="Z39" s="33">
        <f t="shared" si="9"/>
        <v>3.5720162297216258</v>
      </c>
      <c r="AA39" s="33">
        <f t="shared" si="9"/>
        <v>3.243339097544542</v>
      </c>
      <c r="AB39" s="33">
        <f t="shared" ref="AB39" si="34">AB10/AB$19*100</f>
        <v>5.4466516999432004</v>
      </c>
      <c r="AC39" s="33">
        <f t="shared" ref="AC39" si="35">AC10/AC$19*100</f>
        <v>3.1048868861739116</v>
      </c>
      <c r="AD39" s="33">
        <f t="shared" ref="AD39:AE39" si="36">AD10/AD$19*100</f>
        <v>3.1728391907024833</v>
      </c>
      <c r="AE39" s="33">
        <f t="shared" si="36"/>
        <v>2.9527343255405074</v>
      </c>
      <c r="AF39" s="33">
        <f t="shared" ref="AF39" si="37">AF10/AF$19*100</f>
        <v>3.1731952577497431</v>
      </c>
    </row>
    <row r="40" spans="1:32" s="34" customFormat="1" ht="18" customHeight="1" x14ac:dyDescent="0.15">
      <c r="A40" s="19" t="s">
        <v>89</v>
      </c>
      <c r="B40" s="108"/>
      <c r="C40" s="108"/>
      <c r="D40" s="107">
        <f t="shared" si="5"/>
        <v>19.47213972281207</v>
      </c>
      <c r="E40" s="107">
        <f t="shared" si="5"/>
        <v>18.702470842975782</v>
      </c>
      <c r="F40" s="107">
        <f t="shared" si="5"/>
        <v>18.109325890955546</v>
      </c>
      <c r="G40" s="107">
        <f t="shared" si="5"/>
        <v>13.076312795953951</v>
      </c>
      <c r="H40" s="107">
        <f t="shared" si="5"/>
        <v>15.063706121166961</v>
      </c>
      <c r="I40" s="107">
        <f t="shared" si="5"/>
        <v>15.210791413576299</v>
      </c>
      <c r="J40" s="107">
        <f t="shared" si="5"/>
        <v>14.570257729243991</v>
      </c>
      <c r="K40" s="107">
        <f t="shared" si="5"/>
        <v>14.848161624187185</v>
      </c>
      <c r="L40" s="107">
        <f t="shared" si="5"/>
        <v>13.412149177851784</v>
      </c>
      <c r="M40" s="107">
        <f t="shared" si="5"/>
        <v>17.282454868008646</v>
      </c>
      <c r="N40" s="107">
        <f t="shared" si="5"/>
        <v>14.435599490432965</v>
      </c>
      <c r="O40" s="107">
        <f t="shared" si="5"/>
        <v>13.830998571979864</v>
      </c>
      <c r="P40" s="107">
        <f t="shared" si="5"/>
        <v>13.918188954068956</v>
      </c>
      <c r="Q40" s="107">
        <f t="shared" si="5"/>
        <v>12.918180903656879</v>
      </c>
      <c r="R40" s="33">
        <f t="shared" si="6"/>
        <v>11.587164081009615</v>
      </c>
      <c r="S40" s="33">
        <f t="shared" si="6"/>
        <v>14.135202579031208</v>
      </c>
      <c r="T40" s="33">
        <f t="shared" si="7"/>
        <v>15.04386108504597</v>
      </c>
      <c r="U40" s="33">
        <f t="shared" si="7"/>
        <v>15.230268858595908</v>
      </c>
      <c r="V40" s="33">
        <f t="shared" si="8"/>
        <v>13.128010757138666</v>
      </c>
      <c r="W40" s="33">
        <f t="shared" si="8"/>
        <v>13.682252243074988</v>
      </c>
      <c r="X40" s="33">
        <f t="shared" si="9"/>
        <v>13.462251579002768</v>
      </c>
      <c r="Y40" s="33">
        <f t="shared" si="9"/>
        <v>15.300190478336409</v>
      </c>
      <c r="Z40" s="33">
        <f t="shared" si="9"/>
        <v>15.480676996799279</v>
      </c>
      <c r="AA40" s="33">
        <f t="shared" si="9"/>
        <v>11.168035304544032</v>
      </c>
      <c r="AB40" s="33">
        <f t="shared" ref="AB40" si="38">AB11/AB$19*100</f>
        <v>10.944022072392958</v>
      </c>
      <c r="AC40" s="33">
        <f t="shared" ref="AC40" si="39">AC11/AC$19*100</f>
        <v>10.590202886319942</v>
      </c>
      <c r="AD40" s="33">
        <f t="shared" ref="AD40:AE40" si="40">AD11/AD$19*100</f>
        <v>10.964972935327989</v>
      </c>
      <c r="AE40" s="33">
        <f t="shared" si="40"/>
        <v>9.6846358371287877</v>
      </c>
      <c r="AF40" s="33">
        <f t="shared" ref="AF40" si="41">AF11/AF$19*100</f>
        <v>8.2622998865524924</v>
      </c>
    </row>
    <row r="41" spans="1:32" s="34" customFormat="1" ht="18" customHeight="1" x14ac:dyDescent="0.15">
      <c r="A41" s="19" t="s">
        <v>90</v>
      </c>
      <c r="B41" s="108"/>
      <c r="C41" s="108"/>
      <c r="D41" s="107">
        <f t="shared" si="5"/>
        <v>3.4819807092972508</v>
      </c>
      <c r="E41" s="107">
        <f t="shared" si="5"/>
        <v>3.2455689489871196</v>
      </c>
      <c r="F41" s="107">
        <f t="shared" si="5"/>
        <v>3.2996011765821058</v>
      </c>
      <c r="G41" s="107">
        <f t="shared" si="5"/>
        <v>2.9885440501063316</v>
      </c>
      <c r="H41" s="107">
        <f t="shared" si="5"/>
        <v>3.8403088008057575</v>
      </c>
      <c r="I41" s="107">
        <f t="shared" si="5"/>
        <v>4.0838755361545793</v>
      </c>
      <c r="J41" s="107">
        <f t="shared" si="5"/>
        <v>4.0062833690009372</v>
      </c>
      <c r="K41" s="107">
        <f t="shared" si="5"/>
        <v>4.2984715535279827</v>
      </c>
      <c r="L41" s="107">
        <f t="shared" si="5"/>
        <v>4.2025339753550819</v>
      </c>
      <c r="M41" s="107">
        <f t="shared" si="5"/>
        <v>4.4199333877320779</v>
      </c>
      <c r="N41" s="107">
        <f t="shared" si="5"/>
        <v>4.0490924983032448</v>
      </c>
      <c r="O41" s="107">
        <f t="shared" si="5"/>
        <v>4.3521946010095034</v>
      </c>
      <c r="P41" s="107">
        <f t="shared" si="5"/>
        <v>4.2596870243661566</v>
      </c>
      <c r="Q41" s="107">
        <f t="shared" si="5"/>
        <v>3.9700869297026582</v>
      </c>
      <c r="R41" s="33">
        <f t="shared" si="6"/>
        <v>4.1344052609212127</v>
      </c>
      <c r="S41" s="33">
        <f t="shared" si="6"/>
        <v>3.8032407141884592</v>
      </c>
      <c r="T41" s="33">
        <f t="shared" si="7"/>
        <v>3.6719195928977815</v>
      </c>
      <c r="U41" s="33">
        <f t="shared" si="7"/>
        <v>3.725832097791367</v>
      </c>
      <c r="V41" s="33">
        <f t="shared" si="8"/>
        <v>3.3157043391095771</v>
      </c>
      <c r="W41" s="33">
        <f t="shared" si="8"/>
        <v>3.4341265227829294</v>
      </c>
      <c r="X41" s="33">
        <f t="shared" si="9"/>
        <v>3.4867410989265291</v>
      </c>
      <c r="Y41" s="33">
        <f t="shared" si="9"/>
        <v>3.2117119880395624</v>
      </c>
      <c r="Z41" s="33">
        <f t="shared" si="9"/>
        <v>3.3173376852282286</v>
      </c>
      <c r="AA41" s="33">
        <f t="shared" si="9"/>
        <v>3.4812277958892102</v>
      </c>
      <c r="AB41" s="33">
        <f t="shared" ref="AB41" si="42">AB12/AB$19*100</f>
        <v>4.3506529773887763</v>
      </c>
      <c r="AC41" s="33">
        <f t="shared" ref="AC41" si="43">AC12/AC$19*100</f>
        <v>3.5201895926101812</v>
      </c>
      <c r="AD41" s="33">
        <f t="shared" ref="AD41:AE41" si="44">AD12/AD$19*100</f>
        <v>3.4013674054256726</v>
      </c>
      <c r="AE41" s="33">
        <f t="shared" si="44"/>
        <v>3.4782353166554638</v>
      </c>
      <c r="AF41" s="33">
        <f t="shared" ref="AF41" si="45">AF12/AF$19*100</f>
        <v>4.2366753727909652</v>
      </c>
    </row>
    <row r="42" spans="1:32" s="34" customFormat="1" ht="18" customHeight="1" x14ac:dyDescent="0.15">
      <c r="A42" s="19" t="s">
        <v>91</v>
      </c>
      <c r="B42" s="108"/>
      <c r="C42" s="108"/>
      <c r="D42" s="107">
        <f t="shared" si="5"/>
        <v>23.06144952862747</v>
      </c>
      <c r="E42" s="107">
        <f t="shared" si="5"/>
        <v>21.898892355584465</v>
      </c>
      <c r="F42" s="107">
        <f t="shared" si="5"/>
        <v>18.28528261492481</v>
      </c>
      <c r="G42" s="107">
        <f t="shared" si="5"/>
        <v>18.191091825314253</v>
      </c>
      <c r="H42" s="107">
        <f t="shared" si="5"/>
        <v>12.763960079077258</v>
      </c>
      <c r="I42" s="107">
        <f t="shared" si="5"/>
        <v>14.154926948852889</v>
      </c>
      <c r="J42" s="107">
        <f t="shared" si="5"/>
        <v>14.249095486105126</v>
      </c>
      <c r="K42" s="107">
        <f t="shared" si="5"/>
        <v>13.94311656817041</v>
      </c>
      <c r="L42" s="107">
        <f t="shared" si="5"/>
        <v>10.946373325576472</v>
      </c>
      <c r="M42" s="107">
        <f t="shared" si="5"/>
        <v>12.31058828145083</v>
      </c>
      <c r="N42" s="107">
        <f t="shared" si="5"/>
        <v>14.351907393495775</v>
      </c>
      <c r="O42" s="107">
        <f t="shared" si="5"/>
        <v>12.720415372960403</v>
      </c>
      <c r="P42" s="107">
        <f t="shared" si="5"/>
        <v>13.096475620274225</v>
      </c>
      <c r="Q42" s="107">
        <f t="shared" si="5"/>
        <v>13.843962508967959</v>
      </c>
      <c r="R42" s="33">
        <f t="shared" si="6"/>
        <v>12.70315798632477</v>
      </c>
      <c r="S42" s="33">
        <f t="shared" si="6"/>
        <v>13.233645743336741</v>
      </c>
      <c r="T42" s="33">
        <f t="shared" si="7"/>
        <v>16.591445304155343</v>
      </c>
      <c r="U42" s="33">
        <f t="shared" si="7"/>
        <v>15.238152519567578</v>
      </c>
      <c r="V42" s="33">
        <f t="shared" si="8"/>
        <v>20.137321155049843</v>
      </c>
      <c r="W42" s="33">
        <f t="shared" si="8"/>
        <v>12.45163322917467</v>
      </c>
      <c r="X42" s="33">
        <f t="shared" si="9"/>
        <v>10.837654814865589</v>
      </c>
      <c r="Y42" s="33">
        <f t="shared" si="9"/>
        <v>11.486597031568669</v>
      </c>
      <c r="Z42" s="33">
        <f t="shared" si="9"/>
        <v>10.642023406415769</v>
      </c>
      <c r="AA42" s="33">
        <f t="shared" si="9"/>
        <v>11.957878834121392</v>
      </c>
      <c r="AB42" s="33">
        <f t="shared" ref="AB42" si="46">AB13/AB$19*100</f>
        <v>14.230714545599046</v>
      </c>
      <c r="AC42" s="33">
        <f t="shared" ref="AC42" si="47">AC13/AC$19*100</f>
        <v>16.729190256635896</v>
      </c>
      <c r="AD42" s="33">
        <f t="shared" ref="AD42:AE42" si="48">AD13/AD$19*100</f>
        <v>13.267651185321219</v>
      </c>
      <c r="AE42" s="33">
        <f t="shared" si="48"/>
        <v>12.179684885486795</v>
      </c>
      <c r="AF42" s="33">
        <f t="shared" ref="AF42" si="49">AF13/AF$19*100</f>
        <v>15.085512108893489</v>
      </c>
    </row>
    <row r="43" spans="1:32" s="34" customFormat="1" ht="18" customHeight="1" x14ac:dyDescent="0.15">
      <c r="A43" s="19" t="s">
        <v>92</v>
      </c>
      <c r="B43" s="108"/>
      <c r="C43" s="108"/>
      <c r="D43" s="107">
        <f t="shared" si="5"/>
        <v>0.31373818920574092</v>
      </c>
      <c r="E43" s="107">
        <f t="shared" si="5"/>
        <v>8.7394912912488798E-2</v>
      </c>
      <c r="F43" s="107">
        <f t="shared" si="5"/>
        <v>8.5061192338441199E-2</v>
      </c>
      <c r="G43" s="107">
        <f t="shared" si="5"/>
        <v>0.1924147976693428</v>
      </c>
      <c r="H43" s="107">
        <f t="shared" si="5"/>
        <v>0.26923636731084377</v>
      </c>
      <c r="I43" s="107">
        <f t="shared" si="5"/>
        <v>0</v>
      </c>
      <c r="J43" s="107">
        <f t="shared" si="5"/>
        <v>0.39087408959771686</v>
      </c>
      <c r="K43" s="107">
        <f t="shared" si="5"/>
        <v>1.8063563845504123</v>
      </c>
      <c r="L43" s="107">
        <f t="shared" si="5"/>
        <v>2.3321091070769646</v>
      </c>
      <c r="M43" s="107">
        <f t="shared" si="5"/>
        <v>0.49497554315496217</v>
      </c>
      <c r="N43" s="107">
        <f t="shared" si="5"/>
        <v>1.4504778974673984</v>
      </c>
      <c r="O43" s="107">
        <f t="shared" si="5"/>
        <v>0.79976720405502288</v>
      </c>
      <c r="P43" s="107">
        <f t="shared" si="5"/>
        <v>1.773415738051295E-3</v>
      </c>
      <c r="Q43" s="107">
        <f t="shared" si="5"/>
        <v>4.9500715930646588E-2</v>
      </c>
      <c r="R43" s="33">
        <f t="shared" si="6"/>
        <v>0</v>
      </c>
      <c r="S43" s="33">
        <f t="shared" si="6"/>
        <v>4.2191655325746091E-2</v>
      </c>
      <c r="T43" s="33">
        <f t="shared" si="7"/>
        <v>1.7307415861605103E-2</v>
      </c>
      <c r="U43" s="33">
        <f t="shared" si="7"/>
        <v>2.2578944248663965E-2</v>
      </c>
      <c r="V43" s="33">
        <f t="shared" si="8"/>
        <v>9.3630978153016325E-3</v>
      </c>
      <c r="W43" s="33">
        <f t="shared" si="8"/>
        <v>0.13272480063586339</v>
      </c>
      <c r="X43" s="33">
        <f t="shared" si="9"/>
        <v>2.5958186500412896</v>
      </c>
      <c r="Y43" s="33">
        <f t="shared" si="9"/>
        <v>2.3185758997456634</v>
      </c>
      <c r="Z43" s="33">
        <f t="shared" si="9"/>
        <v>0.26332428405102615</v>
      </c>
      <c r="AA43" s="33">
        <f t="shared" si="9"/>
        <v>3.7293266205874198E-2</v>
      </c>
      <c r="AB43" s="33">
        <f t="shared" ref="AB43" si="50">AB14/AB$19*100</f>
        <v>0.26641739950870846</v>
      </c>
      <c r="AC43" s="33">
        <f t="shared" ref="AC43" si="51">AC14/AC$19*100</f>
        <v>2.5270804171940581E-2</v>
      </c>
      <c r="AD43" s="33">
        <f t="shared" ref="AD43:AE43" si="52">AD14/AD$19*100</f>
        <v>5.9309301207432439</v>
      </c>
      <c r="AE43" s="33">
        <f t="shared" si="52"/>
        <v>9.7657257474739296</v>
      </c>
      <c r="AF43" s="33">
        <f t="shared" ref="AF43" si="53">AF14/AF$19*100</f>
        <v>1.1145861980226357</v>
      </c>
    </row>
    <row r="44" spans="1:32" s="34" customFormat="1" ht="18" customHeight="1" x14ac:dyDescent="0.15">
      <c r="A44" s="19" t="s">
        <v>93</v>
      </c>
      <c r="B44" s="108"/>
      <c r="C44" s="108"/>
      <c r="D44" s="107">
        <f t="shared" si="5"/>
        <v>6.7514476457746389</v>
      </c>
      <c r="E44" s="107">
        <f t="shared" si="5"/>
        <v>6.134559285964591</v>
      </c>
      <c r="F44" s="107">
        <f t="shared" si="5"/>
        <v>6.5671641574966131</v>
      </c>
      <c r="G44" s="107">
        <f t="shared" si="5"/>
        <v>7.2020389149439428</v>
      </c>
      <c r="H44" s="107">
        <f t="shared" si="5"/>
        <v>11.442164333628943</v>
      </c>
      <c r="I44" s="107">
        <f t="shared" si="5"/>
        <v>14.034848981512688</v>
      </c>
      <c r="J44" s="107">
        <f t="shared" si="5"/>
        <v>13.658129235585829</v>
      </c>
      <c r="K44" s="107">
        <f t="shared" si="5"/>
        <v>13.96108864258521</v>
      </c>
      <c r="L44" s="107">
        <f t="shared" si="5"/>
        <v>16.40813336141688</v>
      </c>
      <c r="M44" s="107">
        <f t="shared" si="5"/>
        <v>13.904792517548076</v>
      </c>
      <c r="N44" s="107">
        <f t="shared" si="5"/>
        <v>13.042212137031134</v>
      </c>
      <c r="O44" s="107">
        <f t="shared" si="5"/>
        <v>13.318080617934285</v>
      </c>
      <c r="P44" s="107">
        <f t="shared" si="5"/>
        <v>12.854630847200236</v>
      </c>
      <c r="Q44" s="107">
        <f t="shared" si="5"/>
        <v>11.320438750732647</v>
      </c>
      <c r="R44" s="33">
        <f t="shared" si="6"/>
        <v>9.4506484252404732</v>
      </c>
      <c r="S44" s="33">
        <f t="shared" si="6"/>
        <v>9.2944179452355424</v>
      </c>
      <c r="T44" s="33">
        <f t="shared" si="7"/>
        <v>10.923737298670108</v>
      </c>
      <c r="U44" s="33">
        <f t="shared" si="7"/>
        <v>12.11097744274017</v>
      </c>
      <c r="V44" s="33">
        <f t="shared" si="8"/>
        <v>10.943110636907075</v>
      </c>
      <c r="W44" s="33">
        <f t="shared" si="8"/>
        <v>11.681286048920658</v>
      </c>
      <c r="X44" s="33">
        <f t="shared" si="9"/>
        <v>12.436481167224485</v>
      </c>
      <c r="Y44" s="33">
        <f t="shared" si="9"/>
        <v>12.367569396517759</v>
      </c>
      <c r="Z44" s="33">
        <f t="shared" si="9"/>
        <v>11.331126488180926</v>
      </c>
      <c r="AA44" s="33">
        <f t="shared" si="9"/>
        <v>12.974323532662135</v>
      </c>
      <c r="AB44" s="33">
        <f t="shared" ref="AB44" si="54">AB15/AB$19*100</f>
        <v>12.00167701188564</v>
      </c>
      <c r="AC44" s="33">
        <f t="shared" ref="AC44" si="55">AC15/AC$19*100</f>
        <v>11.720240057977993</v>
      </c>
      <c r="AD44" s="33">
        <f t="shared" ref="AD44:AE44" si="56">AD15/AD$19*100</f>
        <v>11.281998970995232</v>
      </c>
      <c r="AE44" s="33">
        <f t="shared" si="56"/>
        <v>10.723085988880534</v>
      </c>
      <c r="AF44" s="33">
        <f t="shared" ref="AF44" si="57">AF15/AF$19*100</f>
        <v>10.839206885910079</v>
      </c>
    </row>
    <row r="45" spans="1:32" s="34" customFormat="1" ht="18" customHeight="1" x14ac:dyDescent="0.15">
      <c r="A45" s="19" t="s">
        <v>72</v>
      </c>
      <c r="B45" s="108"/>
      <c r="C45" s="108"/>
      <c r="D45" s="107">
        <f t="shared" si="5"/>
        <v>0</v>
      </c>
      <c r="E45" s="107">
        <f t="shared" si="5"/>
        <v>0</v>
      </c>
      <c r="F45" s="107">
        <f t="shared" si="5"/>
        <v>0</v>
      </c>
      <c r="G45" s="107">
        <f t="shared" si="5"/>
        <v>0</v>
      </c>
      <c r="H45" s="107">
        <f t="shared" si="5"/>
        <v>0</v>
      </c>
      <c r="I45" s="107">
        <f t="shared" si="5"/>
        <v>0</v>
      </c>
      <c r="J45" s="107">
        <f t="shared" si="5"/>
        <v>0</v>
      </c>
      <c r="K45" s="107">
        <f t="shared" si="5"/>
        <v>0</v>
      </c>
      <c r="L45" s="107">
        <f t="shared" si="5"/>
        <v>6.9198240295883118E-2</v>
      </c>
      <c r="M45" s="107">
        <f t="shared" si="5"/>
        <v>3.595862302415341E-2</v>
      </c>
      <c r="N45" s="107">
        <f t="shared" si="5"/>
        <v>6.849541278600163E-2</v>
      </c>
      <c r="O45" s="107">
        <f t="shared" si="5"/>
        <v>6.4812334844241787E-2</v>
      </c>
      <c r="P45" s="107">
        <f t="shared" si="5"/>
        <v>0</v>
      </c>
      <c r="Q45" s="107">
        <f t="shared" si="5"/>
        <v>3.7648856047038781E-6</v>
      </c>
      <c r="R45" s="33">
        <f t="shared" si="6"/>
        <v>3.6496867181914839E-6</v>
      </c>
      <c r="S45" s="33">
        <f t="shared" si="6"/>
        <v>3.4654337023200073E-6</v>
      </c>
      <c r="T45" s="33">
        <f t="shared" si="7"/>
        <v>3.4865865958108595E-6</v>
      </c>
      <c r="U45" s="33">
        <f t="shared" si="7"/>
        <v>3.4806450206048963E-6</v>
      </c>
      <c r="V45" s="33">
        <f t="shared" si="8"/>
        <v>3.0568389863864286E-6</v>
      </c>
      <c r="W45" s="33">
        <f t="shared" si="8"/>
        <v>3.1923417509107035E-6</v>
      </c>
      <c r="X45" s="33">
        <f t="shared" si="9"/>
        <v>0</v>
      </c>
      <c r="Y45" s="33">
        <f t="shared" si="9"/>
        <v>3.0950949986793231E-6</v>
      </c>
      <c r="Z45" s="33">
        <f t="shared" si="9"/>
        <v>2.8088822474428635E-6</v>
      </c>
      <c r="AA45" s="33">
        <f t="shared" si="9"/>
        <v>3.1503012507074002E-6</v>
      </c>
      <c r="AB45" s="33">
        <f t="shared" ref="AB45" si="58">AB16/AB$19*100</f>
        <v>2.9165424098077488E-6</v>
      </c>
      <c r="AC45" s="33">
        <f t="shared" ref="AC45" si="59">AC16/AC$19*100</f>
        <v>2.9323281703342517E-6</v>
      </c>
      <c r="AD45" s="33">
        <f t="shared" ref="AD45:AE45" si="60">AD16/AD$19*100</f>
        <v>2.9405177081357979E-6</v>
      </c>
      <c r="AE45" s="33">
        <f t="shared" si="60"/>
        <v>2.889463738068032E-6</v>
      </c>
      <c r="AF45" s="33">
        <f t="shared" ref="AF45" si="61">AF16/AF$19*100</f>
        <v>3.0994046322647836E-6</v>
      </c>
    </row>
    <row r="46" spans="1:32" s="34" customFormat="1" ht="18" customHeight="1" x14ac:dyDescent="0.15">
      <c r="A46" s="19" t="s">
        <v>95</v>
      </c>
      <c r="B46" s="108"/>
      <c r="C46" s="108"/>
      <c r="D46" s="107">
        <f t="shared" si="5"/>
        <v>0</v>
      </c>
      <c r="E46" s="107">
        <f t="shared" si="5"/>
        <v>0</v>
      </c>
      <c r="F46" s="107">
        <f t="shared" si="5"/>
        <v>0</v>
      </c>
      <c r="G46" s="107">
        <f t="shared" si="5"/>
        <v>0</v>
      </c>
      <c r="H46" s="107">
        <f t="shared" si="5"/>
        <v>0</v>
      </c>
      <c r="I46" s="107">
        <f t="shared" si="5"/>
        <v>0</v>
      </c>
      <c r="J46" s="107">
        <f t="shared" si="5"/>
        <v>0</v>
      </c>
      <c r="K46" s="107">
        <f t="shared" si="5"/>
        <v>0</v>
      </c>
      <c r="L46" s="107">
        <f t="shared" si="5"/>
        <v>0</v>
      </c>
      <c r="M46" s="107">
        <f t="shared" si="5"/>
        <v>0</v>
      </c>
      <c r="N46" s="107">
        <f t="shared" si="5"/>
        <v>0</v>
      </c>
      <c r="O46" s="107">
        <f t="shared" si="5"/>
        <v>3.7964113662278461E-6</v>
      </c>
      <c r="P46" s="107">
        <f t="shared" si="5"/>
        <v>0</v>
      </c>
      <c r="Q46" s="107">
        <f t="shared" si="5"/>
        <v>3.7648856047038781E-6</v>
      </c>
      <c r="R46" s="33">
        <f t="shared" si="6"/>
        <v>3.6496867181914839E-6</v>
      </c>
      <c r="S46" s="33">
        <f t="shared" si="6"/>
        <v>3.4654337023200073E-6</v>
      </c>
      <c r="T46" s="33">
        <f t="shared" si="7"/>
        <v>3.4865865958108595E-6</v>
      </c>
      <c r="U46" s="33">
        <f t="shared" si="7"/>
        <v>3.4806450206048963E-6</v>
      </c>
      <c r="V46" s="33">
        <f t="shared" si="8"/>
        <v>3.0568389863864286E-6</v>
      </c>
      <c r="W46" s="33">
        <f t="shared" si="8"/>
        <v>3.1923417509107035E-6</v>
      </c>
      <c r="X46" s="33">
        <f t="shared" si="9"/>
        <v>0</v>
      </c>
      <c r="Y46" s="33">
        <f t="shared" si="9"/>
        <v>3.0950949986793231E-6</v>
      </c>
      <c r="Z46" s="33">
        <f t="shared" si="9"/>
        <v>2.8088822474428635E-6</v>
      </c>
      <c r="AA46" s="33">
        <f t="shared" si="9"/>
        <v>3.1503012507074002E-6</v>
      </c>
      <c r="AB46" s="33">
        <f t="shared" ref="AB46" si="62">AB17/AB$19*100</f>
        <v>2.9165424098077488E-6</v>
      </c>
      <c r="AC46" s="33">
        <f t="shared" ref="AC46" si="63">AC17/AC$19*100</f>
        <v>2.9323281703342517E-6</v>
      </c>
      <c r="AD46" s="33">
        <f t="shared" ref="AD46:AE46" si="64">AD17/AD$19*100</f>
        <v>2.9405177081357979E-6</v>
      </c>
      <c r="AE46" s="33">
        <f t="shared" si="64"/>
        <v>2.889463738068032E-6</v>
      </c>
      <c r="AF46" s="33">
        <f t="shared" ref="AF46" si="65">AF17/AF$19*100</f>
        <v>3.0994046322647836E-6</v>
      </c>
    </row>
    <row r="47" spans="1:32" s="34" customFormat="1" ht="18" customHeight="1" x14ac:dyDescent="0.15">
      <c r="A47" s="19" t="s">
        <v>94</v>
      </c>
      <c r="B47" s="108"/>
      <c r="C47" s="108"/>
      <c r="D47" s="107">
        <f t="shared" si="5"/>
        <v>0</v>
      </c>
      <c r="E47" s="107">
        <f t="shared" si="5"/>
        <v>0</v>
      </c>
      <c r="F47" s="107">
        <f t="shared" si="5"/>
        <v>0</v>
      </c>
      <c r="G47" s="107">
        <f t="shared" si="5"/>
        <v>0</v>
      </c>
      <c r="H47" s="107">
        <f t="shared" si="5"/>
        <v>0</v>
      </c>
      <c r="I47" s="107">
        <f t="shared" si="5"/>
        <v>0</v>
      </c>
      <c r="J47" s="107">
        <f t="shared" si="5"/>
        <v>0</v>
      </c>
      <c r="K47" s="107">
        <f t="shared" si="5"/>
        <v>0</v>
      </c>
      <c r="L47" s="107">
        <f t="shared" si="5"/>
        <v>0</v>
      </c>
      <c r="M47" s="107">
        <f t="shared" si="5"/>
        <v>0</v>
      </c>
      <c r="N47" s="107">
        <f t="shared" si="5"/>
        <v>0</v>
      </c>
      <c r="O47" s="107">
        <f t="shared" si="5"/>
        <v>3.7964113662278461E-6</v>
      </c>
      <c r="P47" s="107">
        <f t="shared" si="5"/>
        <v>0</v>
      </c>
      <c r="Q47" s="107">
        <f t="shared" si="5"/>
        <v>3.7648856047038781E-6</v>
      </c>
      <c r="R47" s="33">
        <f t="shared" si="6"/>
        <v>3.6496867181914839E-6</v>
      </c>
      <c r="S47" s="33">
        <f t="shared" si="6"/>
        <v>3.4654337023200073E-6</v>
      </c>
      <c r="T47" s="33">
        <f t="shared" si="7"/>
        <v>3.4865865958108595E-6</v>
      </c>
      <c r="U47" s="33">
        <f t="shared" si="7"/>
        <v>3.4806450206048963E-6</v>
      </c>
      <c r="V47" s="33">
        <f t="shared" si="8"/>
        <v>3.0568389863864286E-6</v>
      </c>
      <c r="W47" s="33">
        <f t="shared" si="8"/>
        <v>3.1923417509107035E-6</v>
      </c>
      <c r="X47" s="33">
        <f t="shared" si="9"/>
        <v>0</v>
      </c>
      <c r="Y47" s="33">
        <f t="shared" si="9"/>
        <v>3.0950949986793231E-6</v>
      </c>
      <c r="Z47" s="33">
        <f t="shared" si="9"/>
        <v>2.8088822474428635E-6</v>
      </c>
      <c r="AA47" s="33">
        <f t="shared" si="9"/>
        <v>3.1503012507074002E-6</v>
      </c>
      <c r="AB47" s="33">
        <f t="shared" ref="AB47" si="66">AB18/AB$19*100</f>
        <v>2.9165424098077488E-6</v>
      </c>
      <c r="AC47" s="33">
        <f t="shared" ref="AC47" si="67">AC18/AC$19*100</f>
        <v>2.9323281703342517E-6</v>
      </c>
      <c r="AD47" s="33">
        <f t="shared" ref="AD47:AE47" si="68">AD18/AD$19*100</f>
        <v>2.9405177081357979E-6</v>
      </c>
      <c r="AE47" s="33">
        <f t="shared" si="68"/>
        <v>2.889463738068032E-6</v>
      </c>
      <c r="AF47" s="33">
        <f t="shared" ref="AF47" si="69">AF18/AF$19*100</f>
        <v>3.0994046322647836E-6</v>
      </c>
    </row>
    <row r="48" spans="1:32" s="34" customFormat="1" ht="18" customHeight="1" x14ac:dyDescent="0.15">
      <c r="A48" s="19" t="s">
        <v>96</v>
      </c>
      <c r="B48" s="108"/>
      <c r="C48" s="108"/>
      <c r="D48" s="100">
        <f t="shared" ref="D48:Q48" si="70">SUM(D33:D47)</f>
        <v>99.999999999999986</v>
      </c>
      <c r="E48" s="100">
        <f t="shared" si="70"/>
        <v>99.999999999999986</v>
      </c>
      <c r="F48" s="100">
        <f t="shared" si="70"/>
        <v>100</v>
      </c>
      <c r="G48" s="100">
        <f t="shared" si="70"/>
        <v>100</v>
      </c>
      <c r="H48" s="100">
        <f t="shared" si="70"/>
        <v>99.999999999999972</v>
      </c>
      <c r="I48" s="100">
        <f t="shared" si="70"/>
        <v>100</v>
      </c>
      <c r="J48" s="100">
        <f t="shared" si="70"/>
        <v>100</v>
      </c>
      <c r="K48" s="100">
        <f t="shared" si="70"/>
        <v>100</v>
      </c>
      <c r="L48" s="100">
        <f t="shared" si="70"/>
        <v>100</v>
      </c>
      <c r="M48" s="100">
        <f t="shared" si="70"/>
        <v>100</v>
      </c>
      <c r="N48" s="100">
        <f t="shared" si="70"/>
        <v>99.999999999999986</v>
      </c>
      <c r="O48" s="100">
        <f t="shared" si="70"/>
        <v>100</v>
      </c>
      <c r="P48" s="100">
        <f t="shared" si="70"/>
        <v>100</v>
      </c>
      <c r="Q48" s="100">
        <f t="shared" si="70"/>
        <v>100</v>
      </c>
      <c r="R48" s="30">
        <f t="shared" ref="R48:X48" si="71">SUM(R33:R47)</f>
        <v>100</v>
      </c>
      <c r="S48" s="30">
        <f t="shared" si="71"/>
        <v>100.00000000000003</v>
      </c>
      <c r="T48" s="30">
        <f t="shared" si="71"/>
        <v>99.999999999999986</v>
      </c>
      <c r="U48" s="30">
        <f t="shared" si="71"/>
        <v>100</v>
      </c>
      <c r="V48" s="30">
        <f t="shared" si="71"/>
        <v>100.00000000000001</v>
      </c>
      <c r="W48" s="30">
        <f t="shared" si="71"/>
        <v>100.00000000000001</v>
      </c>
      <c r="X48" s="30">
        <f t="shared" si="71"/>
        <v>100</v>
      </c>
      <c r="Y48" s="30">
        <f t="shared" ref="Y48:AA48" si="72">SUM(Y33:Y47)</f>
        <v>100</v>
      </c>
      <c r="Z48" s="30">
        <f t="shared" si="72"/>
        <v>99.999999999999986</v>
      </c>
      <c r="AA48" s="30">
        <f t="shared" si="72"/>
        <v>100.00000000000001</v>
      </c>
      <c r="AB48" s="30">
        <f t="shared" ref="AB48" si="73">SUM(AB33:AB47)</f>
        <v>100.00000000000001</v>
      </c>
      <c r="AC48" s="30">
        <f t="shared" ref="AC48" si="74">SUM(AC33:AC47)</f>
        <v>99.999999999999986</v>
      </c>
      <c r="AD48" s="30">
        <f t="shared" ref="AD48:AE48" si="75">SUM(AD33:AD47)</f>
        <v>99.999999999999972</v>
      </c>
      <c r="AE48" s="30">
        <f t="shared" si="75"/>
        <v>100.00000000000001</v>
      </c>
      <c r="AF48" s="30">
        <f t="shared" ref="AF48" si="76">SUM(AF33:AF47)</f>
        <v>100</v>
      </c>
    </row>
    <row r="49" s="34" customFormat="1" ht="18" customHeight="1" x14ac:dyDescent="0.15"/>
    <row r="50" s="34" customFormat="1" ht="18" customHeight="1" x14ac:dyDescent="0.15"/>
    <row r="51" s="34" customFormat="1" ht="18" customHeight="1" x14ac:dyDescent="0.15"/>
    <row r="52" s="34" customFormat="1" ht="18" customHeight="1" x14ac:dyDescent="0.15"/>
    <row r="53" s="34" customFormat="1" ht="18" customHeight="1" x14ac:dyDescent="0.15"/>
    <row r="54" s="34" customFormat="1" ht="18" customHeight="1" x14ac:dyDescent="0.15"/>
    <row r="55" s="34" customFormat="1" ht="18" customHeight="1" x14ac:dyDescent="0.15"/>
    <row r="56" s="34" customFormat="1" ht="18" customHeight="1" x14ac:dyDescent="0.15"/>
    <row r="57" s="34" customFormat="1" ht="18" customHeight="1" x14ac:dyDescent="0.15"/>
    <row r="58" s="34" customFormat="1" ht="18" customHeight="1" x14ac:dyDescent="0.15"/>
    <row r="59" s="34" customFormat="1" ht="18" customHeight="1" x14ac:dyDescent="0.15"/>
    <row r="60" s="34" customFormat="1" ht="18" customHeight="1" x14ac:dyDescent="0.15"/>
    <row r="61" s="34" customFormat="1" ht="18" customHeight="1" x14ac:dyDescent="0.15"/>
    <row r="62" s="34" customFormat="1" ht="18" customHeight="1" x14ac:dyDescent="0.15"/>
    <row r="63" s="34" customFormat="1" ht="18" customHeight="1" x14ac:dyDescent="0.15"/>
    <row r="64" s="34" customFormat="1" ht="18" customHeight="1" x14ac:dyDescent="0.15"/>
    <row r="65" s="34" customFormat="1" ht="18" customHeight="1" x14ac:dyDescent="0.15"/>
    <row r="66" s="34" customFormat="1" ht="18" customHeight="1" x14ac:dyDescent="0.15"/>
    <row r="67" s="34" customFormat="1" ht="18" customHeight="1" x14ac:dyDescent="0.15"/>
    <row r="68" s="34" customFormat="1" ht="18" customHeight="1" x14ac:dyDescent="0.15"/>
    <row r="69" s="34" customFormat="1" ht="18" customHeight="1" x14ac:dyDescent="0.15"/>
    <row r="70" s="34" customFormat="1" ht="18" customHeight="1" x14ac:dyDescent="0.15"/>
    <row r="71" s="34" customFormat="1" ht="18" customHeight="1" x14ac:dyDescent="0.15"/>
    <row r="72" s="34" customFormat="1" ht="18" customHeight="1" x14ac:dyDescent="0.15"/>
    <row r="73" s="34" customFormat="1" ht="18" customHeight="1" x14ac:dyDescent="0.15"/>
    <row r="74" s="34" customFormat="1" ht="18" customHeight="1" x14ac:dyDescent="0.15"/>
    <row r="75" s="34" customFormat="1" ht="18" customHeight="1" x14ac:dyDescent="0.15"/>
    <row r="76" s="34" customFormat="1" ht="18" customHeight="1" x14ac:dyDescent="0.15"/>
    <row r="77" s="34" customFormat="1" ht="18" customHeight="1" x14ac:dyDescent="0.15"/>
    <row r="78" s="34" customFormat="1" ht="18" customHeight="1" x14ac:dyDescent="0.15"/>
    <row r="79" s="34" customFormat="1" ht="18" customHeight="1" x14ac:dyDescent="0.15"/>
    <row r="80" s="34" customFormat="1" ht="18" customHeight="1" x14ac:dyDescent="0.15"/>
    <row r="81" s="34" customFormat="1" ht="18" customHeight="1" x14ac:dyDescent="0.15"/>
    <row r="82" s="34" customFormat="1" ht="18" customHeight="1" x14ac:dyDescent="0.15"/>
    <row r="83" s="34" customFormat="1" ht="18" customHeight="1" x14ac:dyDescent="0.15"/>
    <row r="84" s="34" customFormat="1" ht="18" customHeight="1" x14ac:dyDescent="0.15"/>
    <row r="85" s="34" customFormat="1" ht="18" customHeight="1" x14ac:dyDescent="0.15"/>
    <row r="86" s="34" customFormat="1" ht="18" customHeight="1" x14ac:dyDescent="0.15"/>
    <row r="87" s="34" customFormat="1" ht="18" customHeight="1" x14ac:dyDescent="0.15"/>
    <row r="88" s="34" customFormat="1" ht="18" customHeight="1" x14ac:dyDescent="0.15"/>
    <row r="89" s="34" customFormat="1" ht="18" customHeight="1" x14ac:dyDescent="0.15"/>
    <row r="90" s="34" customFormat="1" ht="18" customHeight="1" x14ac:dyDescent="0.15"/>
    <row r="91" s="34" customFormat="1" ht="18" customHeight="1" x14ac:dyDescent="0.15"/>
    <row r="92" s="34" customFormat="1" ht="18" customHeight="1" x14ac:dyDescent="0.15"/>
    <row r="93" s="34" customFormat="1" ht="18" customHeight="1" x14ac:dyDescent="0.15"/>
    <row r="94" s="34" customFormat="1" ht="18" customHeight="1" x14ac:dyDescent="0.15"/>
    <row r="95" s="34" customFormat="1" ht="18" customHeight="1" x14ac:dyDescent="0.15"/>
    <row r="96" s="34" customFormat="1" ht="18" customHeight="1" x14ac:dyDescent="0.15"/>
    <row r="97" s="34" customFormat="1" ht="18" customHeight="1" x14ac:dyDescent="0.15"/>
    <row r="98" s="34" customFormat="1" ht="18" customHeight="1" x14ac:dyDescent="0.15"/>
    <row r="99" s="34" customFormat="1" ht="18" customHeight="1" x14ac:dyDescent="0.15"/>
    <row r="100" s="34" customFormat="1" ht="18" customHeight="1" x14ac:dyDescent="0.15"/>
    <row r="101" s="34" customFormat="1" ht="18" customHeight="1" x14ac:dyDescent="0.15"/>
    <row r="102" s="34" customFormat="1" ht="18" customHeight="1" x14ac:dyDescent="0.15"/>
    <row r="103" s="34" customFormat="1" ht="18" customHeight="1" x14ac:dyDescent="0.15"/>
    <row r="104" s="34" customFormat="1" ht="18" customHeight="1" x14ac:dyDescent="0.15"/>
    <row r="105" s="34" customFormat="1" ht="18" customHeight="1" x14ac:dyDescent="0.15"/>
    <row r="106" s="34" customFormat="1" ht="18" customHeight="1" x14ac:dyDescent="0.15"/>
    <row r="107" s="34" customFormat="1" ht="18" customHeight="1" x14ac:dyDescent="0.15"/>
    <row r="108" s="34" customFormat="1" ht="18" customHeight="1" x14ac:dyDescent="0.15"/>
    <row r="109" s="34" customFormat="1" ht="18" customHeight="1" x14ac:dyDescent="0.15"/>
    <row r="110" s="34" customFormat="1" ht="18" customHeight="1" x14ac:dyDescent="0.15"/>
    <row r="111" s="34" customFormat="1" ht="18" customHeight="1" x14ac:dyDescent="0.15"/>
    <row r="112" s="34" customFormat="1" ht="18" customHeight="1" x14ac:dyDescent="0.15"/>
    <row r="113" s="34" customFormat="1" ht="18" customHeight="1" x14ac:dyDescent="0.15"/>
    <row r="114" s="34" customFormat="1" ht="18" customHeight="1" x14ac:dyDescent="0.15"/>
    <row r="115" s="34" customFormat="1" ht="18" customHeight="1" x14ac:dyDescent="0.15"/>
    <row r="116" s="34" customFormat="1" ht="18" customHeight="1" x14ac:dyDescent="0.15"/>
    <row r="117" s="34" customFormat="1" ht="18" customHeight="1" x14ac:dyDescent="0.15"/>
    <row r="118" s="34" customFormat="1" ht="18" customHeight="1" x14ac:dyDescent="0.15"/>
    <row r="119" s="34" customFormat="1" ht="18" customHeight="1" x14ac:dyDescent="0.15"/>
    <row r="120" s="34" customFormat="1" ht="18" customHeight="1" x14ac:dyDescent="0.15"/>
    <row r="121" s="34" customFormat="1" ht="18" customHeight="1" x14ac:dyDescent="0.15"/>
    <row r="122" s="34" customFormat="1" ht="18" customHeight="1" x14ac:dyDescent="0.15"/>
    <row r="123" s="34" customFormat="1" ht="18" customHeight="1" x14ac:dyDescent="0.15"/>
    <row r="124" s="34" customFormat="1" ht="18" customHeight="1" x14ac:dyDescent="0.15"/>
    <row r="125" s="34" customFormat="1" ht="18" customHeight="1" x14ac:dyDescent="0.15"/>
    <row r="126" s="34" customFormat="1" ht="18" customHeight="1" x14ac:dyDescent="0.15"/>
    <row r="127" s="34" customFormat="1" ht="18" customHeight="1" x14ac:dyDescent="0.15"/>
    <row r="128" s="34" customFormat="1" ht="18" customHeight="1" x14ac:dyDescent="0.15"/>
    <row r="129" s="34" customFormat="1" ht="18" customHeight="1" x14ac:dyDescent="0.15"/>
    <row r="130" s="34" customFormat="1" ht="18" customHeight="1" x14ac:dyDescent="0.15"/>
    <row r="131" s="34" customFormat="1" ht="18" customHeight="1" x14ac:dyDescent="0.15"/>
    <row r="132" s="34" customFormat="1" ht="18" customHeight="1" x14ac:dyDescent="0.15"/>
    <row r="133" s="34" customFormat="1" ht="18" customHeight="1" x14ac:dyDescent="0.15"/>
    <row r="134" s="34" customFormat="1" ht="18" customHeight="1" x14ac:dyDescent="0.15"/>
    <row r="135" s="34" customFormat="1" ht="18" customHeight="1" x14ac:dyDescent="0.15"/>
    <row r="136" s="34" customFormat="1" ht="18" customHeight="1" x14ac:dyDescent="0.15"/>
    <row r="137" s="34" customFormat="1" ht="18" customHeight="1" x14ac:dyDescent="0.15"/>
    <row r="138" s="34" customFormat="1" ht="18" customHeight="1" x14ac:dyDescent="0.15"/>
    <row r="139" s="34" customFormat="1" ht="18" customHeight="1" x14ac:dyDescent="0.15"/>
    <row r="140" s="34" customFormat="1" ht="18" customHeight="1" x14ac:dyDescent="0.15"/>
    <row r="141" s="34" customFormat="1" ht="18" customHeight="1" x14ac:dyDescent="0.15"/>
    <row r="142" s="34" customFormat="1" ht="18" customHeight="1" x14ac:dyDescent="0.15"/>
    <row r="143" s="34" customFormat="1" ht="18" customHeight="1" x14ac:dyDescent="0.15"/>
    <row r="144" s="34" customFormat="1" ht="18" customHeight="1" x14ac:dyDescent="0.15"/>
    <row r="145" s="34" customFormat="1" ht="18" customHeight="1" x14ac:dyDescent="0.15"/>
    <row r="146" s="34" customFormat="1" ht="18" customHeight="1" x14ac:dyDescent="0.15"/>
    <row r="147" s="34" customFormat="1" ht="18" customHeight="1" x14ac:dyDescent="0.15"/>
    <row r="148" s="34" customFormat="1" ht="18" customHeight="1" x14ac:dyDescent="0.15"/>
    <row r="149" s="34" customFormat="1" ht="18" customHeight="1" x14ac:dyDescent="0.15"/>
    <row r="150" s="34" customFormat="1" ht="18" customHeight="1" x14ac:dyDescent="0.15"/>
    <row r="151" s="34" customFormat="1" ht="18" customHeight="1" x14ac:dyDescent="0.15"/>
    <row r="152" s="34" customFormat="1" ht="18" customHeight="1" x14ac:dyDescent="0.15"/>
    <row r="153" s="34" customFormat="1" ht="18" customHeight="1" x14ac:dyDescent="0.15"/>
    <row r="154" s="34" customFormat="1" ht="18" customHeight="1" x14ac:dyDescent="0.15"/>
    <row r="155" s="34" customFormat="1" ht="18" customHeight="1" x14ac:dyDescent="0.15"/>
    <row r="156" s="34" customFormat="1" ht="18" customHeight="1" x14ac:dyDescent="0.15"/>
    <row r="157" s="34" customFormat="1" ht="18" customHeight="1" x14ac:dyDescent="0.15"/>
    <row r="158" s="34" customFormat="1" ht="18" customHeight="1" x14ac:dyDescent="0.15"/>
    <row r="159" s="34" customFormat="1" ht="18" customHeight="1" x14ac:dyDescent="0.15"/>
    <row r="160" s="34" customFormat="1" ht="18" customHeight="1" x14ac:dyDescent="0.15"/>
    <row r="161" s="34" customFormat="1" ht="18" customHeight="1" x14ac:dyDescent="0.15"/>
    <row r="162" s="34" customFormat="1" ht="18" customHeight="1" x14ac:dyDescent="0.15"/>
    <row r="163" s="34" customFormat="1" ht="18" customHeight="1" x14ac:dyDescent="0.15"/>
    <row r="164" s="34" customFormat="1" ht="18" customHeight="1" x14ac:dyDescent="0.15"/>
    <row r="165" s="34" customFormat="1" ht="18" customHeight="1" x14ac:dyDescent="0.15"/>
    <row r="166" s="34" customFormat="1" ht="18" customHeight="1" x14ac:dyDescent="0.15"/>
    <row r="167" s="34" customFormat="1" ht="18" customHeight="1" x14ac:dyDescent="0.15"/>
    <row r="168" s="34" customFormat="1" ht="18" customHeight="1" x14ac:dyDescent="0.15"/>
    <row r="169" s="34" customFormat="1" ht="18" customHeight="1" x14ac:dyDescent="0.15"/>
    <row r="170" s="34" customFormat="1" ht="18" customHeight="1" x14ac:dyDescent="0.15"/>
    <row r="171" s="34" customFormat="1" ht="18" customHeight="1" x14ac:dyDescent="0.15"/>
    <row r="172" s="34" customFormat="1" ht="18" customHeight="1" x14ac:dyDescent="0.15"/>
    <row r="173" s="34" customFormat="1" ht="18" customHeight="1" x14ac:dyDescent="0.15"/>
    <row r="174" s="34" customFormat="1" ht="18" customHeight="1" x14ac:dyDescent="0.15"/>
    <row r="175" s="34" customFormat="1" ht="18" customHeight="1" x14ac:dyDescent="0.15"/>
    <row r="176" s="34" customFormat="1" ht="18" customHeight="1" x14ac:dyDescent="0.15"/>
    <row r="177" s="34" customFormat="1" ht="18" customHeight="1" x14ac:dyDescent="0.15"/>
    <row r="178" s="34" customFormat="1" ht="18" customHeight="1" x14ac:dyDescent="0.15"/>
    <row r="179" s="34" customFormat="1" ht="18" customHeight="1" x14ac:dyDescent="0.15"/>
    <row r="180" s="34" customFormat="1" ht="18" customHeight="1" x14ac:dyDescent="0.15"/>
    <row r="181" s="34" customFormat="1" ht="18" customHeight="1" x14ac:dyDescent="0.15"/>
    <row r="182" s="34" customFormat="1" ht="18" customHeight="1" x14ac:dyDescent="0.15"/>
    <row r="183" s="34" customFormat="1" ht="18" customHeight="1" x14ac:dyDescent="0.15"/>
    <row r="184" s="34" customFormat="1" ht="18" customHeight="1" x14ac:dyDescent="0.15"/>
    <row r="185" s="34" customFormat="1" ht="18" customHeight="1" x14ac:dyDescent="0.15"/>
    <row r="186" s="34" customFormat="1" ht="18" customHeight="1" x14ac:dyDescent="0.15"/>
    <row r="187" s="34" customFormat="1" ht="18" customHeight="1" x14ac:dyDescent="0.15"/>
    <row r="188" s="34" customFormat="1" ht="18" customHeight="1" x14ac:dyDescent="0.15"/>
    <row r="189" s="34" customFormat="1" ht="18" customHeight="1" x14ac:dyDescent="0.15"/>
    <row r="190" s="34" customFormat="1" ht="18" customHeight="1" x14ac:dyDescent="0.15"/>
    <row r="191" s="34" customFormat="1" ht="18" customHeight="1" x14ac:dyDescent="0.15"/>
    <row r="192" s="34" customFormat="1" ht="18" customHeight="1" x14ac:dyDescent="0.15"/>
    <row r="193" s="34" customFormat="1" ht="18" customHeight="1" x14ac:dyDescent="0.15"/>
    <row r="194" s="34" customFormat="1" ht="18" customHeight="1" x14ac:dyDescent="0.15"/>
    <row r="195" s="34" customFormat="1" ht="18" customHeight="1" x14ac:dyDescent="0.15"/>
    <row r="196" s="34" customFormat="1" ht="18" customHeight="1" x14ac:dyDescent="0.15"/>
    <row r="197" s="34" customFormat="1" ht="18" customHeight="1" x14ac:dyDescent="0.15"/>
    <row r="198" s="34" customFormat="1" ht="18" customHeight="1" x14ac:dyDescent="0.15"/>
    <row r="199" s="34" customFormat="1" ht="18" customHeight="1" x14ac:dyDescent="0.15"/>
    <row r="200" s="34" customFormat="1" ht="18" customHeight="1" x14ac:dyDescent="0.15"/>
    <row r="201" s="34" customFormat="1" ht="18" customHeight="1" x14ac:dyDescent="0.15"/>
    <row r="202" s="34" customFormat="1" ht="18" customHeight="1" x14ac:dyDescent="0.15"/>
    <row r="203" s="34" customFormat="1" ht="18" customHeight="1" x14ac:dyDescent="0.15"/>
    <row r="204" s="34" customFormat="1" ht="18" customHeight="1" x14ac:dyDescent="0.15"/>
    <row r="205" s="34" customFormat="1" ht="18" customHeight="1" x14ac:dyDescent="0.15"/>
    <row r="206" s="34" customFormat="1" ht="18" customHeight="1" x14ac:dyDescent="0.15"/>
    <row r="207" s="34" customFormat="1" ht="18" customHeight="1" x14ac:dyDescent="0.15"/>
    <row r="208" s="34" customFormat="1" ht="18" customHeight="1" x14ac:dyDescent="0.15"/>
    <row r="209" s="34" customFormat="1" ht="18" customHeight="1" x14ac:dyDescent="0.15"/>
    <row r="210" s="34" customFormat="1" ht="18" customHeight="1" x14ac:dyDescent="0.15"/>
    <row r="211" s="34" customFormat="1" ht="18" customHeight="1" x14ac:dyDescent="0.15"/>
    <row r="212" s="34" customFormat="1" ht="18" customHeight="1" x14ac:dyDescent="0.15"/>
    <row r="213" s="34" customFormat="1" ht="18" customHeight="1" x14ac:dyDescent="0.15"/>
    <row r="214" s="34" customFormat="1" ht="18" customHeight="1" x14ac:dyDescent="0.15"/>
    <row r="215" s="34" customFormat="1" ht="18" customHeight="1" x14ac:dyDescent="0.15"/>
    <row r="216" s="34" customFormat="1" ht="18" customHeight="1" x14ac:dyDescent="0.15"/>
    <row r="217" s="34" customFormat="1" ht="18" customHeight="1" x14ac:dyDescent="0.15"/>
    <row r="218" s="34" customFormat="1" ht="18" customHeight="1" x14ac:dyDescent="0.15"/>
    <row r="219" s="34" customFormat="1" ht="18" customHeight="1" x14ac:dyDescent="0.15"/>
    <row r="220" s="34" customFormat="1" ht="18" customHeight="1" x14ac:dyDescent="0.15"/>
    <row r="221" s="34" customFormat="1" ht="18" customHeight="1" x14ac:dyDescent="0.15"/>
    <row r="222" s="34" customFormat="1" ht="18" customHeight="1" x14ac:dyDescent="0.15"/>
    <row r="223" s="34" customFormat="1" ht="18" customHeight="1" x14ac:dyDescent="0.15"/>
    <row r="224" s="34" customFormat="1" ht="18" customHeight="1" x14ac:dyDescent="0.15"/>
    <row r="225" s="34" customFormat="1" ht="18" customHeight="1" x14ac:dyDescent="0.15"/>
    <row r="226" s="34" customFormat="1" ht="18" customHeight="1" x14ac:dyDescent="0.15"/>
    <row r="227" s="34" customFormat="1" ht="18" customHeight="1" x14ac:dyDescent="0.15"/>
    <row r="228" s="34" customFormat="1" ht="18" customHeight="1" x14ac:dyDescent="0.15"/>
    <row r="229" s="34" customFormat="1" ht="18" customHeight="1" x14ac:dyDescent="0.15"/>
    <row r="230" s="34" customFormat="1" x14ac:dyDescent="0.15"/>
    <row r="231" s="34" customFormat="1" x14ac:dyDescent="0.15"/>
    <row r="232" s="34" customFormat="1" x14ac:dyDescent="0.15"/>
    <row r="233" s="34" customFormat="1" x14ac:dyDescent="0.15"/>
    <row r="234" s="34" customFormat="1" x14ac:dyDescent="0.15"/>
    <row r="235" s="34" customFormat="1" x14ac:dyDescent="0.15"/>
    <row r="236" s="34" customFormat="1" x14ac:dyDescent="0.15"/>
    <row r="237" s="34" customFormat="1" x14ac:dyDescent="0.15"/>
    <row r="238" s="34" customFormat="1" x14ac:dyDescent="0.15"/>
    <row r="239" s="34" customFormat="1" x14ac:dyDescent="0.15"/>
    <row r="240" s="34" customFormat="1" x14ac:dyDescent="0.15"/>
    <row r="241" s="34" customFormat="1" x14ac:dyDescent="0.15"/>
    <row r="242" s="34" customFormat="1" x14ac:dyDescent="0.15"/>
    <row r="243" s="34" customFormat="1" x14ac:dyDescent="0.15"/>
    <row r="244" s="34" customFormat="1" x14ac:dyDescent="0.15"/>
    <row r="245" s="34" customFormat="1" x14ac:dyDescent="0.15"/>
    <row r="246" s="34" customFormat="1" x14ac:dyDescent="0.15"/>
    <row r="247" s="34" customFormat="1" x14ac:dyDescent="0.15"/>
    <row r="248" s="34" customFormat="1" x14ac:dyDescent="0.15"/>
    <row r="249" s="34" customFormat="1" x14ac:dyDescent="0.15"/>
    <row r="250" s="34" customFormat="1" x14ac:dyDescent="0.15"/>
    <row r="251" s="34" customFormat="1" x14ac:dyDescent="0.15"/>
    <row r="252" s="34" customFormat="1" x14ac:dyDescent="0.15"/>
    <row r="253" s="34" customFormat="1" x14ac:dyDescent="0.15"/>
    <row r="254" s="34" customFormat="1" x14ac:dyDescent="0.15"/>
    <row r="255" s="34" customFormat="1" x14ac:dyDescent="0.15"/>
    <row r="256" s="34" customFormat="1" x14ac:dyDescent="0.15"/>
    <row r="257" s="34" customFormat="1" x14ac:dyDescent="0.15"/>
    <row r="258" s="34" customFormat="1" x14ac:dyDescent="0.15"/>
    <row r="259" s="34" customFormat="1" x14ac:dyDescent="0.15"/>
    <row r="260" s="34" customFormat="1" x14ac:dyDescent="0.15"/>
    <row r="261" s="34" customFormat="1" x14ac:dyDescent="0.15"/>
    <row r="262" s="34" customFormat="1" x14ac:dyDescent="0.15"/>
    <row r="263" s="34" customFormat="1" x14ac:dyDescent="0.15"/>
    <row r="264" s="34" customFormat="1" x14ac:dyDescent="0.15"/>
    <row r="265" s="34" customFormat="1" x14ac:dyDescent="0.15"/>
    <row r="266" s="34" customFormat="1" x14ac:dyDescent="0.15"/>
    <row r="267" s="34" customFormat="1" x14ac:dyDescent="0.15"/>
    <row r="268" s="34" customFormat="1" x14ac:dyDescent="0.15"/>
    <row r="269" s="34" customFormat="1" x14ac:dyDescent="0.15"/>
    <row r="270" s="34" customFormat="1" x14ac:dyDescent="0.15"/>
    <row r="271" s="34" customFormat="1" x14ac:dyDescent="0.15"/>
    <row r="272" s="34" customFormat="1" x14ac:dyDescent="0.15"/>
    <row r="273" s="34" customFormat="1" x14ac:dyDescent="0.15"/>
    <row r="274" s="34" customFormat="1" x14ac:dyDescent="0.15"/>
    <row r="275" s="34" customFormat="1" x14ac:dyDescent="0.15"/>
    <row r="276" s="34" customFormat="1" x14ac:dyDescent="0.15"/>
    <row r="277" s="34" customFormat="1" x14ac:dyDescent="0.15"/>
    <row r="278" s="34" customFormat="1" x14ac:dyDescent="0.15"/>
    <row r="279" s="34" customFormat="1" x14ac:dyDescent="0.15"/>
    <row r="280" s="34" customFormat="1" x14ac:dyDescent="0.15"/>
    <row r="281" s="34" customFormat="1" x14ac:dyDescent="0.15"/>
    <row r="282" s="34" customFormat="1" x14ac:dyDescent="0.15"/>
    <row r="283" s="34" customFormat="1" x14ac:dyDescent="0.15"/>
    <row r="284" s="34" customFormat="1" x14ac:dyDescent="0.15"/>
    <row r="285" s="34" customFormat="1" x14ac:dyDescent="0.15"/>
    <row r="286" s="34" customFormat="1" x14ac:dyDescent="0.15"/>
    <row r="287" s="34" customFormat="1" x14ac:dyDescent="0.15"/>
    <row r="288" s="34" customFormat="1" x14ac:dyDescent="0.15"/>
    <row r="289" s="34" customFormat="1" x14ac:dyDescent="0.15"/>
    <row r="290" s="34" customFormat="1" x14ac:dyDescent="0.15"/>
    <row r="291" s="34" customFormat="1" x14ac:dyDescent="0.15"/>
    <row r="292" s="34" customFormat="1" x14ac:dyDescent="0.15"/>
    <row r="293" s="34" customFormat="1" x14ac:dyDescent="0.15"/>
    <row r="294" s="34" customFormat="1" x14ac:dyDescent="0.15"/>
    <row r="295" s="34" customFormat="1" x14ac:dyDescent="0.15"/>
    <row r="296" s="34" customFormat="1" x14ac:dyDescent="0.15"/>
    <row r="297" s="34" customFormat="1" x14ac:dyDescent="0.15"/>
    <row r="298" s="34" customFormat="1" x14ac:dyDescent="0.15"/>
    <row r="299" s="34" customFormat="1" x14ac:dyDescent="0.15"/>
    <row r="300" s="34" customFormat="1" x14ac:dyDescent="0.15"/>
    <row r="301" s="34" customFormat="1" x14ac:dyDescent="0.15"/>
    <row r="302" s="34" customFormat="1" x14ac:dyDescent="0.15"/>
    <row r="303" s="34" customFormat="1" x14ac:dyDescent="0.15"/>
    <row r="304" s="34" customFormat="1" x14ac:dyDescent="0.15"/>
    <row r="305" s="34" customFormat="1" x14ac:dyDescent="0.15"/>
    <row r="306" s="34" customFormat="1" x14ac:dyDescent="0.15"/>
    <row r="307" s="34" customFormat="1" x14ac:dyDescent="0.15"/>
    <row r="308" s="34" customFormat="1" x14ac:dyDescent="0.15"/>
    <row r="309" s="34" customFormat="1" x14ac:dyDescent="0.15"/>
    <row r="310" s="34" customFormat="1" x14ac:dyDescent="0.15"/>
    <row r="311" s="34" customFormat="1" x14ac:dyDescent="0.15"/>
    <row r="312" s="34" customFormat="1" x14ac:dyDescent="0.15"/>
    <row r="313" s="34" customFormat="1" x14ac:dyDescent="0.15"/>
    <row r="314" s="34" customFormat="1" x14ac:dyDescent="0.15"/>
    <row r="315" s="34" customFormat="1" x14ac:dyDescent="0.15"/>
    <row r="316" s="34" customFormat="1" x14ac:dyDescent="0.15"/>
    <row r="317" s="34" customFormat="1" x14ac:dyDescent="0.15"/>
    <row r="318" s="34" customFormat="1" x14ac:dyDescent="0.15"/>
    <row r="319" s="34" customFormat="1" x14ac:dyDescent="0.15"/>
    <row r="320" s="34" customFormat="1" x14ac:dyDescent="0.15"/>
    <row r="321" s="34" customFormat="1" x14ac:dyDescent="0.15"/>
    <row r="322" s="34" customFormat="1" x14ac:dyDescent="0.15"/>
    <row r="323" s="34" customFormat="1" x14ac:dyDescent="0.15"/>
    <row r="324" s="34" customFormat="1" x14ac:dyDescent="0.15"/>
    <row r="325" s="34" customFormat="1" x14ac:dyDescent="0.15"/>
    <row r="326" s="34" customFormat="1" x14ac:dyDescent="0.15"/>
    <row r="327" s="34" customFormat="1" x14ac:dyDescent="0.15"/>
    <row r="328" s="34" customFormat="1" x14ac:dyDescent="0.15"/>
    <row r="329" s="34" customFormat="1" x14ac:dyDescent="0.15"/>
    <row r="330" s="34" customFormat="1" x14ac:dyDescent="0.15"/>
    <row r="331" s="34" customFormat="1" x14ac:dyDescent="0.15"/>
    <row r="332" s="34" customFormat="1" x14ac:dyDescent="0.15"/>
    <row r="333" s="34" customFormat="1" x14ac:dyDescent="0.15"/>
    <row r="334" s="34" customFormat="1" x14ac:dyDescent="0.15"/>
    <row r="335" s="34" customFormat="1" x14ac:dyDescent="0.15"/>
    <row r="336" s="34" customFormat="1" x14ac:dyDescent="0.15"/>
    <row r="337" s="34" customFormat="1" x14ac:dyDescent="0.15"/>
    <row r="338" s="34" customFormat="1" x14ac:dyDescent="0.15"/>
    <row r="339" s="34" customFormat="1" x14ac:dyDescent="0.15"/>
    <row r="340" s="34" customFormat="1" x14ac:dyDescent="0.15"/>
    <row r="341" s="34" customFormat="1" x14ac:dyDescent="0.15"/>
    <row r="342" s="34" customFormat="1" x14ac:dyDescent="0.15"/>
    <row r="343" s="34" customFormat="1" x14ac:dyDescent="0.15"/>
    <row r="344" s="34" customFormat="1" x14ac:dyDescent="0.15"/>
    <row r="345" s="34" customFormat="1" x14ac:dyDescent="0.15"/>
    <row r="346" s="34" customFormat="1" x14ac:dyDescent="0.15"/>
    <row r="347" s="34" customFormat="1" x14ac:dyDescent="0.15"/>
    <row r="348" s="34" customFormat="1" x14ac:dyDescent="0.15"/>
    <row r="349" s="34" customFormat="1" x14ac:dyDescent="0.15"/>
    <row r="350" s="34" customFormat="1" x14ac:dyDescent="0.15"/>
    <row r="351" s="34" customFormat="1" x14ac:dyDescent="0.15"/>
    <row r="352" s="34" customFormat="1" x14ac:dyDescent="0.15"/>
    <row r="353" s="34" customFormat="1" x14ac:dyDescent="0.15"/>
    <row r="354" s="34" customFormat="1" x14ac:dyDescent="0.15"/>
    <row r="355" s="34" customFormat="1" x14ac:dyDescent="0.15"/>
    <row r="356" s="34" customFormat="1" x14ac:dyDescent="0.15"/>
    <row r="357" s="34" customFormat="1" x14ac:dyDescent="0.15"/>
    <row r="358" s="34" customFormat="1" x14ac:dyDescent="0.15"/>
    <row r="359" s="34" customFormat="1" x14ac:dyDescent="0.15"/>
    <row r="360" s="34" customFormat="1" x14ac:dyDescent="0.15"/>
    <row r="361" s="34" customFormat="1" x14ac:dyDescent="0.15"/>
    <row r="362" s="34" customFormat="1" x14ac:dyDescent="0.15"/>
    <row r="363" s="34" customFormat="1" x14ac:dyDescent="0.15"/>
    <row r="364" s="34" customFormat="1" x14ac:dyDescent="0.15"/>
    <row r="365" s="34" customFormat="1" x14ac:dyDescent="0.15"/>
    <row r="366" s="34" customFormat="1" x14ac:dyDescent="0.15"/>
    <row r="367" s="34" customFormat="1" x14ac:dyDescent="0.15"/>
    <row r="368" s="34" customFormat="1" x14ac:dyDescent="0.15"/>
    <row r="369" s="34" customFormat="1" x14ac:dyDescent="0.15"/>
    <row r="370" s="34" customFormat="1" x14ac:dyDescent="0.15"/>
    <row r="371" s="34" customFormat="1" x14ac:dyDescent="0.15"/>
    <row r="372" s="34" customFormat="1" x14ac:dyDescent="0.15"/>
    <row r="373" s="34" customFormat="1" x14ac:dyDescent="0.15"/>
    <row r="374" s="34" customFormat="1" x14ac:dyDescent="0.15"/>
    <row r="375" s="34" customFormat="1" x14ac:dyDescent="0.15"/>
    <row r="376" s="34" customFormat="1" x14ac:dyDescent="0.15"/>
    <row r="377" s="34" customFormat="1" x14ac:dyDescent="0.15"/>
    <row r="378" s="34" customFormat="1" x14ac:dyDescent="0.15"/>
    <row r="379" s="34" customFormat="1" x14ac:dyDescent="0.15"/>
    <row r="380" s="34" customFormat="1" x14ac:dyDescent="0.15"/>
    <row r="381" s="34" customFormat="1" x14ac:dyDescent="0.15"/>
  </sheetData>
  <phoneticPr fontId="2"/>
  <pageMargins left="0.78740157480314965" right="0.78740157480314965" top="0.78740157480314965" bottom="0.78740157480314965" header="0.51181102362204722" footer="0.51181102362204722"/>
  <pageSetup paperSize="9" firstPageNumber="8" orientation="landscape" useFirstPageNumber="1" r:id="rId1"/>
  <headerFooter alignWithMargins="0">
    <oddFooter>&amp;C-&amp;P--</oddFooter>
  </headerFooter>
  <colBreaks count="1" manualBreakCount="1">
    <brk id="12" max="47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/>
  </sheetPr>
  <dimension ref="A1:Q381"/>
  <sheetViews>
    <sheetView workbookViewId="0">
      <selection activeCell="B3" sqref="B3:Q3"/>
    </sheetView>
  </sheetViews>
  <sheetFormatPr defaultColWidth="9" defaultRowHeight="12" x14ac:dyDescent="0.15"/>
  <cols>
    <col min="1" max="1" width="24.77734375" style="18" customWidth="1"/>
    <col min="2" max="9" width="8.6640625" style="18" customWidth="1"/>
    <col min="10" max="11" width="8.6640625" style="101" customWidth="1"/>
    <col min="12" max="13" width="8.6640625" style="18" customWidth="1"/>
    <col min="14" max="16384" width="9" style="18"/>
  </cols>
  <sheetData>
    <row r="1" spans="1:17" ht="15" customHeight="1" x14ac:dyDescent="0.2">
      <c r="A1" s="31" t="s">
        <v>83</v>
      </c>
      <c r="L1" s="32" t="str">
        <f>[2]財政指標!$M$1</f>
        <v>大田原市</v>
      </c>
      <c r="P1" s="32" t="str">
        <f>[2]財政指標!$M$1</f>
        <v>大田原市</v>
      </c>
    </row>
    <row r="2" spans="1:17" ht="15" customHeight="1" x14ac:dyDescent="0.15">
      <c r="M2" s="18" t="s">
        <v>148</v>
      </c>
      <c r="Q2" s="18" t="s">
        <v>148</v>
      </c>
    </row>
    <row r="3" spans="1:17" ht="18" customHeight="1" x14ac:dyDescent="0.15">
      <c r="A3" s="17"/>
      <c r="B3" s="17" t="s">
        <v>168</v>
      </c>
      <c r="C3" s="17" t="s">
        <v>197</v>
      </c>
      <c r="D3" s="17" t="s">
        <v>198</v>
      </c>
      <c r="E3" s="17" t="s">
        <v>199</v>
      </c>
      <c r="F3" s="17" t="s">
        <v>200</v>
      </c>
      <c r="G3" s="17" t="s">
        <v>201</v>
      </c>
      <c r="H3" s="17" t="s">
        <v>202</v>
      </c>
      <c r="I3" s="17" t="s">
        <v>203</v>
      </c>
      <c r="J3" s="14" t="s">
        <v>224</v>
      </c>
      <c r="K3" s="14" t="s">
        <v>226</v>
      </c>
      <c r="L3" s="102" t="s">
        <v>206</v>
      </c>
      <c r="M3" s="102" t="s">
        <v>207</v>
      </c>
      <c r="N3" s="102" t="s">
        <v>208</v>
      </c>
      <c r="O3" s="2" t="s">
        <v>209</v>
      </c>
      <c r="P3" s="2" t="s">
        <v>210</v>
      </c>
      <c r="Q3" s="2" t="s">
        <v>211</v>
      </c>
    </row>
    <row r="4" spans="1:17" ht="18" customHeight="1" x14ac:dyDescent="0.15">
      <c r="A4" s="19" t="s">
        <v>299</v>
      </c>
      <c r="B4" s="16">
        <v>180863</v>
      </c>
      <c r="C4" s="17">
        <v>210630</v>
      </c>
      <c r="D4" s="17">
        <v>211737</v>
      </c>
      <c r="E4" s="17">
        <v>232332</v>
      </c>
      <c r="F4" s="17">
        <v>227424</v>
      </c>
      <c r="G4" s="17">
        <v>237470</v>
      </c>
      <c r="H4" s="17">
        <v>239479</v>
      </c>
      <c r="I4" s="17">
        <v>240235</v>
      </c>
      <c r="J4" s="103">
        <v>245966</v>
      </c>
      <c r="K4" s="13">
        <v>248727</v>
      </c>
      <c r="L4" s="52">
        <v>252367</v>
      </c>
      <c r="M4" s="52">
        <v>230415</v>
      </c>
      <c r="N4" s="52">
        <v>230068</v>
      </c>
      <c r="O4" s="52">
        <v>220186</v>
      </c>
      <c r="P4" s="52">
        <v>205001</v>
      </c>
      <c r="Q4" s="52">
        <v>202154</v>
      </c>
    </row>
    <row r="5" spans="1:17" ht="18" customHeight="1" x14ac:dyDescent="0.15">
      <c r="A5" s="19" t="s">
        <v>300</v>
      </c>
      <c r="B5" s="16">
        <v>2355313</v>
      </c>
      <c r="C5" s="17">
        <v>2271797</v>
      </c>
      <c r="D5" s="17">
        <v>2202051</v>
      </c>
      <c r="E5" s="17">
        <v>4231446</v>
      </c>
      <c r="F5" s="17">
        <v>4407186</v>
      </c>
      <c r="G5" s="17">
        <v>6722891</v>
      </c>
      <c r="H5" s="17">
        <v>2570914</v>
      </c>
      <c r="I5" s="17">
        <v>2516942</v>
      </c>
      <c r="J5" s="103">
        <v>2761794</v>
      </c>
      <c r="K5" s="13">
        <v>3032005</v>
      </c>
      <c r="L5" s="52">
        <v>2657290</v>
      </c>
      <c r="M5" s="52">
        <v>2642560</v>
      </c>
      <c r="N5" s="52">
        <v>3341523</v>
      </c>
      <c r="O5" s="52">
        <v>3252566</v>
      </c>
      <c r="P5" s="52">
        <v>2362328</v>
      </c>
      <c r="Q5" s="52">
        <v>2457684</v>
      </c>
    </row>
    <row r="6" spans="1:17" ht="18" customHeight="1" x14ac:dyDescent="0.15">
      <c r="A6" s="19" t="s">
        <v>301</v>
      </c>
      <c r="B6" s="16">
        <v>1433592</v>
      </c>
      <c r="C6" s="17">
        <v>1626223</v>
      </c>
      <c r="D6" s="17">
        <v>1792455</v>
      </c>
      <c r="E6" s="17">
        <v>2087851</v>
      </c>
      <c r="F6" s="17">
        <v>2219606</v>
      </c>
      <c r="G6" s="17">
        <v>2143710</v>
      </c>
      <c r="H6" s="17">
        <v>2259021</v>
      </c>
      <c r="I6" s="17">
        <v>2451414</v>
      </c>
      <c r="J6" s="103">
        <v>2532767</v>
      </c>
      <c r="K6" s="101">
        <v>2694662</v>
      </c>
      <c r="L6" s="52">
        <v>3386986</v>
      </c>
      <c r="M6" s="52">
        <v>2703291</v>
      </c>
      <c r="N6" s="52">
        <v>2887594</v>
      </c>
      <c r="O6" s="52">
        <v>2998213</v>
      </c>
      <c r="P6" s="52">
        <v>3262401</v>
      </c>
      <c r="Q6" s="52">
        <v>3771941</v>
      </c>
    </row>
    <row r="7" spans="1:17" ht="18" customHeight="1" x14ac:dyDescent="0.15">
      <c r="A7" s="19" t="s">
        <v>302</v>
      </c>
      <c r="B7" s="16">
        <v>633086</v>
      </c>
      <c r="C7" s="17">
        <v>821137</v>
      </c>
      <c r="D7" s="17">
        <v>919846</v>
      </c>
      <c r="E7" s="17">
        <v>971626</v>
      </c>
      <c r="F7" s="17">
        <v>1042881</v>
      </c>
      <c r="G7" s="17">
        <v>1105736</v>
      </c>
      <c r="H7" s="17">
        <v>1091184</v>
      </c>
      <c r="I7" s="17">
        <v>1007899</v>
      </c>
      <c r="J7" s="103">
        <v>997391</v>
      </c>
      <c r="K7" s="13">
        <v>1059800</v>
      </c>
      <c r="L7" s="52">
        <v>1085916</v>
      </c>
      <c r="M7" s="52">
        <v>1165213</v>
      </c>
      <c r="N7" s="52">
        <v>1332148</v>
      </c>
      <c r="O7" s="52">
        <v>1414067</v>
      </c>
      <c r="P7" s="52">
        <v>1373468</v>
      </c>
      <c r="Q7" s="52">
        <v>1519011</v>
      </c>
    </row>
    <row r="8" spans="1:17" ht="18" customHeight="1" x14ac:dyDescent="0.15">
      <c r="A8" s="19" t="s">
        <v>303</v>
      </c>
      <c r="B8" s="16">
        <v>88430</v>
      </c>
      <c r="C8" s="17">
        <v>108064</v>
      </c>
      <c r="D8" s="17">
        <v>113417</v>
      </c>
      <c r="E8" s="17">
        <v>139982</v>
      </c>
      <c r="F8" s="17">
        <v>132783</v>
      </c>
      <c r="G8" s="17">
        <v>129285</v>
      </c>
      <c r="H8" s="17">
        <v>139127</v>
      </c>
      <c r="I8" s="17">
        <v>139867</v>
      </c>
      <c r="J8" s="103">
        <v>129496</v>
      </c>
      <c r="K8" s="13">
        <v>122139</v>
      </c>
      <c r="L8" s="52">
        <v>127417</v>
      </c>
      <c r="M8" s="52">
        <v>131451</v>
      </c>
      <c r="N8" s="52">
        <v>125536</v>
      </c>
      <c r="O8" s="52">
        <v>179210</v>
      </c>
      <c r="P8" s="52">
        <v>177275</v>
      </c>
      <c r="Q8" s="52">
        <v>198120</v>
      </c>
    </row>
    <row r="9" spans="1:17" ht="18" customHeight="1" x14ac:dyDescent="0.15">
      <c r="A9" s="19" t="s">
        <v>304</v>
      </c>
      <c r="B9" s="16">
        <v>867045</v>
      </c>
      <c r="C9" s="17">
        <v>828814</v>
      </c>
      <c r="D9" s="17">
        <v>780956</v>
      </c>
      <c r="E9" s="17">
        <v>1053601</v>
      </c>
      <c r="F9" s="17">
        <v>884799</v>
      </c>
      <c r="G9" s="17">
        <v>808558</v>
      </c>
      <c r="H9" s="17">
        <v>787288</v>
      </c>
      <c r="I9" s="17">
        <v>1084020</v>
      </c>
      <c r="J9" s="103">
        <v>1201007</v>
      </c>
      <c r="K9" s="13">
        <v>1088139</v>
      </c>
      <c r="L9" s="52">
        <v>929180</v>
      </c>
      <c r="M9" s="52">
        <v>806435</v>
      </c>
      <c r="N9" s="52">
        <v>797832</v>
      </c>
      <c r="O9" s="52">
        <v>932872</v>
      </c>
      <c r="P9" s="52">
        <v>1339106</v>
      </c>
      <c r="Q9" s="52">
        <v>895766</v>
      </c>
    </row>
    <row r="10" spans="1:17" ht="18" customHeight="1" x14ac:dyDescent="0.15">
      <c r="A10" s="19" t="s">
        <v>305</v>
      </c>
      <c r="B10" s="16">
        <v>376135</v>
      </c>
      <c r="C10" s="17">
        <v>369725</v>
      </c>
      <c r="D10" s="17">
        <v>400957</v>
      </c>
      <c r="E10" s="17">
        <v>422070</v>
      </c>
      <c r="F10" s="17">
        <v>462361</v>
      </c>
      <c r="G10" s="17">
        <v>483270</v>
      </c>
      <c r="H10" s="17">
        <v>448809</v>
      </c>
      <c r="I10" s="17">
        <v>422621</v>
      </c>
      <c r="J10" s="103">
        <v>477097</v>
      </c>
      <c r="K10" s="13">
        <v>423044</v>
      </c>
      <c r="L10" s="52">
        <v>627034</v>
      </c>
      <c r="M10" s="52">
        <v>394229</v>
      </c>
      <c r="N10" s="52">
        <v>476544</v>
      </c>
      <c r="O10" s="52">
        <v>465935</v>
      </c>
      <c r="P10" s="52">
        <v>529938</v>
      </c>
      <c r="Q10" s="52">
        <v>870217</v>
      </c>
    </row>
    <row r="11" spans="1:17" ht="18" customHeight="1" x14ac:dyDescent="0.15">
      <c r="A11" s="19" t="s">
        <v>306</v>
      </c>
      <c r="B11" s="16">
        <v>3446739</v>
      </c>
      <c r="C11" s="17">
        <v>2942529</v>
      </c>
      <c r="D11" s="17">
        <v>3648583</v>
      </c>
      <c r="E11" s="17">
        <v>4032421</v>
      </c>
      <c r="F11" s="17">
        <v>3886014</v>
      </c>
      <c r="G11" s="17">
        <v>3075836</v>
      </c>
      <c r="H11" s="17">
        <v>3052160</v>
      </c>
      <c r="I11" s="17">
        <v>3076156</v>
      </c>
      <c r="J11" s="103">
        <v>3075899</v>
      </c>
      <c r="K11" s="103">
        <v>3132818</v>
      </c>
      <c r="L11" s="52">
        <v>3073286</v>
      </c>
      <c r="M11" s="52">
        <v>3585788</v>
      </c>
      <c r="N11" s="52">
        <v>2864592</v>
      </c>
      <c r="O11" s="52">
        <v>2731562</v>
      </c>
      <c r="P11" s="52">
        <v>2651247</v>
      </c>
      <c r="Q11" s="52">
        <v>2503191</v>
      </c>
    </row>
    <row r="12" spans="1:17" ht="18" customHeight="1" x14ac:dyDescent="0.15">
      <c r="A12" s="19" t="s">
        <v>307</v>
      </c>
      <c r="B12" s="16">
        <v>411321</v>
      </c>
      <c r="C12" s="17">
        <v>446280</v>
      </c>
      <c r="D12" s="17">
        <v>470547</v>
      </c>
      <c r="E12" s="17">
        <v>510166</v>
      </c>
      <c r="F12" s="17">
        <v>531907</v>
      </c>
      <c r="G12" s="17">
        <v>546531</v>
      </c>
      <c r="H12" s="17">
        <v>576605</v>
      </c>
      <c r="I12" s="17">
        <v>608328</v>
      </c>
      <c r="J12" s="103">
        <v>628773</v>
      </c>
      <c r="K12" s="103">
        <v>688002</v>
      </c>
      <c r="L12" s="52">
        <v>706793</v>
      </c>
      <c r="M12" s="52">
        <v>697447</v>
      </c>
      <c r="N12" s="52">
        <v>673673</v>
      </c>
      <c r="O12" s="52">
        <v>685264</v>
      </c>
      <c r="P12" s="52">
        <v>675117</v>
      </c>
      <c r="Q12" s="52">
        <v>673504</v>
      </c>
    </row>
    <row r="13" spans="1:17" ht="18" customHeight="1" x14ac:dyDescent="0.15">
      <c r="A13" s="19" t="s">
        <v>308</v>
      </c>
      <c r="B13" s="16">
        <v>2779315</v>
      </c>
      <c r="C13" s="17">
        <v>2898600</v>
      </c>
      <c r="D13" s="17">
        <v>3704691</v>
      </c>
      <c r="E13" s="17">
        <v>4265712</v>
      </c>
      <c r="F13" s="17">
        <v>3533361</v>
      </c>
      <c r="G13" s="17">
        <v>4069616</v>
      </c>
      <c r="H13" s="17">
        <v>2034191</v>
      </c>
      <c r="I13" s="17">
        <v>2125390</v>
      </c>
      <c r="J13" s="103">
        <v>2351023</v>
      </c>
      <c r="K13" s="103">
        <v>2117709</v>
      </c>
      <c r="L13" s="52">
        <v>2062880</v>
      </c>
      <c r="M13" s="52">
        <v>2141494</v>
      </c>
      <c r="N13" s="52">
        <v>2462561</v>
      </c>
      <c r="O13" s="52">
        <v>2272492</v>
      </c>
      <c r="P13" s="52">
        <v>2324375</v>
      </c>
      <c r="Q13" s="52">
        <v>2464251</v>
      </c>
    </row>
    <row r="14" spans="1:17" ht="18" customHeight="1" x14ac:dyDescent="0.15">
      <c r="A14" s="19" t="s">
        <v>309</v>
      </c>
      <c r="B14" s="16">
        <v>3090</v>
      </c>
      <c r="C14" s="17">
        <v>10804</v>
      </c>
      <c r="D14" s="17">
        <v>34745</v>
      </c>
      <c r="E14" s="17">
        <v>0</v>
      </c>
      <c r="F14" s="17">
        <v>23372</v>
      </c>
      <c r="G14" s="17">
        <v>57790</v>
      </c>
      <c r="H14" s="17">
        <v>53941</v>
      </c>
      <c r="I14" s="17">
        <v>0</v>
      </c>
      <c r="J14" s="103">
        <v>103320</v>
      </c>
      <c r="K14" s="103">
        <v>320954</v>
      </c>
      <c r="L14" s="52">
        <v>313295</v>
      </c>
      <c r="M14" s="52">
        <v>0</v>
      </c>
      <c r="N14" s="52">
        <v>144380</v>
      </c>
      <c r="O14" s="52">
        <v>172919</v>
      </c>
      <c r="P14" s="52">
        <v>0</v>
      </c>
      <c r="Q14" s="52">
        <v>1</v>
      </c>
    </row>
    <row r="15" spans="1:17" ht="18" customHeight="1" x14ac:dyDescent="0.15">
      <c r="A15" s="19" t="s">
        <v>310</v>
      </c>
      <c r="B15" s="16">
        <v>851401</v>
      </c>
      <c r="C15" s="17">
        <v>927037</v>
      </c>
      <c r="D15" s="17">
        <v>994499</v>
      </c>
      <c r="E15" s="17">
        <v>1067559</v>
      </c>
      <c r="F15" s="17">
        <v>1197274</v>
      </c>
      <c r="G15" s="17">
        <v>1599247</v>
      </c>
      <c r="H15" s="17">
        <v>2207869</v>
      </c>
      <c r="I15" s="17">
        <v>2729642</v>
      </c>
      <c r="J15" s="103">
        <v>2726394</v>
      </c>
      <c r="K15" s="13">
        <v>2757531</v>
      </c>
      <c r="L15" s="52">
        <v>3634907</v>
      </c>
      <c r="M15" s="52">
        <v>2672341</v>
      </c>
      <c r="N15" s="52">
        <v>2595038</v>
      </c>
      <c r="O15" s="52">
        <v>2537559</v>
      </c>
      <c r="P15" s="52">
        <v>2319572</v>
      </c>
      <c r="Q15" s="52">
        <v>1967839</v>
      </c>
    </row>
    <row r="16" spans="1:17" ht="18" customHeight="1" x14ac:dyDescent="0.15">
      <c r="A16" s="19" t="s">
        <v>72</v>
      </c>
      <c r="B16" s="16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03">
        <v>0</v>
      </c>
      <c r="K16" s="13">
        <v>0</v>
      </c>
      <c r="L16" s="52">
        <v>19400</v>
      </c>
      <c r="M16" s="52">
        <v>9312</v>
      </c>
      <c r="N16" s="52">
        <v>18624</v>
      </c>
      <c r="O16" s="52">
        <v>17072</v>
      </c>
      <c r="P16" s="52">
        <v>0</v>
      </c>
      <c r="Q16" s="52">
        <v>1</v>
      </c>
    </row>
    <row r="17" spans="1:17" ht="18" customHeight="1" x14ac:dyDescent="0.15">
      <c r="A17" s="19" t="s">
        <v>95</v>
      </c>
      <c r="B17" s="16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03">
        <v>0</v>
      </c>
      <c r="K17" s="13">
        <v>0</v>
      </c>
      <c r="L17" s="52">
        <v>0</v>
      </c>
      <c r="M17" s="52">
        <v>0</v>
      </c>
      <c r="N17" s="52">
        <v>0</v>
      </c>
      <c r="O17" s="52">
        <v>1</v>
      </c>
      <c r="P17" s="52">
        <v>0</v>
      </c>
      <c r="Q17" s="52">
        <v>1</v>
      </c>
    </row>
    <row r="18" spans="1:17" ht="18" customHeight="1" x14ac:dyDescent="0.15">
      <c r="A18" s="19" t="s">
        <v>94</v>
      </c>
      <c r="B18" s="16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03">
        <v>0</v>
      </c>
      <c r="K18" s="13">
        <v>0</v>
      </c>
      <c r="L18" s="52">
        <v>0</v>
      </c>
      <c r="M18" s="52">
        <v>0</v>
      </c>
      <c r="N18" s="52">
        <v>0</v>
      </c>
      <c r="O18" s="52">
        <v>1</v>
      </c>
      <c r="P18" s="52">
        <v>0</v>
      </c>
      <c r="Q18" s="52">
        <v>1</v>
      </c>
    </row>
    <row r="19" spans="1:17" ht="18" customHeight="1" x14ac:dyDescent="0.15">
      <c r="A19" s="19" t="s">
        <v>96</v>
      </c>
      <c r="B19" s="16">
        <f t="shared" ref="B19:Q19" si="0">SUM(B4:B18)</f>
        <v>13426330</v>
      </c>
      <c r="C19" s="17">
        <f t="shared" si="0"/>
        <v>13461640</v>
      </c>
      <c r="D19" s="17">
        <f t="shared" si="0"/>
        <v>15274484</v>
      </c>
      <c r="E19" s="17">
        <f t="shared" si="0"/>
        <v>19014766</v>
      </c>
      <c r="F19" s="17">
        <f t="shared" si="0"/>
        <v>18548968</v>
      </c>
      <c r="G19" s="17">
        <f t="shared" si="0"/>
        <v>20979940</v>
      </c>
      <c r="H19" s="17">
        <f t="shared" si="0"/>
        <v>15460588</v>
      </c>
      <c r="I19" s="17">
        <f t="shared" si="0"/>
        <v>16402514</v>
      </c>
      <c r="J19" s="17">
        <f t="shared" si="0"/>
        <v>17230927</v>
      </c>
      <c r="K19" s="17">
        <f t="shared" si="0"/>
        <v>17685530</v>
      </c>
      <c r="L19" s="53">
        <f t="shared" si="0"/>
        <v>18876751</v>
      </c>
      <c r="M19" s="53">
        <f t="shared" si="0"/>
        <v>17179976</v>
      </c>
      <c r="N19" s="53">
        <f t="shared" si="0"/>
        <v>17950113</v>
      </c>
      <c r="O19" s="53">
        <f t="shared" si="0"/>
        <v>17879919</v>
      </c>
      <c r="P19" s="53">
        <f t="shared" si="0"/>
        <v>17219828</v>
      </c>
      <c r="Q19" s="53">
        <f t="shared" si="0"/>
        <v>17523682</v>
      </c>
    </row>
    <row r="20" spans="1:17" ht="18" customHeight="1" x14ac:dyDescent="0.15"/>
    <row r="21" spans="1:17" ht="18" customHeight="1" x14ac:dyDescent="0.15"/>
    <row r="22" spans="1:17" ht="18" customHeight="1" x14ac:dyDescent="0.15"/>
    <row r="23" spans="1:17" ht="18" customHeight="1" x14ac:dyDescent="0.15"/>
    <row r="24" spans="1:17" ht="18" customHeight="1" x14ac:dyDescent="0.15"/>
    <row r="25" spans="1:17" ht="18" customHeight="1" x14ac:dyDescent="0.15"/>
    <row r="26" spans="1:17" ht="18" customHeight="1" x14ac:dyDescent="0.15"/>
    <row r="27" spans="1:17" ht="18" customHeight="1" x14ac:dyDescent="0.15"/>
    <row r="28" spans="1:17" ht="18" customHeight="1" x14ac:dyDescent="0.15"/>
    <row r="29" spans="1:17" ht="18" customHeight="1" x14ac:dyDescent="0.15"/>
    <row r="30" spans="1:17" ht="18" customHeight="1" x14ac:dyDescent="0.2">
      <c r="A30" s="31" t="s">
        <v>84</v>
      </c>
      <c r="L30" s="32"/>
      <c r="M30" s="32" t="str">
        <f>[2]財政指標!$M$1</f>
        <v>大田原市</v>
      </c>
      <c r="O30" s="32"/>
      <c r="P30" s="32"/>
      <c r="Q30" s="32" t="str">
        <f>[2]財政指標!$M$1</f>
        <v>大田原市</v>
      </c>
    </row>
    <row r="31" spans="1:17" ht="18" customHeight="1" x14ac:dyDescent="0.15"/>
    <row r="32" spans="1:17" ht="18" customHeight="1" x14ac:dyDescent="0.15">
      <c r="A32" s="17"/>
      <c r="B32" s="17" t="s">
        <v>168</v>
      </c>
      <c r="C32" s="17" t="s">
        <v>197</v>
      </c>
      <c r="D32" s="17" t="s">
        <v>198</v>
      </c>
      <c r="E32" s="17" t="s">
        <v>199</v>
      </c>
      <c r="F32" s="17" t="s">
        <v>200</v>
      </c>
      <c r="G32" s="17" t="s">
        <v>201</v>
      </c>
      <c r="H32" s="17" t="s">
        <v>202</v>
      </c>
      <c r="I32" s="17" t="s">
        <v>203</v>
      </c>
      <c r="J32" s="14" t="s">
        <v>224</v>
      </c>
      <c r="K32" s="14" t="s">
        <v>226</v>
      </c>
      <c r="L32" s="12" t="s">
        <v>206</v>
      </c>
      <c r="M32" s="102" t="s">
        <v>207</v>
      </c>
      <c r="N32" s="102" t="s">
        <v>208</v>
      </c>
      <c r="O32" s="2" t="s">
        <v>209</v>
      </c>
      <c r="P32" s="2" t="s">
        <v>210</v>
      </c>
      <c r="Q32" s="2" t="s">
        <v>211</v>
      </c>
    </row>
    <row r="33" spans="1:17" s="34" customFormat="1" ht="18" customHeight="1" x14ac:dyDescent="0.15">
      <c r="A33" s="19" t="s">
        <v>299</v>
      </c>
      <c r="B33" s="33">
        <f t="shared" ref="B33:Q33" si="1">B4/B$19*100</f>
        <v>1.3470769748695286</v>
      </c>
      <c r="C33" s="33">
        <f t="shared" si="1"/>
        <v>1.5646681979313071</v>
      </c>
      <c r="D33" s="33">
        <f t="shared" si="1"/>
        <v>1.3862137666974543</v>
      </c>
      <c r="E33" s="33">
        <f t="shared" si="1"/>
        <v>1.2218504292926875</v>
      </c>
      <c r="F33" s="33">
        <f t="shared" si="1"/>
        <v>1.2260736015071028</v>
      </c>
      <c r="G33" s="33">
        <f t="shared" si="1"/>
        <v>1.13189074897259</v>
      </c>
      <c r="H33" s="33">
        <f t="shared" si="1"/>
        <v>1.5489643731532075</v>
      </c>
      <c r="I33" s="33">
        <f t="shared" si="1"/>
        <v>1.4646230449795683</v>
      </c>
      <c r="J33" s="33">
        <f t="shared" si="1"/>
        <v>1.4274681797444793</v>
      </c>
      <c r="K33" s="33">
        <f t="shared" si="1"/>
        <v>1.4063870293963483</v>
      </c>
      <c r="L33" s="33">
        <f t="shared" si="1"/>
        <v>1.3369196849606162</v>
      </c>
      <c r="M33" s="33">
        <f t="shared" si="1"/>
        <v>1.3411834801166196</v>
      </c>
      <c r="N33" s="33">
        <f t="shared" si="1"/>
        <v>1.2817078087474991</v>
      </c>
      <c r="O33" s="33">
        <f t="shared" si="1"/>
        <v>1.2314709031959261</v>
      </c>
      <c r="P33" s="33">
        <f t="shared" si="1"/>
        <v>1.190493888789133</v>
      </c>
      <c r="Q33" s="33">
        <f t="shared" si="1"/>
        <v>1.1536045906334069</v>
      </c>
    </row>
    <row r="34" spans="1:17" s="34" customFormat="1" ht="18" customHeight="1" x14ac:dyDescent="0.15">
      <c r="A34" s="19" t="s">
        <v>300</v>
      </c>
      <c r="B34" s="33">
        <f t="shared" ref="B34:L47" si="2">B5/B$19*100</f>
        <v>17.54249299696939</v>
      </c>
      <c r="C34" s="33">
        <f t="shared" si="2"/>
        <v>16.876078991861316</v>
      </c>
      <c r="D34" s="33">
        <f t="shared" si="2"/>
        <v>14.416532826902696</v>
      </c>
      <c r="E34" s="33">
        <f t="shared" si="2"/>
        <v>22.253473958080789</v>
      </c>
      <c r="F34" s="33">
        <f t="shared" si="2"/>
        <v>23.759736929838901</v>
      </c>
      <c r="G34" s="33">
        <f t="shared" si="2"/>
        <v>32.044376676005747</v>
      </c>
      <c r="H34" s="33">
        <f t="shared" si="2"/>
        <v>16.62882420772095</v>
      </c>
      <c r="I34" s="33">
        <f t="shared" si="2"/>
        <v>15.34485506307143</v>
      </c>
      <c r="J34" s="33">
        <f t="shared" si="2"/>
        <v>16.028121992508009</v>
      </c>
      <c r="K34" s="33">
        <f t="shared" si="2"/>
        <v>17.143987203097673</v>
      </c>
      <c r="L34" s="33">
        <f t="shared" si="2"/>
        <v>14.077051712977514</v>
      </c>
      <c r="M34" s="33">
        <f t="shared" ref="M34:Q47" si="3">M5/M$19*100</f>
        <v>15.381628006930859</v>
      </c>
      <c r="N34" s="33">
        <f t="shared" si="3"/>
        <v>18.615609829308596</v>
      </c>
      <c r="O34" s="33">
        <f t="shared" si="3"/>
        <v>18.191167420836749</v>
      </c>
      <c r="P34" s="33">
        <f t="shared" si="3"/>
        <v>13.718650383732056</v>
      </c>
      <c r="Q34" s="33">
        <f t="shared" si="3"/>
        <v>14.02492923576221</v>
      </c>
    </row>
    <row r="35" spans="1:17" s="34" customFormat="1" ht="18" customHeight="1" x14ac:dyDescent="0.15">
      <c r="A35" s="19" t="s">
        <v>301</v>
      </c>
      <c r="B35" s="33">
        <f t="shared" si="2"/>
        <v>10.67746733470725</v>
      </c>
      <c r="C35" s="33">
        <f t="shared" si="2"/>
        <v>12.080422593383867</v>
      </c>
      <c r="D35" s="33">
        <f t="shared" si="2"/>
        <v>11.73496269988564</v>
      </c>
      <c r="E35" s="33">
        <f t="shared" si="2"/>
        <v>10.98015615864008</v>
      </c>
      <c r="F35" s="33">
        <f t="shared" si="2"/>
        <v>11.966196717790446</v>
      </c>
      <c r="G35" s="33">
        <f t="shared" si="2"/>
        <v>10.217903387712262</v>
      </c>
      <c r="H35" s="33">
        <f t="shared" si="2"/>
        <v>14.611481788402871</v>
      </c>
      <c r="I35" s="33">
        <f t="shared" si="2"/>
        <v>14.945355327847915</v>
      </c>
      <c r="J35" s="33">
        <f t="shared" si="2"/>
        <v>14.698959609079651</v>
      </c>
      <c r="K35" s="33">
        <f t="shared" si="2"/>
        <v>15.236535178759134</v>
      </c>
      <c r="L35" s="33">
        <f t="shared" si="2"/>
        <v>17.942632182836974</v>
      </c>
      <c r="M35" s="33">
        <f t="shared" si="3"/>
        <v>15.735126754542614</v>
      </c>
      <c r="N35" s="33">
        <f t="shared" si="3"/>
        <v>16.086773381315204</v>
      </c>
      <c r="O35" s="33">
        <f t="shared" si="3"/>
        <v>16.768605047931146</v>
      </c>
      <c r="P35" s="33">
        <f t="shared" si="3"/>
        <v>18.945607354498549</v>
      </c>
      <c r="Q35" s="33">
        <f t="shared" si="3"/>
        <v>21.524819955075653</v>
      </c>
    </row>
    <row r="36" spans="1:17" s="34" customFormat="1" ht="18" customHeight="1" x14ac:dyDescent="0.15">
      <c r="A36" s="19" t="s">
        <v>302</v>
      </c>
      <c r="B36" s="33">
        <f t="shared" si="2"/>
        <v>4.7152572594297917</v>
      </c>
      <c r="C36" s="33">
        <f t="shared" si="2"/>
        <v>6.0998288470052682</v>
      </c>
      <c r="D36" s="33">
        <f t="shared" si="2"/>
        <v>6.0221085046146241</v>
      </c>
      <c r="E36" s="33">
        <f t="shared" si="2"/>
        <v>5.1098498924467437</v>
      </c>
      <c r="F36" s="33">
        <f t="shared" si="2"/>
        <v>5.6223127885066164</v>
      </c>
      <c r="G36" s="33">
        <f t="shared" si="2"/>
        <v>5.2704440527475294</v>
      </c>
      <c r="H36" s="33">
        <f t="shared" si="2"/>
        <v>7.0578428194322234</v>
      </c>
      <c r="I36" s="33">
        <f t="shared" si="2"/>
        <v>6.1447836593829459</v>
      </c>
      <c r="J36" s="33">
        <f t="shared" si="2"/>
        <v>5.7883769108881955</v>
      </c>
      <c r="K36" s="33">
        <f t="shared" si="2"/>
        <v>5.9924695499654232</v>
      </c>
      <c r="L36" s="33">
        <f t="shared" si="2"/>
        <v>5.7526636866693845</v>
      </c>
      <c r="M36" s="33">
        <f t="shared" si="3"/>
        <v>6.7823901500211639</v>
      </c>
      <c r="N36" s="33">
        <f t="shared" si="3"/>
        <v>7.4213906062875479</v>
      </c>
      <c r="O36" s="33">
        <f t="shared" si="3"/>
        <v>7.9086879532284229</v>
      </c>
      <c r="P36" s="33">
        <f t="shared" si="3"/>
        <v>7.9760843139664344</v>
      </c>
      <c r="Q36" s="33">
        <f t="shared" si="3"/>
        <v>8.668332374440487</v>
      </c>
    </row>
    <row r="37" spans="1:17" s="34" customFormat="1" ht="18" customHeight="1" x14ac:dyDescent="0.15">
      <c r="A37" s="19" t="s">
        <v>303</v>
      </c>
      <c r="B37" s="33">
        <f t="shared" si="2"/>
        <v>0.65863121195442087</v>
      </c>
      <c r="C37" s="33">
        <f t="shared" si="2"/>
        <v>0.802755087790195</v>
      </c>
      <c r="D37" s="33">
        <f t="shared" si="2"/>
        <v>0.7425259013659643</v>
      </c>
      <c r="E37" s="33">
        <f t="shared" si="2"/>
        <v>0.73617524401825407</v>
      </c>
      <c r="F37" s="33">
        <f t="shared" si="2"/>
        <v>0.71585114600445698</v>
      </c>
      <c r="G37" s="33">
        <f t="shared" si="2"/>
        <v>0.61623150495187307</v>
      </c>
      <c r="H37" s="33">
        <f t="shared" si="2"/>
        <v>0.89988168625928078</v>
      </c>
      <c r="I37" s="33">
        <f t="shared" si="2"/>
        <v>0.85271684572255213</v>
      </c>
      <c r="J37" s="33">
        <f t="shared" si="2"/>
        <v>0.75153240449570702</v>
      </c>
      <c r="K37" s="33">
        <f t="shared" si="2"/>
        <v>0.6906154353304651</v>
      </c>
      <c r="L37" s="33">
        <f t="shared" si="2"/>
        <v>0.6749943356248117</v>
      </c>
      <c r="M37" s="33">
        <f t="shared" si="3"/>
        <v>0.76514076620363147</v>
      </c>
      <c r="N37" s="33">
        <f t="shared" si="3"/>
        <v>0.69936049984754978</v>
      </c>
      <c r="O37" s="33">
        <f t="shared" si="3"/>
        <v>1.0022976054869153</v>
      </c>
      <c r="P37" s="33">
        <f t="shared" si="3"/>
        <v>1.0294818275769073</v>
      </c>
      <c r="Q37" s="33">
        <f t="shared" si="3"/>
        <v>1.130584314415201</v>
      </c>
    </row>
    <row r="38" spans="1:17" s="34" customFormat="1" ht="18" customHeight="1" x14ac:dyDescent="0.15">
      <c r="A38" s="19" t="s">
        <v>304</v>
      </c>
      <c r="B38" s="33">
        <f t="shared" si="2"/>
        <v>6.4577959874366266</v>
      </c>
      <c r="C38" s="33">
        <f t="shared" si="2"/>
        <v>6.1568575597029778</v>
      </c>
      <c r="D38" s="33">
        <f t="shared" si="2"/>
        <v>5.1128142855758663</v>
      </c>
      <c r="E38" s="33">
        <f t="shared" si="2"/>
        <v>5.54096221852007</v>
      </c>
      <c r="F38" s="33">
        <f t="shared" si="2"/>
        <v>4.7700713053146675</v>
      </c>
      <c r="G38" s="33">
        <f t="shared" si="2"/>
        <v>3.8539576376290881</v>
      </c>
      <c r="H38" s="33">
        <f t="shared" si="2"/>
        <v>5.0922254703378682</v>
      </c>
      <c r="I38" s="33">
        <f t="shared" si="2"/>
        <v>6.6088649581399537</v>
      </c>
      <c r="J38" s="33">
        <f t="shared" si="2"/>
        <v>6.9700660910466397</v>
      </c>
      <c r="K38" s="33">
        <f t="shared" si="2"/>
        <v>6.1527078917058189</v>
      </c>
      <c r="L38" s="33">
        <f t="shared" si="2"/>
        <v>4.9223513092904598</v>
      </c>
      <c r="M38" s="33">
        <f t="shared" si="3"/>
        <v>4.6940403176349026</v>
      </c>
      <c r="N38" s="33">
        <f t="shared" si="3"/>
        <v>4.4447185374264775</v>
      </c>
      <c r="O38" s="33">
        <f t="shared" si="3"/>
        <v>5.2174285577020791</v>
      </c>
      <c r="P38" s="33">
        <f t="shared" si="3"/>
        <v>7.7765352824662362</v>
      </c>
      <c r="Q38" s="33">
        <f t="shared" si="3"/>
        <v>5.1117453512338331</v>
      </c>
    </row>
    <row r="39" spans="1:17" s="34" customFormat="1" ht="18" customHeight="1" x14ac:dyDescent="0.15">
      <c r="A39" s="19" t="s">
        <v>305</v>
      </c>
      <c r="B39" s="33">
        <f t="shared" si="2"/>
        <v>2.8014729267044682</v>
      </c>
      <c r="C39" s="33">
        <f t="shared" si="2"/>
        <v>2.74650785491218</v>
      </c>
      <c r="D39" s="33">
        <f t="shared" si="2"/>
        <v>2.625011751624474</v>
      </c>
      <c r="E39" s="33">
        <f t="shared" si="2"/>
        <v>2.2196959983625355</v>
      </c>
      <c r="F39" s="33">
        <f t="shared" si="2"/>
        <v>2.4926508040770785</v>
      </c>
      <c r="G39" s="33">
        <f t="shared" si="2"/>
        <v>2.3034860919525983</v>
      </c>
      <c r="H39" s="33">
        <f t="shared" si="2"/>
        <v>2.9029232264646079</v>
      </c>
      <c r="I39" s="33">
        <f t="shared" si="2"/>
        <v>2.5765623489179768</v>
      </c>
      <c r="J39" s="33">
        <f t="shared" si="2"/>
        <v>2.7688411656552199</v>
      </c>
      <c r="K39" s="33">
        <f t="shared" si="2"/>
        <v>2.3920346181313201</v>
      </c>
      <c r="L39" s="33">
        <f t="shared" si="2"/>
        <v>3.3217262864780066</v>
      </c>
      <c r="M39" s="33">
        <f t="shared" si="3"/>
        <v>2.2947005281031827</v>
      </c>
      <c r="N39" s="33">
        <f t="shared" si="3"/>
        <v>2.6548245128039025</v>
      </c>
      <c r="O39" s="33">
        <f t="shared" si="3"/>
        <v>2.6059122527344782</v>
      </c>
      <c r="P39" s="33">
        <f t="shared" si="3"/>
        <v>3.0774871851217096</v>
      </c>
      <c r="Q39" s="33">
        <f t="shared" si="3"/>
        <v>4.9659483663307746</v>
      </c>
    </row>
    <row r="40" spans="1:17" s="34" customFormat="1" ht="18" customHeight="1" x14ac:dyDescent="0.15">
      <c r="A40" s="19" t="s">
        <v>306</v>
      </c>
      <c r="B40" s="33">
        <f t="shared" si="2"/>
        <v>25.671490273216879</v>
      </c>
      <c r="C40" s="33">
        <f t="shared" si="2"/>
        <v>21.858621980679917</v>
      </c>
      <c r="D40" s="33">
        <f t="shared" si="2"/>
        <v>23.886783998726241</v>
      </c>
      <c r="E40" s="33">
        <f t="shared" si="2"/>
        <v>21.206787398803645</v>
      </c>
      <c r="F40" s="33">
        <f t="shared" si="2"/>
        <v>20.950028055469179</v>
      </c>
      <c r="G40" s="33">
        <f t="shared" si="2"/>
        <v>14.660842690684531</v>
      </c>
      <c r="H40" s="33">
        <f t="shared" si="2"/>
        <v>19.741551873706225</v>
      </c>
      <c r="I40" s="33">
        <f t="shared" si="2"/>
        <v>18.754173902854159</v>
      </c>
      <c r="J40" s="33">
        <f t="shared" si="2"/>
        <v>17.851036105022093</v>
      </c>
      <c r="K40" s="33">
        <f t="shared" si="2"/>
        <v>17.714018183226628</v>
      </c>
      <c r="L40" s="33">
        <f t="shared" si="2"/>
        <v>16.280799593107943</v>
      </c>
      <c r="M40" s="33">
        <f t="shared" si="3"/>
        <v>20.871903429900019</v>
      </c>
      <c r="N40" s="33">
        <f t="shared" si="3"/>
        <v>15.958629341219188</v>
      </c>
      <c r="O40" s="33">
        <f t="shared" si="3"/>
        <v>15.277261602807037</v>
      </c>
      <c r="P40" s="33">
        <f t="shared" si="3"/>
        <v>15.396477827769244</v>
      </c>
      <c r="Q40" s="33">
        <f t="shared" si="3"/>
        <v>14.28461781034374</v>
      </c>
    </row>
    <row r="41" spans="1:17" s="34" customFormat="1" ht="18" customHeight="1" x14ac:dyDescent="0.15">
      <c r="A41" s="19" t="s">
        <v>307</v>
      </c>
      <c r="B41" s="33">
        <f t="shared" si="2"/>
        <v>3.0635400738697767</v>
      </c>
      <c r="C41" s="33">
        <f t="shared" si="2"/>
        <v>3.3151978510790658</v>
      </c>
      <c r="D41" s="33">
        <f t="shared" si="2"/>
        <v>3.0806081567141645</v>
      </c>
      <c r="E41" s="33">
        <f t="shared" si="2"/>
        <v>2.6829990965968236</v>
      </c>
      <c r="F41" s="33">
        <f t="shared" si="2"/>
        <v>2.8675827140356271</v>
      </c>
      <c r="G41" s="33">
        <f t="shared" si="2"/>
        <v>2.6050169828893694</v>
      </c>
      <c r="H41" s="33">
        <f t="shared" si="2"/>
        <v>3.7295153327932935</v>
      </c>
      <c r="I41" s="33">
        <f t="shared" si="2"/>
        <v>3.7087485491553309</v>
      </c>
      <c r="J41" s="33">
        <f t="shared" si="2"/>
        <v>3.6490956058255017</v>
      </c>
      <c r="K41" s="33">
        <f t="shared" si="2"/>
        <v>3.8901972403428111</v>
      </c>
      <c r="L41" s="33">
        <f t="shared" si="2"/>
        <v>3.7442513279960092</v>
      </c>
      <c r="M41" s="33">
        <f t="shared" si="3"/>
        <v>4.0596506071952598</v>
      </c>
      <c r="N41" s="33">
        <f t="shared" si="3"/>
        <v>3.753029298478511</v>
      </c>
      <c r="O41" s="33">
        <f t="shared" si="3"/>
        <v>3.8325900693397994</v>
      </c>
      <c r="P41" s="33">
        <f t="shared" si="3"/>
        <v>3.9205792299435278</v>
      </c>
      <c r="Q41" s="33">
        <f t="shared" si="3"/>
        <v>3.8433931864319386</v>
      </c>
    </row>
    <row r="42" spans="1:17" s="34" customFormat="1" ht="18" customHeight="1" x14ac:dyDescent="0.15">
      <c r="A42" s="19" t="s">
        <v>308</v>
      </c>
      <c r="B42" s="33">
        <f t="shared" si="2"/>
        <v>20.700481814464563</v>
      </c>
      <c r="C42" s="33">
        <f t="shared" si="2"/>
        <v>21.532294727834053</v>
      </c>
      <c r="D42" s="33">
        <f t="shared" si="2"/>
        <v>24.254115556374934</v>
      </c>
      <c r="E42" s="33">
        <f t="shared" si="2"/>
        <v>22.433681276961284</v>
      </c>
      <c r="F42" s="33">
        <f t="shared" si="2"/>
        <v>19.048827945576271</v>
      </c>
      <c r="G42" s="33">
        <f t="shared" si="2"/>
        <v>19.397653186806064</v>
      </c>
      <c r="H42" s="33">
        <f t="shared" si="2"/>
        <v>13.157268015938334</v>
      </c>
      <c r="I42" s="33">
        <f t="shared" si="2"/>
        <v>12.957708800004683</v>
      </c>
      <c r="J42" s="33">
        <f t="shared" si="2"/>
        <v>13.64420498096243</v>
      </c>
      <c r="K42" s="33">
        <f t="shared" si="2"/>
        <v>11.97424674295879</v>
      </c>
      <c r="L42" s="33">
        <f t="shared" si="2"/>
        <v>10.928151777813884</v>
      </c>
      <c r="M42" s="33">
        <f t="shared" si="3"/>
        <v>12.465058158404878</v>
      </c>
      <c r="N42" s="33">
        <f t="shared" si="3"/>
        <v>13.718916421306094</v>
      </c>
      <c r="O42" s="33">
        <f t="shared" si="3"/>
        <v>12.7097443785959</v>
      </c>
      <c r="P42" s="33">
        <f t="shared" si="3"/>
        <v>13.49824748539881</v>
      </c>
      <c r="Q42" s="33">
        <f t="shared" si="3"/>
        <v>14.06240423673518</v>
      </c>
    </row>
    <row r="43" spans="1:17" s="34" customFormat="1" ht="18" customHeight="1" x14ac:dyDescent="0.15">
      <c r="A43" s="19" t="s">
        <v>309</v>
      </c>
      <c r="B43" s="33">
        <f t="shared" si="2"/>
        <v>2.3014479757312686E-2</v>
      </c>
      <c r="C43" s="33">
        <f t="shared" si="2"/>
        <v>8.0257680342068274E-2</v>
      </c>
      <c r="D43" s="33">
        <f t="shared" si="2"/>
        <v>0.22747085924473784</v>
      </c>
      <c r="E43" s="33">
        <f t="shared" si="2"/>
        <v>0</v>
      </c>
      <c r="F43" s="33">
        <f t="shared" si="2"/>
        <v>0.12600161906581542</v>
      </c>
      <c r="G43" s="33">
        <f t="shared" si="2"/>
        <v>0.27545359996263097</v>
      </c>
      <c r="H43" s="33">
        <f t="shared" si="2"/>
        <v>0.34889358671222598</v>
      </c>
      <c r="I43" s="33">
        <f t="shared" si="2"/>
        <v>0</v>
      </c>
      <c r="J43" s="33">
        <f t="shared" si="2"/>
        <v>0.59961950973386402</v>
      </c>
      <c r="K43" s="33">
        <f t="shared" si="2"/>
        <v>1.8147830458007195</v>
      </c>
      <c r="L43" s="33">
        <f t="shared" si="2"/>
        <v>1.6596870933986467</v>
      </c>
      <c r="M43" s="33">
        <f t="shared" si="3"/>
        <v>0</v>
      </c>
      <c r="N43" s="33">
        <f t="shared" si="3"/>
        <v>0.80434034036443114</v>
      </c>
      <c r="O43" s="33">
        <f t="shared" si="3"/>
        <v>0.96711288233464598</v>
      </c>
      <c r="P43" s="33">
        <f t="shared" si="3"/>
        <v>0</v>
      </c>
      <c r="Q43" s="33">
        <f t="shared" si="3"/>
        <v>5.7065632667837732E-6</v>
      </c>
    </row>
    <row r="44" spans="1:17" s="34" customFormat="1" ht="18" customHeight="1" x14ac:dyDescent="0.15">
      <c r="A44" s="19" t="s">
        <v>310</v>
      </c>
      <c r="B44" s="33">
        <f t="shared" si="2"/>
        <v>6.341278666619993</v>
      </c>
      <c r="C44" s="33">
        <f t="shared" si="2"/>
        <v>6.8865086274777818</v>
      </c>
      <c r="D44" s="33">
        <f t="shared" si="2"/>
        <v>6.5108516922732047</v>
      </c>
      <c r="E44" s="33">
        <f t="shared" si="2"/>
        <v>5.614368328277088</v>
      </c>
      <c r="F44" s="33">
        <f t="shared" si="2"/>
        <v>6.4546663728138398</v>
      </c>
      <c r="G44" s="33">
        <f t="shared" si="2"/>
        <v>7.6227434396857179</v>
      </c>
      <c r="H44" s="33">
        <f t="shared" si="2"/>
        <v>14.280627619078912</v>
      </c>
      <c r="I44" s="33">
        <f t="shared" si="2"/>
        <v>16.641607499923488</v>
      </c>
      <c r="J44" s="33">
        <f t="shared" si="2"/>
        <v>15.822677445038217</v>
      </c>
      <c r="K44" s="33">
        <f t="shared" si="2"/>
        <v>15.592017881284869</v>
      </c>
      <c r="L44" s="33">
        <f t="shared" si="2"/>
        <v>19.255999085859639</v>
      </c>
      <c r="M44" s="33">
        <f t="shared" si="3"/>
        <v>15.554975164109658</v>
      </c>
      <c r="N44" s="33">
        <f t="shared" si="3"/>
        <v>14.456945201403467</v>
      </c>
      <c r="O44" s="33">
        <f t="shared" si="3"/>
        <v>14.192228723183813</v>
      </c>
      <c r="P44" s="33">
        <f t="shared" si="3"/>
        <v>13.470355220737396</v>
      </c>
      <c r="Q44" s="33">
        <f t="shared" si="3"/>
        <v>11.229597752344512</v>
      </c>
    </row>
    <row r="45" spans="1:17" s="34" customFormat="1" ht="18" customHeight="1" x14ac:dyDescent="0.15">
      <c r="A45" s="19" t="s">
        <v>72</v>
      </c>
      <c r="B45" s="33">
        <f t="shared" si="2"/>
        <v>0</v>
      </c>
      <c r="C45" s="33">
        <f t="shared" si="2"/>
        <v>0</v>
      </c>
      <c r="D45" s="33">
        <f t="shared" si="2"/>
        <v>0</v>
      </c>
      <c r="E45" s="33">
        <f t="shared" si="2"/>
        <v>0</v>
      </c>
      <c r="F45" s="33">
        <f t="shared" si="2"/>
        <v>0</v>
      </c>
      <c r="G45" s="33">
        <f t="shared" si="2"/>
        <v>0</v>
      </c>
      <c r="H45" s="33">
        <f t="shared" si="2"/>
        <v>0</v>
      </c>
      <c r="I45" s="33">
        <f t="shared" si="2"/>
        <v>0</v>
      </c>
      <c r="J45" s="33">
        <f t="shared" si="2"/>
        <v>0</v>
      </c>
      <c r="K45" s="33">
        <f t="shared" si="2"/>
        <v>0</v>
      </c>
      <c r="L45" s="33">
        <f t="shared" si="2"/>
        <v>0.10277192298611133</v>
      </c>
      <c r="M45" s="33">
        <f t="shared" si="3"/>
        <v>5.4202636837210945E-2</v>
      </c>
      <c r="N45" s="33">
        <f t="shared" si="3"/>
        <v>0.10375422149153044</v>
      </c>
      <c r="O45" s="33">
        <f t="shared" si="3"/>
        <v>9.5481416890087698E-2</v>
      </c>
      <c r="P45" s="33">
        <f t="shared" si="3"/>
        <v>0</v>
      </c>
      <c r="Q45" s="33">
        <f t="shared" si="3"/>
        <v>5.7065632667837732E-6</v>
      </c>
    </row>
    <row r="46" spans="1:17" s="34" customFormat="1" ht="18" customHeight="1" x14ac:dyDescent="0.15">
      <c r="A46" s="19" t="s">
        <v>95</v>
      </c>
      <c r="B46" s="33">
        <f t="shared" si="2"/>
        <v>0</v>
      </c>
      <c r="C46" s="33">
        <f t="shared" si="2"/>
        <v>0</v>
      </c>
      <c r="D46" s="33">
        <f t="shared" si="2"/>
        <v>0</v>
      </c>
      <c r="E46" s="33">
        <f t="shared" si="2"/>
        <v>0</v>
      </c>
      <c r="F46" s="33">
        <f t="shared" si="2"/>
        <v>0</v>
      </c>
      <c r="G46" s="33">
        <f t="shared" si="2"/>
        <v>0</v>
      </c>
      <c r="H46" s="33">
        <f t="shared" si="2"/>
        <v>0</v>
      </c>
      <c r="I46" s="33">
        <f t="shared" si="2"/>
        <v>0</v>
      </c>
      <c r="J46" s="33">
        <f t="shared" si="2"/>
        <v>0</v>
      </c>
      <c r="K46" s="33">
        <f t="shared" si="2"/>
        <v>0</v>
      </c>
      <c r="L46" s="33">
        <f t="shared" si="2"/>
        <v>0</v>
      </c>
      <c r="M46" s="33">
        <f t="shared" si="3"/>
        <v>0</v>
      </c>
      <c r="N46" s="33">
        <f t="shared" si="3"/>
        <v>0</v>
      </c>
      <c r="O46" s="33">
        <f t="shared" si="3"/>
        <v>5.5928665001222881E-6</v>
      </c>
      <c r="P46" s="33">
        <f t="shared" si="3"/>
        <v>0</v>
      </c>
      <c r="Q46" s="33">
        <f t="shared" si="3"/>
        <v>5.7065632667837732E-6</v>
      </c>
    </row>
    <row r="47" spans="1:17" s="34" customFormat="1" ht="18" customHeight="1" x14ac:dyDescent="0.15">
      <c r="A47" s="19" t="s">
        <v>94</v>
      </c>
      <c r="B47" s="33">
        <f t="shared" si="2"/>
        <v>0</v>
      </c>
      <c r="C47" s="33">
        <f t="shared" si="2"/>
        <v>0</v>
      </c>
      <c r="D47" s="33">
        <f t="shared" si="2"/>
        <v>0</v>
      </c>
      <c r="E47" s="33">
        <f t="shared" si="2"/>
        <v>0</v>
      </c>
      <c r="F47" s="33">
        <f t="shared" si="2"/>
        <v>0</v>
      </c>
      <c r="G47" s="33">
        <f t="shared" si="2"/>
        <v>0</v>
      </c>
      <c r="H47" s="33">
        <f t="shared" si="2"/>
        <v>0</v>
      </c>
      <c r="I47" s="33">
        <f t="shared" si="2"/>
        <v>0</v>
      </c>
      <c r="J47" s="33">
        <f t="shared" si="2"/>
        <v>0</v>
      </c>
      <c r="K47" s="33">
        <f t="shared" si="2"/>
        <v>0</v>
      </c>
      <c r="L47" s="33">
        <f t="shared" si="2"/>
        <v>0</v>
      </c>
      <c r="M47" s="33">
        <f t="shared" si="3"/>
        <v>0</v>
      </c>
      <c r="N47" s="33">
        <f t="shared" si="3"/>
        <v>0</v>
      </c>
      <c r="O47" s="33">
        <f t="shared" si="3"/>
        <v>5.5928665001222881E-6</v>
      </c>
      <c r="P47" s="33">
        <f t="shared" si="3"/>
        <v>0</v>
      </c>
      <c r="Q47" s="33">
        <f t="shared" si="3"/>
        <v>5.7065632667837732E-6</v>
      </c>
    </row>
    <row r="48" spans="1:17" s="34" customFormat="1" ht="18" customHeight="1" x14ac:dyDescent="0.15">
      <c r="A48" s="19" t="s">
        <v>96</v>
      </c>
      <c r="B48" s="33">
        <f t="shared" ref="B48:L48" si="4">SUM(B33:B47)</f>
        <v>100</v>
      </c>
      <c r="C48" s="30">
        <f t="shared" si="4"/>
        <v>100</v>
      </c>
      <c r="D48" s="30">
        <f t="shared" si="4"/>
        <v>100</v>
      </c>
      <c r="E48" s="30">
        <f t="shared" si="4"/>
        <v>100</v>
      </c>
      <c r="F48" s="30">
        <f t="shared" si="4"/>
        <v>100</v>
      </c>
      <c r="G48" s="30">
        <f t="shared" si="4"/>
        <v>100</v>
      </c>
      <c r="H48" s="30">
        <f t="shared" si="4"/>
        <v>99.999999999999986</v>
      </c>
      <c r="I48" s="30">
        <f t="shared" si="4"/>
        <v>100</v>
      </c>
      <c r="J48" s="30">
        <f t="shared" si="4"/>
        <v>100</v>
      </c>
      <c r="K48" s="30">
        <f t="shared" si="4"/>
        <v>100.00000000000001</v>
      </c>
      <c r="L48" s="30">
        <f t="shared" si="4"/>
        <v>100</v>
      </c>
      <c r="M48" s="30">
        <f>SUM(M33:M47)</f>
        <v>100.00000000000001</v>
      </c>
      <c r="N48" s="30">
        <f>SUM(N33:N47)</f>
        <v>100</v>
      </c>
      <c r="O48" s="30">
        <f>SUM(O33:O47)</f>
        <v>100</v>
      </c>
      <c r="P48" s="30">
        <f>SUM(P33:P47)</f>
        <v>100</v>
      </c>
      <c r="Q48" s="30">
        <f>SUM(Q33:Q47)</f>
        <v>100.00000000000003</v>
      </c>
    </row>
    <row r="49" spans="10:11" s="34" customFormat="1" ht="18" customHeight="1" x14ac:dyDescent="0.15">
      <c r="J49" s="104"/>
      <c r="K49" s="104"/>
    </row>
    <row r="50" spans="10:11" s="34" customFormat="1" ht="18" customHeight="1" x14ac:dyDescent="0.15">
      <c r="J50" s="104"/>
      <c r="K50" s="104"/>
    </row>
    <row r="51" spans="10:11" s="34" customFormat="1" ht="18" customHeight="1" x14ac:dyDescent="0.15">
      <c r="J51" s="104"/>
      <c r="K51" s="104"/>
    </row>
    <row r="52" spans="10:11" s="34" customFormat="1" ht="18" customHeight="1" x14ac:dyDescent="0.15">
      <c r="J52" s="104"/>
      <c r="K52" s="104"/>
    </row>
    <row r="53" spans="10:11" s="34" customFormat="1" ht="18" customHeight="1" x14ac:dyDescent="0.15">
      <c r="J53" s="104"/>
      <c r="K53" s="104"/>
    </row>
    <row r="54" spans="10:11" s="34" customFormat="1" ht="18" customHeight="1" x14ac:dyDescent="0.15">
      <c r="J54" s="104"/>
      <c r="K54" s="104"/>
    </row>
    <row r="55" spans="10:11" s="34" customFormat="1" ht="18" customHeight="1" x14ac:dyDescent="0.15">
      <c r="J55" s="104"/>
      <c r="K55" s="104"/>
    </row>
    <row r="56" spans="10:11" s="34" customFormat="1" ht="18" customHeight="1" x14ac:dyDescent="0.15">
      <c r="J56" s="104"/>
      <c r="K56" s="104"/>
    </row>
    <row r="57" spans="10:11" s="34" customFormat="1" ht="18" customHeight="1" x14ac:dyDescent="0.15">
      <c r="J57" s="104"/>
      <c r="K57" s="104"/>
    </row>
    <row r="58" spans="10:11" s="34" customFormat="1" ht="18" customHeight="1" x14ac:dyDescent="0.15">
      <c r="J58" s="104"/>
      <c r="K58" s="104"/>
    </row>
    <row r="59" spans="10:11" s="34" customFormat="1" ht="18" customHeight="1" x14ac:dyDescent="0.15">
      <c r="J59" s="104"/>
      <c r="K59" s="104"/>
    </row>
    <row r="60" spans="10:11" s="34" customFormat="1" ht="18" customHeight="1" x14ac:dyDescent="0.15">
      <c r="J60" s="104"/>
      <c r="K60" s="104"/>
    </row>
    <row r="61" spans="10:11" s="34" customFormat="1" ht="18" customHeight="1" x14ac:dyDescent="0.15">
      <c r="J61" s="104"/>
      <c r="K61" s="104"/>
    </row>
    <row r="62" spans="10:11" s="34" customFormat="1" ht="18" customHeight="1" x14ac:dyDescent="0.15">
      <c r="J62" s="104"/>
      <c r="K62" s="104"/>
    </row>
    <row r="63" spans="10:11" s="34" customFormat="1" ht="18" customHeight="1" x14ac:dyDescent="0.15">
      <c r="J63" s="104"/>
      <c r="K63" s="104"/>
    </row>
    <row r="64" spans="10:11" s="34" customFormat="1" ht="18" customHeight="1" x14ac:dyDescent="0.15">
      <c r="J64" s="104"/>
      <c r="K64" s="104"/>
    </row>
    <row r="65" spans="10:11" s="34" customFormat="1" ht="18" customHeight="1" x14ac:dyDescent="0.15">
      <c r="J65" s="104"/>
      <c r="K65" s="104"/>
    </row>
    <row r="66" spans="10:11" s="34" customFormat="1" ht="18" customHeight="1" x14ac:dyDescent="0.15">
      <c r="J66" s="104"/>
      <c r="K66" s="104"/>
    </row>
    <row r="67" spans="10:11" s="34" customFormat="1" ht="18" customHeight="1" x14ac:dyDescent="0.15">
      <c r="J67" s="104"/>
      <c r="K67" s="104"/>
    </row>
    <row r="68" spans="10:11" s="34" customFormat="1" ht="18" customHeight="1" x14ac:dyDescent="0.15">
      <c r="J68" s="104"/>
      <c r="K68" s="104"/>
    </row>
    <row r="69" spans="10:11" s="34" customFormat="1" ht="18" customHeight="1" x14ac:dyDescent="0.15">
      <c r="J69" s="104"/>
      <c r="K69" s="104"/>
    </row>
    <row r="70" spans="10:11" s="34" customFormat="1" ht="18" customHeight="1" x14ac:dyDescent="0.15">
      <c r="J70" s="104"/>
      <c r="K70" s="104"/>
    </row>
    <row r="71" spans="10:11" s="34" customFormat="1" ht="18" customHeight="1" x14ac:dyDescent="0.15">
      <c r="J71" s="104"/>
      <c r="K71" s="104"/>
    </row>
    <row r="72" spans="10:11" s="34" customFormat="1" ht="18" customHeight="1" x14ac:dyDescent="0.15">
      <c r="J72" s="104"/>
      <c r="K72" s="104"/>
    </row>
    <row r="73" spans="10:11" s="34" customFormat="1" ht="18" customHeight="1" x14ac:dyDescent="0.15">
      <c r="J73" s="104"/>
      <c r="K73" s="104"/>
    </row>
    <row r="74" spans="10:11" s="34" customFormat="1" ht="18" customHeight="1" x14ac:dyDescent="0.15">
      <c r="J74" s="104"/>
      <c r="K74" s="104"/>
    </row>
    <row r="75" spans="10:11" s="34" customFormat="1" ht="18" customHeight="1" x14ac:dyDescent="0.15">
      <c r="J75" s="104"/>
      <c r="K75" s="104"/>
    </row>
    <row r="76" spans="10:11" s="34" customFormat="1" ht="18" customHeight="1" x14ac:dyDescent="0.15">
      <c r="J76" s="104"/>
      <c r="K76" s="104"/>
    </row>
    <row r="77" spans="10:11" s="34" customFormat="1" ht="18" customHeight="1" x14ac:dyDescent="0.15">
      <c r="J77" s="104"/>
      <c r="K77" s="104"/>
    </row>
    <row r="78" spans="10:11" s="34" customFormat="1" ht="18" customHeight="1" x14ac:dyDescent="0.15">
      <c r="J78" s="104"/>
      <c r="K78" s="104"/>
    </row>
    <row r="79" spans="10:11" s="34" customFormat="1" ht="18" customHeight="1" x14ac:dyDescent="0.15">
      <c r="J79" s="104"/>
      <c r="K79" s="104"/>
    </row>
    <row r="80" spans="10:11" s="34" customFormat="1" ht="18" customHeight="1" x14ac:dyDescent="0.15">
      <c r="J80" s="104"/>
      <c r="K80" s="104"/>
    </row>
    <row r="81" spans="10:11" s="34" customFormat="1" ht="18" customHeight="1" x14ac:dyDescent="0.15">
      <c r="J81" s="104"/>
      <c r="K81" s="104"/>
    </row>
    <row r="82" spans="10:11" s="34" customFormat="1" ht="18" customHeight="1" x14ac:dyDescent="0.15">
      <c r="J82" s="104"/>
      <c r="K82" s="104"/>
    </row>
    <row r="83" spans="10:11" s="34" customFormat="1" ht="18" customHeight="1" x14ac:dyDescent="0.15">
      <c r="J83" s="104"/>
      <c r="K83" s="104"/>
    </row>
    <row r="84" spans="10:11" s="34" customFormat="1" ht="18" customHeight="1" x14ac:dyDescent="0.15">
      <c r="J84" s="104"/>
      <c r="K84" s="104"/>
    </row>
    <row r="85" spans="10:11" s="34" customFormat="1" ht="18" customHeight="1" x14ac:dyDescent="0.15">
      <c r="J85" s="104"/>
      <c r="K85" s="104"/>
    </row>
    <row r="86" spans="10:11" s="34" customFormat="1" ht="18" customHeight="1" x14ac:dyDescent="0.15">
      <c r="J86" s="104"/>
      <c r="K86" s="104"/>
    </row>
    <row r="87" spans="10:11" s="34" customFormat="1" ht="18" customHeight="1" x14ac:dyDescent="0.15">
      <c r="J87" s="104"/>
      <c r="K87" s="104"/>
    </row>
    <row r="88" spans="10:11" s="34" customFormat="1" ht="18" customHeight="1" x14ac:dyDescent="0.15">
      <c r="J88" s="104"/>
      <c r="K88" s="104"/>
    </row>
    <row r="89" spans="10:11" s="34" customFormat="1" ht="18" customHeight="1" x14ac:dyDescent="0.15">
      <c r="J89" s="104"/>
      <c r="K89" s="104"/>
    </row>
    <row r="90" spans="10:11" s="34" customFormat="1" ht="18" customHeight="1" x14ac:dyDescent="0.15">
      <c r="J90" s="104"/>
      <c r="K90" s="104"/>
    </row>
    <row r="91" spans="10:11" s="34" customFormat="1" ht="18" customHeight="1" x14ac:dyDescent="0.15">
      <c r="J91" s="104"/>
      <c r="K91" s="104"/>
    </row>
    <row r="92" spans="10:11" s="34" customFormat="1" ht="18" customHeight="1" x14ac:dyDescent="0.15">
      <c r="J92" s="104"/>
      <c r="K92" s="104"/>
    </row>
    <row r="93" spans="10:11" s="34" customFormat="1" ht="18" customHeight="1" x14ac:dyDescent="0.15">
      <c r="J93" s="104"/>
      <c r="K93" s="104"/>
    </row>
    <row r="94" spans="10:11" s="34" customFormat="1" ht="18" customHeight="1" x14ac:dyDescent="0.15">
      <c r="J94" s="104"/>
      <c r="K94" s="104"/>
    </row>
    <row r="95" spans="10:11" s="34" customFormat="1" ht="18" customHeight="1" x14ac:dyDescent="0.15">
      <c r="J95" s="104"/>
      <c r="K95" s="104"/>
    </row>
    <row r="96" spans="10:11" s="34" customFormat="1" ht="18" customHeight="1" x14ac:dyDescent="0.15">
      <c r="J96" s="104"/>
      <c r="K96" s="104"/>
    </row>
    <row r="97" spans="10:11" s="34" customFormat="1" ht="18" customHeight="1" x14ac:dyDescent="0.15">
      <c r="J97" s="104"/>
      <c r="K97" s="104"/>
    </row>
    <row r="98" spans="10:11" s="34" customFormat="1" ht="18" customHeight="1" x14ac:dyDescent="0.15">
      <c r="J98" s="104"/>
      <c r="K98" s="104"/>
    </row>
    <row r="99" spans="10:11" s="34" customFormat="1" ht="18" customHeight="1" x14ac:dyDescent="0.15">
      <c r="J99" s="104"/>
      <c r="K99" s="104"/>
    </row>
    <row r="100" spans="10:11" s="34" customFormat="1" ht="18" customHeight="1" x14ac:dyDescent="0.15">
      <c r="J100" s="104"/>
      <c r="K100" s="104"/>
    </row>
    <row r="101" spans="10:11" s="34" customFormat="1" ht="18" customHeight="1" x14ac:dyDescent="0.15">
      <c r="J101" s="104"/>
      <c r="K101" s="104"/>
    </row>
    <row r="102" spans="10:11" s="34" customFormat="1" ht="18" customHeight="1" x14ac:dyDescent="0.15">
      <c r="J102" s="104"/>
      <c r="K102" s="104"/>
    </row>
    <row r="103" spans="10:11" s="34" customFormat="1" ht="18" customHeight="1" x14ac:dyDescent="0.15">
      <c r="J103" s="104"/>
      <c r="K103" s="104"/>
    </row>
    <row r="104" spans="10:11" s="34" customFormat="1" ht="18" customHeight="1" x14ac:dyDescent="0.15">
      <c r="J104" s="104"/>
      <c r="K104" s="104"/>
    </row>
    <row r="105" spans="10:11" s="34" customFormat="1" ht="18" customHeight="1" x14ac:dyDescent="0.15">
      <c r="J105" s="104"/>
      <c r="K105" s="104"/>
    </row>
    <row r="106" spans="10:11" s="34" customFormat="1" ht="18" customHeight="1" x14ac:dyDescent="0.15">
      <c r="J106" s="104"/>
      <c r="K106" s="104"/>
    </row>
    <row r="107" spans="10:11" s="34" customFormat="1" ht="18" customHeight="1" x14ac:dyDescent="0.15">
      <c r="J107" s="104"/>
      <c r="K107" s="104"/>
    </row>
    <row r="108" spans="10:11" s="34" customFormat="1" ht="18" customHeight="1" x14ac:dyDescent="0.15">
      <c r="J108" s="104"/>
      <c r="K108" s="104"/>
    </row>
    <row r="109" spans="10:11" s="34" customFormat="1" ht="18" customHeight="1" x14ac:dyDescent="0.15">
      <c r="J109" s="104"/>
      <c r="K109" s="104"/>
    </row>
    <row r="110" spans="10:11" s="34" customFormat="1" ht="18" customHeight="1" x14ac:dyDescent="0.15">
      <c r="J110" s="104"/>
      <c r="K110" s="104"/>
    </row>
    <row r="111" spans="10:11" s="34" customFormat="1" ht="18" customHeight="1" x14ac:dyDescent="0.15">
      <c r="J111" s="104"/>
      <c r="K111" s="104"/>
    </row>
    <row r="112" spans="10:11" s="34" customFormat="1" ht="18" customHeight="1" x14ac:dyDescent="0.15">
      <c r="J112" s="104"/>
      <c r="K112" s="104"/>
    </row>
    <row r="113" spans="10:11" s="34" customFormat="1" ht="18" customHeight="1" x14ac:dyDescent="0.15">
      <c r="J113" s="104"/>
      <c r="K113" s="104"/>
    </row>
    <row r="114" spans="10:11" s="34" customFormat="1" ht="18" customHeight="1" x14ac:dyDescent="0.15">
      <c r="J114" s="104"/>
      <c r="K114" s="104"/>
    </row>
    <row r="115" spans="10:11" s="34" customFormat="1" ht="18" customHeight="1" x14ac:dyDescent="0.15">
      <c r="J115" s="104"/>
      <c r="K115" s="104"/>
    </row>
    <row r="116" spans="10:11" s="34" customFormat="1" ht="18" customHeight="1" x14ac:dyDescent="0.15">
      <c r="J116" s="104"/>
      <c r="K116" s="104"/>
    </row>
    <row r="117" spans="10:11" s="34" customFormat="1" ht="18" customHeight="1" x14ac:dyDescent="0.15">
      <c r="J117" s="104"/>
      <c r="K117" s="104"/>
    </row>
    <row r="118" spans="10:11" s="34" customFormat="1" ht="18" customHeight="1" x14ac:dyDescent="0.15">
      <c r="J118" s="104"/>
      <c r="K118" s="104"/>
    </row>
    <row r="119" spans="10:11" s="34" customFormat="1" ht="18" customHeight="1" x14ac:dyDescent="0.15">
      <c r="J119" s="104"/>
      <c r="K119" s="104"/>
    </row>
    <row r="120" spans="10:11" s="34" customFormat="1" ht="18" customHeight="1" x14ac:dyDescent="0.15">
      <c r="J120" s="104"/>
      <c r="K120" s="104"/>
    </row>
    <row r="121" spans="10:11" s="34" customFormat="1" ht="18" customHeight="1" x14ac:dyDescent="0.15">
      <c r="J121" s="104"/>
      <c r="K121" s="104"/>
    </row>
    <row r="122" spans="10:11" s="34" customFormat="1" ht="18" customHeight="1" x14ac:dyDescent="0.15">
      <c r="J122" s="104"/>
      <c r="K122" s="104"/>
    </row>
    <row r="123" spans="10:11" s="34" customFormat="1" ht="18" customHeight="1" x14ac:dyDescent="0.15">
      <c r="J123" s="104"/>
      <c r="K123" s="104"/>
    </row>
    <row r="124" spans="10:11" s="34" customFormat="1" ht="18" customHeight="1" x14ac:dyDescent="0.15">
      <c r="J124" s="104"/>
      <c r="K124" s="104"/>
    </row>
    <row r="125" spans="10:11" s="34" customFormat="1" ht="18" customHeight="1" x14ac:dyDescent="0.15">
      <c r="J125" s="104"/>
      <c r="K125" s="104"/>
    </row>
    <row r="126" spans="10:11" s="34" customFormat="1" ht="18" customHeight="1" x14ac:dyDescent="0.15">
      <c r="J126" s="104"/>
      <c r="K126" s="104"/>
    </row>
    <row r="127" spans="10:11" s="34" customFormat="1" ht="18" customHeight="1" x14ac:dyDescent="0.15">
      <c r="J127" s="104"/>
      <c r="K127" s="104"/>
    </row>
    <row r="128" spans="10:11" s="34" customFormat="1" ht="18" customHeight="1" x14ac:dyDescent="0.15">
      <c r="J128" s="104"/>
      <c r="K128" s="104"/>
    </row>
    <row r="129" spans="10:11" s="34" customFormat="1" ht="18" customHeight="1" x14ac:dyDescent="0.15">
      <c r="J129" s="104"/>
      <c r="K129" s="104"/>
    </row>
    <row r="130" spans="10:11" s="34" customFormat="1" ht="18" customHeight="1" x14ac:dyDescent="0.15">
      <c r="J130" s="104"/>
      <c r="K130" s="104"/>
    </row>
    <row r="131" spans="10:11" s="34" customFormat="1" ht="18" customHeight="1" x14ac:dyDescent="0.15">
      <c r="J131" s="104"/>
      <c r="K131" s="104"/>
    </row>
    <row r="132" spans="10:11" s="34" customFormat="1" ht="18" customHeight="1" x14ac:dyDescent="0.15">
      <c r="J132" s="104"/>
      <c r="K132" s="104"/>
    </row>
    <row r="133" spans="10:11" s="34" customFormat="1" ht="18" customHeight="1" x14ac:dyDescent="0.15">
      <c r="J133" s="104"/>
      <c r="K133" s="104"/>
    </row>
    <row r="134" spans="10:11" s="34" customFormat="1" ht="18" customHeight="1" x14ac:dyDescent="0.15">
      <c r="J134" s="104"/>
      <c r="K134" s="104"/>
    </row>
    <row r="135" spans="10:11" s="34" customFormat="1" ht="18" customHeight="1" x14ac:dyDescent="0.15">
      <c r="J135" s="104"/>
      <c r="K135" s="104"/>
    </row>
    <row r="136" spans="10:11" s="34" customFormat="1" ht="18" customHeight="1" x14ac:dyDescent="0.15">
      <c r="J136" s="104"/>
      <c r="K136" s="104"/>
    </row>
    <row r="137" spans="10:11" s="34" customFormat="1" ht="18" customHeight="1" x14ac:dyDescent="0.15">
      <c r="J137" s="104"/>
      <c r="K137" s="104"/>
    </row>
    <row r="138" spans="10:11" s="34" customFormat="1" ht="18" customHeight="1" x14ac:dyDescent="0.15">
      <c r="J138" s="104"/>
      <c r="K138" s="104"/>
    </row>
    <row r="139" spans="10:11" s="34" customFormat="1" ht="18" customHeight="1" x14ac:dyDescent="0.15">
      <c r="J139" s="104"/>
      <c r="K139" s="104"/>
    </row>
    <row r="140" spans="10:11" s="34" customFormat="1" ht="18" customHeight="1" x14ac:dyDescent="0.15">
      <c r="J140" s="104"/>
      <c r="K140" s="104"/>
    </row>
    <row r="141" spans="10:11" s="34" customFormat="1" ht="18" customHeight="1" x14ac:dyDescent="0.15">
      <c r="J141" s="104"/>
      <c r="K141" s="104"/>
    </row>
    <row r="142" spans="10:11" s="34" customFormat="1" ht="18" customHeight="1" x14ac:dyDescent="0.15">
      <c r="J142" s="104"/>
      <c r="K142" s="104"/>
    </row>
    <row r="143" spans="10:11" s="34" customFormat="1" ht="18" customHeight="1" x14ac:dyDescent="0.15">
      <c r="J143" s="104"/>
      <c r="K143" s="104"/>
    </row>
    <row r="144" spans="10:11" s="34" customFormat="1" ht="18" customHeight="1" x14ac:dyDescent="0.15">
      <c r="J144" s="104"/>
      <c r="K144" s="104"/>
    </row>
    <row r="145" spans="10:11" s="34" customFormat="1" ht="18" customHeight="1" x14ac:dyDescent="0.15">
      <c r="J145" s="104"/>
      <c r="K145" s="104"/>
    </row>
    <row r="146" spans="10:11" s="34" customFormat="1" ht="18" customHeight="1" x14ac:dyDescent="0.15">
      <c r="J146" s="104"/>
      <c r="K146" s="104"/>
    </row>
    <row r="147" spans="10:11" s="34" customFormat="1" ht="18" customHeight="1" x14ac:dyDescent="0.15">
      <c r="J147" s="104"/>
      <c r="K147" s="104"/>
    </row>
    <row r="148" spans="10:11" s="34" customFormat="1" ht="18" customHeight="1" x14ac:dyDescent="0.15">
      <c r="J148" s="104"/>
      <c r="K148" s="104"/>
    </row>
    <row r="149" spans="10:11" s="34" customFormat="1" ht="18" customHeight="1" x14ac:dyDescent="0.15">
      <c r="J149" s="104"/>
      <c r="K149" s="104"/>
    </row>
    <row r="150" spans="10:11" s="34" customFormat="1" ht="18" customHeight="1" x14ac:dyDescent="0.15">
      <c r="J150" s="104"/>
      <c r="K150" s="104"/>
    </row>
    <row r="151" spans="10:11" s="34" customFormat="1" ht="18" customHeight="1" x14ac:dyDescent="0.15">
      <c r="J151" s="104"/>
      <c r="K151" s="104"/>
    </row>
    <row r="152" spans="10:11" s="34" customFormat="1" ht="18" customHeight="1" x14ac:dyDescent="0.15">
      <c r="J152" s="104"/>
      <c r="K152" s="104"/>
    </row>
    <row r="153" spans="10:11" s="34" customFormat="1" ht="18" customHeight="1" x14ac:dyDescent="0.15">
      <c r="J153" s="104"/>
      <c r="K153" s="104"/>
    </row>
    <row r="154" spans="10:11" s="34" customFormat="1" ht="18" customHeight="1" x14ac:dyDescent="0.15">
      <c r="J154" s="104"/>
      <c r="K154" s="104"/>
    </row>
    <row r="155" spans="10:11" s="34" customFormat="1" ht="18" customHeight="1" x14ac:dyDescent="0.15">
      <c r="J155" s="104"/>
      <c r="K155" s="104"/>
    </row>
    <row r="156" spans="10:11" s="34" customFormat="1" ht="18" customHeight="1" x14ac:dyDescent="0.15">
      <c r="J156" s="104"/>
      <c r="K156" s="104"/>
    </row>
    <row r="157" spans="10:11" s="34" customFormat="1" ht="18" customHeight="1" x14ac:dyDescent="0.15">
      <c r="J157" s="104"/>
      <c r="K157" s="104"/>
    </row>
    <row r="158" spans="10:11" s="34" customFormat="1" ht="18" customHeight="1" x14ac:dyDescent="0.15">
      <c r="J158" s="104"/>
      <c r="K158" s="104"/>
    </row>
    <row r="159" spans="10:11" s="34" customFormat="1" ht="18" customHeight="1" x14ac:dyDescent="0.15">
      <c r="J159" s="104"/>
      <c r="K159" s="104"/>
    </row>
    <row r="160" spans="10:11" s="34" customFormat="1" ht="18" customHeight="1" x14ac:dyDescent="0.15">
      <c r="J160" s="104"/>
      <c r="K160" s="104"/>
    </row>
    <row r="161" spans="10:11" s="34" customFormat="1" ht="18" customHeight="1" x14ac:dyDescent="0.15">
      <c r="J161" s="104"/>
      <c r="K161" s="104"/>
    </row>
    <row r="162" spans="10:11" s="34" customFormat="1" ht="18" customHeight="1" x14ac:dyDescent="0.15">
      <c r="J162" s="104"/>
      <c r="K162" s="104"/>
    </row>
    <row r="163" spans="10:11" s="34" customFormat="1" ht="18" customHeight="1" x14ac:dyDescent="0.15">
      <c r="J163" s="104"/>
      <c r="K163" s="104"/>
    </row>
    <row r="164" spans="10:11" s="34" customFormat="1" ht="18" customHeight="1" x14ac:dyDescent="0.15">
      <c r="J164" s="104"/>
      <c r="K164" s="104"/>
    </row>
    <row r="165" spans="10:11" s="34" customFormat="1" ht="18" customHeight="1" x14ac:dyDescent="0.15">
      <c r="J165" s="104"/>
      <c r="K165" s="104"/>
    </row>
    <row r="166" spans="10:11" s="34" customFormat="1" ht="18" customHeight="1" x14ac:dyDescent="0.15">
      <c r="J166" s="104"/>
      <c r="K166" s="104"/>
    </row>
    <row r="167" spans="10:11" s="34" customFormat="1" ht="18" customHeight="1" x14ac:dyDescent="0.15">
      <c r="J167" s="104"/>
      <c r="K167" s="104"/>
    </row>
    <row r="168" spans="10:11" s="34" customFormat="1" ht="18" customHeight="1" x14ac:dyDescent="0.15">
      <c r="J168" s="104"/>
      <c r="K168" s="104"/>
    </row>
    <row r="169" spans="10:11" s="34" customFormat="1" ht="18" customHeight="1" x14ac:dyDescent="0.15">
      <c r="J169" s="104"/>
      <c r="K169" s="104"/>
    </row>
    <row r="170" spans="10:11" s="34" customFormat="1" ht="18" customHeight="1" x14ac:dyDescent="0.15">
      <c r="J170" s="104"/>
      <c r="K170" s="104"/>
    </row>
    <row r="171" spans="10:11" s="34" customFormat="1" ht="18" customHeight="1" x14ac:dyDescent="0.15">
      <c r="J171" s="104"/>
      <c r="K171" s="104"/>
    </row>
    <row r="172" spans="10:11" s="34" customFormat="1" ht="18" customHeight="1" x14ac:dyDescent="0.15">
      <c r="J172" s="104"/>
      <c r="K172" s="104"/>
    </row>
    <row r="173" spans="10:11" s="34" customFormat="1" ht="18" customHeight="1" x14ac:dyDescent="0.15">
      <c r="J173" s="104"/>
      <c r="K173" s="104"/>
    </row>
    <row r="174" spans="10:11" s="34" customFormat="1" ht="18" customHeight="1" x14ac:dyDescent="0.15">
      <c r="J174" s="104"/>
      <c r="K174" s="104"/>
    </row>
    <row r="175" spans="10:11" s="34" customFormat="1" ht="18" customHeight="1" x14ac:dyDescent="0.15">
      <c r="J175" s="104"/>
      <c r="K175" s="104"/>
    </row>
    <row r="176" spans="10:11" s="34" customFormat="1" ht="18" customHeight="1" x14ac:dyDescent="0.15">
      <c r="J176" s="104"/>
      <c r="K176" s="104"/>
    </row>
    <row r="177" spans="10:11" s="34" customFormat="1" ht="18" customHeight="1" x14ac:dyDescent="0.15">
      <c r="J177" s="104"/>
      <c r="K177" s="104"/>
    </row>
    <row r="178" spans="10:11" s="34" customFormat="1" ht="18" customHeight="1" x14ac:dyDescent="0.15">
      <c r="J178" s="104"/>
      <c r="K178" s="104"/>
    </row>
    <row r="179" spans="10:11" s="34" customFormat="1" ht="18" customHeight="1" x14ac:dyDescent="0.15">
      <c r="J179" s="104"/>
      <c r="K179" s="104"/>
    </row>
    <row r="180" spans="10:11" s="34" customFormat="1" ht="18" customHeight="1" x14ac:dyDescent="0.15">
      <c r="J180" s="104"/>
      <c r="K180" s="104"/>
    </row>
    <row r="181" spans="10:11" s="34" customFormat="1" ht="18" customHeight="1" x14ac:dyDescent="0.15">
      <c r="J181" s="104"/>
      <c r="K181" s="104"/>
    </row>
    <row r="182" spans="10:11" s="34" customFormat="1" ht="18" customHeight="1" x14ac:dyDescent="0.15">
      <c r="J182" s="104"/>
      <c r="K182" s="104"/>
    </row>
    <row r="183" spans="10:11" s="34" customFormat="1" ht="18" customHeight="1" x14ac:dyDescent="0.15">
      <c r="J183" s="104"/>
      <c r="K183" s="104"/>
    </row>
    <row r="184" spans="10:11" s="34" customFormat="1" ht="18" customHeight="1" x14ac:dyDescent="0.15">
      <c r="J184" s="104"/>
      <c r="K184" s="104"/>
    </row>
    <row r="185" spans="10:11" s="34" customFormat="1" ht="18" customHeight="1" x14ac:dyDescent="0.15">
      <c r="J185" s="104"/>
      <c r="K185" s="104"/>
    </row>
    <row r="186" spans="10:11" s="34" customFormat="1" ht="18" customHeight="1" x14ac:dyDescent="0.15">
      <c r="J186" s="104"/>
      <c r="K186" s="104"/>
    </row>
    <row r="187" spans="10:11" s="34" customFormat="1" ht="18" customHeight="1" x14ac:dyDescent="0.15">
      <c r="J187" s="104"/>
      <c r="K187" s="104"/>
    </row>
    <row r="188" spans="10:11" s="34" customFormat="1" ht="18" customHeight="1" x14ac:dyDescent="0.15">
      <c r="J188" s="104"/>
      <c r="K188" s="104"/>
    </row>
    <row r="189" spans="10:11" s="34" customFormat="1" ht="18" customHeight="1" x14ac:dyDescent="0.15">
      <c r="J189" s="104"/>
      <c r="K189" s="104"/>
    </row>
    <row r="190" spans="10:11" s="34" customFormat="1" ht="18" customHeight="1" x14ac:dyDescent="0.15">
      <c r="J190" s="104"/>
      <c r="K190" s="104"/>
    </row>
    <row r="191" spans="10:11" s="34" customFormat="1" ht="18" customHeight="1" x14ac:dyDescent="0.15">
      <c r="J191" s="104"/>
      <c r="K191" s="104"/>
    </row>
    <row r="192" spans="10:11" s="34" customFormat="1" ht="18" customHeight="1" x14ac:dyDescent="0.15">
      <c r="J192" s="104"/>
      <c r="K192" s="104"/>
    </row>
    <row r="193" spans="10:11" s="34" customFormat="1" ht="18" customHeight="1" x14ac:dyDescent="0.15">
      <c r="J193" s="104"/>
      <c r="K193" s="104"/>
    </row>
    <row r="194" spans="10:11" s="34" customFormat="1" ht="18" customHeight="1" x14ac:dyDescent="0.15">
      <c r="J194" s="104"/>
      <c r="K194" s="104"/>
    </row>
    <row r="195" spans="10:11" s="34" customFormat="1" ht="18" customHeight="1" x14ac:dyDescent="0.15">
      <c r="J195" s="104"/>
      <c r="K195" s="104"/>
    </row>
    <row r="196" spans="10:11" s="34" customFormat="1" ht="18" customHeight="1" x14ac:dyDescent="0.15">
      <c r="J196" s="104"/>
      <c r="K196" s="104"/>
    </row>
    <row r="197" spans="10:11" s="34" customFormat="1" ht="18" customHeight="1" x14ac:dyDescent="0.15">
      <c r="J197" s="104"/>
      <c r="K197" s="104"/>
    </row>
    <row r="198" spans="10:11" s="34" customFormat="1" ht="18" customHeight="1" x14ac:dyDescent="0.15">
      <c r="J198" s="104"/>
      <c r="K198" s="104"/>
    </row>
    <row r="199" spans="10:11" s="34" customFormat="1" ht="18" customHeight="1" x14ac:dyDescent="0.15">
      <c r="J199" s="104"/>
      <c r="K199" s="104"/>
    </row>
    <row r="200" spans="10:11" s="34" customFormat="1" ht="18" customHeight="1" x14ac:dyDescent="0.15">
      <c r="J200" s="104"/>
      <c r="K200" s="104"/>
    </row>
    <row r="201" spans="10:11" s="34" customFormat="1" ht="18" customHeight="1" x14ac:dyDescent="0.15">
      <c r="J201" s="104"/>
      <c r="K201" s="104"/>
    </row>
    <row r="202" spans="10:11" s="34" customFormat="1" ht="18" customHeight="1" x14ac:dyDescent="0.15">
      <c r="J202" s="104"/>
      <c r="K202" s="104"/>
    </row>
    <row r="203" spans="10:11" s="34" customFormat="1" ht="18" customHeight="1" x14ac:dyDescent="0.15">
      <c r="J203" s="104"/>
      <c r="K203" s="104"/>
    </row>
    <row r="204" spans="10:11" s="34" customFormat="1" ht="18" customHeight="1" x14ac:dyDescent="0.15">
      <c r="J204" s="104"/>
      <c r="K204" s="104"/>
    </row>
    <row r="205" spans="10:11" s="34" customFormat="1" ht="18" customHeight="1" x14ac:dyDescent="0.15">
      <c r="J205" s="104"/>
      <c r="K205" s="104"/>
    </row>
    <row r="206" spans="10:11" s="34" customFormat="1" ht="18" customHeight="1" x14ac:dyDescent="0.15">
      <c r="J206" s="104"/>
      <c r="K206" s="104"/>
    </row>
    <row r="207" spans="10:11" s="34" customFormat="1" ht="18" customHeight="1" x14ac:dyDescent="0.15">
      <c r="J207" s="104"/>
      <c r="K207" s="104"/>
    </row>
    <row r="208" spans="10:11" s="34" customFormat="1" ht="18" customHeight="1" x14ac:dyDescent="0.15">
      <c r="J208" s="104"/>
      <c r="K208" s="104"/>
    </row>
    <row r="209" spans="10:11" s="34" customFormat="1" ht="18" customHeight="1" x14ac:dyDescent="0.15">
      <c r="J209" s="104"/>
      <c r="K209" s="104"/>
    </row>
    <row r="210" spans="10:11" s="34" customFormat="1" ht="18" customHeight="1" x14ac:dyDescent="0.15">
      <c r="J210" s="104"/>
      <c r="K210" s="104"/>
    </row>
    <row r="211" spans="10:11" s="34" customFormat="1" ht="18" customHeight="1" x14ac:dyDescent="0.15">
      <c r="J211" s="104"/>
      <c r="K211" s="104"/>
    </row>
    <row r="212" spans="10:11" s="34" customFormat="1" ht="18" customHeight="1" x14ac:dyDescent="0.15">
      <c r="J212" s="104"/>
      <c r="K212" s="104"/>
    </row>
    <row r="213" spans="10:11" s="34" customFormat="1" ht="18" customHeight="1" x14ac:dyDescent="0.15">
      <c r="J213" s="104"/>
      <c r="K213" s="104"/>
    </row>
    <row r="214" spans="10:11" s="34" customFormat="1" ht="18" customHeight="1" x14ac:dyDescent="0.15">
      <c r="J214" s="104"/>
      <c r="K214" s="104"/>
    </row>
    <row r="215" spans="10:11" s="34" customFormat="1" ht="18" customHeight="1" x14ac:dyDescent="0.15">
      <c r="J215" s="104"/>
      <c r="K215" s="104"/>
    </row>
    <row r="216" spans="10:11" s="34" customFormat="1" ht="18" customHeight="1" x14ac:dyDescent="0.15">
      <c r="J216" s="104"/>
      <c r="K216" s="104"/>
    </row>
    <row r="217" spans="10:11" s="34" customFormat="1" ht="18" customHeight="1" x14ac:dyDescent="0.15">
      <c r="J217" s="104"/>
      <c r="K217" s="104"/>
    </row>
    <row r="218" spans="10:11" s="34" customFormat="1" ht="18" customHeight="1" x14ac:dyDescent="0.15">
      <c r="J218" s="104"/>
      <c r="K218" s="104"/>
    </row>
    <row r="219" spans="10:11" s="34" customFormat="1" ht="18" customHeight="1" x14ac:dyDescent="0.15">
      <c r="J219" s="104"/>
      <c r="K219" s="104"/>
    </row>
    <row r="220" spans="10:11" s="34" customFormat="1" ht="18" customHeight="1" x14ac:dyDescent="0.15">
      <c r="J220" s="104"/>
      <c r="K220" s="104"/>
    </row>
    <row r="221" spans="10:11" s="34" customFormat="1" ht="18" customHeight="1" x14ac:dyDescent="0.15">
      <c r="J221" s="104"/>
      <c r="K221" s="104"/>
    </row>
    <row r="222" spans="10:11" s="34" customFormat="1" ht="18" customHeight="1" x14ac:dyDescent="0.15">
      <c r="J222" s="104"/>
      <c r="K222" s="104"/>
    </row>
    <row r="223" spans="10:11" s="34" customFormat="1" ht="18" customHeight="1" x14ac:dyDescent="0.15">
      <c r="J223" s="104"/>
      <c r="K223" s="104"/>
    </row>
    <row r="224" spans="10:11" s="34" customFormat="1" ht="18" customHeight="1" x14ac:dyDescent="0.15">
      <c r="J224" s="104"/>
      <c r="K224" s="104"/>
    </row>
    <row r="225" spans="10:11" s="34" customFormat="1" ht="18" customHeight="1" x14ac:dyDescent="0.15">
      <c r="J225" s="104"/>
      <c r="K225" s="104"/>
    </row>
    <row r="226" spans="10:11" s="34" customFormat="1" ht="18" customHeight="1" x14ac:dyDescent="0.15">
      <c r="J226" s="104"/>
      <c r="K226" s="104"/>
    </row>
    <row r="227" spans="10:11" s="34" customFormat="1" ht="18" customHeight="1" x14ac:dyDescent="0.15">
      <c r="J227" s="104"/>
      <c r="K227" s="104"/>
    </row>
    <row r="228" spans="10:11" s="34" customFormat="1" ht="18" customHeight="1" x14ac:dyDescent="0.15">
      <c r="J228" s="104"/>
      <c r="K228" s="104"/>
    </row>
    <row r="229" spans="10:11" s="34" customFormat="1" ht="18" customHeight="1" x14ac:dyDescent="0.15">
      <c r="J229" s="104"/>
      <c r="K229" s="104"/>
    </row>
    <row r="230" spans="10:11" s="34" customFormat="1" x14ac:dyDescent="0.15">
      <c r="J230" s="104"/>
      <c r="K230" s="104"/>
    </row>
    <row r="231" spans="10:11" s="34" customFormat="1" x14ac:dyDescent="0.15">
      <c r="J231" s="104"/>
      <c r="K231" s="104"/>
    </row>
    <row r="232" spans="10:11" s="34" customFormat="1" x14ac:dyDescent="0.15">
      <c r="J232" s="104"/>
      <c r="K232" s="104"/>
    </row>
    <row r="233" spans="10:11" s="34" customFormat="1" x14ac:dyDescent="0.15">
      <c r="J233" s="104"/>
      <c r="K233" s="104"/>
    </row>
    <row r="234" spans="10:11" s="34" customFormat="1" x14ac:dyDescent="0.15">
      <c r="J234" s="104"/>
      <c r="K234" s="104"/>
    </row>
    <row r="235" spans="10:11" s="34" customFormat="1" x14ac:dyDescent="0.15">
      <c r="J235" s="104"/>
      <c r="K235" s="104"/>
    </row>
    <row r="236" spans="10:11" s="34" customFormat="1" x14ac:dyDescent="0.15">
      <c r="J236" s="104"/>
      <c r="K236" s="104"/>
    </row>
    <row r="237" spans="10:11" s="34" customFormat="1" x14ac:dyDescent="0.15">
      <c r="J237" s="104"/>
      <c r="K237" s="104"/>
    </row>
    <row r="238" spans="10:11" s="34" customFormat="1" x14ac:dyDescent="0.15">
      <c r="J238" s="104"/>
      <c r="K238" s="104"/>
    </row>
    <row r="239" spans="10:11" s="34" customFormat="1" x14ac:dyDescent="0.15">
      <c r="J239" s="104"/>
      <c r="K239" s="104"/>
    </row>
    <row r="240" spans="10:11" s="34" customFormat="1" x14ac:dyDescent="0.15">
      <c r="J240" s="104"/>
      <c r="K240" s="104"/>
    </row>
    <row r="241" spans="10:11" s="34" customFormat="1" x14ac:dyDescent="0.15">
      <c r="J241" s="104"/>
      <c r="K241" s="104"/>
    </row>
    <row r="242" spans="10:11" s="34" customFormat="1" x14ac:dyDescent="0.15">
      <c r="J242" s="104"/>
      <c r="K242" s="104"/>
    </row>
    <row r="243" spans="10:11" s="34" customFormat="1" x14ac:dyDescent="0.15">
      <c r="J243" s="104"/>
      <c r="K243" s="104"/>
    </row>
    <row r="244" spans="10:11" s="34" customFormat="1" x14ac:dyDescent="0.15">
      <c r="J244" s="104"/>
      <c r="K244" s="104"/>
    </row>
    <row r="245" spans="10:11" s="34" customFormat="1" x14ac:dyDescent="0.15">
      <c r="J245" s="104"/>
      <c r="K245" s="104"/>
    </row>
    <row r="246" spans="10:11" s="34" customFormat="1" x14ac:dyDescent="0.15">
      <c r="J246" s="104"/>
      <c r="K246" s="104"/>
    </row>
    <row r="247" spans="10:11" s="34" customFormat="1" x14ac:dyDescent="0.15">
      <c r="J247" s="104"/>
      <c r="K247" s="104"/>
    </row>
    <row r="248" spans="10:11" s="34" customFormat="1" x14ac:dyDescent="0.15">
      <c r="J248" s="104"/>
      <c r="K248" s="104"/>
    </row>
    <row r="249" spans="10:11" s="34" customFormat="1" x14ac:dyDescent="0.15">
      <c r="J249" s="104"/>
      <c r="K249" s="104"/>
    </row>
    <row r="250" spans="10:11" s="34" customFormat="1" x14ac:dyDescent="0.15">
      <c r="J250" s="104"/>
      <c r="K250" s="104"/>
    </row>
    <row r="251" spans="10:11" s="34" customFormat="1" x14ac:dyDescent="0.15">
      <c r="J251" s="104"/>
      <c r="K251" s="104"/>
    </row>
    <row r="252" spans="10:11" s="34" customFormat="1" x14ac:dyDescent="0.15">
      <c r="J252" s="104"/>
      <c r="K252" s="104"/>
    </row>
    <row r="253" spans="10:11" s="34" customFormat="1" x14ac:dyDescent="0.15">
      <c r="J253" s="104"/>
      <c r="K253" s="104"/>
    </row>
    <row r="254" spans="10:11" s="34" customFormat="1" x14ac:dyDescent="0.15">
      <c r="J254" s="104"/>
      <c r="K254" s="104"/>
    </row>
    <row r="255" spans="10:11" s="34" customFormat="1" x14ac:dyDescent="0.15">
      <c r="J255" s="104"/>
      <c r="K255" s="104"/>
    </row>
    <row r="256" spans="10:11" s="34" customFormat="1" x14ac:dyDescent="0.15">
      <c r="J256" s="104"/>
      <c r="K256" s="104"/>
    </row>
    <row r="257" spans="10:11" s="34" customFormat="1" x14ac:dyDescent="0.15">
      <c r="J257" s="104"/>
      <c r="K257" s="104"/>
    </row>
    <row r="258" spans="10:11" s="34" customFormat="1" x14ac:dyDescent="0.15">
      <c r="J258" s="104"/>
      <c r="K258" s="104"/>
    </row>
    <row r="259" spans="10:11" s="34" customFormat="1" x14ac:dyDescent="0.15">
      <c r="J259" s="104"/>
      <c r="K259" s="104"/>
    </row>
    <row r="260" spans="10:11" s="34" customFormat="1" x14ac:dyDescent="0.15">
      <c r="J260" s="104"/>
      <c r="K260" s="104"/>
    </row>
    <row r="261" spans="10:11" s="34" customFormat="1" x14ac:dyDescent="0.15">
      <c r="J261" s="104"/>
      <c r="K261" s="104"/>
    </row>
    <row r="262" spans="10:11" s="34" customFormat="1" x14ac:dyDescent="0.15">
      <c r="J262" s="104"/>
      <c r="K262" s="104"/>
    </row>
    <row r="263" spans="10:11" s="34" customFormat="1" x14ac:dyDescent="0.15">
      <c r="J263" s="104"/>
      <c r="K263" s="104"/>
    </row>
    <row r="264" spans="10:11" s="34" customFormat="1" x14ac:dyDescent="0.15">
      <c r="J264" s="104"/>
      <c r="K264" s="104"/>
    </row>
    <row r="265" spans="10:11" s="34" customFormat="1" x14ac:dyDescent="0.15">
      <c r="J265" s="104"/>
      <c r="K265" s="104"/>
    </row>
    <row r="266" spans="10:11" s="34" customFormat="1" x14ac:dyDescent="0.15">
      <c r="J266" s="104"/>
      <c r="K266" s="104"/>
    </row>
    <row r="267" spans="10:11" s="34" customFormat="1" x14ac:dyDescent="0.15">
      <c r="J267" s="104"/>
      <c r="K267" s="104"/>
    </row>
    <row r="268" spans="10:11" s="34" customFormat="1" x14ac:dyDescent="0.15">
      <c r="J268" s="104"/>
      <c r="K268" s="104"/>
    </row>
    <row r="269" spans="10:11" s="34" customFormat="1" x14ac:dyDescent="0.15">
      <c r="J269" s="104"/>
      <c r="K269" s="104"/>
    </row>
    <row r="270" spans="10:11" s="34" customFormat="1" x14ac:dyDescent="0.15">
      <c r="J270" s="104"/>
      <c r="K270" s="104"/>
    </row>
    <row r="271" spans="10:11" s="34" customFormat="1" x14ac:dyDescent="0.15">
      <c r="J271" s="104"/>
      <c r="K271" s="104"/>
    </row>
    <row r="272" spans="10:11" s="34" customFormat="1" x14ac:dyDescent="0.15">
      <c r="J272" s="104"/>
      <c r="K272" s="104"/>
    </row>
    <row r="273" spans="10:11" s="34" customFormat="1" x14ac:dyDescent="0.15">
      <c r="J273" s="104"/>
      <c r="K273" s="104"/>
    </row>
    <row r="274" spans="10:11" s="34" customFormat="1" x14ac:dyDescent="0.15">
      <c r="J274" s="104"/>
      <c r="K274" s="104"/>
    </row>
    <row r="275" spans="10:11" s="34" customFormat="1" x14ac:dyDescent="0.15">
      <c r="J275" s="104"/>
      <c r="K275" s="104"/>
    </row>
    <row r="276" spans="10:11" s="34" customFormat="1" x14ac:dyDescent="0.15">
      <c r="J276" s="104"/>
      <c r="K276" s="104"/>
    </row>
    <row r="277" spans="10:11" s="34" customFormat="1" x14ac:dyDescent="0.15">
      <c r="J277" s="104"/>
      <c r="K277" s="104"/>
    </row>
    <row r="278" spans="10:11" s="34" customFormat="1" x14ac:dyDescent="0.15">
      <c r="J278" s="104"/>
      <c r="K278" s="104"/>
    </row>
    <row r="279" spans="10:11" s="34" customFormat="1" x14ac:dyDescent="0.15">
      <c r="J279" s="104"/>
      <c r="K279" s="104"/>
    </row>
    <row r="280" spans="10:11" s="34" customFormat="1" x14ac:dyDescent="0.15">
      <c r="J280" s="104"/>
      <c r="K280" s="104"/>
    </row>
    <row r="281" spans="10:11" s="34" customFormat="1" x14ac:dyDescent="0.15">
      <c r="J281" s="104"/>
      <c r="K281" s="104"/>
    </row>
    <row r="282" spans="10:11" s="34" customFormat="1" x14ac:dyDescent="0.15">
      <c r="J282" s="104"/>
      <c r="K282" s="104"/>
    </row>
    <row r="283" spans="10:11" s="34" customFormat="1" x14ac:dyDescent="0.15">
      <c r="J283" s="104"/>
      <c r="K283" s="104"/>
    </row>
    <row r="284" spans="10:11" s="34" customFormat="1" x14ac:dyDescent="0.15">
      <c r="J284" s="104"/>
      <c r="K284" s="104"/>
    </row>
    <row r="285" spans="10:11" s="34" customFormat="1" x14ac:dyDescent="0.15">
      <c r="J285" s="104"/>
      <c r="K285" s="104"/>
    </row>
    <row r="286" spans="10:11" s="34" customFormat="1" x14ac:dyDescent="0.15">
      <c r="J286" s="104"/>
      <c r="K286" s="104"/>
    </row>
    <row r="287" spans="10:11" s="34" customFormat="1" x14ac:dyDescent="0.15">
      <c r="J287" s="104"/>
      <c r="K287" s="104"/>
    </row>
    <row r="288" spans="10:11" s="34" customFormat="1" x14ac:dyDescent="0.15">
      <c r="J288" s="104"/>
      <c r="K288" s="104"/>
    </row>
    <row r="289" spans="10:11" s="34" customFormat="1" x14ac:dyDescent="0.15">
      <c r="J289" s="104"/>
      <c r="K289" s="104"/>
    </row>
    <row r="290" spans="10:11" s="34" customFormat="1" x14ac:dyDescent="0.15">
      <c r="J290" s="104"/>
      <c r="K290" s="104"/>
    </row>
    <row r="291" spans="10:11" s="34" customFormat="1" x14ac:dyDescent="0.15">
      <c r="J291" s="104"/>
      <c r="K291" s="104"/>
    </row>
    <row r="292" spans="10:11" s="34" customFormat="1" x14ac:dyDescent="0.15">
      <c r="J292" s="104"/>
      <c r="K292" s="104"/>
    </row>
    <row r="293" spans="10:11" s="34" customFormat="1" x14ac:dyDescent="0.15">
      <c r="J293" s="104"/>
      <c r="K293" s="104"/>
    </row>
    <row r="294" spans="10:11" s="34" customFormat="1" x14ac:dyDescent="0.15">
      <c r="J294" s="104"/>
      <c r="K294" s="104"/>
    </row>
    <row r="295" spans="10:11" s="34" customFormat="1" x14ac:dyDescent="0.15">
      <c r="J295" s="104"/>
      <c r="K295" s="104"/>
    </row>
    <row r="296" spans="10:11" s="34" customFormat="1" x14ac:dyDescent="0.15">
      <c r="J296" s="104"/>
      <c r="K296" s="104"/>
    </row>
    <row r="297" spans="10:11" s="34" customFormat="1" x14ac:dyDescent="0.15">
      <c r="J297" s="104"/>
      <c r="K297" s="104"/>
    </row>
    <row r="298" spans="10:11" s="34" customFormat="1" x14ac:dyDescent="0.15">
      <c r="J298" s="104"/>
      <c r="K298" s="104"/>
    </row>
    <row r="299" spans="10:11" s="34" customFormat="1" x14ac:dyDescent="0.15">
      <c r="J299" s="104"/>
      <c r="K299" s="104"/>
    </row>
    <row r="300" spans="10:11" s="34" customFormat="1" x14ac:dyDescent="0.15">
      <c r="J300" s="104"/>
      <c r="K300" s="104"/>
    </row>
    <row r="301" spans="10:11" s="34" customFormat="1" x14ac:dyDescent="0.15">
      <c r="J301" s="104"/>
      <c r="K301" s="104"/>
    </row>
    <row r="302" spans="10:11" s="34" customFormat="1" x14ac:dyDescent="0.15">
      <c r="J302" s="104"/>
      <c r="K302" s="104"/>
    </row>
    <row r="303" spans="10:11" s="34" customFormat="1" x14ac:dyDescent="0.15">
      <c r="J303" s="104"/>
      <c r="K303" s="104"/>
    </row>
    <row r="304" spans="10:11" s="34" customFormat="1" x14ac:dyDescent="0.15">
      <c r="J304" s="104"/>
      <c r="K304" s="104"/>
    </row>
    <row r="305" spans="10:11" s="34" customFormat="1" x14ac:dyDescent="0.15">
      <c r="J305" s="104"/>
      <c r="K305" s="104"/>
    </row>
    <row r="306" spans="10:11" s="34" customFormat="1" x14ac:dyDescent="0.15">
      <c r="J306" s="104"/>
      <c r="K306" s="104"/>
    </row>
    <row r="307" spans="10:11" s="34" customFormat="1" x14ac:dyDescent="0.15">
      <c r="J307" s="104"/>
      <c r="K307" s="104"/>
    </row>
    <row r="308" spans="10:11" s="34" customFormat="1" x14ac:dyDescent="0.15">
      <c r="J308" s="104"/>
      <c r="K308" s="104"/>
    </row>
    <row r="309" spans="10:11" s="34" customFormat="1" x14ac:dyDescent="0.15">
      <c r="J309" s="104"/>
      <c r="K309" s="104"/>
    </row>
    <row r="310" spans="10:11" s="34" customFormat="1" x14ac:dyDescent="0.15">
      <c r="J310" s="104"/>
      <c r="K310" s="104"/>
    </row>
    <row r="311" spans="10:11" s="34" customFormat="1" x14ac:dyDescent="0.15">
      <c r="J311" s="104"/>
      <c r="K311" s="104"/>
    </row>
    <row r="312" spans="10:11" s="34" customFormat="1" x14ac:dyDescent="0.15">
      <c r="J312" s="104"/>
      <c r="K312" s="104"/>
    </row>
    <row r="313" spans="10:11" s="34" customFormat="1" x14ac:dyDescent="0.15">
      <c r="J313" s="104"/>
      <c r="K313" s="104"/>
    </row>
    <row r="314" spans="10:11" s="34" customFormat="1" x14ac:dyDescent="0.15">
      <c r="J314" s="104"/>
      <c r="K314" s="104"/>
    </row>
    <row r="315" spans="10:11" s="34" customFormat="1" x14ac:dyDescent="0.15">
      <c r="J315" s="104"/>
      <c r="K315" s="104"/>
    </row>
    <row r="316" spans="10:11" s="34" customFormat="1" x14ac:dyDescent="0.15">
      <c r="J316" s="104"/>
      <c r="K316" s="104"/>
    </row>
    <row r="317" spans="10:11" s="34" customFormat="1" x14ac:dyDescent="0.15">
      <c r="J317" s="104"/>
      <c r="K317" s="104"/>
    </row>
    <row r="318" spans="10:11" s="34" customFormat="1" x14ac:dyDescent="0.15">
      <c r="J318" s="104"/>
      <c r="K318" s="104"/>
    </row>
    <row r="319" spans="10:11" s="34" customFormat="1" x14ac:dyDescent="0.15">
      <c r="J319" s="104"/>
      <c r="K319" s="104"/>
    </row>
    <row r="320" spans="10:11" s="34" customFormat="1" x14ac:dyDescent="0.15">
      <c r="J320" s="104"/>
      <c r="K320" s="104"/>
    </row>
    <row r="321" spans="10:11" s="34" customFormat="1" x14ac:dyDescent="0.15">
      <c r="J321" s="104"/>
      <c r="K321" s="104"/>
    </row>
    <row r="322" spans="10:11" s="34" customFormat="1" x14ac:dyDescent="0.15">
      <c r="J322" s="104"/>
      <c r="K322" s="104"/>
    </row>
    <row r="323" spans="10:11" s="34" customFormat="1" x14ac:dyDescent="0.15">
      <c r="J323" s="104"/>
      <c r="K323" s="104"/>
    </row>
    <row r="324" spans="10:11" s="34" customFormat="1" x14ac:dyDescent="0.15">
      <c r="J324" s="104"/>
      <c r="K324" s="104"/>
    </row>
    <row r="325" spans="10:11" s="34" customFormat="1" x14ac:dyDescent="0.15">
      <c r="J325" s="104"/>
      <c r="K325" s="104"/>
    </row>
    <row r="326" spans="10:11" s="34" customFormat="1" x14ac:dyDescent="0.15">
      <c r="J326" s="104"/>
      <c r="K326" s="104"/>
    </row>
    <row r="327" spans="10:11" s="34" customFormat="1" x14ac:dyDescent="0.15">
      <c r="J327" s="104"/>
      <c r="K327" s="104"/>
    </row>
    <row r="328" spans="10:11" s="34" customFormat="1" x14ac:dyDescent="0.15">
      <c r="J328" s="104"/>
      <c r="K328" s="104"/>
    </row>
    <row r="329" spans="10:11" s="34" customFormat="1" x14ac:dyDescent="0.15">
      <c r="J329" s="104"/>
      <c r="K329" s="104"/>
    </row>
    <row r="330" spans="10:11" s="34" customFormat="1" x14ac:dyDescent="0.15">
      <c r="J330" s="104"/>
      <c r="K330" s="104"/>
    </row>
    <row r="331" spans="10:11" s="34" customFormat="1" x14ac:dyDescent="0.15">
      <c r="J331" s="104"/>
      <c r="K331" s="104"/>
    </row>
    <row r="332" spans="10:11" s="34" customFormat="1" x14ac:dyDescent="0.15">
      <c r="J332" s="104"/>
      <c r="K332" s="104"/>
    </row>
    <row r="333" spans="10:11" s="34" customFormat="1" x14ac:dyDescent="0.15">
      <c r="J333" s="104"/>
      <c r="K333" s="104"/>
    </row>
    <row r="334" spans="10:11" s="34" customFormat="1" x14ac:dyDescent="0.15">
      <c r="J334" s="104"/>
      <c r="K334" s="104"/>
    </row>
    <row r="335" spans="10:11" s="34" customFormat="1" x14ac:dyDescent="0.15">
      <c r="J335" s="104"/>
      <c r="K335" s="104"/>
    </row>
    <row r="336" spans="10:11" s="34" customFormat="1" x14ac:dyDescent="0.15">
      <c r="J336" s="104"/>
      <c r="K336" s="104"/>
    </row>
    <row r="337" spans="10:11" s="34" customFormat="1" x14ac:dyDescent="0.15">
      <c r="J337" s="104"/>
      <c r="K337" s="104"/>
    </row>
    <row r="338" spans="10:11" s="34" customFormat="1" x14ac:dyDescent="0.15">
      <c r="J338" s="104"/>
      <c r="K338" s="104"/>
    </row>
    <row r="339" spans="10:11" s="34" customFormat="1" x14ac:dyDescent="0.15">
      <c r="J339" s="104"/>
      <c r="K339" s="104"/>
    </row>
    <row r="340" spans="10:11" s="34" customFormat="1" x14ac:dyDescent="0.15">
      <c r="J340" s="104"/>
      <c r="K340" s="104"/>
    </row>
    <row r="341" spans="10:11" s="34" customFormat="1" x14ac:dyDescent="0.15">
      <c r="J341" s="104"/>
      <c r="K341" s="104"/>
    </row>
    <row r="342" spans="10:11" s="34" customFormat="1" x14ac:dyDescent="0.15">
      <c r="J342" s="104"/>
      <c r="K342" s="104"/>
    </row>
    <row r="343" spans="10:11" s="34" customFormat="1" x14ac:dyDescent="0.15">
      <c r="J343" s="104"/>
      <c r="K343" s="104"/>
    </row>
    <row r="344" spans="10:11" s="34" customFormat="1" x14ac:dyDescent="0.15">
      <c r="J344" s="104"/>
      <c r="K344" s="104"/>
    </row>
    <row r="345" spans="10:11" s="34" customFormat="1" x14ac:dyDescent="0.15">
      <c r="J345" s="104"/>
      <c r="K345" s="104"/>
    </row>
    <row r="346" spans="10:11" s="34" customFormat="1" x14ac:dyDescent="0.15">
      <c r="J346" s="104"/>
      <c r="K346" s="104"/>
    </row>
    <row r="347" spans="10:11" s="34" customFormat="1" x14ac:dyDescent="0.15">
      <c r="J347" s="104"/>
      <c r="K347" s="104"/>
    </row>
    <row r="348" spans="10:11" s="34" customFormat="1" x14ac:dyDescent="0.15">
      <c r="J348" s="104"/>
      <c r="K348" s="104"/>
    </row>
    <row r="349" spans="10:11" s="34" customFormat="1" x14ac:dyDescent="0.15">
      <c r="J349" s="104"/>
      <c r="K349" s="104"/>
    </row>
    <row r="350" spans="10:11" s="34" customFormat="1" x14ac:dyDescent="0.15">
      <c r="J350" s="104"/>
      <c r="K350" s="104"/>
    </row>
    <row r="351" spans="10:11" s="34" customFormat="1" x14ac:dyDescent="0.15">
      <c r="J351" s="104"/>
      <c r="K351" s="104"/>
    </row>
    <row r="352" spans="10:11" s="34" customFormat="1" x14ac:dyDescent="0.15">
      <c r="J352" s="104"/>
      <c r="K352" s="104"/>
    </row>
    <row r="353" spans="10:11" s="34" customFormat="1" x14ac:dyDescent="0.15">
      <c r="J353" s="104"/>
      <c r="K353" s="104"/>
    </row>
    <row r="354" spans="10:11" s="34" customFormat="1" x14ac:dyDescent="0.15">
      <c r="J354" s="104"/>
      <c r="K354" s="104"/>
    </row>
    <row r="355" spans="10:11" s="34" customFormat="1" x14ac:dyDescent="0.15">
      <c r="J355" s="104"/>
      <c r="K355" s="104"/>
    </row>
    <row r="356" spans="10:11" s="34" customFormat="1" x14ac:dyDescent="0.15">
      <c r="J356" s="104"/>
      <c r="K356" s="104"/>
    </row>
    <row r="357" spans="10:11" s="34" customFormat="1" x14ac:dyDescent="0.15">
      <c r="J357" s="104"/>
      <c r="K357" s="104"/>
    </row>
    <row r="358" spans="10:11" s="34" customFormat="1" x14ac:dyDescent="0.15">
      <c r="J358" s="104"/>
      <c r="K358" s="104"/>
    </row>
    <row r="359" spans="10:11" s="34" customFormat="1" x14ac:dyDescent="0.15">
      <c r="J359" s="104"/>
      <c r="K359" s="104"/>
    </row>
    <row r="360" spans="10:11" s="34" customFormat="1" x14ac:dyDescent="0.15">
      <c r="J360" s="104"/>
      <c r="K360" s="104"/>
    </row>
    <row r="361" spans="10:11" s="34" customFormat="1" x14ac:dyDescent="0.15">
      <c r="J361" s="104"/>
      <c r="K361" s="104"/>
    </row>
    <row r="362" spans="10:11" s="34" customFormat="1" x14ac:dyDescent="0.15">
      <c r="J362" s="104"/>
      <c r="K362" s="104"/>
    </row>
    <row r="363" spans="10:11" s="34" customFormat="1" x14ac:dyDescent="0.15">
      <c r="J363" s="104"/>
      <c r="K363" s="104"/>
    </row>
    <row r="364" spans="10:11" s="34" customFormat="1" x14ac:dyDescent="0.15">
      <c r="J364" s="104"/>
      <c r="K364" s="104"/>
    </row>
    <row r="365" spans="10:11" s="34" customFormat="1" x14ac:dyDescent="0.15">
      <c r="J365" s="104"/>
      <c r="K365" s="104"/>
    </row>
    <row r="366" spans="10:11" s="34" customFormat="1" x14ac:dyDescent="0.15">
      <c r="J366" s="104"/>
      <c r="K366" s="104"/>
    </row>
    <row r="367" spans="10:11" s="34" customFormat="1" x14ac:dyDescent="0.15">
      <c r="J367" s="104"/>
      <c r="K367" s="104"/>
    </row>
    <row r="368" spans="10:11" s="34" customFormat="1" x14ac:dyDescent="0.15">
      <c r="J368" s="104"/>
      <c r="K368" s="104"/>
    </row>
    <row r="369" spans="10:11" s="34" customFormat="1" x14ac:dyDescent="0.15">
      <c r="J369" s="104"/>
      <c r="K369" s="104"/>
    </row>
    <row r="370" spans="10:11" s="34" customFormat="1" x14ac:dyDescent="0.15">
      <c r="J370" s="104"/>
      <c r="K370" s="104"/>
    </row>
    <row r="371" spans="10:11" s="34" customFormat="1" x14ac:dyDescent="0.15">
      <c r="J371" s="104"/>
      <c r="K371" s="104"/>
    </row>
    <row r="372" spans="10:11" s="34" customFormat="1" x14ac:dyDescent="0.15">
      <c r="J372" s="104"/>
      <c r="K372" s="104"/>
    </row>
    <row r="373" spans="10:11" s="34" customFormat="1" x14ac:dyDescent="0.15">
      <c r="J373" s="104"/>
      <c r="K373" s="104"/>
    </row>
    <row r="374" spans="10:11" s="34" customFormat="1" x14ac:dyDescent="0.15">
      <c r="J374" s="104"/>
      <c r="K374" s="104"/>
    </row>
    <row r="375" spans="10:11" s="34" customFormat="1" x14ac:dyDescent="0.15">
      <c r="J375" s="104"/>
      <c r="K375" s="104"/>
    </row>
    <row r="376" spans="10:11" s="34" customFormat="1" x14ac:dyDescent="0.15">
      <c r="J376" s="104"/>
      <c r="K376" s="104"/>
    </row>
    <row r="377" spans="10:11" s="34" customFormat="1" x14ac:dyDescent="0.15">
      <c r="J377" s="104"/>
      <c r="K377" s="104"/>
    </row>
    <row r="378" spans="10:11" s="34" customFormat="1" x14ac:dyDescent="0.15">
      <c r="J378" s="104"/>
      <c r="K378" s="104"/>
    </row>
    <row r="379" spans="10:11" s="34" customFormat="1" x14ac:dyDescent="0.15">
      <c r="J379" s="104"/>
      <c r="K379" s="104"/>
    </row>
    <row r="380" spans="10:11" s="34" customFormat="1" x14ac:dyDescent="0.15">
      <c r="J380" s="104"/>
      <c r="K380" s="104"/>
    </row>
    <row r="381" spans="10:11" s="34" customFormat="1" x14ac:dyDescent="0.15">
      <c r="J381" s="104"/>
      <c r="K381" s="104"/>
    </row>
  </sheetData>
  <phoneticPr fontId="2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</sheetPr>
  <dimension ref="A1:Q381"/>
  <sheetViews>
    <sheetView workbookViewId="0">
      <selection activeCell="B3" sqref="B3:Q3"/>
    </sheetView>
  </sheetViews>
  <sheetFormatPr defaultColWidth="9" defaultRowHeight="12" x14ac:dyDescent="0.15"/>
  <cols>
    <col min="1" max="1" width="24.77734375" style="18" customWidth="1"/>
    <col min="2" max="9" width="8.6640625" style="18" customWidth="1"/>
    <col min="10" max="11" width="8.6640625" style="101" customWidth="1"/>
    <col min="12" max="13" width="8.6640625" style="18" customWidth="1"/>
    <col min="14" max="16384" width="9" style="18"/>
  </cols>
  <sheetData>
    <row r="1" spans="1:17" ht="15" customHeight="1" x14ac:dyDescent="0.2">
      <c r="A1" s="31" t="s">
        <v>83</v>
      </c>
      <c r="L1" s="32" t="str">
        <f>[3]財政指標!$M$1</f>
        <v>黒羽町</v>
      </c>
      <c r="P1" s="32" t="str">
        <f>[3]財政指標!$M$1</f>
        <v>黒羽町</v>
      </c>
    </row>
    <row r="2" spans="1:17" ht="15" customHeight="1" x14ac:dyDescent="0.15">
      <c r="M2" s="18" t="s">
        <v>148</v>
      </c>
      <c r="Q2" s="18" t="s">
        <v>148</v>
      </c>
    </row>
    <row r="3" spans="1:17" ht="18" customHeight="1" x14ac:dyDescent="0.15">
      <c r="A3" s="17"/>
      <c r="B3" s="17" t="s">
        <v>168</v>
      </c>
      <c r="C3" s="17" t="s">
        <v>197</v>
      </c>
      <c r="D3" s="17" t="s">
        <v>198</v>
      </c>
      <c r="E3" s="17" t="s">
        <v>199</v>
      </c>
      <c r="F3" s="17" t="s">
        <v>200</v>
      </c>
      <c r="G3" s="17" t="s">
        <v>201</v>
      </c>
      <c r="H3" s="17" t="s">
        <v>202</v>
      </c>
      <c r="I3" s="17" t="s">
        <v>203</v>
      </c>
      <c r="J3" s="14" t="s">
        <v>224</v>
      </c>
      <c r="K3" s="14" t="s">
        <v>226</v>
      </c>
      <c r="L3" s="102" t="s">
        <v>206</v>
      </c>
      <c r="M3" s="102" t="s">
        <v>207</v>
      </c>
      <c r="N3" s="102" t="s">
        <v>208</v>
      </c>
      <c r="O3" s="2" t="s">
        <v>265</v>
      </c>
      <c r="P3" s="2" t="s">
        <v>266</v>
      </c>
      <c r="Q3" s="2" t="s">
        <v>267</v>
      </c>
    </row>
    <row r="4" spans="1:17" ht="18" customHeight="1" x14ac:dyDescent="0.15">
      <c r="A4" s="19" t="s">
        <v>299</v>
      </c>
      <c r="B4" s="16"/>
      <c r="C4" s="17"/>
      <c r="D4" s="17">
        <v>102319</v>
      </c>
      <c r="E4" s="17">
        <v>109152</v>
      </c>
      <c r="F4" s="17">
        <v>109960</v>
      </c>
      <c r="G4" s="17">
        <v>110890</v>
      </c>
      <c r="H4" s="17">
        <v>121784</v>
      </c>
      <c r="I4" s="17">
        <v>117744</v>
      </c>
      <c r="J4" s="103">
        <v>115113</v>
      </c>
      <c r="K4" s="13">
        <v>115927</v>
      </c>
      <c r="L4" s="52">
        <v>113039</v>
      </c>
      <c r="M4" s="52">
        <v>104445</v>
      </c>
      <c r="N4" s="52">
        <v>101490</v>
      </c>
      <c r="O4" s="52">
        <v>101512</v>
      </c>
      <c r="P4" s="52">
        <v>99988</v>
      </c>
      <c r="Q4" s="52">
        <v>100682</v>
      </c>
    </row>
    <row r="5" spans="1:17" ht="18" customHeight="1" x14ac:dyDescent="0.15">
      <c r="A5" s="19" t="s">
        <v>300</v>
      </c>
      <c r="B5" s="16"/>
      <c r="C5" s="17"/>
      <c r="D5" s="17">
        <v>1231349</v>
      </c>
      <c r="E5" s="17">
        <v>1252727</v>
      </c>
      <c r="F5" s="17">
        <v>1220990</v>
      </c>
      <c r="G5" s="17">
        <v>2379177</v>
      </c>
      <c r="H5" s="17">
        <v>2357100</v>
      </c>
      <c r="I5" s="17">
        <v>964457</v>
      </c>
      <c r="J5" s="103">
        <v>1026644</v>
      </c>
      <c r="K5" s="13">
        <v>1034002</v>
      </c>
      <c r="L5" s="52">
        <v>1226102</v>
      </c>
      <c r="M5" s="52">
        <v>1272383</v>
      </c>
      <c r="N5" s="52">
        <v>1117454</v>
      </c>
      <c r="O5" s="52">
        <v>807801</v>
      </c>
      <c r="P5" s="52">
        <v>852732</v>
      </c>
      <c r="Q5" s="52">
        <v>838747</v>
      </c>
    </row>
    <row r="6" spans="1:17" ht="18" customHeight="1" x14ac:dyDescent="0.15">
      <c r="A6" s="19" t="s">
        <v>301</v>
      </c>
      <c r="B6" s="16"/>
      <c r="C6" s="17"/>
      <c r="D6" s="17">
        <v>466984</v>
      </c>
      <c r="E6" s="17">
        <v>540511</v>
      </c>
      <c r="F6" s="17">
        <v>694326</v>
      </c>
      <c r="G6" s="17">
        <v>808723</v>
      </c>
      <c r="H6" s="17">
        <v>815178</v>
      </c>
      <c r="I6" s="17">
        <v>846265</v>
      </c>
      <c r="J6" s="103">
        <v>885176</v>
      </c>
      <c r="K6" s="101">
        <v>929709</v>
      </c>
      <c r="L6" s="52">
        <v>1181186</v>
      </c>
      <c r="M6" s="52">
        <v>780718</v>
      </c>
      <c r="N6" s="52">
        <v>859807</v>
      </c>
      <c r="O6" s="52">
        <v>1233405</v>
      </c>
      <c r="P6" s="52">
        <v>960800</v>
      </c>
      <c r="Q6" s="52">
        <v>1016182</v>
      </c>
    </row>
    <row r="7" spans="1:17" ht="18" customHeight="1" x14ac:dyDescent="0.15">
      <c r="A7" s="19" t="s">
        <v>302</v>
      </c>
      <c r="B7" s="16"/>
      <c r="C7" s="17"/>
      <c r="D7" s="17">
        <v>311239</v>
      </c>
      <c r="E7" s="17">
        <v>302930</v>
      </c>
      <c r="F7" s="17">
        <v>373450</v>
      </c>
      <c r="G7" s="17">
        <v>447803</v>
      </c>
      <c r="H7" s="17">
        <v>436905</v>
      </c>
      <c r="I7" s="17">
        <v>496735</v>
      </c>
      <c r="J7" s="103">
        <v>504694</v>
      </c>
      <c r="K7" s="13">
        <v>514227</v>
      </c>
      <c r="L7" s="52">
        <v>527056</v>
      </c>
      <c r="M7" s="52">
        <v>523116</v>
      </c>
      <c r="N7" s="52">
        <v>604453</v>
      </c>
      <c r="O7" s="52">
        <v>569194</v>
      </c>
      <c r="P7" s="52">
        <v>562092</v>
      </c>
      <c r="Q7" s="52">
        <v>551828</v>
      </c>
    </row>
    <row r="8" spans="1:17" ht="18" customHeight="1" x14ac:dyDescent="0.15">
      <c r="A8" s="19" t="s">
        <v>303</v>
      </c>
      <c r="B8" s="16"/>
      <c r="C8" s="17"/>
      <c r="D8" s="17">
        <v>1694</v>
      </c>
      <c r="E8" s="17">
        <v>2271</v>
      </c>
      <c r="F8" s="17">
        <v>3789</v>
      </c>
      <c r="G8" s="17">
        <v>5236</v>
      </c>
      <c r="H8" s="17">
        <v>6008</v>
      </c>
      <c r="I8" s="17">
        <v>6614</v>
      </c>
      <c r="J8" s="103">
        <v>6577</v>
      </c>
      <c r="K8" s="13">
        <v>5865</v>
      </c>
      <c r="L8" s="52">
        <v>5263</v>
      </c>
      <c r="M8" s="52">
        <v>4536</v>
      </c>
      <c r="N8" s="52">
        <v>3358</v>
      </c>
      <c r="O8" s="52">
        <v>2447</v>
      </c>
      <c r="P8" s="52">
        <v>1425</v>
      </c>
      <c r="Q8" s="52">
        <v>370</v>
      </c>
    </row>
    <row r="9" spans="1:17" ht="18" customHeight="1" x14ac:dyDescent="0.15">
      <c r="A9" s="19" t="s">
        <v>304</v>
      </c>
      <c r="B9" s="16"/>
      <c r="C9" s="17"/>
      <c r="D9" s="17">
        <v>642819</v>
      </c>
      <c r="E9" s="17">
        <v>557400</v>
      </c>
      <c r="F9" s="17">
        <v>1073201</v>
      </c>
      <c r="G9" s="17">
        <v>930687</v>
      </c>
      <c r="H9" s="17">
        <v>1310821</v>
      </c>
      <c r="I9" s="17">
        <v>1028126</v>
      </c>
      <c r="J9" s="103">
        <v>1476020</v>
      </c>
      <c r="K9" s="13">
        <v>546939</v>
      </c>
      <c r="L9" s="52">
        <v>593886</v>
      </c>
      <c r="M9" s="52">
        <v>580496</v>
      </c>
      <c r="N9" s="52">
        <v>561347</v>
      </c>
      <c r="O9" s="52">
        <v>520835</v>
      </c>
      <c r="P9" s="52">
        <v>500062</v>
      </c>
      <c r="Q9" s="52">
        <v>461719</v>
      </c>
    </row>
    <row r="10" spans="1:17" ht="18" customHeight="1" x14ac:dyDescent="0.15">
      <c r="A10" s="19" t="s">
        <v>305</v>
      </c>
      <c r="B10" s="16"/>
      <c r="C10" s="17"/>
      <c r="D10" s="17">
        <v>170915</v>
      </c>
      <c r="E10" s="17">
        <v>189548</v>
      </c>
      <c r="F10" s="17">
        <v>142245</v>
      </c>
      <c r="G10" s="17">
        <v>129191</v>
      </c>
      <c r="H10" s="17">
        <v>135755</v>
      </c>
      <c r="I10" s="17">
        <v>154238</v>
      </c>
      <c r="J10" s="103">
        <v>184176</v>
      </c>
      <c r="K10" s="13">
        <v>218916</v>
      </c>
      <c r="L10" s="52">
        <v>215589</v>
      </c>
      <c r="M10" s="52">
        <v>223590</v>
      </c>
      <c r="N10" s="52">
        <v>220198</v>
      </c>
      <c r="O10" s="52">
        <v>213866</v>
      </c>
      <c r="P10" s="52">
        <v>303148</v>
      </c>
      <c r="Q10" s="52">
        <v>210548</v>
      </c>
    </row>
    <row r="11" spans="1:17" ht="18" customHeight="1" x14ac:dyDescent="0.15">
      <c r="A11" s="19" t="s">
        <v>89</v>
      </c>
      <c r="B11" s="16"/>
      <c r="C11" s="17"/>
      <c r="D11" s="17">
        <v>653249</v>
      </c>
      <c r="E11" s="17">
        <v>757824</v>
      </c>
      <c r="F11" s="17">
        <v>707448</v>
      </c>
      <c r="G11" s="17">
        <v>563735</v>
      </c>
      <c r="H11" s="17">
        <v>510501</v>
      </c>
      <c r="I11" s="17">
        <v>412391</v>
      </c>
      <c r="J11" s="103">
        <v>421382</v>
      </c>
      <c r="K11" s="103">
        <v>464075</v>
      </c>
      <c r="L11" s="52">
        <v>352783</v>
      </c>
      <c r="M11" s="52">
        <v>549735</v>
      </c>
      <c r="N11" s="52">
        <v>605932</v>
      </c>
      <c r="O11" s="52">
        <v>496912</v>
      </c>
      <c r="P11" s="52">
        <v>499912</v>
      </c>
      <c r="Q11" s="52">
        <v>642824</v>
      </c>
    </row>
    <row r="12" spans="1:17" ht="18" customHeight="1" x14ac:dyDescent="0.15">
      <c r="A12" s="19" t="s">
        <v>307</v>
      </c>
      <c r="B12" s="16"/>
      <c r="C12" s="17"/>
      <c r="D12" s="17">
        <v>245188</v>
      </c>
      <c r="E12" s="17">
        <v>272350</v>
      </c>
      <c r="F12" s="17">
        <v>275390</v>
      </c>
      <c r="G12" s="17">
        <v>275560</v>
      </c>
      <c r="H12" s="17">
        <v>273557</v>
      </c>
      <c r="I12" s="17">
        <v>300259</v>
      </c>
      <c r="J12" s="103">
        <v>332848</v>
      </c>
      <c r="K12" s="103">
        <v>321763</v>
      </c>
      <c r="L12" s="52">
        <v>326248</v>
      </c>
      <c r="M12" s="52">
        <v>318144</v>
      </c>
      <c r="N12" s="52">
        <v>288097</v>
      </c>
      <c r="O12" s="52">
        <v>343809</v>
      </c>
      <c r="P12" s="52">
        <v>318658</v>
      </c>
      <c r="Q12" s="52">
        <v>261855</v>
      </c>
    </row>
    <row r="13" spans="1:17" ht="18" customHeight="1" x14ac:dyDescent="0.15">
      <c r="A13" s="19" t="s">
        <v>308</v>
      </c>
      <c r="B13" s="16"/>
      <c r="C13" s="17"/>
      <c r="D13" s="17">
        <v>1002874</v>
      </c>
      <c r="E13" s="17">
        <v>1418020</v>
      </c>
      <c r="F13" s="17">
        <v>1153757</v>
      </c>
      <c r="G13" s="17">
        <v>1255678</v>
      </c>
      <c r="H13" s="17">
        <v>955252</v>
      </c>
      <c r="I13" s="17">
        <v>1200955</v>
      </c>
      <c r="J13" s="103">
        <v>1180740</v>
      </c>
      <c r="K13" s="103">
        <v>1320101</v>
      </c>
      <c r="L13" s="52">
        <v>717715</v>
      </c>
      <c r="M13" s="52">
        <v>743939</v>
      </c>
      <c r="N13" s="52">
        <v>1144665</v>
      </c>
      <c r="O13" s="52">
        <v>795475</v>
      </c>
      <c r="P13" s="52">
        <v>786930</v>
      </c>
      <c r="Q13" s="52">
        <v>764641</v>
      </c>
    </row>
    <row r="14" spans="1:17" ht="18" customHeight="1" x14ac:dyDescent="0.15">
      <c r="A14" s="19" t="s">
        <v>309</v>
      </c>
      <c r="B14" s="16"/>
      <c r="C14" s="17"/>
      <c r="D14" s="17">
        <v>19250</v>
      </c>
      <c r="E14" s="17">
        <v>14383</v>
      </c>
      <c r="F14" s="17">
        <v>130</v>
      </c>
      <c r="G14" s="17">
        <v>1698</v>
      </c>
      <c r="H14" s="17">
        <v>4300</v>
      </c>
      <c r="I14" s="17">
        <v>0</v>
      </c>
      <c r="J14" s="103">
        <v>2142</v>
      </c>
      <c r="K14" s="103">
        <v>139748</v>
      </c>
      <c r="L14" s="52">
        <v>308663</v>
      </c>
      <c r="M14" s="52">
        <v>54824</v>
      </c>
      <c r="N14" s="52">
        <v>80304</v>
      </c>
      <c r="O14" s="52">
        <v>37327</v>
      </c>
      <c r="P14" s="52">
        <v>462</v>
      </c>
      <c r="Q14" s="52">
        <v>3082</v>
      </c>
    </row>
    <row r="15" spans="1:17" ht="18" customHeight="1" x14ac:dyDescent="0.15">
      <c r="A15" s="19" t="s">
        <v>310</v>
      </c>
      <c r="B15" s="16"/>
      <c r="C15" s="17"/>
      <c r="D15" s="17">
        <v>425367</v>
      </c>
      <c r="E15" s="17">
        <v>446203</v>
      </c>
      <c r="F15" s="17">
        <v>459579</v>
      </c>
      <c r="G15" s="17">
        <v>473781</v>
      </c>
      <c r="H15" s="17">
        <v>531933</v>
      </c>
      <c r="I15" s="17">
        <v>674897</v>
      </c>
      <c r="J15" s="103">
        <v>771284</v>
      </c>
      <c r="K15" s="13">
        <v>778407</v>
      </c>
      <c r="L15" s="52">
        <v>779431</v>
      </c>
      <c r="M15" s="52">
        <v>768885</v>
      </c>
      <c r="N15" s="52">
        <v>797848</v>
      </c>
      <c r="O15" s="52">
        <v>803579</v>
      </c>
      <c r="P15" s="52">
        <v>835989</v>
      </c>
      <c r="Q15" s="52">
        <v>841071</v>
      </c>
    </row>
    <row r="16" spans="1:17" ht="18" customHeight="1" x14ac:dyDescent="0.15">
      <c r="A16" s="19" t="s">
        <v>72</v>
      </c>
      <c r="B16" s="16"/>
      <c r="C16" s="17"/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03">
        <v>0</v>
      </c>
      <c r="K16" s="13">
        <v>0</v>
      </c>
      <c r="L16" s="52">
        <v>0</v>
      </c>
      <c r="M16" s="52">
        <v>0</v>
      </c>
      <c r="N16" s="52">
        <v>0</v>
      </c>
      <c r="O16" s="52">
        <v>0</v>
      </c>
      <c r="P16" s="52">
        <v>0</v>
      </c>
      <c r="Q16" s="52">
        <v>0</v>
      </c>
    </row>
    <row r="17" spans="1:17" ht="18" customHeight="1" x14ac:dyDescent="0.15">
      <c r="A17" s="19" t="s">
        <v>95</v>
      </c>
      <c r="B17" s="16"/>
      <c r="C17" s="17"/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03">
        <v>0</v>
      </c>
      <c r="K17" s="13">
        <v>0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  <c r="Q17" s="52">
        <v>0</v>
      </c>
    </row>
    <row r="18" spans="1:17" ht="18" customHeight="1" x14ac:dyDescent="0.15">
      <c r="A18" s="19" t="s">
        <v>94</v>
      </c>
      <c r="B18" s="16"/>
      <c r="C18" s="17"/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03">
        <v>0</v>
      </c>
      <c r="K18" s="13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</row>
    <row r="19" spans="1:17" ht="18" customHeight="1" x14ac:dyDescent="0.15">
      <c r="A19" s="19" t="s">
        <v>96</v>
      </c>
      <c r="B19" s="16">
        <f t="shared" ref="B19:N19" si="0">SUM(B4:B18)</f>
        <v>0</v>
      </c>
      <c r="C19" s="17">
        <f t="shared" si="0"/>
        <v>0</v>
      </c>
      <c r="D19" s="17">
        <f t="shared" si="0"/>
        <v>5273247</v>
      </c>
      <c r="E19" s="17">
        <f t="shared" si="0"/>
        <v>5863319</v>
      </c>
      <c r="F19" s="17">
        <f t="shared" si="0"/>
        <v>6214265</v>
      </c>
      <c r="G19" s="17">
        <f t="shared" si="0"/>
        <v>7382159</v>
      </c>
      <c r="H19" s="17">
        <f t="shared" si="0"/>
        <v>7459094</v>
      </c>
      <c r="I19" s="17">
        <f t="shared" si="0"/>
        <v>6202681</v>
      </c>
      <c r="J19" s="17">
        <f t="shared" si="0"/>
        <v>6906796</v>
      </c>
      <c r="K19" s="17">
        <f t="shared" si="0"/>
        <v>6389679</v>
      </c>
      <c r="L19" s="53">
        <f t="shared" si="0"/>
        <v>6346961</v>
      </c>
      <c r="M19" s="53">
        <f t="shared" si="0"/>
        <v>5924811</v>
      </c>
      <c r="N19" s="53">
        <f t="shared" si="0"/>
        <v>6384953</v>
      </c>
      <c r="O19" s="53">
        <f>SUM(O4:O18)</f>
        <v>5926162</v>
      </c>
      <c r="P19" s="53">
        <f>SUM(P4:P18)</f>
        <v>5722198</v>
      </c>
      <c r="Q19" s="53">
        <f>SUM(Q4:Q18)</f>
        <v>5693549</v>
      </c>
    </row>
    <row r="20" spans="1:17" ht="18" customHeight="1" x14ac:dyDescent="0.15"/>
    <row r="21" spans="1:17" ht="18" customHeight="1" x14ac:dyDescent="0.15"/>
    <row r="22" spans="1:17" ht="18" customHeight="1" x14ac:dyDescent="0.15"/>
    <row r="23" spans="1:17" ht="18" customHeight="1" x14ac:dyDescent="0.15"/>
    <row r="24" spans="1:17" ht="18" customHeight="1" x14ac:dyDescent="0.15"/>
    <row r="25" spans="1:17" ht="18" customHeight="1" x14ac:dyDescent="0.15"/>
    <row r="26" spans="1:17" ht="18" customHeight="1" x14ac:dyDescent="0.15"/>
    <row r="27" spans="1:17" ht="18" customHeight="1" x14ac:dyDescent="0.15"/>
    <row r="28" spans="1:17" ht="18" customHeight="1" x14ac:dyDescent="0.15"/>
    <row r="29" spans="1:17" ht="18" customHeight="1" x14ac:dyDescent="0.15"/>
    <row r="30" spans="1:17" ht="18" customHeight="1" x14ac:dyDescent="0.2">
      <c r="A30" s="31" t="s">
        <v>84</v>
      </c>
      <c r="L30" s="32"/>
      <c r="M30" s="32" t="str">
        <f>[3]財政指標!$M$1</f>
        <v>黒羽町</v>
      </c>
      <c r="P30" s="32"/>
      <c r="Q30" s="32" t="str">
        <f>[3]財政指標!$M$1</f>
        <v>黒羽町</v>
      </c>
    </row>
    <row r="31" spans="1:17" ht="18" customHeight="1" x14ac:dyDescent="0.15"/>
    <row r="32" spans="1:17" ht="18" customHeight="1" x14ac:dyDescent="0.15">
      <c r="A32" s="17"/>
      <c r="B32" s="17" t="s">
        <v>168</v>
      </c>
      <c r="C32" s="17" t="s">
        <v>197</v>
      </c>
      <c r="D32" s="17" t="s">
        <v>198</v>
      </c>
      <c r="E32" s="17" t="s">
        <v>199</v>
      </c>
      <c r="F32" s="17" t="s">
        <v>200</v>
      </c>
      <c r="G32" s="17" t="s">
        <v>201</v>
      </c>
      <c r="H32" s="17" t="s">
        <v>202</v>
      </c>
      <c r="I32" s="17" t="s">
        <v>203</v>
      </c>
      <c r="J32" s="14" t="s">
        <v>224</v>
      </c>
      <c r="K32" s="14" t="s">
        <v>226</v>
      </c>
      <c r="L32" s="12" t="s">
        <v>206</v>
      </c>
      <c r="M32" s="5" t="s">
        <v>207</v>
      </c>
      <c r="N32" s="5" t="s">
        <v>208</v>
      </c>
      <c r="O32" s="2" t="s">
        <v>265</v>
      </c>
      <c r="P32" s="2" t="s">
        <v>266</v>
      </c>
      <c r="Q32" s="2" t="s">
        <v>267</v>
      </c>
    </row>
    <row r="33" spans="1:17" s="34" customFormat="1" ht="18" customHeight="1" x14ac:dyDescent="0.15">
      <c r="A33" s="19" t="s">
        <v>299</v>
      </c>
      <c r="B33" s="33" t="e">
        <f t="shared" ref="B33:Q33" si="1">B4/B$19*100</f>
        <v>#DIV/0!</v>
      </c>
      <c r="C33" s="33" t="e">
        <f t="shared" si="1"/>
        <v>#DIV/0!</v>
      </c>
      <c r="D33" s="33">
        <f t="shared" si="1"/>
        <v>1.9403415011661695</v>
      </c>
      <c r="E33" s="33">
        <f t="shared" si="1"/>
        <v>1.8616077344589304</v>
      </c>
      <c r="F33" s="33">
        <f t="shared" si="1"/>
        <v>1.7694771626250247</v>
      </c>
      <c r="G33" s="33">
        <f t="shared" si="1"/>
        <v>1.5021350799948903</v>
      </c>
      <c r="H33" s="33">
        <f t="shared" si="1"/>
        <v>1.6326915842594287</v>
      </c>
      <c r="I33" s="33">
        <f t="shared" si="1"/>
        <v>1.8982759229436434</v>
      </c>
      <c r="J33" s="33">
        <f t="shared" si="1"/>
        <v>1.6666628057351049</v>
      </c>
      <c r="K33" s="33">
        <f t="shared" si="1"/>
        <v>1.8142851933563484</v>
      </c>
      <c r="L33" s="33">
        <f t="shared" si="1"/>
        <v>1.7809940852007755</v>
      </c>
      <c r="M33" s="33">
        <f t="shared" si="1"/>
        <v>1.7628410425243946</v>
      </c>
      <c r="N33" s="33">
        <f t="shared" si="1"/>
        <v>1.5895183566738862</v>
      </c>
      <c r="O33" s="33">
        <f t="shared" si="1"/>
        <v>1.7129467604834292</v>
      </c>
      <c r="P33" s="33">
        <f t="shared" si="1"/>
        <v>1.7473705034324223</v>
      </c>
      <c r="Q33" s="33">
        <f t="shared" si="1"/>
        <v>1.7683522175711495</v>
      </c>
    </row>
    <row r="34" spans="1:17" s="34" customFormat="1" ht="18" customHeight="1" x14ac:dyDescent="0.15">
      <c r="A34" s="19" t="s">
        <v>300</v>
      </c>
      <c r="B34" s="33" t="e">
        <f t="shared" ref="B34:L47" si="2">B5/B$19*100</f>
        <v>#DIV/0!</v>
      </c>
      <c r="C34" s="33" t="e">
        <f t="shared" si="2"/>
        <v>#DIV/0!</v>
      </c>
      <c r="D34" s="33">
        <f t="shared" si="2"/>
        <v>23.350869018652077</v>
      </c>
      <c r="E34" s="33">
        <f t="shared" si="2"/>
        <v>21.36549282070445</v>
      </c>
      <c r="F34" s="33">
        <f t="shared" si="2"/>
        <v>19.648180436463527</v>
      </c>
      <c r="G34" s="33">
        <f t="shared" si="2"/>
        <v>32.228742296122313</v>
      </c>
      <c r="H34" s="33">
        <f t="shared" si="2"/>
        <v>31.600352536112297</v>
      </c>
      <c r="I34" s="33">
        <f t="shared" si="2"/>
        <v>15.549034361109335</v>
      </c>
      <c r="J34" s="33">
        <f t="shared" si="2"/>
        <v>14.86425833338642</v>
      </c>
      <c r="K34" s="33">
        <f t="shared" si="2"/>
        <v>16.182377862800308</v>
      </c>
      <c r="L34" s="33">
        <f t="shared" si="2"/>
        <v>19.317938143940069</v>
      </c>
      <c r="M34" s="33">
        <f t="shared" ref="M34:Q47" si="3">M5/M$19*100</f>
        <v>21.475503606781718</v>
      </c>
      <c r="N34" s="33">
        <f t="shared" si="3"/>
        <v>17.501366102459954</v>
      </c>
      <c r="O34" s="33">
        <f t="shared" si="3"/>
        <v>13.631098846099718</v>
      </c>
      <c r="P34" s="33">
        <f t="shared" si="3"/>
        <v>14.902175702413652</v>
      </c>
      <c r="Q34" s="33">
        <f t="shared" si="3"/>
        <v>14.731532125217505</v>
      </c>
    </row>
    <row r="35" spans="1:17" s="34" customFormat="1" ht="18" customHeight="1" x14ac:dyDescent="0.15">
      <c r="A35" s="19" t="s">
        <v>301</v>
      </c>
      <c r="B35" s="33" t="e">
        <f t="shared" si="2"/>
        <v>#DIV/0!</v>
      </c>
      <c r="C35" s="33" t="e">
        <f t="shared" si="2"/>
        <v>#DIV/0!</v>
      </c>
      <c r="D35" s="33">
        <f t="shared" si="2"/>
        <v>8.855720204268831</v>
      </c>
      <c r="E35" s="33">
        <f t="shared" si="2"/>
        <v>9.218515997509261</v>
      </c>
      <c r="F35" s="33">
        <f t="shared" si="2"/>
        <v>11.173099312629892</v>
      </c>
      <c r="G35" s="33">
        <f t="shared" si="2"/>
        <v>10.955101346367641</v>
      </c>
      <c r="H35" s="33">
        <f t="shared" si="2"/>
        <v>10.928646294040536</v>
      </c>
      <c r="I35" s="33">
        <f t="shared" si="2"/>
        <v>13.643535754942096</v>
      </c>
      <c r="J35" s="33">
        <f t="shared" si="2"/>
        <v>12.816014835243433</v>
      </c>
      <c r="K35" s="33">
        <f t="shared" si="2"/>
        <v>14.550167543627779</v>
      </c>
      <c r="L35" s="33">
        <f t="shared" si="2"/>
        <v>18.610260879182967</v>
      </c>
      <c r="M35" s="33">
        <f t="shared" si="3"/>
        <v>13.177095438149841</v>
      </c>
      <c r="N35" s="33">
        <f t="shared" si="3"/>
        <v>13.466144543272286</v>
      </c>
      <c r="O35" s="33">
        <f t="shared" si="3"/>
        <v>20.812880241883363</v>
      </c>
      <c r="P35" s="33">
        <f t="shared" si="3"/>
        <v>16.790750687061159</v>
      </c>
      <c r="Q35" s="33">
        <f t="shared" si="3"/>
        <v>17.847953886055954</v>
      </c>
    </row>
    <row r="36" spans="1:17" s="34" customFormat="1" ht="18" customHeight="1" x14ac:dyDescent="0.15">
      <c r="A36" s="19" t="s">
        <v>302</v>
      </c>
      <c r="B36" s="33" t="e">
        <f t="shared" si="2"/>
        <v>#DIV/0!</v>
      </c>
      <c r="C36" s="33" t="e">
        <f t="shared" si="2"/>
        <v>#DIV/0!</v>
      </c>
      <c r="D36" s="33">
        <f t="shared" si="2"/>
        <v>5.9022268442953649</v>
      </c>
      <c r="E36" s="33">
        <f t="shared" si="2"/>
        <v>5.1665276953206876</v>
      </c>
      <c r="F36" s="33">
        <f t="shared" si="2"/>
        <v>6.0095602617525969</v>
      </c>
      <c r="G36" s="33">
        <f t="shared" si="2"/>
        <v>6.066016730335936</v>
      </c>
      <c r="H36" s="33">
        <f t="shared" si="2"/>
        <v>5.8573467501549121</v>
      </c>
      <c r="I36" s="33">
        <f t="shared" si="2"/>
        <v>8.0083918550704123</v>
      </c>
      <c r="J36" s="33">
        <f t="shared" si="2"/>
        <v>7.3072087260142045</v>
      </c>
      <c r="K36" s="33">
        <f t="shared" si="2"/>
        <v>8.0477751699263766</v>
      </c>
      <c r="L36" s="33">
        <f t="shared" si="2"/>
        <v>8.304068671605199</v>
      </c>
      <c r="M36" s="33">
        <f t="shared" si="3"/>
        <v>8.8292436670131753</v>
      </c>
      <c r="N36" s="33">
        <f t="shared" si="3"/>
        <v>9.4668355428771367</v>
      </c>
      <c r="O36" s="33">
        <f t="shared" si="3"/>
        <v>9.604766120129689</v>
      </c>
      <c r="P36" s="33">
        <f t="shared" si="3"/>
        <v>9.8230085711819122</v>
      </c>
      <c r="Q36" s="33">
        <f t="shared" si="3"/>
        <v>9.6921621294556353</v>
      </c>
    </row>
    <row r="37" spans="1:17" s="34" customFormat="1" ht="18" customHeight="1" x14ac:dyDescent="0.15">
      <c r="A37" s="19" t="s">
        <v>303</v>
      </c>
      <c r="B37" s="33" t="e">
        <f t="shared" si="2"/>
        <v>#DIV/0!</v>
      </c>
      <c r="C37" s="33" t="e">
        <f t="shared" si="2"/>
        <v>#DIV/0!</v>
      </c>
      <c r="D37" s="33">
        <f t="shared" si="2"/>
        <v>3.2124419736075327E-2</v>
      </c>
      <c r="E37" s="33">
        <f t="shared" si="2"/>
        <v>3.8732328907910347E-2</v>
      </c>
      <c r="F37" s="33">
        <f t="shared" si="2"/>
        <v>6.0972617035160229E-2</v>
      </c>
      <c r="G37" s="33">
        <f t="shared" si="2"/>
        <v>7.0927759751584871E-2</v>
      </c>
      <c r="H37" s="33">
        <f t="shared" si="2"/>
        <v>8.0545975154623334E-2</v>
      </c>
      <c r="I37" s="33">
        <f t="shared" si="2"/>
        <v>0.1066313099126007</v>
      </c>
      <c r="J37" s="33">
        <f t="shared" si="2"/>
        <v>9.5225050805033198E-2</v>
      </c>
      <c r="K37" s="33">
        <f t="shared" si="2"/>
        <v>9.1788648537743447E-2</v>
      </c>
      <c r="L37" s="33">
        <f t="shared" si="2"/>
        <v>8.2921574592942984E-2</v>
      </c>
      <c r="M37" s="33">
        <f t="shared" si="3"/>
        <v>7.6559404173398946E-2</v>
      </c>
      <c r="N37" s="33">
        <f t="shared" si="3"/>
        <v>5.2592399662143165E-2</v>
      </c>
      <c r="O37" s="33">
        <f t="shared" si="3"/>
        <v>4.1291480050663486E-2</v>
      </c>
      <c r="P37" s="33">
        <f t="shared" si="3"/>
        <v>2.4903018036076346E-2</v>
      </c>
      <c r="Q37" s="33">
        <f t="shared" si="3"/>
        <v>6.4985828698409373E-3</v>
      </c>
    </row>
    <row r="38" spans="1:17" s="34" customFormat="1" ht="18" customHeight="1" x14ac:dyDescent="0.15">
      <c r="A38" s="19" t="s">
        <v>304</v>
      </c>
      <c r="B38" s="33" t="e">
        <f t="shared" si="2"/>
        <v>#DIV/0!</v>
      </c>
      <c r="C38" s="33" t="e">
        <f t="shared" si="2"/>
        <v>#DIV/0!</v>
      </c>
      <c r="D38" s="33">
        <f t="shared" si="2"/>
        <v>12.190193252847818</v>
      </c>
      <c r="E38" s="33">
        <f t="shared" si="2"/>
        <v>9.5065610450326847</v>
      </c>
      <c r="F38" s="33">
        <f t="shared" si="2"/>
        <v>17.269958715954338</v>
      </c>
      <c r="G38" s="33">
        <f t="shared" si="2"/>
        <v>12.607246741772968</v>
      </c>
      <c r="H38" s="33">
        <f t="shared" si="2"/>
        <v>17.573461334580312</v>
      </c>
      <c r="I38" s="33">
        <f t="shared" si="2"/>
        <v>16.575509848080209</v>
      </c>
      <c r="J38" s="33">
        <f t="shared" si="2"/>
        <v>21.37054576391137</v>
      </c>
      <c r="K38" s="33">
        <f t="shared" si="2"/>
        <v>8.5597257702616982</v>
      </c>
      <c r="L38" s="33">
        <f t="shared" si="2"/>
        <v>9.3570135376599914</v>
      </c>
      <c r="M38" s="33">
        <f t="shared" si="3"/>
        <v>9.7977133785364625</v>
      </c>
      <c r="N38" s="33">
        <f t="shared" si="3"/>
        <v>8.791717025951483</v>
      </c>
      <c r="O38" s="33">
        <f t="shared" si="3"/>
        <v>8.7887405035501889</v>
      </c>
      <c r="P38" s="33">
        <f t="shared" si="3"/>
        <v>8.7389845650220419</v>
      </c>
      <c r="Q38" s="33">
        <f t="shared" si="3"/>
        <v>8.1095113083245618</v>
      </c>
    </row>
    <row r="39" spans="1:17" s="34" customFormat="1" ht="18" customHeight="1" x14ac:dyDescent="0.15">
      <c r="A39" s="19" t="s">
        <v>305</v>
      </c>
      <c r="B39" s="33" t="e">
        <f t="shared" si="2"/>
        <v>#DIV/0!</v>
      </c>
      <c r="C39" s="33" t="e">
        <f t="shared" si="2"/>
        <v>#DIV/0!</v>
      </c>
      <c r="D39" s="33">
        <f t="shared" si="2"/>
        <v>3.2411719003490638</v>
      </c>
      <c r="E39" s="33">
        <f t="shared" si="2"/>
        <v>3.2327765212842761</v>
      </c>
      <c r="F39" s="33">
        <f t="shared" si="2"/>
        <v>2.2890076300254334</v>
      </c>
      <c r="G39" s="33">
        <f t="shared" si="2"/>
        <v>1.7500435848103517</v>
      </c>
      <c r="H39" s="33">
        <f t="shared" si="2"/>
        <v>1.8199931519833372</v>
      </c>
      <c r="I39" s="33">
        <f t="shared" si="2"/>
        <v>2.4866344085726801</v>
      </c>
      <c r="J39" s="33">
        <f t="shared" si="2"/>
        <v>2.6665909924080569</v>
      </c>
      <c r="K39" s="33">
        <f t="shared" si="2"/>
        <v>3.4260876015837418</v>
      </c>
      <c r="L39" s="33">
        <f t="shared" si="2"/>
        <v>3.3967279773737382</v>
      </c>
      <c r="M39" s="33">
        <f t="shared" si="3"/>
        <v>3.7737912652403596</v>
      </c>
      <c r="N39" s="33">
        <f t="shared" si="3"/>
        <v>3.4487019716511615</v>
      </c>
      <c r="O39" s="33">
        <f t="shared" si="3"/>
        <v>3.6088449826380042</v>
      </c>
      <c r="P39" s="33">
        <f t="shared" si="3"/>
        <v>5.2977544642810335</v>
      </c>
      <c r="Q39" s="33">
        <f t="shared" si="3"/>
        <v>3.6980098002142427</v>
      </c>
    </row>
    <row r="40" spans="1:17" s="34" customFormat="1" ht="18" customHeight="1" x14ac:dyDescent="0.15">
      <c r="A40" s="19" t="s">
        <v>306</v>
      </c>
      <c r="B40" s="33" t="e">
        <f t="shared" si="2"/>
        <v>#DIV/0!</v>
      </c>
      <c r="C40" s="33" t="e">
        <f t="shared" si="2"/>
        <v>#DIV/0!</v>
      </c>
      <c r="D40" s="33">
        <f t="shared" si="2"/>
        <v>12.387984101636052</v>
      </c>
      <c r="E40" s="33">
        <f t="shared" si="2"/>
        <v>12.924829776445728</v>
      </c>
      <c r="F40" s="33">
        <f t="shared" si="2"/>
        <v>11.384258637183962</v>
      </c>
      <c r="G40" s="33">
        <f t="shared" si="2"/>
        <v>7.6364516125973445</v>
      </c>
      <c r="H40" s="33">
        <f t="shared" si="2"/>
        <v>6.8440081328912061</v>
      </c>
      <c r="I40" s="33">
        <f t="shared" si="2"/>
        <v>6.6485927617428668</v>
      </c>
      <c r="J40" s="33">
        <f t="shared" si="2"/>
        <v>6.1009764875059291</v>
      </c>
      <c r="K40" s="33">
        <f t="shared" si="2"/>
        <v>7.2628844109383275</v>
      </c>
      <c r="L40" s="33">
        <f t="shared" si="2"/>
        <v>5.55829790036523</v>
      </c>
      <c r="M40" s="33">
        <f t="shared" si="3"/>
        <v>9.278523821266198</v>
      </c>
      <c r="N40" s="33">
        <f t="shared" si="3"/>
        <v>9.4899993782256491</v>
      </c>
      <c r="O40" s="33">
        <f t="shared" si="3"/>
        <v>8.3850559603331813</v>
      </c>
      <c r="P40" s="33">
        <f t="shared" si="3"/>
        <v>8.7363631947024558</v>
      </c>
      <c r="Q40" s="33">
        <f t="shared" si="3"/>
        <v>11.290391985736841</v>
      </c>
    </row>
    <row r="41" spans="1:17" s="34" customFormat="1" ht="18" customHeight="1" x14ac:dyDescent="0.15">
      <c r="A41" s="19" t="s">
        <v>307</v>
      </c>
      <c r="B41" s="33" t="e">
        <f t="shared" si="2"/>
        <v>#DIV/0!</v>
      </c>
      <c r="C41" s="33" t="e">
        <f t="shared" si="2"/>
        <v>#DIV/0!</v>
      </c>
      <c r="D41" s="33">
        <f t="shared" si="2"/>
        <v>4.6496589293086403</v>
      </c>
      <c r="E41" s="33">
        <f t="shared" si="2"/>
        <v>4.6449800872168137</v>
      </c>
      <c r="F41" s="33">
        <f t="shared" si="2"/>
        <v>4.4315779903174386</v>
      </c>
      <c r="G41" s="33">
        <f t="shared" si="2"/>
        <v>3.7327833226025073</v>
      </c>
      <c r="H41" s="33">
        <f t="shared" si="2"/>
        <v>3.667429315142027</v>
      </c>
      <c r="I41" s="33">
        <f t="shared" si="2"/>
        <v>4.8407938438233407</v>
      </c>
      <c r="J41" s="33">
        <f t="shared" si="2"/>
        <v>4.8191375566905403</v>
      </c>
      <c r="K41" s="33">
        <f t="shared" si="2"/>
        <v>5.0356676759505445</v>
      </c>
      <c r="L41" s="33">
        <f t="shared" si="2"/>
        <v>5.1402238015957558</v>
      </c>
      <c r="M41" s="33">
        <f t="shared" si="3"/>
        <v>5.3696902736644256</v>
      </c>
      <c r="N41" s="33">
        <f t="shared" si="3"/>
        <v>4.512124051657076</v>
      </c>
      <c r="O41" s="33">
        <f t="shared" si="3"/>
        <v>5.801545755920948</v>
      </c>
      <c r="P41" s="33">
        <f t="shared" si="3"/>
        <v>5.5688041553263279</v>
      </c>
      <c r="Q41" s="33">
        <f t="shared" si="3"/>
        <v>4.5991524794113472</v>
      </c>
    </row>
    <row r="42" spans="1:17" s="34" customFormat="1" ht="18" customHeight="1" x14ac:dyDescent="0.15">
      <c r="A42" s="19" t="s">
        <v>308</v>
      </c>
      <c r="B42" s="33" t="e">
        <f t="shared" si="2"/>
        <v>#DIV/0!</v>
      </c>
      <c r="C42" s="33" t="e">
        <f t="shared" si="2"/>
        <v>#DIV/0!</v>
      </c>
      <c r="D42" s="33">
        <f t="shared" si="2"/>
        <v>19.018149538604963</v>
      </c>
      <c r="E42" s="33">
        <f t="shared" si="2"/>
        <v>24.18459578951785</v>
      </c>
      <c r="F42" s="33">
        <f t="shared" si="2"/>
        <v>18.566266485256101</v>
      </c>
      <c r="G42" s="33">
        <f t="shared" si="2"/>
        <v>17.009630922335862</v>
      </c>
      <c r="H42" s="33">
        <f t="shared" si="2"/>
        <v>12.806541920506701</v>
      </c>
      <c r="I42" s="33">
        <f t="shared" si="2"/>
        <v>19.361869488371237</v>
      </c>
      <c r="J42" s="33">
        <f t="shared" si="2"/>
        <v>17.095336245634009</v>
      </c>
      <c r="K42" s="33">
        <f t="shared" si="2"/>
        <v>20.659895434496789</v>
      </c>
      <c r="L42" s="33">
        <f t="shared" si="2"/>
        <v>11.308010243012365</v>
      </c>
      <c r="M42" s="33">
        <f t="shared" si="3"/>
        <v>12.556333020580739</v>
      </c>
      <c r="N42" s="33">
        <f t="shared" si="3"/>
        <v>17.927539952134339</v>
      </c>
      <c r="O42" s="33">
        <f t="shared" si="3"/>
        <v>13.423105882019426</v>
      </c>
      <c r="P42" s="33">
        <f t="shared" si="3"/>
        <v>13.752232970617234</v>
      </c>
      <c r="Q42" s="33">
        <f t="shared" si="3"/>
        <v>13.429953795075795</v>
      </c>
    </row>
    <row r="43" spans="1:17" s="34" customFormat="1" ht="18" customHeight="1" x14ac:dyDescent="0.15">
      <c r="A43" s="19" t="s">
        <v>309</v>
      </c>
      <c r="B43" s="33" t="e">
        <f t="shared" si="2"/>
        <v>#DIV/0!</v>
      </c>
      <c r="C43" s="33" t="e">
        <f t="shared" si="2"/>
        <v>#DIV/0!</v>
      </c>
      <c r="D43" s="33">
        <f t="shared" si="2"/>
        <v>0.36505022427358325</v>
      </c>
      <c r="E43" s="33">
        <f t="shared" si="2"/>
        <v>0.24530474975009886</v>
      </c>
      <c r="F43" s="33">
        <f t="shared" si="2"/>
        <v>2.0919609961918264E-3</v>
      </c>
      <c r="G43" s="33">
        <f t="shared" si="2"/>
        <v>2.3001401080632373E-2</v>
      </c>
      <c r="H43" s="33">
        <f t="shared" si="2"/>
        <v>5.7647751858335608E-2</v>
      </c>
      <c r="I43" s="33">
        <f t="shared" si="2"/>
        <v>0</v>
      </c>
      <c r="J43" s="33">
        <f t="shared" si="2"/>
        <v>3.1012932769405671E-2</v>
      </c>
      <c r="K43" s="33">
        <f t="shared" si="2"/>
        <v>2.1870895235895262</v>
      </c>
      <c r="L43" s="33">
        <f t="shared" si="2"/>
        <v>4.8631620707926206</v>
      </c>
      <c r="M43" s="33">
        <f t="shared" si="3"/>
        <v>0.92532909488589588</v>
      </c>
      <c r="N43" s="33">
        <f t="shared" si="3"/>
        <v>1.2577069870365529</v>
      </c>
      <c r="O43" s="33">
        <f t="shared" si="3"/>
        <v>0.62986803263225</v>
      </c>
      <c r="P43" s="33">
        <f t="shared" si="3"/>
        <v>8.0738205843279114E-3</v>
      </c>
      <c r="Q43" s="33">
        <f t="shared" si="3"/>
        <v>5.4131438932026404E-2</v>
      </c>
    </row>
    <row r="44" spans="1:17" s="34" customFormat="1" ht="18" customHeight="1" x14ac:dyDescent="0.15">
      <c r="A44" s="19" t="s">
        <v>310</v>
      </c>
      <c r="B44" s="33" t="e">
        <f t="shared" si="2"/>
        <v>#DIV/0!</v>
      </c>
      <c r="C44" s="33" t="e">
        <f t="shared" si="2"/>
        <v>#DIV/0!</v>
      </c>
      <c r="D44" s="33">
        <f t="shared" si="2"/>
        <v>8.0665100648613652</v>
      </c>
      <c r="E44" s="33">
        <f t="shared" si="2"/>
        <v>7.6100754538513087</v>
      </c>
      <c r="F44" s="33">
        <f t="shared" si="2"/>
        <v>7.3955487897603343</v>
      </c>
      <c r="G44" s="33">
        <f t="shared" si="2"/>
        <v>6.4179192022279663</v>
      </c>
      <c r="H44" s="33">
        <f t="shared" si="2"/>
        <v>7.131335253316287</v>
      </c>
      <c r="I44" s="33">
        <f t="shared" si="2"/>
        <v>10.880730445431579</v>
      </c>
      <c r="J44" s="33">
        <f t="shared" si="2"/>
        <v>11.16703026989649</v>
      </c>
      <c r="K44" s="33">
        <f t="shared" si="2"/>
        <v>12.182255164930821</v>
      </c>
      <c r="L44" s="33">
        <f t="shared" si="2"/>
        <v>12.280381114678347</v>
      </c>
      <c r="M44" s="33">
        <f t="shared" si="3"/>
        <v>12.97737598718339</v>
      </c>
      <c r="N44" s="33">
        <f t="shared" si="3"/>
        <v>12.495753688398333</v>
      </c>
      <c r="O44" s="33">
        <f t="shared" si="3"/>
        <v>13.559855434259138</v>
      </c>
      <c r="P44" s="33">
        <f t="shared" si="3"/>
        <v>14.609578347341353</v>
      </c>
      <c r="Q44" s="33">
        <f t="shared" si="3"/>
        <v>14.7723502511351</v>
      </c>
    </row>
    <row r="45" spans="1:17" s="34" customFormat="1" ht="18" customHeight="1" x14ac:dyDescent="0.15">
      <c r="A45" s="19" t="s">
        <v>72</v>
      </c>
      <c r="B45" s="33" t="e">
        <f t="shared" si="2"/>
        <v>#DIV/0!</v>
      </c>
      <c r="C45" s="33" t="e">
        <f t="shared" si="2"/>
        <v>#DIV/0!</v>
      </c>
      <c r="D45" s="33">
        <f t="shared" si="2"/>
        <v>0</v>
      </c>
      <c r="E45" s="33">
        <f t="shared" si="2"/>
        <v>0</v>
      </c>
      <c r="F45" s="33">
        <f t="shared" si="2"/>
        <v>0</v>
      </c>
      <c r="G45" s="33">
        <f t="shared" si="2"/>
        <v>0</v>
      </c>
      <c r="H45" s="33">
        <f t="shared" si="2"/>
        <v>0</v>
      </c>
      <c r="I45" s="33">
        <f t="shared" si="2"/>
        <v>0</v>
      </c>
      <c r="J45" s="33">
        <f t="shared" si="2"/>
        <v>0</v>
      </c>
      <c r="K45" s="33">
        <f t="shared" si="2"/>
        <v>0</v>
      </c>
      <c r="L45" s="33">
        <f t="shared" si="2"/>
        <v>0</v>
      </c>
      <c r="M45" s="33">
        <f t="shared" si="3"/>
        <v>0</v>
      </c>
      <c r="N45" s="33">
        <f t="shared" si="3"/>
        <v>0</v>
      </c>
      <c r="O45" s="33">
        <f t="shared" si="3"/>
        <v>0</v>
      </c>
      <c r="P45" s="33">
        <f t="shared" si="3"/>
        <v>0</v>
      </c>
      <c r="Q45" s="33">
        <f t="shared" si="3"/>
        <v>0</v>
      </c>
    </row>
    <row r="46" spans="1:17" s="34" customFormat="1" ht="18" customHeight="1" x14ac:dyDescent="0.15">
      <c r="A46" s="19" t="s">
        <v>95</v>
      </c>
      <c r="B46" s="33" t="e">
        <f t="shared" si="2"/>
        <v>#DIV/0!</v>
      </c>
      <c r="C46" s="33" t="e">
        <f t="shared" si="2"/>
        <v>#DIV/0!</v>
      </c>
      <c r="D46" s="33">
        <f t="shared" si="2"/>
        <v>0</v>
      </c>
      <c r="E46" s="33">
        <f t="shared" si="2"/>
        <v>0</v>
      </c>
      <c r="F46" s="33">
        <f t="shared" si="2"/>
        <v>0</v>
      </c>
      <c r="G46" s="33">
        <f t="shared" si="2"/>
        <v>0</v>
      </c>
      <c r="H46" s="33">
        <f t="shared" si="2"/>
        <v>0</v>
      </c>
      <c r="I46" s="33">
        <f t="shared" si="2"/>
        <v>0</v>
      </c>
      <c r="J46" s="33">
        <f t="shared" si="2"/>
        <v>0</v>
      </c>
      <c r="K46" s="33">
        <f t="shared" si="2"/>
        <v>0</v>
      </c>
      <c r="L46" s="33">
        <f t="shared" si="2"/>
        <v>0</v>
      </c>
      <c r="M46" s="33">
        <f t="shared" si="3"/>
        <v>0</v>
      </c>
      <c r="N46" s="33">
        <f t="shared" si="3"/>
        <v>0</v>
      </c>
      <c r="O46" s="33">
        <f t="shared" si="3"/>
        <v>0</v>
      </c>
      <c r="P46" s="33">
        <f t="shared" si="3"/>
        <v>0</v>
      </c>
      <c r="Q46" s="33">
        <f t="shared" si="3"/>
        <v>0</v>
      </c>
    </row>
    <row r="47" spans="1:17" s="34" customFormat="1" ht="18" customHeight="1" x14ac:dyDescent="0.15">
      <c r="A47" s="19" t="s">
        <v>94</v>
      </c>
      <c r="B47" s="33" t="e">
        <f t="shared" si="2"/>
        <v>#DIV/0!</v>
      </c>
      <c r="C47" s="33" t="e">
        <f t="shared" si="2"/>
        <v>#DIV/0!</v>
      </c>
      <c r="D47" s="33">
        <f t="shared" si="2"/>
        <v>0</v>
      </c>
      <c r="E47" s="33">
        <f t="shared" si="2"/>
        <v>0</v>
      </c>
      <c r="F47" s="33">
        <f t="shared" si="2"/>
        <v>0</v>
      </c>
      <c r="G47" s="33">
        <f t="shared" si="2"/>
        <v>0</v>
      </c>
      <c r="H47" s="33">
        <f t="shared" si="2"/>
        <v>0</v>
      </c>
      <c r="I47" s="33">
        <f t="shared" si="2"/>
        <v>0</v>
      </c>
      <c r="J47" s="33">
        <f t="shared" si="2"/>
        <v>0</v>
      </c>
      <c r="K47" s="33">
        <f t="shared" si="2"/>
        <v>0</v>
      </c>
      <c r="L47" s="33">
        <f t="shared" si="2"/>
        <v>0</v>
      </c>
      <c r="M47" s="33">
        <f t="shared" si="3"/>
        <v>0</v>
      </c>
      <c r="N47" s="33">
        <f t="shared" si="3"/>
        <v>0</v>
      </c>
      <c r="O47" s="33">
        <f t="shared" si="3"/>
        <v>0</v>
      </c>
      <c r="P47" s="33">
        <f t="shared" si="3"/>
        <v>0</v>
      </c>
      <c r="Q47" s="33">
        <f t="shared" si="3"/>
        <v>0</v>
      </c>
    </row>
    <row r="48" spans="1:17" s="34" customFormat="1" ht="18" customHeight="1" x14ac:dyDescent="0.15">
      <c r="A48" s="19" t="s">
        <v>96</v>
      </c>
      <c r="B48" s="33" t="e">
        <f t="shared" ref="B48:L48" si="4">SUM(B33:B47)</f>
        <v>#DIV/0!</v>
      </c>
      <c r="C48" s="30" t="e">
        <f t="shared" si="4"/>
        <v>#DIV/0!</v>
      </c>
      <c r="D48" s="30">
        <f t="shared" si="4"/>
        <v>100.00000000000001</v>
      </c>
      <c r="E48" s="30">
        <f t="shared" si="4"/>
        <v>100</v>
      </c>
      <c r="F48" s="30">
        <f t="shared" si="4"/>
        <v>100.00000000000001</v>
      </c>
      <c r="G48" s="30">
        <f t="shared" si="4"/>
        <v>99.999999999999986</v>
      </c>
      <c r="H48" s="30">
        <f t="shared" si="4"/>
        <v>100</v>
      </c>
      <c r="I48" s="30">
        <f t="shared" si="4"/>
        <v>100</v>
      </c>
      <c r="J48" s="30">
        <f t="shared" si="4"/>
        <v>99.999999999999986</v>
      </c>
      <c r="K48" s="30">
        <f t="shared" si="4"/>
        <v>100</v>
      </c>
      <c r="L48" s="30">
        <f t="shared" si="4"/>
        <v>100</v>
      </c>
      <c r="M48" s="30">
        <f>SUM(M33:M47)</f>
        <v>100.00000000000001</v>
      </c>
      <c r="N48" s="30">
        <f>SUM(N33:N47)</f>
        <v>100.00000000000001</v>
      </c>
      <c r="O48" s="30">
        <f>SUM(O33:O47)</f>
        <v>99.999999999999986</v>
      </c>
      <c r="P48" s="30">
        <f>SUM(P33:P47)</f>
        <v>100</v>
      </c>
      <c r="Q48" s="30">
        <f>SUM(Q33:Q47)</f>
        <v>100</v>
      </c>
    </row>
    <row r="49" spans="10:11" s="34" customFormat="1" ht="18" customHeight="1" x14ac:dyDescent="0.15">
      <c r="J49" s="104"/>
      <c r="K49" s="104"/>
    </row>
    <row r="50" spans="10:11" s="34" customFormat="1" ht="18" customHeight="1" x14ac:dyDescent="0.15">
      <c r="J50" s="104"/>
      <c r="K50" s="104"/>
    </row>
    <row r="51" spans="10:11" s="34" customFormat="1" ht="18" customHeight="1" x14ac:dyDescent="0.15">
      <c r="J51" s="104"/>
      <c r="K51" s="104"/>
    </row>
    <row r="52" spans="10:11" s="34" customFormat="1" ht="18" customHeight="1" x14ac:dyDescent="0.15">
      <c r="J52" s="104"/>
      <c r="K52" s="104"/>
    </row>
    <row r="53" spans="10:11" s="34" customFormat="1" ht="18" customHeight="1" x14ac:dyDescent="0.15">
      <c r="J53" s="104"/>
      <c r="K53" s="104"/>
    </row>
    <row r="54" spans="10:11" s="34" customFormat="1" ht="18" customHeight="1" x14ac:dyDescent="0.15">
      <c r="J54" s="104"/>
      <c r="K54" s="104"/>
    </row>
    <row r="55" spans="10:11" s="34" customFormat="1" ht="18" customHeight="1" x14ac:dyDescent="0.15">
      <c r="J55" s="104"/>
      <c r="K55" s="104"/>
    </row>
    <row r="56" spans="10:11" s="34" customFormat="1" ht="18" customHeight="1" x14ac:dyDescent="0.15">
      <c r="J56" s="104"/>
      <c r="K56" s="104"/>
    </row>
    <row r="57" spans="10:11" s="34" customFormat="1" ht="18" customHeight="1" x14ac:dyDescent="0.15">
      <c r="J57" s="104"/>
      <c r="K57" s="104"/>
    </row>
    <row r="58" spans="10:11" s="34" customFormat="1" ht="18" customHeight="1" x14ac:dyDescent="0.15">
      <c r="J58" s="104"/>
      <c r="K58" s="104"/>
    </row>
    <row r="59" spans="10:11" s="34" customFormat="1" ht="18" customHeight="1" x14ac:dyDescent="0.15">
      <c r="J59" s="104"/>
      <c r="K59" s="104"/>
    </row>
    <row r="60" spans="10:11" s="34" customFormat="1" ht="18" customHeight="1" x14ac:dyDescent="0.15">
      <c r="J60" s="104"/>
      <c r="K60" s="104"/>
    </row>
    <row r="61" spans="10:11" s="34" customFormat="1" ht="18" customHeight="1" x14ac:dyDescent="0.15">
      <c r="J61" s="104"/>
      <c r="K61" s="104"/>
    </row>
    <row r="62" spans="10:11" s="34" customFormat="1" ht="18" customHeight="1" x14ac:dyDescent="0.15">
      <c r="J62" s="104"/>
      <c r="K62" s="104"/>
    </row>
    <row r="63" spans="10:11" s="34" customFormat="1" ht="18" customHeight="1" x14ac:dyDescent="0.15">
      <c r="J63" s="104"/>
      <c r="K63" s="104"/>
    </row>
    <row r="64" spans="10:11" s="34" customFormat="1" ht="18" customHeight="1" x14ac:dyDescent="0.15">
      <c r="J64" s="104"/>
      <c r="K64" s="104"/>
    </row>
    <row r="65" spans="10:11" s="34" customFormat="1" ht="18" customHeight="1" x14ac:dyDescent="0.15">
      <c r="J65" s="104"/>
      <c r="K65" s="104"/>
    </row>
    <row r="66" spans="10:11" s="34" customFormat="1" ht="18" customHeight="1" x14ac:dyDescent="0.15">
      <c r="J66" s="104"/>
      <c r="K66" s="104"/>
    </row>
    <row r="67" spans="10:11" s="34" customFormat="1" ht="18" customHeight="1" x14ac:dyDescent="0.15">
      <c r="J67" s="104"/>
      <c r="K67" s="104"/>
    </row>
    <row r="68" spans="10:11" s="34" customFormat="1" ht="18" customHeight="1" x14ac:dyDescent="0.15">
      <c r="J68" s="104"/>
      <c r="K68" s="104"/>
    </row>
    <row r="69" spans="10:11" s="34" customFormat="1" ht="18" customHeight="1" x14ac:dyDescent="0.15">
      <c r="J69" s="104"/>
      <c r="K69" s="104"/>
    </row>
    <row r="70" spans="10:11" s="34" customFormat="1" ht="18" customHeight="1" x14ac:dyDescent="0.15">
      <c r="J70" s="104"/>
      <c r="K70" s="104"/>
    </row>
    <row r="71" spans="10:11" s="34" customFormat="1" ht="18" customHeight="1" x14ac:dyDescent="0.15">
      <c r="J71" s="104"/>
      <c r="K71" s="104"/>
    </row>
    <row r="72" spans="10:11" s="34" customFormat="1" ht="18" customHeight="1" x14ac:dyDescent="0.15">
      <c r="J72" s="104"/>
      <c r="K72" s="104"/>
    </row>
    <row r="73" spans="10:11" s="34" customFormat="1" ht="18" customHeight="1" x14ac:dyDescent="0.15">
      <c r="J73" s="104"/>
      <c r="K73" s="104"/>
    </row>
    <row r="74" spans="10:11" s="34" customFormat="1" ht="18" customHeight="1" x14ac:dyDescent="0.15">
      <c r="J74" s="104"/>
      <c r="K74" s="104"/>
    </row>
    <row r="75" spans="10:11" s="34" customFormat="1" ht="18" customHeight="1" x14ac:dyDescent="0.15">
      <c r="J75" s="104"/>
      <c r="K75" s="104"/>
    </row>
    <row r="76" spans="10:11" s="34" customFormat="1" ht="18" customHeight="1" x14ac:dyDescent="0.15">
      <c r="J76" s="104"/>
      <c r="K76" s="104"/>
    </row>
    <row r="77" spans="10:11" s="34" customFormat="1" ht="18" customHeight="1" x14ac:dyDescent="0.15">
      <c r="J77" s="104"/>
      <c r="K77" s="104"/>
    </row>
    <row r="78" spans="10:11" s="34" customFormat="1" ht="18" customHeight="1" x14ac:dyDescent="0.15">
      <c r="J78" s="104"/>
      <c r="K78" s="104"/>
    </row>
    <row r="79" spans="10:11" s="34" customFormat="1" ht="18" customHeight="1" x14ac:dyDescent="0.15">
      <c r="J79" s="104"/>
      <c r="K79" s="104"/>
    </row>
    <row r="80" spans="10:11" s="34" customFormat="1" ht="18" customHeight="1" x14ac:dyDescent="0.15">
      <c r="J80" s="104"/>
      <c r="K80" s="104"/>
    </row>
    <row r="81" spans="10:11" s="34" customFormat="1" ht="18" customHeight="1" x14ac:dyDescent="0.15">
      <c r="J81" s="104"/>
      <c r="K81" s="104"/>
    </row>
    <row r="82" spans="10:11" s="34" customFormat="1" ht="18" customHeight="1" x14ac:dyDescent="0.15">
      <c r="J82" s="104"/>
      <c r="K82" s="104"/>
    </row>
    <row r="83" spans="10:11" s="34" customFormat="1" ht="18" customHeight="1" x14ac:dyDescent="0.15">
      <c r="J83" s="104"/>
      <c r="K83" s="104"/>
    </row>
    <row r="84" spans="10:11" s="34" customFormat="1" ht="18" customHeight="1" x14ac:dyDescent="0.15">
      <c r="J84" s="104"/>
      <c r="K84" s="104"/>
    </row>
    <row r="85" spans="10:11" s="34" customFormat="1" ht="18" customHeight="1" x14ac:dyDescent="0.15">
      <c r="J85" s="104"/>
      <c r="K85" s="104"/>
    </row>
    <row r="86" spans="10:11" s="34" customFormat="1" ht="18" customHeight="1" x14ac:dyDescent="0.15">
      <c r="J86" s="104"/>
      <c r="K86" s="104"/>
    </row>
    <row r="87" spans="10:11" s="34" customFormat="1" ht="18" customHeight="1" x14ac:dyDescent="0.15">
      <c r="J87" s="104"/>
      <c r="K87" s="104"/>
    </row>
    <row r="88" spans="10:11" s="34" customFormat="1" ht="18" customHeight="1" x14ac:dyDescent="0.15">
      <c r="J88" s="104"/>
      <c r="K88" s="104"/>
    </row>
    <row r="89" spans="10:11" s="34" customFormat="1" ht="18" customHeight="1" x14ac:dyDescent="0.15">
      <c r="J89" s="104"/>
      <c r="K89" s="104"/>
    </row>
    <row r="90" spans="10:11" s="34" customFormat="1" ht="18" customHeight="1" x14ac:dyDescent="0.15">
      <c r="J90" s="104"/>
      <c r="K90" s="104"/>
    </row>
    <row r="91" spans="10:11" s="34" customFormat="1" ht="18" customHeight="1" x14ac:dyDescent="0.15">
      <c r="J91" s="104"/>
      <c r="K91" s="104"/>
    </row>
    <row r="92" spans="10:11" s="34" customFormat="1" ht="18" customHeight="1" x14ac:dyDescent="0.15">
      <c r="J92" s="104"/>
      <c r="K92" s="104"/>
    </row>
    <row r="93" spans="10:11" s="34" customFormat="1" ht="18" customHeight="1" x14ac:dyDescent="0.15">
      <c r="J93" s="104"/>
      <c r="K93" s="104"/>
    </row>
    <row r="94" spans="10:11" s="34" customFormat="1" ht="18" customHeight="1" x14ac:dyDescent="0.15">
      <c r="J94" s="104"/>
      <c r="K94" s="104"/>
    </row>
    <row r="95" spans="10:11" s="34" customFormat="1" ht="18" customHeight="1" x14ac:dyDescent="0.15">
      <c r="J95" s="104"/>
      <c r="K95" s="104"/>
    </row>
    <row r="96" spans="10:11" s="34" customFormat="1" ht="18" customHeight="1" x14ac:dyDescent="0.15">
      <c r="J96" s="104"/>
      <c r="K96" s="104"/>
    </row>
    <row r="97" spans="10:11" s="34" customFormat="1" ht="18" customHeight="1" x14ac:dyDescent="0.15">
      <c r="J97" s="104"/>
      <c r="K97" s="104"/>
    </row>
    <row r="98" spans="10:11" s="34" customFormat="1" ht="18" customHeight="1" x14ac:dyDescent="0.15">
      <c r="J98" s="104"/>
      <c r="K98" s="104"/>
    </row>
    <row r="99" spans="10:11" s="34" customFormat="1" ht="18" customHeight="1" x14ac:dyDescent="0.15">
      <c r="J99" s="104"/>
      <c r="K99" s="104"/>
    </row>
    <row r="100" spans="10:11" s="34" customFormat="1" ht="18" customHeight="1" x14ac:dyDescent="0.15">
      <c r="J100" s="104"/>
      <c r="K100" s="104"/>
    </row>
    <row r="101" spans="10:11" s="34" customFormat="1" ht="18" customHeight="1" x14ac:dyDescent="0.15">
      <c r="J101" s="104"/>
      <c r="K101" s="104"/>
    </row>
    <row r="102" spans="10:11" s="34" customFormat="1" ht="18" customHeight="1" x14ac:dyDescent="0.15">
      <c r="J102" s="104"/>
      <c r="K102" s="104"/>
    </row>
    <row r="103" spans="10:11" s="34" customFormat="1" ht="18" customHeight="1" x14ac:dyDescent="0.15">
      <c r="J103" s="104"/>
      <c r="K103" s="104"/>
    </row>
    <row r="104" spans="10:11" s="34" customFormat="1" ht="18" customHeight="1" x14ac:dyDescent="0.15">
      <c r="J104" s="104"/>
      <c r="K104" s="104"/>
    </row>
    <row r="105" spans="10:11" s="34" customFormat="1" ht="18" customHeight="1" x14ac:dyDescent="0.15">
      <c r="J105" s="104"/>
      <c r="K105" s="104"/>
    </row>
    <row r="106" spans="10:11" s="34" customFormat="1" ht="18" customHeight="1" x14ac:dyDescent="0.15">
      <c r="J106" s="104"/>
      <c r="K106" s="104"/>
    </row>
    <row r="107" spans="10:11" s="34" customFormat="1" ht="18" customHeight="1" x14ac:dyDescent="0.15">
      <c r="J107" s="104"/>
      <c r="K107" s="104"/>
    </row>
    <row r="108" spans="10:11" s="34" customFormat="1" ht="18" customHeight="1" x14ac:dyDescent="0.15">
      <c r="J108" s="104"/>
      <c r="K108" s="104"/>
    </row>
    <row r="109" spans="10:11" s="34" customFormat="1" ht="18" customHeight="1" x14ac:dyDescent="0.15">
      <c r="J109" s="104"/>
      <c r="K109" s="104"/>
    </row>
    <row r="110" spans="10:11" s="34" customFormat="1" ht="18" customHeight="1" x14ac:dyDescent="0.15">
      <c r="J110" s="104"/>
      <c r="K110" s="104"/>
    </row>
    <row r="111" spans="10:11" s="34" customFormat="1" ht="18" customHeight="1" x14ac:dyDescent="0.15">
      <c r="J111" s="104"/>
      <c r="K111" s="104"/>
    </row>
    <row r="112" spans="10:11" s="34" customFormat="1" ht="18" customHeight="1" x14ac:dyDescent="0.15">
      <c r="J112" s="104"/>
      <c r="K112" s="104"/>
    </row>
    <row r="113" spans="10:11" s="34" customFormat="1" ht="18" customHeight="1" x14ac:dyDescent="0.15">
      <c r="J113" s="104"/>
      <c r="K113" s="104"/>
    </row>
    <row r="114" spans="10:11" s="34" customFormat="1" ht="18" customHeight="1" x14ac:dyDescent="0.15">
      <c r="J114" s="104"/>
      <c r="K114" s="104"/>
    </row>
    <row r="115" spans="10:11" s="34" customFormat="1" ht="18" customHeight="1" x14ac:dyDescent="0.15">
      <c r="J115" s="104"/>
      <c r="K115" s="104"/>
    </row>
    <row r="116" spans="10:11" s="34" customFormat="1" ht="18" customHeight="1" x14ac:dyDescent="0.15">
      <c r="J116" s="104"/>
      <c r="K116" s="104"/>
    </row>
    <row r="117" spans="10:11" s="34" customFormat="1" ht="18" customHeight="1" x14ac:dyDescent="0.15">
      <c r="J117" s="104"/>
      <c r="K117" s="104"/>
    </row>
    <row r="118" spans="10:11" s="34" customFormat="1" ht="18" customHeight="1" x14ac:dyDescent="0.15">
      <c r="J118" s="104"/>
      <c r="K118" s="104"/>
    </row>
    <row r="119" spans="10:11" s="34" customFormat="1" ht="18" customHeight="1" x14ac:dyDescent="0.15">
      <c r="J119" s="104"/>
      <c r="K119" s="104"/>
    </row>
    <row r="120" spans="10:11" s="34" customFormat="1" ht="18" customHeight="1" x14ac:dyDescent="0.15">
      <c r="J120" s="104"/>
      <c r="K120" s="104"/>
    </row>
    <row r="121" spans="10:11" s="34" customFormat="1" ht="18" customHeight="1" x14ac:dyDescent="0.15">
      <c r="J121" s="104"/>
      <c r="K121" s="104"/>
    </row>
    <row r="122" spans="10:11" s="34" customFormat="1" ht="18" customHeight="1" x14ac:dyDescent="0.15">
      <c r="J122" s="104"/>
      <c r="K122" s="104"/>
    </row>
    <row r="123" spans="10:11" s="34" customFormat="1" ht="18" customHeight="1" x14ac:dyDescent="0.15">
      <c r="J123" s="104"/>
      <c r="K123" s="104"/>
    </row>
    <row r="124" spans="10:11" s="34" customFormat="1" ht="18" customHeight="1" x14ac:dyDescent="0.15">
      <c r="J124" s="104"/>
      <c r="K124" s="104"/>
    </row>
    <row r="125" spans="10:11" s="34" customFormat="1" ht="18" customHeight="1" x14ac:dyDescent="0.15">
      <c r="J125" s="104"/>
      <c r="K125" s="104"/>
    </row>
    <row r="126" spans="10:11" s="34" customFormat="1" ht="18" customHeight="1" x14ac:dyDescent="0.15">
      <c r="J126" s="104"/>
      <c r="K126" s="104"/>
    </row>
    <row r="127" spans="10:11" s="34" customFormat="1" ht="18" customHeight="1" x14ac:dyDescent="0.15">
      <c r="J127" s="104"/>
      <c r="K127" s="104"/>
    </row>
    <row r="128" spans="10:11" s="34" customFormat="1" ht="18" customHeight="1" x14ac:dyDescent="0.15">
      <c r="J128" s="104"/>
      <c r="K128" s="104"/>
    </row>
    <row r="129" spans="10:11" s="34" customFormat="1" ht="18" customHeight="1" x14ac:dyDescent="0.15">
      <c r="J129" s="104"/>
      <c r="K129" s="104"/>
    </row>
    <row r="130" spans="10:11" s="34" customFormat="1" ht="18" customHeight="1" x14ac:dyDescent="0.15">
      <c r="J130" s="104"/>
      <c r="K130" s="104"/>
    </row>
    <row r="131" spans="10:11" s="34" customFormat="1" ht="18" customHeight="1" x14ac:dyDescent="0.15">
      <c r="J131" s="104"/>
      <c r="K131" s="104"/>
    </row>
    <row r="132" spans="10:11" s="34" customFormat="1" ht="18" customHeight="1" x14ac:dyDescent="0.15">
      <c r="J132" s="104"/>
      <c r="K132" s="104"/>
    </row>
    <row r="133" spans="10:11" s="34" customFormat="1" ht="18" customHeight="1" x14ac:dyDescent="0.15">
      <c r="J133" s="104"/>
      <c r="K133" s="104"/>
    </row>
    <row r="134" spans="10:11" s="34" customFormat="1" ht="18" customHeight="1" x14ac:dyDescent="0.15">
      <c r="J134" s="104"/>
      <c r="K134" s="104"/>
    </row>
    <row r="135" spans="10:11" s="34" customFormat="1" ht="18" customHeight="1" x14ac:dyDescent="0.15">
      <c r="J135" s="104"/>
      <c r="K135" s="104"/>
    </row>
    <row r="136" spans="10:11" s="34" customFormat="1" ht="18" customHeight="1" x14ac:dyDescent="0.15">
      <c r="J136" s="104"/>
      <c r="K136" s="104"/>
    </row>
    <row r="137" spans="10:11" s="34" customFormat="1" ht="18" customHeight="1" x14ac:dyDescent="0.15">
      <c r="J137" s="104"/>
      <c r="K137" s="104"/>
    </row>
    <row r="138" spans="10:11" s="34" customFormat="1" ht="18" customHeight="1" x14ac:dyDescent="0.15">
      <c r="J138" s="104"/>
      <c r="K138" s="104"/>
    </row>
    <row r="139" spans="10:11" s="34" customFormat="1" ht="18" customHeight="1" x14ac:dyDescent="0.15">
      <c r="J139" s="104"/>
      <c r="K139" s="104"/>
    </row>
    <row r="140" spans="10:11" s="34" customFormat="1" ht="18" customHeight="1" x14ac:dyDescent="0.15">
      <c r="J140" s="104"/>
      <c r="K140" s="104"/>
    </row>
    <row r="141" spans="10:11" s="34" customFormat="1" ht="18" customHeight="1" x14ac:dyDescent="0.15">
      <c r="J141" s="104"/>
      <c r="K141" s="104"/>
    </row>
    <row r="142" spans="10:11" s="34" customFormat="1" ht="18" customHeight="1" x14ac:dyDescent="0.15">
      <c r="J142" s="104"/>
      <c r="K142" s="104"/>
    </row>
    <row r="143" spans="10:11" s="34" customFormat="1" ht="18" customHeight="1" x14ac:dyDescent="0.15">
      <c r="J143" s="104"/>
      <c r="K143" s="104"/>
    </row>
    <row r="144" spans="10:11" s="34" customFormat="1" ht="18" customHeight="1" x14ac:dyDescent="0.15">
      <c r="J144" s="104"/>
      <c r="K144" s="104"/>
    </row>
    <row r="145" spans="10:11" s="34" customFormat="1" ht="18" customHeight="1" x14ac:dyDescent="0.15">
      <c r="J145" s="104"/>
      <c r="K145" s="104"/>
    </row>
    <row r="146" spans="10:11" s="34" customFormat="1" ht="18" customHeight="1" x14ac:dyDescent="0.15">
      <c r="J146" s="104"/>
      <c r="K146" s="104"/>
    </row>
    <row r="147" spans="10:11" s="34" customFormat="1" ht="18" customHeight="1" x14ac:dyDescent="0.15">
      <c r="J147" s="104"/>
      <c r="K147" s="104"/>
    </row>
    <row r="148" spans="10:11" s="34" customFormat="1" ht="18" customHeight="1" x14ac:dyDescent="0.15">
      <c r="J148" s="104"/>
      <c r="K148" s="104"/>
    </row>
    <row r="149" spans="10:11" s="34" customFormat="1" ht="18" customHeight="1" x14ac:dyDescent="0.15">
      <c r="J149" s="104"/>
      <c r="K149" s="104"/>
    </row>
    <row r="150" spans="10:11" s="34" customFormat="1" ht="18" customHeight="1" x14ac:dyDescent="0.15">
      <c r="J150" s="104"/>
      <c r="K150" s="104"/>
    </row>
    <row r="151" spans="10:11" s="34" customFormat="1" ht="18" customHeight="1" x14ac:dyDescent="0.15">
      <c r="J151" s="104"/>
      <c r="K151" s="104"/>
    </row>
    <row r="152" spans="10:11" s="34" customFormat="1" ht="18" customHeight="1" x14ac:dyDescent="0.15">
      <c r="J152" s="104"/>
      <c r="K152" s="104"/>
    </row>
    <row r="153" spans="10:11" s="34" customFormat="1" ht="18" customHeight="1" x14ac:dyDescent="0.15">
      <c r="J153" s="104"/>
      <c r="K153" s="104"/>
    </row>
    <row r="154" spans="10:11" s="34" customFormat="1" ht="18" customHeight="1" x14ac:dyDescent="0.15">
      <c r="J154" s="104"/>
      <c r="K154" s="104"/>
    </row>
    <row r="155" spans="10:11" s="34" customFormat="1" ht="18" customHeight="1" x14ac:dyDescent="0.15">
      <c r="J155" s="104"/>
      <c r="K155" s="104"/>
    </row>
    <row r="156" spans="10:11" s="34" customFormat="1" ht="18" customHeight="1" x14ac:dyDescent="0.15">
      <c r="J156" s="104"/>
      <c r="K156" s="104"/>
    </row>
    <row r="157" spans="10:11" s="34" customFormat="1" ht="18" customHeight="1" x14ac:dyDescent="0.15">
      <c r="J157" s="104"/>
      <c r="K157" s="104"/>
    </row>
    <row r="158" spans="10:11" s="34" customFormat="1" ht="18" customHeight="1" x14ac:dyDescent="0.15">
      <c r="J158" s="104"/>
      <c r="K158" s="104"/>
    </row>
    <row r="159" spans="10:11" s="34" customFormat="1" ht="18" customHeight="1" x14ac:dyDescent="0.15">
      <c r="J159" s="104"/>
      <c r="K159" s="104"/>
    </row>
    <row r="160" spans="10:11" s="34" customFormat="1" ht="18" customHeight="1" x14ac:dyDescent="0.15">
      <c r="J160" s="104"/>
      <c r="K160" s="104"/>
    </row>
    <row r="161" spans="10:11" s="34" customFormat="1" ht="18" customHeight="1" x14ac:dyDescent="0.15">
      <c r="J161" s="104"/>
      <c r="K161" s="104"/>
    </row>
    <row r="162" spans="10:11" s="34" customFormat="1" ht="18" customHeight="1" x14ac:dyDescent="0.15">
      <c r="J162" s="104"/>
      <c r="K162" s="104"/>
    </row>
    <row r="163" spans="10:11" s="34" customFormat="1" ht="18" customHeight="1" x14ac:dyDescent="0.15">
      <c r="J163" s="104"/>
      <c r="K163" s="104"/>
    </row>
    <row r="164" spans="10:11" s="34" customFormat="1" ht="18" customHeight="1" x14ac:dyDescent="0.15">
      <c r="J164" s="104"/>
      <c r="K164" s="104"/>
    </row>
    <row r="165" spans="10:11" s="34" customFormat="1" ht="18" customHeight="1" x14ac:dyDescent="0.15">
      <c r="J165" s="104"/>
      <c r="K165" s="104"/>
    </row>
    <row r="166" spans="10:11" s="34" customFormat="1" ht="18" customHeight="1" x14ac:dyDescent="0.15">
      <c r="J166" s="104"/>
      <c r="K166" s="104"/>
    </row>
    <row r="167" spans="10:11" s="34" customFormat="1" ht="18" customHeight="1" x14ac:dyDescent="0.15">
      <c r="J167" s="104"/>
      <c r="K167" s="104"/>
    </row>
    <row r="168" spans="10:11" s="34" customFormat="1" ht="18" customHeight="1" x14ac:dyDescent="0.15">
      <c r="J168" s="104"/>
      <c r="K168" s="104"/>
    </row>
    <row r="169" spans="10:11" s="34" customFormat="1" ht="18" customHeight="1" x14ac:dyDescent="0.15">
      <c r="J169" s="104"/>
      <c r="K169" s="104"/>
    </row>
    <row r="170" spans="10:11" s="34" customFormat="1" ht="18" customHeight="1" x14ac:dyDescent="0.15">
      <c r="J170" s="104"/>
      <c r="K170" s="104"/>
    </row>
    <row r="171" spans="10:11" s="34" customFormat="1" ht="18" customHeight="1" x14ac:dyDescent="0.15">
      <c r="J171" s="104"/>
      <c r="K171" s="104"/>
    </row>
    <row r="172" spans="10:11" s="34" customFormat="1" ht="18" customHeight="1" x14ac:dyDescent="0.15">
      <c r="J172" s="104"/>
      <c r="K172" s="104"/>
    </row>
    <row r="173" spans="10:11" s="34" customFormat="1" ht="18" customHeight="1" x14ac:dyDescent="0.15">
      <c r="J173" s="104"/>
      <c r="K173" s="104"/>
    </row>
    <row r="174" spans="10:11" s="34" customFormat="1" ht="18" customHeight="1" x14ac:dyDescent="0.15">
      <c r="J174" s="104"/>
      <c r="K174" s="104"/>
    </row>
    <row r="175" spans="10:11" s="34" customFormat="1" ht="18" customHeight="1" x14ac:dyDescent="0.15">
      <c r="J175" s="104"/>
      <c r="K175" s="104"/>
    </row>
    <row r="176" spans="10:11" s="34" customFormat="1" ht="18" customHeight="1" x14ac:dyDescent="0.15">
      <c r="J176" s="104"/>
      <c r="K176" s="104"/>
    </row>
    <row r="177" spans="10:11" s="34" customFormat="1" ht="18" customHeight="1" x14ac:dyDescent="0.15">
      <c r="J177" s="104"/>
      <c r="K177" s="104"/>
    </row>
    <row r="178" spans="10:11" s="34" customFormat="1" ht="18" customHeight="1" x14ac:dyDescent="0.15">
      <c r="J178" s="104"/>
      <c r="K178" s="104"/>
    </row>
    <row r="179" spans="10:11" s="34" customFormat="1" ht="18" customHeight="1" x14ac:dyDescent="0.15">
      <c r="J179" s="104"/>
      <c r="K179" s="104"/>
    </row>
    <row r="180" spans="10:11" s="34" customFormat="1" ht="18" customHeight="1" x14ac:dyDescent="0.15">
      <c r="J180" s="104"/>
      <c r="K180" s="104"/>
    </row>
    <row r="181" spans="10:11" s="34" customFormat="1" ht="18" customHeight="1" x14ac:dyDescent="0.15">
      <c r="J181" s="104"/>
      <c r="K181" s="104"/>
    </row>
    <row r="182" spans="10:11" s="34" customFormat="1" ht="18" customHeight="1" x14ac:dyDescent="0.15">
      <c r="J182" s="104"/>
      <c r="K182" s="104"/>
    </row>
    <row r="183" spans="10:11" s="34" customFormat="1" ht="18" customHeight="1" x14ac:dyDescent="0.15">
      <c r="J183" s="104"/>
      <c r="K183" s="104"/>
    </row>
    <row r="184" spans="10:11" s="34" customFormat="1" ht="18" customHeight="1" x14ac:dyDescent="0.15">
      <c r="J184" s="104"/>
      <c r="K184" s="104"/>
    </row>
    <row r="185" spans="10:11" s="34" customFormat="1" ht="18" customHeight="1" x14ac:dyDescent="0.15">
      <c r="J185" s="104"/>
      <c r="K185" s="104"/>
    </row>
    <row r="186" spans="10:11" s="34" customFormat="1" ht="18" customHeight="1" x14ac:dyDescent="0.15">
      <c r="J186" s="104"/>
      <c r="K186" s="104"/>
    </row>
    <row r="187" spans="10:11" s="34" customFormat="1" ht="18" customHeight="1" x14ac:dyDescent="0.15">
      <c r="J187" s="104"/>
      <c r="K187" s="104"/>
    </row>
    <row r="188" spans="10:11" s="34" customFormat="1" ht="18" customHeight="1" x14ac:dyDescent="0.15">
      <c r="J188" s="104"/>
      <c r="K188" s="104"/>
    </row>
    <row r="189" spans="10:11" s="34" customFormat="1" ht="18" customHeight="1" x14ac:dyDescent="0.15">
      <c r="J189" s="104"/>
      <c r="K189" s="104"/>
    </row>
    <row r="190" spans="10:11" s="34" customFormat="1" ht="18" customHeight="1" x14ac:dyDescent="0.15">
      <c r="J190" s="104"/>
      <c r="K190" s="104"/>
    </row>
    <row r="191" spans="10:11" s="34" customFormat="1" ht="18" customHeight="1" x14ac:dyDescent="0.15">
      <c r="J191" s="104"/>
      <c r="K191" s="104"/>
    </row>
    <row r="192" spans="10:11" s="34" customFormat="1" ht="18" customHeight="1" x14ac:dyDescent="0.15">
      <c r="J192" s="104"/>
      <c r="K192" s="104"/>
    </row>
    <row r="193" spans="10:11" s="34" customFormat="1" ht="18" customHeight="1" x14ac:dyDescent="0.15">
      <c r="J193" s="104"/>
      <c r="K193" s="104"/>
    </row>
    <row r="194" spans="10:11" s="34" customFormat="1" ht="18" customHeight="1" x14ac:dyDescent="0.15">
      <c r="J194" s="104"/>
      <c r="K194" s="104"/>
    </row>
    <row r="195" spans="10:11" s="34" customFormat="1" ht="18" customHeight="1" x14ac:dyDescent="0.15">
      <c r="J195" s="104"/>
      <c r="K195" s="104"/>
    </row>
    <row r="196" spans="10:11" s="34" customFormat="1" ht="18" customHeight="1" x14ac:dyDescent="0.15">
      <c r="J196" s="104"/>
      <c r="K196" s="104"/>
    </row>
    <row r="197" spans="10:11" s="34" customFormat="1" ht="18" customHeight="1" x14ac:dyDescent="0.15">
      <c r="J197" s="104"/>
      <c r="K197" s="104"/>
    </row>
    <row r="198" spans="10:11" s="34" customFormat="1" ht="18" customHeight="1" x14ac:dyDescent="0.15">
      <c r="J198" s="104"/>
      <c r="K198" s="104"/>
    </row>
    <row r="199" spans="10:11" s="34" customFormat="1" ht="18" customHeight="1" x14ac:dyDescent="0.15">
      <c r="J199" s="104"/>
      <c r="K199" s="104"/>
    </row>
    <row r="200" spans="10:11" s="34" customFormat="1" ht="18" customHeight="1" x14ac:dyDescent="0.15">
      <c r="J200" s="104"/>
      <c r="K200" s="104"/>
    </row>
    <row r="201" spans="10:11" s="34" customFormat="1" ht="18" customHeight="1" x14ac:dyDescent="0.15">
      <c r="J201" s="104"/>
      <c r="K201" s="104"/>
    </row>
    <row r="202" spans="10:11" s="34" customFormat="1" ht="18" customHeight="1" x14ac:dyDescent="0.15">
      <c r="J202" s="104"/>
      <c r="K202" s="104"/>
    </row>
    <row r="203" spans="10:11" s="34" customFormat="1" ht="18" customHeight="1" x14ac:dyDescent="0.15">
      <c r="J203" s="104"/>
      <c r="K203" s="104"/>
    </row>
    <row r="204" spans="10:11" s="34" customFormat="1" ht="18" customHeight="1" x14ac:dyDescent="0.15">
      <c r="J204" s="104"/>
      <c r="K204" s="104"/>
    </row>
    <row r="205" spans="10:11" s="34" customFormat="1" ht="18" customHeight="1" x14ac:dyDescent="0.15">
      <c r="J205" s="104"/>
      <c r="K205" s="104"/>
    </row>
    <row r="206" spans="10:11" s="34" customFormat="1" ht="18" customHeight="1" x14ac:dyDescent="0.15">
      <c r="J206" s="104"/>
      <c r="K206" s="104"/>
    </row>
    <row r="207" spans="10:11" s="34" customFormat="1" ht="18" customHeight="1" x14ac:dyDescent="0.15">
      <c r="J207" s="104"/>
      <c r="K207" s="104"/>
    </row>
    <row r="208" spans="10:11" s="34" customFormat="1" ht="18" customHeight="1" x14ac:dyDescent="0.15">
      <c r="J208" s="104"/>
      <c r="K208" s="104"/>
    </row>
    <row r="209" spans="10:11" s="34" customFormat="1" ht="18" customHeight="1" x14ac:dyDescent="0.15">
      <c r="J209" s="104"/>
      <c r="K209" s="104"/>
    </row>
    <row r="210" spans="10:11" s="34" customFormat="1" ht="18" customHeight="1" x14ac:dyDescent="0.15">
      <c r="J210" s="104"/>
      <c r="K210" s="104"/>
    </row>
    <row r="211" spans="10:11" s="34" customFormat="1" ht="18" customHeight="1" x14ac:dyDescent="0.15">
      <c r="J211" s="104"/>
      <c r="K211" s="104"/>
    </row>
    <row r="212" spans="10:11" s="34" customFormat="1" ht="18" customHeight="1" x14ac:dyDescent="0.15">
      <c r="J212" s="104"/>
      <c r="K212" s="104"/>
    </row>
    <row r="213" spans="10:11" s="34" customFormat="1" ht="18" customHeight="1" x14ac:dyDescent="0.15">
      <c r="J213" s="104"/>
      <c r="K213" s="104"/>
    </row>
    <row r="214" spans="10:11" s="34" customFormat="1" ht="18" customHeight="1" x14ac:dyDescent="0.15">
      <c r="J214" s="104"/>
      <c r="K214" s="104"/>
    </row>
    <row r="215" spans="10:11" s="34" customFormat="1" ht="18" customHeight="1" x14ac:dyDescent="0.15">
      <c r="J215" s="104"/>
      <c r="K215" s="104"/>
    </row>
    <row r="216" spans="10:11" s="34" customFormat="1" ht="18" customHeight="1" x14ac:dyDescent="0.15">
      <c r="J216" s="104"/>
      <c r="K216" s="104"/>
    </row>
    <row r="217" spans="10:11" s="34" customFormat="1" ht="18" customHeight="1" x14ac:dyDescent="0.15">
      <c r="J217" s="104"/>
      <c r="K217" s="104"/>
    </row>
    <row r="218" spans="10:11" s="34" customFormat="1" ht="18" customHeight="1" x14ac:dyDescent="0.15">
      <c r="J218" s="104"/>
      <c r="K218" s="104"/>
    </row>
    <row r="219" spans="10:11" s="34" customFormat="1" ht="18" customHeight="1" x14ac:dyDescent="0.15">
      <c r="J219" s="104"/>
      <c r="K219" s="104"/>
    </row>
    <row r="220" spans="10:11" s="34" customFormat="1" ht="18" customHeight="1" x14ac:dyDescent="0.15">
      <c r="J220" s="104"/>
      <c r="K220" s="104"/>
    </row>
    <row r="221" spans="10:11" s="34" customFormat="1" ht="18" customHeight="1" x14ac:dyDescent="0.15">
      <c r="J221" s="104"/>
      <c r="K221" s="104"/>
    </row>
    <row r="222" spans="10:11" s="34" customFormat="1" ht="18" customHeight="1" x14ac:dyDescent="0.15">
      <c r="J222" s="104"/>
      <c r="K222" s="104"/>
    </row>
    <row r="223" spans="10:11" s="34" customFormat="1" ht="18" customHeight="1" x14ac:dyDescent="0.15">
      <c r="J223" s="104"/>
      <c r="K223" s="104"/>
    </row>
    <row r="224" spans="10:11" s="34" customFormat="1" ht="18" customHeight="1" x14ac:dyDescent="0.15">
      <c r="J224" s="104"/>
      <c r="K224" s="104"/>
    </row>
    <row r="225" spans="10:11" s="34" customFormat="1" ht="18" customHeight="1" x14ac:dyDescent="0.15">
      <c r="J225" s="104"/>
      <c r="K225" s="104"/>
    </row>
    <row r="226" spans="10:11" s="34" customFormat="1" ht="18" customHeight="1" x14ac:dyDescent="0.15">
      <c r="J226" s="104"/>
      <c r="K226" s="104"/>
    </row>
    <row r="227" spans="10:11" s="34" customFormat="1" ht="18" customHeight="1" x14ac:dyDescent="0.15">
      <c r="J227" s="104"/>
      <c r="K227" s="104"/>
    </row>
    <row r="228" spans="10:11" s="34" customFormat="1" ht="18" customHeight="1" x14ac:dyDescent="0.15">
      <c r="J228" s="104"/>
      <c r="K228" s="104"/>
    </row>
    <row r="229" spans="10:11" s="34" customFormat="1" ht="18" customHeight="1" x14ac:dyDescent="0.15">
      <c r="J229" s="104"/>
      <c r="K229" s="104"/>
    </row>
    <row r="230" spans="10:11" s="34" customFormat="1" x14ac:dyDescent="0.15">
      <c r="J230" s="104"/>
      <c r="K230" s="104"/>
    </row>
    <row r="231" spans="10:11" s="34" customFormat="1" x14ac:dyDescent="0.15">
      <c r="J231" s="104"/>
      <c r="K231" s="104"/>
    </row>
    <row r="232" spans="10:11" s="34" customFormat="1" x14ac:dyDescent="0.15">
      <c r="J232" s="104"/>
      <c r="K232" s="104"/>
    </row>
    <row r="233" spans="10:11" s="34" customFormat="1" x14ac:dyDescent="0.15">
      <c r="J233" s="104"/>
      <c r="K233" s="104"/>
    </row>
    <row r="234" spans="10:11" s="34" customFormat="1" x14ac:dyDescent="0.15">
      <c r="J234" s="104"/>
      <c r="K234" s="104"/>
    </row>
    <row r="235" spans="10:11" s="34" customFormat="1" x14ac:dyDescent="0.15">
      <c r="J235" s="104"/>
      <c r="K235" s="104"/>
    </row>
    <row r="236" spans="10:11" s="34" customFormat="1" x14ac:dyDescent="0.15">
      <c r="J236" s="104"/>
      <c r="K236" s="104"/>
    </row>
    <row r="237" spans="10:11" s="34" customFormat="1" x14ac:dyDescent="0.15">
      <c r="J237" s="104"/>
      <c r="K237" s="104"/>
    </row>
    <row r="238" spans="10:11" s="34" customFormat="1" x14ac:dyDescent="0.15">
      <c r="J238" s="104"/>
      <c r="K238" s="104"/>
    </row>
    <row r="239" spans="10:11" s="34" customFormat="1" x14ac:dyDescent="0.15">
      <c r="J239" s="104"/>
      <c r="K239" s="104"/>
    </row>
    <row r="240" spans="10:11" s="34" customFormat="1" x14ac:dyDescent="0.15">
      <c r="J240" s="104"/>
      <c r="K240" s="104"/>
    </row>
    <row r="241" spans="10:11" s="34" customFormat="1" x14ac:dyDescent="0.15">
      <c r="J241" s="104"/>
      <c r="K241" s="104"/>
    </row>
    <row r="242" spans="10:11" s="34" customFormat="1" x14ac:dyDescent="0.15">
      <c r="J242" s="104"/>
      <c r="K242" s="104"/>
    </row>
    <row r="243" spans="10:11" s="34" customFormat="1" x14ac:dyDescent="0.15">
      <c r="J243" s="104"/>
      <c r="K243" s="104"/>
    </row>
    <row r="244" spans="10:11" s="34" customFormat="1" x14ac:dyDescent="0.15">
      <c r="J244" s="104"/>
      <c r="K244" s="104"/>
    </row>
    <row r="245" spans="10:11" s="34" customFormat="1" x14ac:dyDescent="0.15">
      <c r="J245" s="104"/>
      <c r="K245" s="104"/>
    </row>
    <row r="246" spans="10:11" s="34" customFormat="1" x14ac:dyDescent="0.15">
      <c r="J246" s="104"/>
      <c r="K246" s="104"/>
    </row>
    <row r="247" spans="10:11" s="34" customFormat="1" x14ac:dyDescent="0.15">
      <c r="J247" s="104"/>
      <c r="K247" s="104"/>
    </row>
    <row r="248" spans="10:11" s="34" customFormat="1" x14ac:dyDescent="0.15">
      <c r="J248" s="104"/>
      <c r="K248" s="104"/>
    </row>
    <row r="249" spans="10:11" s="34" customFormat="1" x14ac:dyDescent="0.15">
      <c r="J249" s="104"/>
      <c r="K249" s="104"/>
    </row>
    <row r="250" spans="10:11" s="34" customFormat="1" x14ac:dyDescent="0.15">
      <c r="J250" s="104"/>
      <c r="K250" s="104"/>
    </row>
    <row r="251" spans="10:11" s="34" customFormat="1" x14ac:dyDescent="0.15">
      <c r="J251" s="104"/>
      <c r="K251" s="104"/>
    </row>
    <row r="252" spans="10:11" s="34" customFormat="1" x14ac:dyDescent="0.15">
      <c r="J252" s="104"/>
      <c r="K252" s="104"/>
    </row>
    <row r="253" spans="10:11" s="34" customFormat="1" x14ac:dyDescent="0.15">
      <c r="J253" s="104"/>
      <c r="K253" s="104"/>
    </row>
    <row r="254" spans="10:11" s="34" customFormat="1" x14ac:dyDescent="0.15">
      <c r="J254" s="104"/>
      <c r="K254" s="104"/>
    </row>
    <row r="255" spans="10:11" s="34" customFormat="1" x14ac:dyDescent="0.15">
      <c r="J255" s="104"/>
      <c r="K255" s="104"/>
    </row>
    <row r="256" spans="10:11" s="34" customFormat="1" x14ac:dyDescent="0.15">
      <c r="J256" s="104"/>
      <c r="K256" s="104"/>
    </row>
    <row r="257" spans="10:11" s="34" customFormat="1" x14ac:dyDescent="0.15">
      <c r="J257" s="104"/>
      <c r="K257" s="104"/>
    </row>
    <row r="258" spans="10:11" s="34" customFormat="1" x14ac:dyDescent="0.15">
      <c r="J258" s="104"/>
      <c r="K258" s="104"/>
    </row>
    <row r="259" spans="10:11" s="34" customFormat="1" x14ac:dyDescent="0.15">
      <c r="J259" s="104"/>
      <c r="K259" s="104"/>
    </row>
    <row r="260" spans="10:11" s="34" customFormat="1" x14ac:dyDescent="0.15">
      <c r="J260" s="104"/>
      <c r="K260" s="104"/>
    </row>
    <row r="261" spans="10:11" s="34" customFormat="1" x14ac:dyDescent="0.15">
      <c r="J261" s="104"/>
      <c r="K261" s="104"/>
    </row>
    <row r="262" spans="10:11" s="34" customFormat="1" x14ac:dyDescent="0.15">
      <c r="J262" s="104"/>
      <c r="K262" s="104"/>
    </row>
    <row r="263" spans="10:11" s="34" customFormat="1" x14ac:dyDescent="0.15">
      <c r="J263" s="104"/>
      <c r="K263" s="104"/>
    </row>
    <row r="264" spans="10:11" s="34" customFormat="1" x14ac:dyDescent="0.15">
      <c r="J264" s="104"/>
      <c r="K264" s="104"/>
    </row>
    <row r="265" spans="10:11" s="34" customFormat="1" x14ac:dyDescent="0.15">
      <c r="J265" s="104"/>
      <c r="K265" s="104"/>
    </row>
    <row r="266" spans="10:11" s="34" customFormat="1" x14ac:dyDescent="0.15">
      <c r="J266" s="104"/>
      <c r="K266" s="104"/>
    </row>
    <row r="267" spans="10:11" s="34" customFormat="1" x14ac:dyDescent="0.15">
      <c r="J267" s="104"/>
      <c r="K267" s="104"/>
    </row>
    <row r="268" spans="10:11" s="34" customFormat="1" x14ac:dyDescent="0.15">
      <c r="J268" s="104"/>
      <c r="K268" s="104"/>
    </row>
    <row r="269" spans="10:11" s="34" customFormat="1" x14ac:dyDescent="0.15">
      <c r="J269" s="104"/>
      <c r="K269" s="104"/>
    </row>
    <row r="270" spans="10:11" s="34" customFormat="1" x14ac:dyDescent="0.15">
      <c r="J270" s="104"/>
      <c r="K270" s="104"/>
    </row>
    <row r="271" spans="10:11" s="34" customFormat="1" x14ac:dyDescent="0.15">
      <c r="J271" s="104"/>
      <c r="K271" s="104"/>
    </row>
    <row r="272" spans="10:11" s="34" customFormat="1" x14ac:dyDescent="0.15">
      <c r="J272" s="104"/>
      <c r="K272" s="104"/>
    </row>
    <row r="273" spans="10:11" s="34" customFormat="1" x14ac:dyDescent="0.15">
      <c r="J273" s="104"/>
      <c r="K273" s="104"/>
    </row>
    <row r="274" spans="10:11" s="34" customFormat="1" x14ac:dyDescent="0.15">
      <c r="J274" s="104"/>
      <c r="K274" s="104"/>
    </row>
    <row r="275" spans="10:11" s="34" customFormat="1" x14ac:dyDescent="0.15">
      <c r="J275" s="104"/>
      <c r="K275" s="104"/>
    </row>
    <row r="276" spans="10:11" s="34" customFormat="1" x14ac:dyDescent="0.15">
      <c r="J276" s="104"/>
      <c r="K276" s="104"/>
    </row>
    <row r="277" spans="10:11" s="34" customFormat="1" x14ac:dyDescent="0.15">
      <c r="J277" s="104"/>
      <c r="K277" s="104"/>
    </row>
    <row r="278" spans="10:11" s="34" customFormat="1" x14ac:dyDescent="0.15">
      <c r="J278" s="104"/>
      <c r="K278" s="104"/>
    </row>
    <row r="279" spans="10:11" s="34" customFormat="1" x14ac:dyDescent="0.15">
      <c r="J279" s="104"/>
      <c r="K279" s="104"/>
    </row>
    <row r="280" spans="10:11" s="34" customFormat="1" x14ac:dyDescent="0.15">
      <c r="J280" s="104"/>
      <c r="K280" s="104"/>
    </row>
    <row r="281" spans="10:11" s="34" customFormat="1" x14ac:dyDescent="0.15">
      <c r="J281" s="104"/>
      <c r="K281" s="104"/>
    </row>
    <row r="282" spans="10:11" s="34" customFormat="1" x14ac:dyDescent="0.15">
      <c r="J282" s="104"/>
      <c r="K282" s="104"/>
    </row>
    <row r="283" spans="10:11" s="34" customFormat="1" x14ac:dyDescent="0.15">
      <c r="J283" s="104"/>
      <c r="K283" s="104"/>
    </row>
    <row r="284" spans="10:11" s="34" customFormat="1" x14ac:dyDescent="0.15">
      <c r="J284" s="104"/>
      <c r="K284" s="104"/>
    </row>
    <row r="285" spans="10:11" s="34" customFormat="1" x14ac:dyDescent="0.15">
      <c r="J285" s="104"/>
      <c r="K285" s="104"/>
    </row>
    <row r="286" spans="10:11" s="34" customFormat="1" x14ac:dyDescent="0.15">
      <c r="J286" s="104"/>
      <c r="K286" s="104"/>
    </row>
    <row r="287" spans="10:11" s="34" customFormat="1" x14ac:dyDescent="0.15">
      <c r="J287" s="104"/>
      <c r="K287" s="104"/>
    </row>
    <row r="288" spans="10:11" s="34" customFormat="1" x14ac:dyDescent="0.15">
      <c r="J288" s="104"/>
      <c r="K288" s="104"/>
    </row>
    <row r="289" spans="10:11" s="34" customFormat="1" x14ac:dyDescent="0.15">
      <c r="J289" s="104"/>
      <c r="K289" s="104"/>
    </row>
    <row r="290" spans="10:11" s="34" customFormat="1" x14ac:dyDescent="0.15">
      <c r="J290" s="104"/>
      <c r="K290" s="104"/>
    </row>
    <row r="291" spans="10:11" s="34" customFormat="1" x14ac:dyDescent="0.15">
      <c r="J291" s="104"/>
      <c r="K291" s="104"/>
    </row>
    <row r="292" spans="10:11" s="34" customFormat="1" x14ac:dyDescent="0.15">
      <c r="J292" s="104"/>
      <c r="K292" s="104"/>
    </row>
    <row r="293" spans="10:11" s="34" customFormat="1" x14ac:dyDescent="0.15">
      <c r="J293" s="104"/>
      <c r="K293" s="104"/>
    </row>
    <row r="294" spans="10:11" s="34" customFormat="1" x14ac:dyDescent="0.15">
      <c r="J294" s="104"/>
      <c r="K294" s="104"/>
    </row>
    <row r="295" spans="10:11" s="34" customFormat="1" x14ac:dyDescent="0.15">
      <c r="J295" s="104"/>
      <c r="K295" s="104"/>
    </row>
    <row r="296" spans="10:11" s="34" customFormat="1" x14ac:dyDescent="0.15">
      <c r="J296" s="104"/>
      <c r="K296" s="104"/>
    </row>
    <row r="297" spans="10:11" s="34" customFormat="1" x14ac:dyDescent="0.15">
      <c r="J297" s="104"/>
      <c r="K297" s="104"/>
    </row>
    <row r="298" spans="10:11" s="34" customFormat="1" x14ac:dyDescent="0.15">
      <c r="J298" s="104"/>
      <c r="K298" s="104"/>
    </row>
    <row r="299" spans="10:11" s="34" customFormat="1" x14ac:dyDescent="0.15">
      <c r="J299" s="104"/>
      <c r="K299" s="104"/>
    </row>
    <row r="300" spans="10:11" s="34" customFormat="1" x14ac:dyDescent="0.15">
      <c r="J300" s="104"/>
      <c r="K300" s="104"/>
    </row>
    <row r="301" spans="10:11" s="34" customFormat="1" x14ac:dyDescent="0.15">
      <c r="J301" s="104"/>
      <c r="K301" s="104"/>
    </row>
    <row r="302" spans="10:11" s="34" customFormat="1" x14ac:dyDescent="0.15">
      <c r="J302" s="104"/>
      <c r="K302" s="104"/>
    </row>
    <row r="303" spans="10:11" s="34" customFormat="1" x14ac:dyDescent="0.15">
      <c r="J303" s="104"/>
      <c r="K303" s="104"/>
    </row>
    <row r="304" spans="10:11" s="34" customFormat="1" x14ac:dyDescent="0.15">
      <c r="J304" s="104"/>
      <c r="K304" s="104"/>
    </row>
    <row r="305" spans="10:11" s="34" customFormat="1" x14ac:dyDescent="0.15">
      <c r="J305" s="104"/>
      <c r="K305" s="104"/>
    </row>
    <row r="306" spans="10:11" s="34" customFormat="1" x14ac:dyDescent="0.15">
      <c r="J306" s="104"/>
      <c r="K306" s="104"/>
    </row>
    <row r="307" spans="10:11" s="34" customFormat="1" x14ac:dyDescent="0.15">
      <c r="J307" s="104"/>
      <c r="K307" s="104"/>
    </row>
    <row r="308" spans="10:11" s="34" customFormat="1" x14ac:dyDescent="0.15">
      <c r="J308" s="104"/>
      <c r="K308" s="104"/>
    </row>
    <row r="309" spans="10:11" s="34" customFormat="1" x14ac:dyDescent="0.15">
      <c r="J309" s="104"/>
      <c r="K309" s="104"/>
    </row>
    <row r="310" spans="10:11" s="34" customFormat="1" x14ac:dyDescent="0.15">
      <c r="J310" s="104"/>
      <c r="K310" s="104"/>
    </row>
    <row r="311" spans="10:11" s="34" customFormat="1" x14ac:dyDescent="0.15">
      <c r="J311" s="104"/>
      <c r="K311" s="104"/>
    </row>
    <row r="312" spans="10:11" s="34" customFormat="1" x14ac:dyDescent="0.15">
      <c r="J312" s="104"/>
      <c r="K312" s="104"/>
    </row>
    <row r="313" spans="10:11" s="34" customFormat="1" x14ac:dyDescent="0.15">
      <c r="J313" s="104"/>
      <c r="K313" s="104"/>
    </row>
    <row r="314" spans="10:11" s="34" customFormat="1" x14ac:dyDescent="0.15">
      <c r="J314" s="104"/>
      <c r="K314" s="104"/>
    </row>
    <row r="315" spans="10:11" s="34" customFormat="1" x14ac:dyDescent="0.15">
      <c r="J315" s="104"/>
      <c r="K315" s="104"/>
    </row>
    <row r="316" spans="10:11" s="34" customFormat="1" x14ac:dyDescent="0.15">
      <c r="J316" s="104"/>
      <c r="K316" s="104"/>
    </row>
    <row r="317" spans="10:11" s="34" customFormat="1" x14ac:dyDescent="0.15">
      <c r="J317" s="104"/>
      <c r="K317" s="104"/>
    </row>
    <row r="318" spans="10:11" s="34" customFormat="1" x14ac:dyDescent="0.15">
      <c r="J318" s="104"/>
      <c r="K318" s="104"/>
    </row>
    <row r="319" spans="10:11" s="34" customFormat="1" x14ac:dyDescent="0.15">
      <c r="J319" s="104"/>
      <c r="K319" s="104"/>
    </row>
    <row r="320" spans="10:11" s="34" customFormat="1" x14ac:dyDescent="0.15">
      <c r="J320" s="104"/>
      <c r="K320" s="104"/>
    </row>
    <row r="321" spans="10:11" s="34" customFormat="1" x14ac:dyDescent="0.15">
      <c r="J321" s="104"/>
      <c r="K321" s="104"/>
    </row>
    <row r="322" spans="10:11" s="34" customFormat="1" x14ac:dyDescent="0.15">
      <c r="J322" s="104"/>
      <c r="K322" s="104"/>
    </row>
    <row r="323" spans="10:11" s="34" customFormat="1" x14ac:dyDescent="0.15">
      <c r="J323" s="104"/>
      <c r="K323" s="104"/>
    </row>
    <row r="324" spans="10:11" s="34" customFormat="1" x14ac:dyDescent="0.15">
      <c r="J324" s="104"/>
      <c r="K324" s="104"/>
    </row>
    <row r="325" spans="10:11" s="34" customFormat="1" x14ac:dyDescent="0.15">
      <c r="J325" s="104"/>
      <c r="K325" s="104"/>
    </row>
    <row r="326" spans="10:11" s="34" customFormat="1" x14ac:dyDescent="0.15">
      <c r="J326" s="104"/>
      <c r="K326" s="104"/>
    </row>
    <row r="327" spans="10:11" s="34" customFormat="1" x14ac:dyDescent="0.15">
      <c r="J327" s="104"/>
      <c r="K327" s="104"/>
    </row>
    <row r="328" spans="10:11" s="34" customFormat="1" x14ac:dyDescent="0.15">
      <c r="J328" s="104"/>
      <c r="K328" s="104"/>
    </row>
    <row r="329" spans="10:11" s="34" customFormat="1" x14ac:dyDescent="0.15">
      <c r="J329" s="104"/>
      <c r="K329" s="104"/>
    </row>
    <row r="330" spans="10:11" s="34" customFormat="1" x14ac:dyDescent="0.15">
      <c r="J330" s="104"/>
      <c r="K330" s="104"/>
    </row>
    <row r="331" spans="10:11" s="34" customFormat="1" x14ac:dyDescent="0.15">
      <c r="J331" s="104"/>
      <c r="K331" s="104"/>
    </row>
    <row r="332" spans="10:11" s="34" customFormat="1" x14ac:dyDescent="0.15">
      <c r="J332" s="104"/>
      <c r="K332" s="104"/>
    </row>
    <row r="333" spans="10:11" s="34" customFormat="1" x14ac:dyDescent="0.15">
      <c r="J333" s="104"/>
      <c r="K333" s="104"/>
    </row>
    <row r="334" spans="10:11" s="34" customFormat="1" x14ac:dyDescent="0.15">
      <c r="J334" s="104"/>
      <c r="K334" s="104"/>
    </row>
    <row r="335" spans="10:11" s="34" customFormat="1" x14ac:dyDescent="0.15">
      <c r="J335" s="104"/>
      <c r="K335" s="104"/>
    </row>
    <row r="336" spans="10:11" s="34" customFormat="1" x14ac:dyDescent="0.15">
      <c r="J336" s="104"/>
      <c r="K336" s="104"/>
    </row>
    <row r="337" spans="10:11" s="34" customFormat="1" x14ac:dyDescent="0.15">
      <c r="J337" s="104"/>
      <c r="K337" s="104"/>
    </row>
    <row r="338" spans="10:11" s="34" customFormat="1" x14ac:dyDescent="0.15">
      <c r="J338" s="104"/>
      <c r="K338" s="104"/>
    </row>
    <row r="339" spans="10:11" s="34" customFormat="1" x14ac:dyDescent="0.15">
      <c r="J339" s="104"/>
      <c r="K339" s="104"/>
    </row>
    <row r="340" spans="10:11" s="34" customFormat="1" x14ac:dyDescent="0.15">
      <c r="J340" s="104"/>
      <c r="K340" s="104"/>
    </row>
    <row r="341" spans="10:11" s="34" customFormat="1" x14ac:dyDescent="0.15">
      <c r="J341" s="104"/>
      <c r="K341" s="104"/>
    </row>
    <row r="342" spans="10:11" s="34" customFormat="1" x14ac:dyDescent="0.15">
      <c r="J342" s="104"/>
      <c r="K342" s="104"/>
    </row>
    <row r="343" spans="10:11" s="34" customFormat="1" x14ac:dyDescent="0.15">
      <c r="J343" s="104"/>
      <c r="K343" s="104"/>
    </row>
    <row r="344" spans="10:11" s="34" customFormat="1" x14ac:dyDescent="0.15">
      <c r="J344" s="104"/>
      <c r="K344" s="104"/>
    </row>
    <row r="345" spans="10:11" s="34" customFormat="1" x14ac:dyDescent="0.15">
      <c r="J345" s="104"/>
      <c r="K345" s="104"/>
    </row>
    <row r="346" spans="10:11" s="34" customFormat="1" x14ac:dyDescent="0.15">
      <c r="J346" s="104"/>
      <c r="K346" s="104"/>
    </row>
    <row r="347" spans="10:11" s="34" customFormat="1" x14ac:dyDescent="0.15">
      <c r="J347" s="104"/>
      <c r="K347" s="104"/>
    </row>
    <row r="348" spans="10:11" s="34" customFormat="1" x14ac:dyDescent="0.15">
      <c r="J348" s="104"/>
      <c r="K348" s="104"/>
    </row>
    <row r="349" spans="10:11" s="34" customFormat="1" x14ac:dyDescent="0.15">
      <c r="J349" s="104"/>
      <c r="K349" s="104"/>
    </row>
    <row r="350" spans="10:11" s="34" customFormat="1" x14ac:dyDescent="0.15">
      <c r="J350" s="104"/>
      <c r="K350" s="104"/>
    </row>
    <row r="351" spans="10:11" s="34" customFormat="1" x14ac:dyDescent="0.15">
      <c r="J351" s="104"/>
      <c r="K351" s="104"/>
    </row>
    <row r="352" spans="10:11" s="34" customFormat="1" x14ac:dyDescent="0.15">
      <c r="J352" s="104"/>
      <c r="K352" s="104"/>
    </row>
    <row r="353" spans="10:11" s="34" customFormat="1" x14ac:dyDescent="0.15">
      <c r="J353" s="104"/>
      <c r="K353" s="104"/>
    </row>
    <row r="354" spans="10:11" s="34" customFormat="1" x14ac:dyDescent="0.15">
      <c r="J354" s="104"/>
      <c r="K354" s="104"/>
    </row>
    <row r="355" spans="10:11" s="34" customFormat="1" x14ac:dyDescent="0.15">
      <c r="J355" s="104"/>
      <c r="K355" s="104"/>
    </row>
    <row r="356" spans="10:11" s="34" customFormat="1" x14ac:dyDescent="0.15">
      <c r="J356" s="104"/>
      <c r="K356" s="104"/>
    </row>
    <row r="357" spans="10:11" s="34" customFormat="1" x14ac:dyDescent="0.15">
      <c r="J357" s="104"/>
      <c r="K357" s="104"/>
    </row>
    <row r="358" spans="10:11" s="34" customFormat="1" x14ac:dyDescent="0.15">
      <c r="J358" s="104"/>
      <c r="K358" s="104"/>
    </row>
    <row r="359" spans="10:11" s="34" customFormat="1" x14ac:dyDescent="0.15">
      <c r="J359" s="104"/>
      <c r="K359" s="104"/>
    </row>
    <row r="360" spans="10:11" s="34" customFormat="1" x14ac:dyDescent="0.15">
      <c r="J360" s="104"/>
      <c r="K360" s="104"/>
    </row>
    <row r="361" spans="10:11" s="34" customFormat="1" x14ac:dyDescent="0.15">
      <c r="J361" s="104"/>
      <c r="K361" s="104"/>
    </row>
    <row r="362" spans="10:11" s="34" customFormat="1" x14ac:dyDescent="0.15">
      <c r="J362" s="104"/>
      <c r="K362" s="104"/>
    </row>
    <row r="363" spans="10:11" s="34" customFormat="1" x14ac:dyDescent="0.15">
      <c r="J363" s="104"/>
      <c r="K363" s="104"/>
    </row>
    <row r="364" spans="10:11" s="34" customFormat="1" x14ac:dyDescent="0.15">
      <c r="J364" s="104"/>
      <c r="K364" s="104"/>
    </row>
    <row r="365" spans="10:11" s="34" customFormat="1" x14ac:dyDescent="0.15">
      <c r="J365" s="104"/>
      <c r="K365" s="104"/>
    </row>
    <row r="366" spans="10:11" s="34" customFormat="1" x14ac:dyDescent="0.15">
      <c r="J366" s="104"/>
      <c r="K366" s="104"/>
    </row>
    <row r="367" spans="10:11" s="34" customFormat="1" x14ac:dyDescent="0.15">
      <c r="J367" s="104"/>
      <c r="K367" s="104"/>
    </row>
    <row r="368" spans="10:11" s="34" customFormat="1" x14ac:dyDescent="0.15">
      <c r="J368" s="104"/>
      <c r="K368" s="104"/>
    </row>
    <row r="369" spans="10:11" s="34" customFormat="1" x14ac:dyDescent="0.15">
      <c r="J369" s="104"/>
      <c r="K369" s="104"/>
    </row>
    <row r="370" spans="10:11" s="34" customFormat="1" x14ac:dyDescent="0.15">
      <c r="J370" s="104"/>
      <c r="K370" s="104"/>
    </row>
    <row r="371" spans="10:11" s="34" customFormat="1" x14ac:dyDescent="0.15">
      <c r="J371" s="104"/>
      <c r="K371" s="104"/>
    </row>
    <row r="372" spans="10:11" s="34" customFormat="1" x14ac:dyDescent="0.15">
      <c r="J372" s="104"/>
      <c r="K372" s="104"/>
    </row>
    <row r="373" spans="10:11" s="34" customFormat="1" x14ac:dyDescent="0.15">
      <c r="J373" s="104"/>
      <c r="K373" s="104"/>
    </row>
    <row r="374" spans="10:11" s="34" customFormat="1" x14ac:dyDescent="0.15">
      <c r="J374" s="104"/>
      <c r="K374" s="104"/>
    </row>
    <row r="375" spans="10:11" s="34" customFormat="1" x14ac:dyDescent="0.15">
      <c r="J375" s="104"/>
      <c r="K375" s="104"/>
    </row>
    <row r="376" spans="10:11" s="34" customFormat="1" x14ac:dyDescent="0.15">
      <c r="J376" s="104"/>
      <c r="K376" s="104"/>
    </row>
    <row r="377" spans="10:11" s="34" customFormat="1" x14ac:dyDescent="0.15">
      <c r="J377" s="104"/>
      <c r="K377" s="104"/>
    </row>
    <row r="378" spans="10:11" s="34" customFormat="1" x14ac:dyDescent="0.15">
      <c r="J378" s="104"/>
      <c r="K378" s="104"/>
    </row>
    <row r="379" spans="10:11" s="34" customFormat="1" x14ac:dyDescent="0.15">
      <c r="J379" s="104"/>
      <c r="K379" s="104"/>
    </row>
    <row r="380" spans="10:11" s="34" customFormat="1" x14ac:dyDescent="0.15">
      <c r="J380" s="104"/>
      <c r="K380" s="104"/>
    </row>
    <row r="381" spans="10:11" s="34" customFormat="1" x14ac:dyDescent="0.15">
      <c r="J381" s="104"/>
      <c r="K381" s="104"/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R325"/>
  <sheetViews>
    <sheetView topLeftCell="A2" workbookViewId="0">
      <pane xSplit="2" ySplit="2" topLeftCell="C4" activePane="bottomRight" state="frozen"/>
      <selection activeCell="A2" sqref="A2"/>
      <selection pane="topRight" activeCell="C2" sqref="C2"/>
      <selection pane="bottomLeft" activeCell="A4" sqref="A4"/>
      <selection pane="bottomRight" activeCell="O30" sqref="O30:R30"/>
    </sheetView>
  </sheetViews>
  <sheetFormatPr defaultColWidth="9" defaultRowHeight="12" x14ac:dyDescent="0.2"/>
  <cols>
    <col min="1" max="1" width="3" style="35" customWidth="1"/>
    <col min="2" max="2" width="22.109375" style="35" customWidth="1"/>
    <col min="3" max="3" width="8.6640625" style="58" customWidth="1"/>
    <col min="4" max="8" width="8.6640625" style="35" customWidth="1"/>
    <col min="9" max="9" width="8.6640625" style="58" customWidth="1"/>
    <col min="10" max="14" width="8.6640625" style="35" customWidth="1"/>
    <col min="15" max="16384" width="9" style="35"/>
  </cols>
  <sheetData>
    <row r="1" spans="1:18" ht="14.1" customHeight="1" x14ac:dyDescent="0.2">
      <c r="A1" s="36" t="s">
        <v>120</v>
      </c>
      <c r="M1" s="37" t="s">
        <v>167</v>
      </c>
      <c r="Q1" s="37" t="s">
        <v>167</v>
      </c>
    </row>
    <row r="2" spans="1:18" ht="14.1" customHeight="1" x14ac:dyDescent="0.15">
      <c r="M2" s="18" t="s">
        <v>149</v>
      </c>
      <c r="Q2" s="18" t="s">
        <v>149</v>
      </c>
    </row>
    <row r="3" spans="1:18" ht="14.1" customHeight="1" x14ac:dyDescent="0.2">
      <c r="A3" s="39"/>
      <c r="B3" s="39"/>
      <c r="C3" s="39" t="s">
        <v>168</v>
      </c>
      <c r="D3" s="39" t="s">
        <v>169</v>
      </c>
      <c r="E3" s="39" t="s">
        <v>170</v>
      </c>
      <c r="F3" s="39" t="s">
        <v>171</v>
      </c>
      <c r="G3" s="39" t="s">
        <v>184</v>
      </c>
      <c r="H3" s="39" t="s">
        <v>185</v>
      </c>
      <c r="I3" s="57" t="s">
        <v>174</v>
      </c>
      <c r="J3" s="39" t="s">
        <v>175</v>
      </c>
      <c r="K3" s="57" t="s">
        <v>176</v>
      </c>
      <c r="L3" s="57" t="s">
        <v>177</v>
      </c>
      <c r="M3" s="39" t="s">
        <v>178</v>
      </c>
      <c r="N3" s="39" t="s">
        <v>179</v>
      </c>
      <c r="O3" s="39" t="s">
        <v>181</v>
      </c>
      <c r="P3" s="39" t="s">
        <v>182</v>
      </c>
      <c r="Q3" s="39" t="s">
        <v>183</v>
      </c>
      <c r="R3" s="39" t="s">
        <v>160</v>
      </c>
    </row>
    <row r="4" spans="1:18" ht="14.1" customHeight="1" x14ac:dyDescent="0.2">
      <c r="A4" s="148" t="s">
        <v>73</v>
      </c>
      <c r="B4" s="148"/>
      <c r="C4" s="40">
        <v>52476</v>
      </c>
      <c r="D4" s="40">
        <v>52855</v>
      </c>
      <c r="E4" s="40">
        <v>53073</v>
      </c>
      <c r="F4" s="40">
        <v>53419</v>
      </c>
      <c r="G4" s="40">
        <v>53747</v>
      </c>
      <c r="H4" s="40">
        <v>53830</v>
      </c>
      <c r="I4" s="40">
        <v>54057</v>
      </c>
      <c r="J4" s="40">
        <v>54461</v>
      </c>
      <c r="K4" s="40">
        <v>54752</v>
      </c>
      <c r="L4" s="40">
        <v>54796</v>
      </c>
      <c r="M4" s="40">
        <v>54993</v>
      </c>
      <c r="N4" s="40">
        <v>54937</v>
      </c>
      <c r="O4" s="40">
        <v>54837</v>
      </c>
      <c r="P4" s="40">
        <v>54822</v>
      </c>
      <c r="Q4" s="40">
        <v>54904</v>
      </c>
      <c r="R4" s="40">
        <v>55013</v>
      </c>
    </row>
    <row r="5" spans="1:18" ht="14.1" customHeight="1" x14ac:dyDescent="0.2">
      <c r="A5" s="151" t="s">
        <v>4</v>
      </c>
      <c r="B5" s="42" t="s">
        <v>12</v>
      </c>
      <c r="C5" s="43">
        <v>13843671</v>
      </c>
      <c r="D5" s="43">
        <v>14297022</v>
      </c>
      <c r="E5" s="43">
        <v>15737127</v>
      </c>
      <c r="F5" s="43">
        <v>19464989</v>
      </c>
      <c r="G5" s="43">
        <v>20117312</v>
      </c>
      <c r="H5" s="43">
        <v>21416094</v>
      </c>
      <c r="I5" s="44">
        <v>15915433</v>
      </c>
      <c r="J5" s="43">
        <v>17258968</v>
      </c>
      <c r="K5" s="43">
        <v>17746642</v>
      </c>
      <c r="L5" s="43">
        <v>18415745</v>
      </c>
      <c r="M5" s="43">
        <v>19589961</v>
      </c>
      <c r="N5" s="45">
        <v>18105879</v>
      </c>
      <c r="O5" s="45">
        <v>18850363</v>
      </c>
      <c r="P5" s="45">
        <v>18567767</v>
      </c>
      <c r="Q5" s="45">
        <v>18047819</v>
      </c>
      <c r="R5" s="45">
        <v>18354344</v>
      </c>
    </row>
    <row r="6" spans="1:18" ht="14.1" customHeight="1" x14ac:dyDescent="0.2">
      <c r="A6" s="151"/>
      <c r="B6" s="42" t="s">
        <v>13</v>
      </c>
      <c r="C6" s="43">
        <v>13426330</v>
      </c>
      <c r="D6" s="43">
        <v>13461640</v>
      </c>
      <c r="E6" s="43">
        <v>15274484</v>
      </c>
      <c r="F6" s="43">
        <v>19014766</v>
      </c>
      <c r="G6" s="43">
        <v>18548968</v>
      </c>
      <c r="H6" s="43">
        <v>20979940</v>
      </c>
      <c r="I6" s="44">
        <v>15460588</v>
      </c>
      <c r="J6" s="43">
        <v>16402514</v>
      </c>
      <c r="K6" s="43">
        <v>17230927</v>
      </c>
      <c r="L6" s="43">
        <v>17685530</v>
      </c>
      <c r="M6" s="43">
        <v>18876651</v>
      </c>
      <c r="N6" s="45">
        <v>17179976</v>
      </c>
      <c r="O6" s="45">
        <v>17950113</v>
      </c>
      <c r="P6" s="45">
        <v>17879917</v>
      </c>
      <c r="Q6" s="45">
        <v>17219828</v>
      </c>
      <c r="R6" s="45">
        <v>17523678</v>
      </c>
    </row>
    <row r="7" spans="1:18" ht="14.1" customHeight="1" x14ac:dyDescent="0.2">
      <c r="A7" s="151"/>
      <c r="B7" s="42" t="s">
        <v>186</v>
      </c>
      <c r="C7" s="44">
        <f t="shared" ref="C7:R7" si="0">+C5-C6</f>
        <v>417341</v>
      </c>
      <c r="D7" s="44">
        <f t="shared" si="0"/>
        <v>835382</v>
      </c>
      <c r="E7" s="44">
        <f t="shared" si="0"/>
        <v>462643</v>
      </c>
      <c r="F7" s="44">
        <f t="shared" si="0"/>
        <v>450223</v>
      </c>
      <c r="G7" s="44">
        <f t="shared" si="0"/>
        <v>1568344</v>
      </c>
      <c r="H7" s="44">
        <f t="shared" si="0"/>
        <v>436154</v>
      </c>
      <c r="I7" s="44">
        <f t="shared" si="0"/>
        <v>454845</v>
      </c>
      <c r="J7" s="44">
        <f t="shared" si="0"/>
        <v>856454</v>
      </c>
      <c r="K7" s="44">
        <f t="shared" si="0"/>
        <v>515715</v>
      </c>
      <c r="L7" s="44">
        <f t="shared" si="0"/>
        <v>730215</v>
      </c>
      <c r="M7" s="44">
        <f t="shared" si="0"/>
        <v>713310</v>
      </c>
      <c r="N7" s="44">
        <f t="shared" si="0"/>
        <v>925903</v>
      </c>
      <c r="O7" s="44">
        <f t="shared" si="0"/>
        <v>900250</v>
      </c>
      <c r="P7" s="44">
        <f t="shared" si="0"/>
        <v>687850</v>
      </c>
      <c r="Q7" s="44">
        <f t="shared" si="0"/>
        <v>827991</v>
      </c>
      <c r="R7" s="44">
        <f t="shared" si="0"/>
        <v>830666</v>
      </c>
    </row>
    <row r="8" spans="1:18" ht="14.1" customHeight="1" x14ac:dyDescent="0.2">
      <c r="A8" s="151"/>
      <c r="B8" s="42" t="s">
        <v>15</v>
      </c>
      <c r="C8" s="43">
        <v>0</v>
      </c>
      <c r="D8" s="43">
        <v>249387</v>
      </c>
      <c r="E8" s="43">
        <v>70698</v>
      </c>
      <c r="F8" s="43">
        <v>81672</v>
      </c>
      <c r="G8" s="43">
        <v>1126703</v>
      </c>
      <c r="H8" s="43">
        <v>20000</v>
      </c>
      <c r="I8" s="44">
        <v>14068</v>
      </c>
      <c r="J8" s="43">
        <v>288504</v>
      </c>
      <c r="K8" s="43">
        <v>45333</v>
      </c>
      <c r="L8" s="44">
        <v>359527</v>
      </c>
      <c r="M8" s="43">
        <v>177165</v>
      </c>
      <c r="N8" s="45">
        <v>298138</v>
      </c>
      <c r="O8" s="45">
        <v>203098</v>
      </c>
      <c r="P8" s="45">
        <v>204474</v>
      </c>
      <c r="Q8" s="45">
        <v>179267</v>
      </c>
      <c r="R8" s="45">
        <v>41227</v>
      </c>
    </row>
    <row r="9" spans="1:18" ht="14.1" customHeight="1" x14ac:dyDescent="0.2">
      <c r="A9" s="151"/>
      <c r="B9" s="42" t="s">
        <v>16</v>
      </c>
      <c r="C9" s="44">
        <f t="shared" ref="C9:R9" si="1">+C7-C8</f>
        <v>417341</v>
      </c>
      <c r="D9" s="44">
        <f t="shared" si="1"/>
        <v>585995</v>
      </c>
      <c r="E9" s="44">
        <f t="shared" si="1"/>
        <v>391945</v>
      </c>
      <c r="F9" s="44">
        <f t="shared" si="1"/>
        <v>368551</v>
      </c>
      <c r="G9" s="44">
        <f t="shared" si="1"/>
        <v>441641</v>
      </c>
      <c r="H9" s="44">
        <f t="shared" si="1"/>
        <v>416154</v>
      </c>
      <c r="I9" s="44">
        <f t="shared" si="1"/>
        <v>440777</v>
      </c>
      <c r="J9" s="44">
        <f t="shared" si="1"/>
        <v>567950</v>
      </c>
      <c r="K9" s="44">
        <f t="shared" si="1"/>
        <v>470382</v>
      </c>
      <c r="L9" s="44">
        <f t="shared" si="1"/>
        <v>370688</v>
      </c>
      <c r="M9" s="44">
        <f t="shared" si="1"/>
        <v>536145</v>
      </c>
      <c r="N9" s="44">
        <f t="shared" si="1"/>
        <v>627765</v>
      </c>
      <c r="O9" s="44">
        <f t="shared" si="1"/>
        <v>697152</v>
      </c>
      <c r="P9" s="44">
        <f t="shared" si="1"/>
        <v>483376</v>
      </c>
      <c r="Q9" s="44">
        <f t="shared" si="1"/>
        <v>648724</v>
      </c>
      <c r="R9" s="44">
        <f t="shared" si="1"/>
        <v>789439</v>
      </c>
    </row>
    <row r="10" spans="1:18" ht="14.1" customHeight="1" x14ac:dyDescent="0.2">
      <c r="A10" s="151"/>
      <c r="B10" s="42" t="s">
        <v>17</v>
      </c>
      <c r="C10" s="45">
        <v>-29303</v>
      </c>
      <c r="D10" s="45">
        <v>168654</v>
      </c>
      <c r="E10" s="45">
        <v>-194050</v>
      </c>
      <c r="F10" s="45">
        <v>-23394</v>
      </c>
      <c r="G10" s="45">
        <v>73090</v>
      </c>
      <c r="H10" s="45">
        <v>-25487</v>
      </c>
      <c r="I10" s="45">
        <v>24623</v>
      </c>
      <c r="J10" s="45">
        <v>127173</v>
      </c>
      <c r="K10" s="45">
        <v>-97568</v>
      </c>
      <c r="L10" s="45">
        <v>-99694</v>
      </c>
      <c r="M10" s="45">
        <v>165145</v>
      </c>
      <c r="N10" s="45">
        <v>91620</v>
      </c>
      <c r="O10" s="45">
        <v>69387</v>
      </c>
      <c r="P10" s="45">
        <v>-213776</v>
      </c>
      <c r="Q10" s="45">
        <v>165348</v>
      </c>
      <c r="R10" s="45">
        <v>140715</v>
      </c>
    </row>
    <row r="11" spans="1:18" ht="14.1" customHeight="1" x14ac:dyDescent="0.2">
      <c r="A11" s="151"/>
      <c r="B11" s="42" t="s">
        <v>18</v>
      </c>
      <c r="C11" s="43">
        <v>307927</v>
      </c>
      <c r="D11" s="43">
        <v>105761</v>
      </c>
      <c r="E11" s="43">
        <v>136490</v>
      </c>
      <c r="F11" s="43">
        <v>5300</v>
      </c>
      <c r="G11" s="43">
        <v>1871</v>
      </c>
      <c r="H11" s="43">
        <v>1488</v>
      </c>
      <c r="I11" s="44">
        <v>12861</v>
      </c>
      <c r="J11" s="43">
        <v>20506</v>
      </c>
      <c r="K11" s="43">
        <v>115918</v>
      </c>
      <c r="L11" s="44">
        <v>91407</v>
      </c>
      <c r="M11" s="43">
        <v>375557</v>
      </c>
      <c r="N11" s="45">
        <v>181127</v>
      </c>
      <c r="O11" s="45">
        <v>100796</v>
      </c>
      <c r="P11" s="45">
        <v>10455</v>
      </c>
      <c r="Q11" s="45">
        <v>200087</v>
      </c>
      <c r="R11" s="45">
        <v>300230</v>
      </c>
    </row>
    <row r="12" spans="1:18" ht="14.1" customHeight="1" x14ac:dyDescent="0.2">
      <c r="A12" s="151"/>
      <c r="B12" s="42" t="s">
        <v>19</v>
      </c>
      <c r="C12" s="43">
        <v>0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4">
        <v>0</v>
      </c>
      <c r="J12" s="43">
        <v>0</v>
      </c>
      <c r="K12" s="43">
        <v>0</v>
      </c>
      <c r="L12" s="44">
        <v>0</v>
      </c>
      <c r="M12" s="43">
        <v>0</v>
      </c>
      <c r="N12" s="45">
        <v>0</v>
      </c>
      <c r="O12" s="45">
        <v>0</v>
      </c>
      <c r="P12" s="45">
        <v>1</v>
      </c>
      <c r="Q12" s="45">
        <v>0</v>
      </c>
      <c r="R12" s="45">
        <v>1</v>
      </c>
    </row>
    <row r="13" spans="1:18" ht="14.1" customHeight="1" x14ac:dyDescent="0.2">
      <c r="A13" s="151"/>
      <c r="B13" s="42" t="s">
        <v>20</v>
      </c>
      <c r="C13" s="43">
        <v>200000</v>
      </c>
      <c r="D13" s="43">
        <v>200000</v>
      </c>
      <c r="E13" s="43">
        <v>200000</v>
      </c>
      <c r="F13" s="43">
        <v>400000</v>
      </c>
      <c r="G13" s="43">
        <v>0</v>
      </c>
      <c r="H13" s="43">
        <v>0</v>
      </c>
      <c r="I13" s="44">
        <v>0</v>
      </c>
      <c r="J13" s="43">
        <v>0</v>
      </c>
      <c r="K13" s="43">
        <v>0</v>
      </c>
      <c r="L13" s="44">
        <v>100000</v>
      </c>
      <c r="M13" s="43">
        <v>100000</v>
      </c>
      <c r="N13" s="45">
        <v>100000</v>
      </c>
      <c r="O13" s="45">
        <v>200000</v>
      </c>
      <c r="P13" s="45">
        <v>300000</v>
      </c>
      <c r="Q13" s="45">
        <v>100000</v>
      </c>
      <c r="R13" s="45">
        <v>50000</v>
      </c>
    </row>
    <row r="14" spans="1:18" ht="14.1" customHeight="1" x14ac:dyDescent="0.2">
      <c r="A14" s="151"/>
      <c r="B14" s="42" t="s">
        <v>21</v>
      </c>
      <c r="C14" s="44">
        <f t="shared" ref="C14:R14" si="2">+C10+C11+C12-C13</f>
        <v>78624</v>
      </c>
      <c r="D14" s="44">
        <f t="shared" si="2"/>
        <v>74415</v>
      </c>
      <c r="E14" s="44">
        <f t="shared" si="2"/>
        <v>-257560</v>
      </c>
      <c r="F14" s="44">
        <f t="shared" si="2"/>
        <v>-418094</v>
      </c>
      <c r="G14" s="44">
        <f t="shared" si="2"/>
        <v>74961</v>
      </c>
      <c r="H14" s="44">
        <f t="shared" si="2"/>
        <v>-23999</v>
      </c>
      <c r="I14" s="44">
        <f t="shared" si="2"/>
        <v>37484</v>
      </c>
      <c r="J14" s="44">
        <f t="shared" si="2"/>
        <v>147679</v>
      </c>
      <c r="K14" s="44">
        <f t="shared" si="2"/>
        <v>18350</v>
      </c>
      <c r="L14" s="44">
        <f t="shared" si="2"/>
        <v>-108287</v>
      </c>
      <c r="M14" s="44">
        <f t="shared" si="2"/>
        <v>440702</v>
      </c>
      <c r="N14" s="44">
        <f t="shared" si="2"/>
        <v>172747</v>
      </c>
      <c r="O14" s="44">
        <f t="shared" si="2"/>
        <v>-29817</v>
      </c>
      <c r="P14" s="44">
        <f t="shared" si="2"/>
        <v>-503320</v>
      </c>
      <c r="Q14" s="44">
        <f t="shared" si="2"/>
        <v>265435</v>
      </c>
      <c r="R14" s="44">
        <f t="shared" si="2"/>
        <v>390946</v>
      </c>
    </row>
    <row r="15" spans="1:18" ht="14.1" customHeight="1" x14ac:dyDescent="0.2">
      <c r="A15" s="151"/>
      <c r="B15" s="3" t="s">
        <v>22</v>
      </c>
      <c r="C15" s="46">
        <f t="shared" ref="C15:N15" si="3">+C9/C19*100</f>
        <v>5.2819429970695877</v>
      </c>
      <c r="D15" s="46">
        <f t="shared" si="3"/>
        <v>6.9694809060164618</v>
      </c>
      <c r="E15" s="46">
        <f t="shared" si="3"/>
        <v>4.4166161088479043</v>
      </c>
      <c r="F15" s="46">
        <f t="shared" si="3"/>
        <v>3.7226817215257793</v>
      </c>
      <c r="G15" s="46">
        <f t="shared" si="3"/>
        <v>4.4605881107072562</v>
      </c>
      <c r="H15" s="46">
        <f t="shared" si="3"/>
        <v>4.1924505184273126</v>
      </c>
      <c r="I15" s="46">
        <f t="shared" si="3"/>
        <v>4.2337916466236249</v>
      </c>
      <c r="J15" s="46">
        <f t="shared" si="3"/>
        <v>5.2794016052281085</v>
      </c>
      <c r="K15" s="46">
        <f t="shared" si="3"/>
        <v>4.1696388151496651</v>
      </c>
      <c r="L15" s="46">
        <f t="shared" si="3"/>
        <v>3.1734100889114361</v>
      </c>
      <c r="M15" s="46">
        <f>+M9/M19*100</f>
        <v>4.5550472160980773</v>
      </c>
      <c r="N15" s="46">
        <f t="shared" si="3"/>
        <v>5.3837032956138637</v>
      </c>
      <c r="O15" s="46">
        <f>+O9/O19*100</f>
        <v>5.9567154842800489</v>
      </c>
      <c r="P15" s="46">
        <f>+P9/P19*100</f>
        <v>4.2355514652502357</v>
      </c>
      <c r="Q15" s="46">
        <f>+Q9/Q19*100</f>
        <v>6.1645867618045047</v>
      </c>
      <c r="R15" s="46">
        <f>+R9/R19*100</f>
        <v>7.5883262434594299</v>
      </c>
    </row>
    <row r="16" spans="1:18" ht="14.1" customHeight="1" x14ac:dyDescent="0.2">
      <c r="A16" s="149" t="s">
        <v>23</v>
      </c>
      <c r="B16" s="149"/>
      <c r="C16" s="59">
        <v>4805773</v>
      </c>
      <c r="D16" s="47">
        <v>5221017</v>
      </c>
      <c r="E16" s="47">
        <v>5688947</v>
      </c>
      <c r="F16" s="47">
        <v>5988775</v>
      </c>
      <c r="G16" s="47">
        <v>6165691</v>
      </c>
      <c r="H16" s="47">
        <v>6075739</v>
      </c>
      <c r="I16" s="59">
        <v>6332005</v>
      </c>
      <c r="J16" s="47">
        <v>6439594</v>
      </c>
      <c r="K16" s="47">
        <v>6951388</v>
      </c>
      <c r="L16" s="59">
        <v>6989459</v>
      </c>
      <c r="M16" s="47">
        <v>6725989</v>
      </c>
      <c r="N16" s="47">
        <v>6524971</v>
      </c>
      <c r="O16" s="47">
        <v>6814310</v>
      </c>
      <c r="P16" s="47">
        <v>7236288</v>
      </c>
      <c r="Q16" s="47">
        <v>6499275</v>
      </c>
      <c r="R16" s="47">
        <v>6632318</v>
      </c>
    </row>
    <row r="17" spans="1:18" ht="14.1" customHeight="1" x14ac:dyDescent="0.2">
      <c r="A17" s="149" t="s">
        <v>24</v>
      </c>
      <c r="B17" s="149"/>
      <c r="C17" s="59">
        <v>6355260</v>
      </c>
      <c r="D17" s="47">
        <v>6729802</v>
      </c>
      <c r="E17" s="47">
        <v>7064267</v>
      </c>
      <c r="F17" s="47">
        <v>7990442</v>
      </c>
      <c r="G17" s="47">
        <v>7922944</v>
      </c>
      <c r="H17" s="47">
        <v>7992898</v>
      </c>
      <c r="I17" s="59">
        <v>8371003</v>
      </c>
      <c r="J17" s="47">
        <v>8693818</v>
      </c>
      <c r="K17" s="47">
        <v>9031858</v>
      </c>
      <c r="L17" s="59">
        <v>9441731</v>
      </c>
      <c r="M17" s="47">
        <v>9619112</v>
      </c>
      <c r="N17" s="47">
        <v>9566372</v>
      </c>
      <c r="O17" s="47">
        <v>9513900</v>
      </c>
      <c r="P17" s="47">
        <v>9093164</v>
      </c>
      <c r="Q17" s="47">
        <v>8450962</v>
      </c>
      <c r="R17" s="47">
        <v>8282854</v>
      </c>
    </row>
    <row r="18" spans="1:18" ht="14.1" customHeight="1" x14ac:dyDescent="0.2">
      <c r="A18" s="149" t="s">
        <v>25</v>
      </c>
      <c r="B18" s="149"/>
      <c r="C18" s="59">
        <v>6348140</v>
      </c>
      <c r="D18" s="47">
        <v>6899072</v>
      </c>
      <c r="E18" s="47">
        <v>7519498</v>
      </c>
      <c r="F18" s="47">
        <v>7914078</v>
      </c>
      <c r="G18" s="47">
        <v>8146558</v>
      </c>
      <c r="H18" s="47">
        <v>8021796</v>
      </c>
      <c r="I18" s="59">
        <v>8362947</v>
      </c>
      <c r="J18" s="47">
        <v>8503624</v>
      </c>
      <c r="K18" s="47">
        <v>9182961</v>
      </c>
      <c r="L18" s="59">
        <v>9234752</v>
      </c>
      <c r="M18" s="47">
        <v>8881480</v>
      </c>
      <c r="N18" s="47">
        <v>8619067</v>
      </c>
      <c r="O18" s="47">
        <v>9004143</v>
      </c>
      <c r="P18" s="47">
        <v>9561071</v>
      </c>
      <c r="Q18" s="47">
        <v>8573450</v>
      </c>
      <c r="R18" s="47">
        <v>8752799</v>
      </c>
    </row>
    <row r="19" spans="1:18" ht="14.1" customHeight="1" x14ac:dyDescent="0.2">
      <c r="A19" s="149" t="s">
        <v>26</v>
      </c>
      <c r="B19" s="149"/>
      <c r="C19" s="59">
        <v>7901278</v>
      </c>
      <c r="D19" s="47">
        <v>8408015</v>
      </c>
      <c r="E19" s="47">
        <v>8874328</v>
      </c>
      <c r="F19" s="47">
        <v>9900148</v>
      </c>
      <c r="G19" s="47">
        <v>9900959</v>
      </c>
      <c r="H19" s="47">
        <v>9926271</v>
      </c>
      <c r="I19" s="59">
        <v>10410928</v>
      </c>
      <c r="J19" s="47">
        <v>10757848</v>
      </c>
      <c r="K19" s="47">
        <v>11281121</v>
      </c>
      <c r="L19" s="59">
        <v>11681062</v>
      </c>
      <c r="M19" s="47">
        <v>11770350</v>
      </c>
      <c r="N19" s="47">
        <v>11660468</v>
      </c>
      <c r="O19" s="47">
        <v>11703631</v>
      </c>
      <c r="P19" s="47">
        <v>11412351</v>
      </c>
      <c r="Q19" s="47">
        <v>10523398</v>
      </c>
      <c r="R19" s="47">
        <v>10403335</v>
      </c>
    </row>
    <row r="20" spans="1:18" ht="14.1" customHeight="1" x14ac:dyDescent="0.2">
      <c r="A20" s="149" t="s">
        <v>27</v>
      </c>
      <c r="B20" s="149"/>
      <c r="C20" s="60">
        <v>0.78</v>
      </c>
      <c r="D20" s="48">
        <v>0.78</v>
      </c>
      <c r="E20" s="48">
        <v>0.78</v>
      </c>
      <c r="F20" s="48">
        <v>0.78</v>
      </c>
      <c r="G20" s="48">
        <v>0.78</v>
      </c>
      <c r="H20" s="48">
        <v>0.76</v>
      </c>
      <c r="I20" s="61">
        <v>0.77</v>
      </c>
      <c r="J20" s="48">
        <v>0.75</v>
      </c>
      <c r="K20" s="48">
        <v>0.76</v>
      </c>
      <c r="L20" s="61">
        <v>0.75</v>
      </c>
      <c r="M20" s="48">
        <v>0.74</v>
      </c>
      <c r="N20" s="48">
        <v>0.71</v>
      </c>
      <c r="O20" s="48">
        <v>0.7</v>
      </c>
      <c r="P20" s="48">
        <v>0.73</v>
      </c>
      <c r="Q20" s="48">
        <v>0.76</v>
      </c>
      <c r="R20" s="48">
        <v>0.79</v>
      </c>
    </row>
    <row r="21" spans="1:18" ht="14.1" customHeight="1" x14ac:dyDescent="0.2">
      <c r="A21" s="149" t="s">
        <v>28</v>
      </c>
      <c r="B21" s="149"/>
      <c r="C21" s="62">
        <v>55.1</v>
      </c>
      <c r="D21" s="49">
        <v>58.1</v>
      </c>
      <c r="E21" s="49">
        <v>63.7</v>
      </c>
      <c r="F21" s="49">
        <v>67.599999999999994</v>
      </c>
      <c r="G21" s="49">
        <v>68.8</v>
      </c>
      <c r="H21" s="49">
        <v>77.400000000000006</v>
      </c>
      <c r="I21" s="63">
        <v>81.099999999999994</v>
      </c>
      <c r="J21" s="49">
        <v>82.3</v>
      </c>
      <c r="K21" s="49">
        <v>76.7</v>
      </c>
      <c r="L21" s="63">
        <v>87.6</v>
      </c>
      <c r="M21" s="49">
        <v>84.1</v>
      </c>
      <c r="N21" s="49">
        <v>82.1</v>
      </c>
      <c r="O21" s="49">
        <v>80.5</v>
      </c>
      <c r="P21" s="49">
        <v>88.8</v>
      </c>
      <c r="Q21" s="49">
        <v>87</v>
      </c>
      <c r="R21" s="49">
        <v>84.8</v>
      </c>
    </row>
    <row r="22" spans="1:18" ht="14.1" customHeight="1" x14ac:dyDescent="0.2">
      <c r="A22" s="149" t="s">
        <v>29</v>
      </c>
      <c r="B22" s="149"/>
      <c r="C22" s="62">
        <v>7.6</v>
      </c>
      <c r="D22" s="49">
        <v>7.8</v>
      </c>
      <c r="E22" s="49">
        <v>8.1999999999999993</v>
      </c>
      <c r="F22" s="49">
        <v>7.6</v>
      </c>
      <c r="G22" s="49">
        <v>8.5</v>
      </c>
      <c r="H22" s="49">
        <v>12.3</v>
      </c>
      <c r="I22" s="63">
        <v>15.1</v>
      </c>
      <c r="J22" s="49">
        <v>17.5</v>
      </c>
      <c r="K22" s="49">
        <v>17.899999999999999</v>
      </c>
      <c r="L22" s="63">
        <v>18.100000000000001</v>
      </c>
      <c r="M22" s="49">
        <v>18.100000000000001</v>
      </c>
      <c r="N22" s="49">
        <v>17.2</v>
      </c>
      <c r="O22" s="49">
        <v>16.2</v>
      </c>
      <c r="P22" s="49">
        <v>16.7</v>
      </c>
      <c r="Q22" s="49">
        <v>15.6</v>
      </c>
      <c r="R22" s="49">
        <v>13.2</v>
      </c>
    </row>
    <row r="23" spans="1:18" ht="14.1" customHeight="1" x14ac:dyDescent="0.2">
      <c r="A23" s="149" t="s">
        <v>30</v>
      </c>
      <c r="B23" s="149"/>
      <c r="C23" s="62">
        <v>8.8000000000000007</v>
      </c>
      <c r="D23" s="49">
        <v>9.6999999999999993</v>
      </c>
      <c r="E23" s="49">
        <v>9.9</v>
      </c>
      <c r="F23" s="49">
        <v>9.4</v>
      </c>
      <c r="G23" s="49">
        <v>10.5</v>
      </c>
      <c r="H23" s="49">
        <v>13.7</v>
      </c>
      <c r="I23" s="63">
        <v>17.100000000000001</v>
      </c>
      <c r="J23" s="49">
        <v>20.399999999999999</v>
      </c>
      <c r="K23" s="49">
        <v>19.600000000000001</v>
      </c>
      <c r="L23" s="63">
        <v>19.3</v>
      </c>
      <c r="M23" s="49">
        <v>19.100000000000001</v>
      </c>
      <c r="N23" s="49">
        <v>18.8</v>
      </c>
      <c r="O23" s="49">
        <v>17.7</v>
      </c>
      <c r="P23" s="49">
        <v>16.899999999999999</v>
      </c>
      <c r="Q23" s="49">
        <v>15.9</v>
      </c>
      <c r="R23" s="49">
        <v>13.9</v>
      </c>
    </row>
    <row r="24" spans="1:18" ht="14.1" customHeight="1" x14ac:dyDescent="0.2">
      <c r="A24" s="149" t="s">
        <v>187</v>
      </c>
      <c r="B24" s="149"/>
      <c r="C24" s="62">
        <v>7.1</v>
      </c>
      <c r="D24" s="49">
        <v>7</v>
      </c>
      <c r="E24" s="49">
        <v>7.1</v>
      </c>
      <c r="F24" s="49">
        <v>7.4</v>
      </c>
      <c r="G24" s="49">
        <v>7.6</v>
      </c>
      <c r="H24" s="49">
        <v>8.6</v>
      </c>
      <c r="I24" s="63">
        <v>10.8</v>
      </c>
      <c r="J24" s="49">
        <v>13.6</v>
      </c>
      <c r="K24" s="49">
        <v>14.8</v>
      </c>
      <c r="L24" s="63">
        <v>14.5</v>
      </c>
      <c r="M24" s="49">
        <v>13</v>
      </c>
      <c r="N24" s="49">
        <v>12.1</v>
      </c>
      <c r="O24" s="49">
        <v>11.6</v>
      </c>
      <c r="P24" s="49">
        <v>11.2</v>
      </c>
      <c r="Q24" s="49">
        <v>10.6</v>
      </c>
      <c r="R24" s="49">
        <v>9.9</v>
      </c>
    </row>
    <row r="25" spans="1:18" ht="14.1" customHeight="1" x14ac:dyDescent="0.2">
      <c r="A25" s="148" t="s">
        <v>188</v>
      </c>
      <c r="B25" s="148"/>
      <c r="C25" s="44">
        <f t="shared" ref="C25:Q25" si="4">SUM(C26:C28)</f>
        <v>3012999</v>
      </c>
      <c r="D25" s="44">
        <f t="shared" si="4"/>
        <v>3687826</v>
      </c>
      <c r="E25" s="44">
        <f t="shared" si="4"/>
        <v>4098055</v>
      </c>
      <c r="F25" s="44">
        <f t="shared" si="4"/>
        <v>2875086</v>
      </c>
      <c r="G25" s="44">
        <f t="shared" si="4"/>
        <v>1968127</v>
      </c>
      <c r="H25" s="44">
        <f t="shared" si="4"/>
        <v>790227</v>
      </c>
      <c r="I25" s="44">
        <f t="shared" si="4"/>
        <v>1316739</v>
      </c>
      <c r="J25" s="44">
        <f t="shared" si="4"/>
        <v>1045305</v>
      </c>
      <c r="K25" s="44">
        <f t="shared" si="4"/>
        <v>990368</v>
      </c>
      <c r="L25" s="44">
        <f t="shared" si="4"/>
        <v>916289</v>
      </c>
      <c r="M25" s="44">
        <f t="shared" si="4"/>
        <v>1400463</v>
      </c>
      <c r="N25" s="44">
        <f t="shared" si="4"/>
        <v>1242951</v>
      </c>
      <c r="O25" s="44">
        <f t="shared" si="4"/>
        <v>1147556</v>
      </c>
      <c r="P25" s="44">
        <f t="shared" si="4"/>
        <v>861758</v>
      </c>
      <c r="Q25" s="44">
        <f t="shared" si="4"/>
        <v>867291</v>
      </c>
      <c r="R25" s="44">
        <f>SUM(R26:R28)</f>
        <v>1070676</v>
      </c>
    </row>
    <row r="26" spans="1:18" ht="14.1" customHeight="1" x14ac:dyDescent="0.15">
      <c r="A26" s="50"/>
      <c r="B26" s="2" t="s">
        <v>9</v>
      </c>
      <c r="C26" s="44">
        <v>618063</v>
      </c>
      <c r="D26" s="43">
        <v>523824</v>
      </c>
      <c r="E26" s="43">
        <v>460314</v>
      </c>
      <c r="F26" s="43">
        <v>65614</v>
      </c>
      <c r="G26" s="43">
        <v>67485</v>
      </c>
      <c r="H26" s="43">
        <v>68973</v>
      </c>
      <c r="I26" s="44">
        <v>81834</v>
      </c>
      <c r="J26" s="43">
        <v>102340</v>
      </c>
      <c r="K26" s="43">
        <v>218258</v>
      </c>
      <c r="L26" s="44">
        <v>209665</v>
      </c>
      <c r="M26" s="43">
        <v>485222</v>
      </c>
      <c r="N26" s="43">
        <v>566349</v>
      </c>
      <c r="O26" s="43">
        <v>467145</v>
      </c>
      <c r="P26" s="43">
        <v>177600</v>
      </c>
      <c r="Q26" s="43">
        <v>277687</v>
      </c>
      <c r="R26" s="43">
        <v>527917</v>
      </c>
    </row>
    <row r="27" spans="1:18" ht="14.1" customHeight="1" x14ac:dyDescent="0.15">
      <c r="A27" s="50"/>
      <c r="B27" s="2" t="s">
        <v>10</v>
      </c>
      <c r="C27" s="44">
        <v>567456</v>
      </c>
      <c r="D27" s="43">
        <v>938631</v>
      </c>
      <c r="E27" s="43">
        <v>1134607</v>
      </c>
      <c r="F27" s="43">
        <v>659315</v>
      </c>
      <c r="G27" s="43">
        <v>523554</v>
      </c>
      <c r="H27" s="43">
        <v>634752</v>
      </c>
      <c r="I27" s="44">
        <v>641796</v>
      </c>
      <c r="J27" s="43">
        <v>344165</v>
      </c>
      <c r="K27" s="43">
        <v>168201</v>
      </c>
      <c r="L27" s="44">
        <v>190213</v>
      </c>
      <c r="M27" s="43">
        <v>111637</v>
      </c>
      <c r="N27" s="43">
        <v>152479</v>
      </c>
      <c r="O27" s="43">
        <v>152709</v>
      </c>
      <c r="P27" s="43">
        <v>153138</v>
      </c>
      <c r="Q27" s="43">
        <v>53263</v>
      </c>
      <c r="R27" s="43">
        <v>3303</v>
      </c>
    </row>
    <row r="28" spans="1:18" ht="14.1" customHeight="1" x14ac:dyDescent="0.15">
      <c r="A28" s="50"/>
      <c r="B28" s="2" t="s">
        <v>11</v>
      </c>
      <c r="C28" s="44">
        <v>1827480</v>
      </c>
      <c r="D28" s="43">
        <v>2225371</v>
      </c>
      <c r="E28" s="43">
        <v>2503134</v>
      </c>
      <c r="F28" s="43">
        <v>2150157</v>
      </c>
      <c r="G28" s="43">
        <v>1377088</v>
      </c>
      <c r="H28" s="43">
        <v>86502</v>
      </c>
      <c r="I28" s="44">
        <v>593109</v>
      </c>
      <c r="J28" s="43">
        <v>598800</v>
      </c>
      <c r="K28" s="43">
        <v>603909</v>
      </c>
      <c r="L28" s="44">
        <v>516411</v>
      </c>
      <c r="M28" s="43">
        <v>803604</v>
      </c>
      <c r="N28" s="43">
        <v>524123</v>
      </c>
      <c r="O28" s="43">
        <v>527702</v>
      </c>
      <c r="P28" s="43">
        <v>531020</v>
      </c>
      <c r="Q28" s="43">
        <v>536341</v>
      </c>
      <c r="R28" s="43">
        <v>539456</v>
      </c>
    </row>
    <row r="29" spans="1:18" ht="14.1" customHeight="1" x14ac:dyDescent="0.2">
      <c r="A29" s="148" t="s">
        <v>189</v>
      </c>
      <c r="B29" s="148"/>
      <c r="C29" s="44">
        <v>8286853</v>
      </c>
      <c r="D29" s="43">
        <v>8822208</v>
      </c>
      <c r="E29" s="43">
        <v>9804371</v>
      </c>
      <c r="F29" s="43">
        <v>12044060</v>
      </c>
      <c r="G29" s="43">
        <v>15592632</v>
      </c>
      <c r="H29" s="43">
        <v>19910341</v>
      </c>
      <c r="I29" s="44">
        <v>19763047</v>
      </c>
      <c r="J29" s="43">
        <v>19142302</v>
      </c>
      <c r="K29" s="43">
        <v>18537227</v>
      </c>
      <c r="L29" s="44">
        <v>17953647</v>
      </c>
      <c r="M29" s="43">
        <v>16995793</v>
      </c>
      <c r="N29" s="43">
        <v>16015451</v>
      </c>
      <c r="O29" s="43">
        <v>15464140</v>
      </c>
      <c r="P29" s="43">
        <v>15696153</v>
      </c>
      <c r="Q29" s="43">
        <v>16011830</v>
      </c>
      <c r="R29" s="43">
        <v>16314533</v>
      </c>
    </row>
    <row r="30" spans="1:18" ht="14.1" customHeight="1" x14ac:dyDescent="0.2">
      <c r="A30" s="41"/>
      <c r="B30" s="39" t="s">
        <v>334</v>
      </c>
      <c r="C30" s="44"/>
      <c r="D30" s="43"/>
      <c r="E30" s="43"/>
      <c r="F30" s="43"/>
      <c r="G30" s="43"/>
      <c r="H30" s="43"/>
      <c r="I30" s="44"/>
      <c r="J30" s="43"/>
      <c r="K30" s="43"/>
      <c r="L30" s="44"/>
      <c r="M30" s="43"/>
      <c r="N30" s="43"/>
      <c r="O30" s="145">
        <v>278800</v>
      </c>
      <c r="P30" s="145">
        <v>866100</v>
      </c>
      <c r="Q30" s="145">
        <v>1941100</v>
      </c>
      <c r="R30" s="145">
        <v>2710400</v>
      </c>
    </row>
    <row r="31" spans="1:18" ht="14.1" customHeight="1" x14ac:dyDescent="0.2">
      <c r="A31" s="150" t="s">
        <v>190</v>
      </c>
      <c r="B31" s="150"/>
      <c r="C31" s="44">
        <f t="shared" ref="C31:Q31" si="5">SUM(C32:C35)</f>
        <v>1383747</v>
      </c>
      <c r="D31" s="44">
        <f t="shared" si="5"/>
        <v>3425989</v>
      </c>
      <c r="E31" s="44">
        <f t="shared" si="5"/>
        <v>1680188</v>
      </c>
      <c r="F31" s="44">
        <f t="shared" si="5"/>
        <v>5161337</v>
      </c>
      <c r="G31" s="44">
        <f t="shared" si="5"/>
        <v>4956868</v>
      </c>
      <c r="H31" s="44">
        <f t="shared" si="5"/>
        <v>5041055</v>
      </c>
      <c r="I31" s="44">
        <f t="shared" si="5"/>
        <v>4425200</v>
      </c>
      <c r="J31" s="44">
        <f t="shared" si="5"/>
        <v>3655876</v>
      </c>
      <c r="K31" s="44">
        <f t="shared" si="5"/>
        <v>2932529</v>
      </c>
      <c r="L31" s="44">
        <f t="shared" si="5"/>
        <v>2318556</v>
      </c>
      <c r="M31" s="44">
        <f t="shared" si="5"/>
        <v>2975331</v>
      </c>
      <c r="N31" s="44">
        <f t="shared" si="5"/>
        <v>2537292</v>
      </c>
      <c r="O31" s="44">
        <f t="shared" si="5"/>
        <v>1518271</v>
      </c>
      <c r="P31" s="44">
        <f t="shared" si="5"/>
        <v>655069</v>
      </c>
      <c r="Q31" s="44">
        <f t="shared" si="5"/>
        <v>894028</v>
      </c>
      <c r="R31" s="44">
        <f>SUM(R32:R35)</f>
        <v>578724</v>
      </c>
    </row>
    <row r="32" spans="1:18" ht="14.1" customHeight="1" x14ac:dyDescent="0.2">
      <c r="A32" s="39"/>
      <c r="B32" s="39" t="s">
        <v>5</v>
      </c>
      <c r="C32" s="44">
        <v>1241235</v>
      </c>
      <c r="D32" s="43">
        <v>1720225</v>
      </c>
      <c r="E32" s="43">
        <v>1599468</v>
      </c>
      <c r="F32" s="43">
        <v>4987799</v>
      </c>
      <c r="G32" s="43">
        <v>4645924</v>
      </c>
      <c r="H32" s="43">
        <v>4564548</v>
      </c>
      <c r="I32" s="44">
        <v>3986172</v>
      </c>
      <c r="J32" s="43">
        <v>3266689</v>
      </c>
      <c r="K32" s="43">
        <v>2578466</v>
      </c>
      <c r="L32" s="44">
        <v>1873763</v>
      </c>
      <c r="M32" s="43">
        <v>2479792</v>
      </c>
      <c r="N32" s="43">
        <v>2165642</v>
      </c>
      <c r="O32" s="43">
        <v>1164067</v>
      </c>
      <c r="P32" s="43">
        <v>116750</v>
      </c>
      <c r="Q32" s="43">
        <v>0</v>
      </c>
      <c r="R32" s="43">
        <v>1</v>
      </c>
    </row>
    <row r="33" spans="1:18" ht="14.1" customHeight="1" x14ac:dyDescent="0.2">
      <c r="A33" s="41"/>
      <c r="B33" s="39" t="s">
        <v>6</v>
      </c>
      <c r="C33" s="44">
        <v>0</v>
      </c>
      <c r="D33" s="43">
        <v>1598393</v>
      </c>
      <c r="E33" s="43">
        <v>0</v>
      </c>
      <c r="F33" s="43">
        <v>0</v>
      </c>
      <c r="G33" s="43">
        <v>0</v>
      </c>
      <c r="H33" s="43">
        <v>0</v>
      </c>
      <c r="I33" s="44">
        <v>0</v>
      </c>
      <c r="J33" s="43">
        <v>0</v>
      </c>
      <c r="K33" s="43">
        <v>0</v>
      </c>
      <c r="L33" s="44">
        <v>0</v>
      </c>
      <c r="M33" s="43">
        <v>0</v>
      </c>
      <c r="N33" s="43">
        <v>0</v>
      </c>
      <c r="O33" s="43">
        <v>0</v>
      </c>
      <c r="P33" s="43">
        <v>1</v>
      </c>
      <c r="Q33" s="43">
        <v>0</v>
      </c>
      <c r="R33" s="43">
        <v>1</v>
      </c>
    </row>
    <row r="34" spans="1:18" ht="14.1" customHeight="1" x14ac:dyDescent="0.2">
      <c r="A34" s="41"/>
      <c r="B34" s="39" t="s">
        <v>7</v>
      </c>
      <c r="C34" s="44">
        <v>142512</v>
      </c>
      <c r="D34" s="43">
        <v>107371</v>
      </c>
      <c r="E34" s="43">
        <v>80720</v>
      </c>
      <c r="F34" s="43">
        <v>173538</v>
      </c>
      <c r="G34" s="43">
        <v>310944</v>
      </c>
      <c r="H34" s="43">
        <v>476507</v>
      </c>
      <c r="I34" s="44">
        <v>439028</v>
      </c>
      <c r="J34" s="43">
        <v>389187</v>
      </c>
      <c r="K34" s="43">
        <v>354063</v>
      </c>
      <c r="L34" s="44">
        <v>444793</v>
      </c>
      <c r="M34" s="43">
        <v>495539</v>
      </c>
      <c r="N34" s="43">
        <v>371650</v>
      </c>
      <c r="O34" s="43">
        <v>354204</v>
      </c>
      <c r="P34" s="43">
        <v>538317</v>
      </c>
      <c r="Q34" s="43">
        <v>894028</v>
      </c>
      <c r="R34" s="43">
        <v>578721</v>
      </c>
    </row>
    <row r="35" spans="1:18" ht="14.1" customHeight="1" x14ac:dyDescent="0.2">
      <c r="A35" s="41"/>
      <c r="B35" s="39" t="s">
        <v>8</v>
      </c>
      <c r="C35" s="44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4">
        <v>0</v>
      </c>
      <c r="J35" s="43">
        <v>0</v>
      </c>
      <c r="K35" s="43">
        <v>0</v>
      </c>
      <c r="L35" s="44">
        <v>0</v>
      </c>
      <c r="M35" s="43">
        <v>0</v>
      </c>
      <c r="N35" s="43">
        <v>0</v>
      </c>
      <c r="O35" s="43">
        <v>0</v>
      </c>
      <c r="P35" s="43">
        <v>1</v>
      </c>
      <c r="Q35" s="43">
        <v>0</v>
      </c>
      <c r="R35" s="43">
        <v>1</v>
      </c>
    </row>
    <row r="36" spans="1:18" ht="14.1" customHeight="1" x14ac:dyDescent="0.2">
      <c r="A36" s="148" t="s">
        <v>191</v>
      </c>
      <c r="B36" s="148"/>
      <c r="C36" s="44">
        <v>97062</v>
      </c>
      <c r="D36" s="43">
        <v>131558</v>
      </c>
      <c r="E36" s="43">
        <v>123017</v>
      </c>
      <c r="F36" s="43">
        <v>105270</v>
      </c>
      <c r="G36" s="43">
        <v>75211</v>
      </c>
      <c r="H36" s="43">
        <v>37813</v>
      </c>
      <c r="I36" s="44">
        <v>31638</v>
      </c>
      <c r="J36" s="43">
        <v>28961</v>
      </c>
      <c r="K36" s="43">
        <v>13136</v>
      </c>
      <c r="L36" s="44">
        <v>0</v>
      </c>
      <c r="M36" s="43">
        <v>0</v>
      </c>
      <c r="N36" s="43">
        <v>0</v>
      </c>
      <c r="O36" s="43">
        <v>0</v>
      </c>
      <c r="P36" s="43">
        <v>1</v>
      </c>
      <c r="Q36" s="43">
        <v>0</v>
      </c>
      <c r="R36" s="43">
        <v>1</v>
      </c>
    </row>
    <row r="37" spans="1:18" ht="14.1" customHeight="1" x14ac:dyDescent="0.2">
      <c r="A37" s="148" t="s">
        <v>192</v>
      </c>
      <c r="B37" s="148"/>
      <c r="C37" s="44">
        <v>311642</v>
      </c>
      <c r="D37" s="43">
        <v>329385</v>
      </c>
      <c r="E37" s="43">
        <v>550286</v>
      </c>
      <c r="F37" s="43">
        <v>769491</v>
      </c>
      <c r="G37" s="43">
        <v>780497</v>
      </c>
      <c r="H37" s="43">
        <v>819431</v>
      </c>
      <c r="I37" s="44">
        <v>834716</v>
      </c>
      <c r="J37" s="43">
        <v>874011</v>
      </c>
      <c r="K37" s="43">
        <v>873023</v>
      </c>
      <c r="L37" s="44">
        <v>893052</v>
      </c>
      <c r="M37" s="43">
        <v>911425</v>
      </c>
      <c r="N37" s="43">
        <v>931757</v>
      </c>
      <c r="O37" s="43">
        <v>941539</v>
      </c>
      <c r="P37" s="43">
        <v>946032</v>
      </c>
      <c r="Q37" s="43">
        <v>951759</v>
      </c>
      <c r="R37" s="43">
        <v>956224</v>
      </c>
    </row>
    <row r="38" spans="1:18" ht="14.1" customHeight="1" x14ac:dyDescent="0.2"/>
    <row r="39" spans="1:18" ht="14.1" customHeight="1" x14ac:dyDescent="0.2"/>
    <row r="40" spans="1:18" ht="14.1" customHeight="1" x14ac:dyDescent="0.2"/>
    <row r="41" spans="1:18" ht="14.1" customHeight="1" x14ac:dyDescent="0.2"/>
    <row r="42" spans="1:18" ht="14.1" customHeight="1" x14ac:dyDescent="0.2"/>
    <row r="43" spans="1:18" ht="14.1" customHeight="1" x14ac:dyDescent="0.2"/>
    <row r="44" spans="1:18" ht="14.1" customHeight="1" x14ac:dyDescent="0.2"/>
    <row r="45" spans="1:18" ht="14.1" customHeight="1" x14ac:dyDescent="0.2"/>
    <row r="46" spans="1:18" ht="14.1" customHeight="1" x14ac:dyDescent="0.2"/>
    <row r="47" spans="1:18" ht="14.1" customHeight="1" x14ac:dyDescent="0.2"/>
    <row r="48" spans="1:18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</sheetData>
  <mergeCells count="16">
    <mergeCell ref="A36:B36"/>
    <mergeCell ref="A37:B37"/>
    <mergeCell ref="A22:B22"/>
    <mergeCell ref="A23:B23"/>
    <mergeCell ref="A29:B29"/>
    <mergeCell ref="A31:B31"/>
    <mergeCell ref="A24:B24"/>
    <mergeCell ref="A25:B25"/>
    <mergeCell ref="A20:B20"/>
    <mergeCell ref="A21:B21"/>
    <mergeCell ref="A4:B4"/>
    <mergeCell ref="A5:A15"/>
    <mergeCell ref="A16:B16"/>
    <mergeCell ref="A17:B17"/>
    <mergeCell ref="A18:B18"/>
    <mergeCell ref="A19:B19"/>
  </mergeCells>
  <phoneticPr fontId="2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/>
  </sheetPr>
  <dimension ref="A1:Q381"/>
  <sheetViews>
    <sheetView workbookViewId="0">
      <selection activeCell="B3" sqref="B3:Q3"/>
    </sheetView>
  </sheetViews>
  <sheetFormatPr defaultColWidth="9" defaultRowHeight="12" x14ac:dyDescent="0.15"/>
  <cols>
    <col min="1" max="1" width="24.77734375" style="18" customWidth="1"/>
    <col min="2" max="9" width="8.6640625" style="18" customWidth="1"/>
    <col min="10" max="11" width="8.6640625" style="101" customWidth="1"/>
    <col min="12" max="13" width="8.6640625" style="18" customWidth="1"/>
    <col min="14" max="16384" width="9" style="18"/>
  </cols>
  <sheetData>
    <row r="1" spans="1:17" ht="15" customHeight="1" x14ac:dyDescent="0.2">
      <c r="A1" s="31" t="s">
        <v>83</v>
      </c>
      <c r="L1" s="32" t="str">
        <f>[4]財政指標!$M$1</f>
        <v>湯津上村</v>
      </c>
      <c r="P1" s="32" t="str">
        <f>[4]財政指標!$M$1</f>
        <v>湯津上村</v>
      </c>
    </row>
    <row r="2" spans="1:17" ht="15" customHeight="1" x14ac:dyDescent="0.15">
      <c r="M2" s="18" t="s">
        <v>148</v>
      </c>
      <c r="Q2" s="18" t="s">
        <v>148</v>
      </c>
    </row>
    <row r="3" spans="1:17" ht="18" customHeight="1" x14ac:dyDescent="0.15">
      <c r="A3" s="17"/>
      <c r="B3" s="17" t="s">
        <v>168</v>
      </c>
      <c r="C3" s="17" t="s">
        <v>197</v>
      </c>
      <c r="D3" s="17" t="s">
        <v>198</v>
      </c>
      <c r="E3" s="17" t="s">
        <v>199</v>
      </c>
      <c r="F3" s="17" t="s">
        <v>200</v>
      </c>
      <c r="G3" s="17" t="s">
        <v>201</v>
      </c>
      <c r="H3" s="17" t="s">
        <v>202</v>
      </c>
      <c r="I3" s="17" t="s">
        <v>203</v>
      </c>
      <c r="J3" s="14" t="s">
        <v>224</v>
      </c>
      <c r="K3" s="14" t="s">
        <v>226</v>
      </c>
      <c r="L3" s="102" t="s">
        <v>206</v>
      </c>
      <c r="M3" s="102" t="s">
        <v>207</v>
      </c>
      <c r="N3" s="102" t="s">
        <v>208</v>
      </c>
      <c r="O3" s="2" t="s">
        <v>265</v>
      </c>
      <c r="P3" s="2" t="s">
        <v>266</v>
      </c>
      <c r="Q3" s="2" t="s">
        <v>267</v>
      </c>
    </row>
    <row r="4" spans="1:17" ht="18" customHeight="1" x14ac:dyDescent="0.15">
      <c r="A4" s="19" t="s">
        <v>299</v>
      </c>
      <c r="B4" s="16"/>
      <c r="C4" s="17"/>
      <c r="D4" s="17">
        <v>62825</v>
      </c>
      <c r="E4" s="17">
        <v>74611</v>
      </c>
      <c r="F4" s="17">
        <v>70385</v>
      </c>
      <c r="G4" s="17">
        <v>70578</v>
      </c>
      <c r="H4" s="17">
        <v>70694</v>
      </c>
      <c r="I4" s="17">
        <v>75142</v>
      </c>
      <c r="J4" s="103">
        <v>74549</v>
      </c>
      <c r="K4" s="13">
        <v>75795</v>
      </c>
      <c r="L4" s="52">
        <v>62150</v>
      </c>
      <c r="M4" s="52">
        <v>62329</v>
      </c>
      <c r="N4" s="52">
        <v>63214</v>
      </c>
      <c r="O4" s="52">
        <v>61322</v>
      </c>
      <c r="P4" s="52">
        <v>61143</v>
      </c>
      <c r="Q4" s="52">
        <v>58858</v>
      </c>
    </row>
    <row r="5" spans="1:17" ht="18" customHeight="1" x14ac:dyDescent="0.15">
      <c r="A5" s="19" t="s">
        <v>300</v>
      </c>
      <c r="B5" s="16"/>
      <c r="C5" s="17"/>
      <c r="D5" s="17">
        <v>436984</v>
      </c>
      <c r="E5" s="17">
        <v>485839</v>
      </c>
      <c r="F5" s="17">
        <v>675140</v>
      </c>
      <c r="G5" s="17">
        <v>406503</v>
      </c>
      <c r="H5" s="17">
        <v>496702</v>
      </c>
      <c r="I5" s="17">
        <v>481703</v>
      </c>
      <c r="J5" s="103">
        <v>563007</v>
      </c>
      <c r="K5" s="13">
        <v>528199</v>
      </c>
      <c r="L5" s="52">
        <v>588684</v>
      </c>
      <c r="M5" s="52">
        <v>768077</v>
      </c>
      <c r="N5" s="52">
        <v>536795</v>
      </c>
      <c r="O5" s="52">
        <v>474038</v>
      </c>
      <c r="P5" s="52">
        <v>1015900</v>
      </c>
      <c r="Q5" s="52">
        <v>1184814</v>
      </c>
    </row>
    <row r="6" spans="1:17" ht="18" customHeight="1" x14ac:dyDescent="0.15">
      <c r="A6" s="19" t="s">
        <v>301</v>
      </c>
      <c r="B6" s="16"/>
      <c r="C6" s="17"/>
      <c r="D6" s="17">
        <v>210400</v>
      </c>
      <c r="E6" s="17">
        <v>257804</v>
      </c>
      <c r="F6" s="17">
        <v>332932</v>
      </c>
      <c r="G6" s="17">
        <v>416222</v>
      </c>
      <c r="H6" s="17">
        <v>358764</v>
      </c>
      <c r="I6" s="17">
        <v>395334</v>
      </c>
      <c r="J6" s="103">
        <v>384105</v>
      </c>
      <c r="K6" s="101">
        <v>403070</v>
      </c>
      <c r="L6" s="52">
        <v>466492</v>
      </c>
      <c r="M6" s="52">
        <v>331498</v>
      </c>
      <c r="N6" s="52">
        <v>346430</v>
      </c>
      <c r="O6" s="52">
        <v>380784</v>
      </c>
      <c r="P6" s="52">
        <v>391727</v>
      </c>
      <c r="Q6" s="52">
        <v>410936</v>
      </c>
    </row>
    <row r="7" spans="1:17" ht="18" customHeight="1" x14ac:dyDescent="0.15">
      <c r="A7" s="19" t="s">
        <v>302</v>
      </c>
      <c r="B7" s="16"/>
      <c r="C7" s="17"/>
      <c r="D7" s="17">
        <v>204938</v>
      </c>
      <c r="E7" s="17">
        <v>201605</v>
      </c>
      <c r="F7" s="17">
        <v>211553</v>
      </c>
      <c r="G7" s="17">
        <v>234073</v>
      </c>
      <c r="H7" s="17">
        <v>309889</v>
      </c>
      <c r="I7" s="17">
        <v>252011</v>
      </c>
      <c r="J7" s="103">
        <v>244905</v>
      </c>
      <c r="K7" s="13">
        <v>259853</v>
      </c>
      <c r="L7" s="52">
        <v>245243</v>
      </c>
      <c r="M7" s="52">
        <v>238588</v>
      </c>
      <c r="N7" s="52">
        <v>255341</v>
      </c>
      <c r="O7" s="52">
        <v>296438</v>
      </c>
      <c r="P7" s="52">
        <v>266500</v>
      </c>
      <c r="Q7" s="52">
        <v>293610</v>
      </c>
    </row>
    <row r="8" spans="1:17" ht="18" customHeight="1" x14ac:dyDescent="0.15">
      <c r="A8" s="19" t="s">
        <v>303</v>
      </c>
      <c r="B8" s="16"/>
      <c r="C8" s="17"/>
      <c r="D8" s="17">
        <v>28</v>
      </c>
      <c r="E8" s="17">
        <v>28</v>
      </c>
      <c r="F8" s="17">
        <v>11</v>
      </c>
      <c r="G8" s="17">
        <v>24</v>
      </c>
      <c r="H8" s="17">
        <v>19</v>
      </c>
      <c r="I8" s="17">
        <v>11</v>
      </c>
      <c r="J8" s="103">
        <v>9</v>
      </c>
      <c r="K8" s="13">
        <v>12</v>
      </c>
      <c r="L8" s="52">
        <v>14</v>
      </c>
      <c r="M8" s="52">
        <v>11</v>
      </c>
      <c r="N8" s="52">
        <v>10</v>
      </c>
      <c r="O8" s="52">
        <v>10</v>
      </c>
      <c r="P8" s="52">
        <v>8</v>
      </c>
      <c r="Q8" s="52">
        <v>8</v>
      </c>
    </row>
    <row r="9" spans="1:17" ht="18" customHeight="1" x14ac:dyDescent="0.15">
      <c r="A9" s="19" t="s">
        <v>304</v>
      </c>
      <c r="B9" s="16"/>
      <c r="C9" s="17"/>
      <c r="D9" s="17">
        <v>467169</v>
      </c>
      <c r="E9" s="17">
        <v>268618</v>
      </c>
      <c r="F9" s="17">
        <v>375819</v>
      </c>
      <c r="G9" s="17">
        <v>460095</v>
      </c>
      <c r="H9" s="17">
        <v>417054</v>
      </c>
      <c r="I9" s="17">
        <v>632490</v>
      </c>
      <c r="J9" s="103">
        <v>404439</v>
      </c>
      <c r="K9" s="13">
        <v>231533</v>
      </c>
      <c r="L9" s="52">
        <v>351743</v>
      </c>
      <c r="M9" s="52">
        <v>302916</v>
      </c>
      <c r="N9" s="52">
        <v>359755</v>
      </c>
      <c r="O9" s="52">
        <v>258529</v>
      </c>
      <c r="P9" s="52">
        <v>208064</v>
      </c>
      <c r="Q9" s="52">
        <v>249745</v>
      </c>
    </row>
    <row r="10" spans="1:17" ht="18" customHeight="1" x14ac:dyDescent="0.15">
      <c r="A10" s="19" t="s">
        <v>305</v>
      </c>
      <c r="B10" s="16"/>
      <c r="C10" s="17"/>
      <c r="D10" s="17">
        <v>121243</v>
      </c>
      <c r="E10" s="17">
        <v>172792</v>
      </c>
      <c r="F10" s="17">
        <v>163382</v>
      </c>
      <c r="G10" s="17">
        <v>110234</v>
      </c>
      <c r="H10" s="17">
        <v>106505</v>
      </c>
      <c r="I10" s="17">
        <v>108265</v>
      </c>
      <c r="J10" s="103">
        <v>118857</v>
      </c>
      <c r="K10" s="13">
        <v>123864</v>
      </c>
      <c r="L10" s="52">
        <v>112252</v>
      </c>
      <c r="M10" s="52">
        <v>83649</v>
      </c>
      <c r="N10" s="52">
        <v>81720</v>
      </c>
      <c r="O10" s="52">
        <v>81410</v>
      </c>
      <c r="P10" s="52">
        <v>81626</v>
      </c>
      <c r="Q10" s="52">
        <v>85434</v>
      </c>
    </row>
    <row r="11" spans="1:17" ht="18" customHeight="1" x14ac:dyDescent="0.15">
      <c r="A11" s="19" t="s">
        <v>306</v>
      </c>
      <c r="B11" s="16"/>
      <c r="C11" s="17"/>
      <c r="D11" s="17">
        <v>202034</v>
      </c>
      <c r="E11" s="17">
        <v>286894</v>
      </c>
      <c r="F11" s="17">
        <v>410058</v>
      </c>
      <c r="G11" s="17">
        <v>425735</v>
      </c>
      <c r="H11" s="17">
        <v>289423</v>
      </c>
      <c r="I11" s="17">
        <v>399087</v>
      </c>
      <c r="J11" s="103">
        <v>433930</v>
      </c>
      <c r="K11" s="103">
        <v>367943</v>
      </c>
      <c r="L11" s="52">
        <v>334080</v>
      </c>
      <c r="M11" s="52">
        <v>340016</v>
      </c>
      <c r="N11" s="52">
        <v>454536</v>
      </c>
      <c r="O11" s="52">
        <v>414703</v>
      </c>
      <c r="P11" s="52">
        <v>474727</v>
      </c>
      <c r="Q11" s="52">
        <v>285213</v>
      </c>
    </row>
    <row r="12" spans="1:17" ht="18" customHeight="1" x14ac:dyDescent="0.15">
      <c r="A12" s="19" t="s">
        <v>307</v>
      </c>
      <c r="B12" s="16"/>
      <c r="C12" s="17"/>
      <c r="D12" s="17">
        <v>89640</v>
      </c>
      <c r="E12" s="17">
        <v>98555</v>
      </c>
      <c r="F12" s="17">
        <v>104367</v>
      </c>
      <c r="G12" s="17">
        <v>107020</v>
      </c>
      <c r="H12" s="17">
        <v>131880</v>
      </c>
      <c r="I12" s="17">
        <v>135186</v>
      </c>
      <c r="J12" s="103">
        <v>119317</v>
      </c>
      <c r="K12" s="103">
        <v>138036</v>
      </c>
      <c r="L12" s="52">
        <v>145156</v>
      </c>
      <c r="M12" s="52">
        <v>129014</v>
      </c>
      <c r="N12" s="52">
        <v>139184</v>
      </c>
      <c r="O12" s="52">
        <v>117324</v>
      </c>
      <c r="P12" s="52">
        <v>115934</v>
      </c>
      <c r="Q12" s="52">
        <v>119145</v>
      </c>
    </row>
    <row r="13" spans="1:17" ht="18" customHeight="1" x14ac:dyDescent="0.15">
      <c r="A13" s="19" t="s">
        <v>308</v>
      </c>
      <c r="B13" s="16"/>
      <c r="C13" s="17"/>
      <c r="D13" s="17">
        <v>626501</v>
      </c>
      <c r="E13" s="17">
        <v>261136</v>
      </c>
      <c r="F13" s="17">
        <v>365018</v>
      </c>
      <c r="G13" s="17">
        <v>330150</v>
      </c>
      <c r="H13" s="17">
        <v>274551</v>
      </c>
      <c r="I13" s="17">
        <v>291427</v>
      </c>
      <c r="J13" s="103">
        <v>312795</v>
      </c>
      <c r="K13" s="103">
        <v>285356</v>
      </c>
      <c r="L13" s="52">
        <v>288264</v>
      </c>
      <c r="M13" s="52">
        <v>302570</v>
      </c>
      <c r="N13" s="52">
        <v>295078</v>
      </c>
      <c r="O13" s="52">
        <v>282675</v>
      </c>
      <c r="P13" s="52">
        <v>300513</v>
      </c>
      <c r="Q13" s="52">
        <v>448235</v>
      </c>
    </row>
    <row r="14" spans="1:17" ht="18" customHeight="1" x14ac:dyDescent="0.15">
      <c r="A14" s="19" t="s">
        <v>309</v>
      </c>
      <c r="B14" s="16"/>
      <c r="C14" s="17"/>
      <c r="D14" s="17">
        <v>18572</v>
      </c>
      <c r="E14" s="17">
        <v>9342</v>
      </c>
      <c r="F14" s="17">
        <v>0</v>
      </c>
      <c r="G14" s="17">
        <v>332</v>
      </c>
      <c r="H14" s="17">
        <v>10608</v>
      </c>
      <c r="I14" s="17">
        <v>0</v>
      </c>
      <c r="J14" s="103">
        <v>0</v>
      </c>
      <c r="K14" s="103">
        <v>21641</v>
      </c>
      <c r="L14" s="52">
        <v>31858</v>
      </c>
      <c r="M14" s="52">
        <v>73357</v>
      </c>
      <c r="N14" s="52">
        <v>169703</v>
      </c>
      <c r="O14" s="52">
        <v>418</v>
      </c>
      <c r="P14" s="52">
        <v>0</v>
      </c>
      <c r="Q14" s="52">
        <v>10065</v>
      </c>
    </row>
    <row r="15" spans="1:17" ht="18" customHeight="1" x14ac:dyDescent="0.15">
      <c r="A15" s="19" t="s">
        <v>310</v>
      </c>
      <c r="B15" s="16"/>
      <c r="C15" s="17"/>
      <c r="D15" s="17">
        <v>141730</v>
      </c>
      <c r="E15" s="17">
        <v>151580</v>
      </c>
      <c r="F15" s="17">
        <v>157623</v>
      </c>
      <c r="G15" s="17">
        <v>166020</v>
      </c>
      <c r="H15" s="17">
        <v>186183</v>
      </c>
      <c r="I15" s="17">
        <v>182543</v>
      </c>
      <c r="J15" s="103">
        <v>187431</v>
      </c>
      <c r="K15" s="13">
        <v>192027</v>
      </c>
      <c r="L15" s="52">
        <v>185747</v>
      </c>
      <c r="M15" s="52">
        <v>159619</v>
      </c>
      <c r="N15" s="52">
        <v>153310</v>
      </c>
      <c r="O15" s="52">
        <v>166933</v>
      </c>
      <c r="P15" s="52">
        <v>193253</v>
      </c>
      <c r="Q15" s="52">
        <v>197938</v>
      </c>
    </row>
    <row r="16" spans="1:17" ht="18" customHeight="1" x14ac:dyDescent="0.15">
      <c r="A16" s="19" t="s">
        <v>72</v>
      </c>
      <c r="B16" s="16"/>
      <c r="C16" s="17"/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03">
        <v>0</v>
      </c>
      <c r="K16" s="13">
        <v>0</v>
      </c>
      <c r="L16" s="52">
        <v>0</v>
      </c>
      <c r="M16" s="52">
        <v>0</v>
      </c>
      <c r="N16" s="52">
        <v>0</v>
      </c>
      <c r="O16" s="52">
        <v>0</v>
      </c>
      <c r="P16" s="52">
        <v>0</v>
      </c>
      <c r="Q16" s="52">
        <v>0</v>
      </c>
    </row>
    <row r="17" spans="1:17" ht="18" customHeight="1" x14ac:dyDescent="0.15">
      <c r="A17" s="19" t="s">
        <v>95</v>
      </c>
      <c r="B17" s="16"/>
      <c r="C17" s="17"/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03">
        <v>0</v>
      </c>
      <c r="K17" s="13">
        <v>0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  <c r="Q17" s="52">
        <v>0</v>
      </c>
    </row>
    <row r="18" spans="1:17" ht="18" customHeight="1" x14ac:dyDescent="0.15">
      <c r="A18" s="19" t="s">
        <v>94</v>
      </c>
      <c r="B18" s="16"/>
      <c r="C18" s="17"/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03">
        <v>0</v>
      </c>
      <c r="K18" s="13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</row>
    <row r="19" spans="1:17" ht="18" customHeight="1" x14ac:dyDescent="0.15">
      <c r="A19" s="19" t="s">
        <v>96</v>
      </c>
      <c r="B19" s="16">
        <f t="shared" ref="B19:N19" si="0">SUM(B4:B18)</f>
        <v>0</v>
      </c>
      <c r="C19" s="17">
        <f t="shared" si="0"/>
        <v>0</v>
      </c>
      <c r="D19" s="17">
        <f t="shared" si="0"/>
        <v>2582064</v>
      </c>
      <c r="E19" s="17">
        <f t="shared" si="0"/>
        <v>2268804</v>
      </c>
      <c r="F19" s="17">
        <f t="shared" si="0"/>
        <v>2866288</v>
      </c>
      <c r="G19" s="17">
        <f t="shared" si="0"/>
        <v>2726986</v>
      </c>
      <c r="H19" s="17">
        <f t="shared" si="0"/>
        <v>2652272</v>
      </c>
      <c r="I19" s="17">
        <f t="shared" si="0"/>
        <v>2953199</v>
      </c>
      <c r="J19" s="17">
        <f t="shared" si="0"/>
        <v>2843344</v>
      </c>
      <c r="K19" s="17">
        <f t="shared" si="0"/>
        <v>2627329</v>
      </c>
      <c r="L19" s="53">
        <f t="shared" si="0"/>
        <v>2811683</v>
      </c>
      <c r="M19" s="53">
        <f t="shared" si="0"/>
        <v>2791644</v>
      </c>
      <c r="N19" s="53">
        <f t="shared" si="0"/>
        <v>2855076</v>
      </c>
      <c r="O19" s="53">
        <f>SUM(O4:O18)</f>
        <v>2534584</v>
      </c>
      <c r="P19" s="53">
        <f>SUM(P4:P18)</f>
        <v>3109395</v>
      </c>
      <c r="Q19" s="53">
        <f>SUM(Q4:Q18)</f>
        <v>3344001</v>
      </c>
    </row>
    <row r="20" spans="1:17" ht="18" customHeight="1" x14ac:dyDescent="0.15"/>
    <row r="21" spans="1:17" ht="18" customHeight="1" x14ac:dyDescent="0.15"/>
    <row r="22" spans="1:17" ht="18" customHeight="1" x14ac:dyDescent="0.15"/>
    <row r="23" spans="1:17" ht="18" customHeight="1" x14ac:dyDescent="0.15"/>
    <row r="24" spans="1:17" ht="18" customHeight="1" x14ac:dyDescent="0.15"/>
    <row r="25" spans="1:17" ht="18" customHeight="1" x14ac:dyDescent="0.15"/>
    <row r="26" spans="1:17" ht="18" customHeight="1" x14ac:dyDescent="0.15"/>
    <row r="27" spans="1:17" ht="18" customHeight="1" x14ac:dyDescent="0.15"/>
    <row r="28" spans="1:17" ht="18" customHeight="1" x14ac:dyDescent="0.15"/>
    <row r="29" spans="1:17" ht="18" customHeight="1" x14ac:dyDescent="0.15"/>
    <row r="30" spans="1:17" ht="18" customHeight="1" x14ac:dyDescent="0.2">
      <c r="A30" s="31" t="s">
        <v>84</v>
      </c>
      <c r="L30" s="32"/>
      <c r="M30" s="32" t="str">
        <f>[4]財政指標!$M$1</f>
        <v>湯津上村</v>
      </c>
      <c r="P30" s="32"/>
      <c r="Q30" s="2" t="s">
        <v>267</v>
      </c>
    </row>
    <row r="31" spans="1:17" ht="18" customHeight="1" x14ac:dyDescent="0.15"/>
    <row r="32" spans="1:17" ht="18" customHeight="1" x14ac:dyDescent="0.15">
      <c r="A32" s="17"/>
      <c r="B32" s="17" t="s">
        <v>168</v>
      </c>
      <c r="C32" s="17" t="s">
        <v>197</v>
      </c>
      <c r="D32" s="17" t="s">
        <v>198</v>
      </c>
      <c r="E32" s="17" t="s">
        <v>199</v>
      </c>
      <c r="F32" s="17" t="s">
        <v>200</v>
      </c>
      <c r="G32" s="17" t="s">
        <v>201</v>
      </c>
      <c r="H32" s="17" t="s">
        <v>202</v>
      </c>
      <c r="I32" s="17" t="s">
        <v>203</v>
      </c>
      <c r="J32" s="14" t="s">
        <v>224</v>
      </c>
      <c r="K32" s="14" t="s">
        <v>226</v>
      </c>
      <c r="L32" s="12" t="s">
        <v>206</v>
      </c>
      <c r="M32" s="5" t="s">
        <v>207</v>
      </c>
      <c r="N32" s="5" t="s">
        <v>208</v>
      </c>
      <c r="O32" s="2" t="s">
        <v>265</v>
      </c>
      <c r="P32" s="2" t="s">
        <v>266</v>
      </c>
      <c r="Q32" s="2" t="s">
        <v>267</v>
      </c>
    </row>
    <row r="33" spans="1:17" s="34" customFormat="1" ht="18" customHeight="1" x14ac:dyDescent="0.15">
      <c r="A33" s="19" t="s">
        <v>299</v>
      </c>
      <c r="B33" s="33" t="e">
        <f t="shared" ref="B33:Q33" si="1">B4/B$19*100</f>
        <v>#DIV/0!</v>
      </c>
      <c r="C33" s="33" t="e">
        <f t="shared" si="1"/>
        <v>#DIV/0!</v>
      </c>
      <c r="D33" s="33">
        <f t="shared" si="1"/>
        <v>2.4331310145681901</v>
      </c>
      <c r="E33" s="33">
        <f t="shared" si="1"/>
        <v>3.2885608452735449</v>
      </c>
      <c r="F33" s="33">
        <f t="shared" si="1"/>
        <v>2.45561506729261</v>
      </c>
      <c r="G33" s="33">
        <f t="shared" si="1"/>
        <v>2.5881320989546701</v>
      </c>
      <c r="H33" s="33">
        <f t="shared" si="1"/>
        <v>2.6654128988278729</v>
      </c>
      <c r="I33" s="33">
        <f t="shared" si="1"/>
        <v>2.5444272465214839</v>
      </c>
      <c r="J33" s="33">
        <f t="shared" si="1"/>
        <v>2.6218776201542973</v>
      </c>
      <c r="K33" s="33">
        <f t="shared" si="1"/>
        <v>2.8848690057469013</v>
      </c>
      <c r="L33" s="33">
        <f t="shared" si="1"/>
        <v>2.2104198801927528</v>
      </c>
      <c r="M33" s="33">
        <f t="shared" si="1"/>
        <v>2.2326987251956196</v>
      </c>
      <c r="N33" s="33">
        <f t="shared" si="1"/>
        <v>2.2140916739169114</v>
      </c>
      <c r="O33" s="33">
        <f t="shared" si="1"/>
        <v>2.4194108382282855</v>
      </c>
      <c r="P33" s="33">
        <f t="shared" si="1"/>
        <v>1.9663953920296393</v>
      </c>
      <c r="Q33" s="33">
        <f t="shared" si="1"/>
        <v>1.7601071291545665</v>
      </c>
    </row>
    <row r="34" spans="1:17" s="34" customFormat="1" ht="18" customHeight="1" x14ac:dyDescent="0.15">
      <c r="A34" s="19" t="s">
        <v>300</v>
      </c>
      <c r="B34" s="33" t="e">
        <f t="shared" ref="B34:L47" si="2">B5/B$19*100</f>
        <v>#DIV/0!</v>
      </c>
      <c r="C34" s="33" t="e">
        <f t="shared" si="2"/>
        <v>#DIV/0!</v>
      </c>
      <c r="D34" s="33">
        <f t="shared" si="2"/>
        <v>16.923825280860584</v>
      </c>
      <c r="E34" s="33">
        <f t="shared" si="2"/>
        <v>21.413881498798489</v>
      </c>
      <c r="F34" s="33">
        <f t="shared" si="2"/>
        <v>23.554506734843113</v>
      </c>
      <c r="G34" s="33">
        <f t="shared" si="2"/>
        <v>14.906677188661769</v>
      </c>
      <c r="H34" s="33">
        <f t="shared" si="2"/>
        <v>18.727415589351317</v>
      </c>
      <c r="I34" s="33">
        <f t="shared" si="2"/>
        <v>16.311227248824071</v>
      </c>
      <c r="J34" s="33">
        <f t="shared" si="2"/>
        <v>19.800875307384544</v>
      </c>
      <c r="K34" s="33">
        <f t="shared" si="2"/>
        <v>20.104029605732666</v>
      </c>
      <c r="L34" s="33">
        <f t="shared" si="2"/>
        <v>20.937068652476114</v>
      </c>
      <c r="M34" s="33">
        <f t="shared" ref="M34:Q47" si="3">M5/M$19*100</f>
        <v>27.513429362769752</v>
      </c>
      <c r="N34" s="33">
        <f t="shared" si="3"/>
        <v>18.801425951533339</v>
      </c>
      <c r="O34" s="33">
        <f t="shared" si="3"/>
        <v>18.702793042171812</v>
      </c>
      <c r="P34" s="33">
        <f t="shared" si="3"/>
        <v>32.671950652779721</v>
      </c>
      <c r="Q34" s="33">
        <f t="shared" si="3"/>
        <v>35.431030074452728</v>
      </c>
    </row>
    <row r="35" spans="1:17" s="34" customFormat="1" ht="18" customHeight="1" x14ac:dyDescent="0.15">
      <c r="A35" s="19" t="s">
        <v>301</v>
      </c>
      <c r="B35" s="33" t="e">
        <f t="shared" si="2"/>
        <v>#DIV/0!</v>
      </c>
      <c r="C35" s="33" t="e">
        <f t="shared" si="2"/>
        <v>#DIV/0!</v>
      </c>
      <c r="D35" s="33">
        <f t="shared" si="2"/>
        <v>8.148519943734934</v>
      </c>
      <c r="E35" s="33">
        <f t="shared" si="2"/>
        <v>11.362991250015426</v>
      </c>
      <c r="F35" s="33">
        <f t="shared" si="2"/>
        <v>11.615441295501359</v>
      </c>
      <c r="G35" s="33">
        <f t="shared" si="2"/>
        <v>15.263077991599516</v>
      </c>
      <c r="H35" s="33">
        <f t="shared" si="2"/>
        <v>13.526666948186309</v>
      </c>
      <c r="I35" s="33">
        <f t="shared" si="2"/>
        <v>13.386635983555459</v>
      </c>
      <c r="J35" s="33">
        <f t="shared" si="2"/>
        <v>13.508917668773107</v>
      </c>
      <c r="K35" s="33">
        <f t="shared" si="2"/>
        <v>15.341436112492953</v>
      </c>
      <c r="L35" s="33">
        <f t="shared" si="2"/>
        <v>16.591201781993206</v>
      </c>
      <c r="M35" s="33">
        <f t="shared" si="3"/>
        <v>11.874651638962561</v>
      </c>
      <c r="N35" s="33">
        <f t="shared" si="3"/>
        <v>12.13382761089372</v>
      </c>
      <c r="O35" s="33">
        <f t="shared" si="3"/>
        <v>15.023530488632453</v>
      </c>
      <c r="P35" s="33">
        <f t="shared" si="3"/>
        <v>12.598174242899344</v>
      </c>
      <c r="Q35" s="33">
        <f t="shared" si="3"/>
        <v>12.288752305995123</v>
      </c>
    </row>
    <row r="36" spans="1:17" s="34" customFormat="1" ht="18" customHeight="1" x14ac:dyDescent="0.15">
      <c r="A36" s="19" t="s">
        <v>302</v>
      </c>
      <c r="B36" s="33" t="e">
        <f t="shared" si="2"/>
        <v>#DIV/0!</v>
      </c>
      <c r="C36" s="33" t="e">
        <f t="shared" si="2"/>
        <v>#DIV/0!</v>
      </c>
      <c r="D36" s="33">
        <f t="shared" si="2"/>
        <v>7.9369837463362636</v>
      </c>
      <c r="E36" s="33">
        <f t="shared" si="2"/>
        <v>8.8859592983792339</v>
      </c>
      <c r="F36" s="33">
        <f t="shared" si="2"/>
        <v>7.3807307569930165</v>
      </c>
      <c r="G36" s="33">
        <f t="shared" si="2"/>
        <v>8.5835790869480082</v>
      </c>
      <c r="H36" s="33">
        <f t="shared" si="2"/>
        <v>11.683907231234201</v>
      </c>
      <c r="I36" s="33">
        <f t="shared" si="2"/>
        <v>8.5334919861479026</v>
      </c>
      <c r="J36" s="33">
        <f t="shared" si="2"/>
        <v>8.613273666499726</v>
      </c>
      <c r="K36" s="33">
        <f t="shared" si="2"/>
        <v>9.8903867768368556</v>
      </c>
      <c r="L36" s="33">
        <f t="shared" si="2"/>
        <v>8.7222848379422562</v>
      </c>
      <c r="M36" s="33">
        <f t="shared" si="3"/>
        <v>8.5465052134154647</v>
      </c>
      <c r="N36" s="33">
        <f t="shared" si="3"/>
        <v>8.9434046589302714</v>
      </c>
      <c r="O36" s="33">
        <f t="shared" si="3"/>
        <v>11.695726004740816</v>
      </c>
      <c r="P36" s="33">
        <f t="shared" si="3"/>
        <v>8.5707991425984797</v>
      </c>
      <c r="Q36" s="33">
        <f t="shared" si="3"/>
        <v>8.7802007236241852</v>
      </c>
    </row>
    <row r="37" spans="1:17" s="34" customFormat="1" ht="18" customHeight="1" x14ac:dyDescent="0.15">
      <c r="A37" s="19" t="s">
        <v>303</v>
      </c>
      <c r="B37" s="33" t="e">
        <f t="shared" si="2"/>
        <v>#DIV/0!</v>
      </c>
      <c r="C37" s="33" t="e">
        <f t="shared" si="2"/>
        <v>#DIV/0!</v>
      </c>
      <c r="D37" s="33">
        <f t="shared" si="2"/>
        <v>1.0844037947936225E-3</v>
      </c>
      <c r="E37" s="33">
        <f t="shared" si="2"/>
        <v>1.2341304052707947E-3</v>
      </c>
      <c r="F37" s="33">
        <f t="shared" si="2"/>
        <v>3.8377162378658389E-4</v>
      </c>
      <c r="G37" s="33">
        <f t="shared" si="2"/>
        <v>8.8009252706101177E-4</v>
      </c>
      <c r="H37" s="33">
        <f t="shared" si="2"/>
        <v>7.1636694878956608E-4</v>
      </c>
      <c r="I37" s="33">
        <f t="shared" si="2"/>
        <v>3.7247743887221956E-4</v>
      </c>
      <c r="J37" s="33">
        <f t="shared" si="2"/>
        <v>3.1652870704353749E-4</v>
      </c>
      <c r="K37" s="33">
        <f t="shared" si="2"/>
        <v>4.5673762212497938E-4</v>
      </c>
      <c r="L37" s="33">
        <f t="shared" si="2"/>
        <v>4.9792241870794118E-4</v>
      </c>
      <c r="M37" s="33">
        <f t="shared" si="3"/>
        <v>3.9403305005939154E-4</v>
      </c>
      <c r="N37" s="33">
        <f t="shared" si="3"/>
        <v>3.5025337329023815E-4</v>
      </c>
      <c r="O37" s="33">
        <f t="shared" si="3"/>
        <v>3.9454206291841186E-4</v>
      </c>
      <c r="P37" s="33">
        <f t="shared" si="3"/>
        <v>2.5728477726374424E-4</v>
      </c>
      <c r="Q37" s="33">
        <f t="shared" si="3"/>
        <v>2.392343782193845E-4</v>
      </c>
    </row>
    <row r="38" spans="1:17" s="34" customFormat="1" ht="18" customHeight="1" x14ac:dyDescent="0.15">
      <c r="A38" s="19" t="s">
        <v>304</v>
      </c>
      <c r="B38" s="33" t="e">
        <f t="shared" si="2"/>
        <v>#DIV/0!</v>
      </c>
      <c r="C38" s="33" t="e">
        <f t="shared" si="2"/>
        <v>#DIV/0!</v>
      </c>
      <c r="D38" s="33">
        <f t="shared" si="2"/>
        <v>18.092851300355065</v>
      </c>
      <c r="E38" s="33">
        <f t="shared" si="2"/>
        <v>11.839630042965368</v>
      </c>
      <c r="F38" s="33">
        <f t="shared" si="2"/>
        <v>13.111697079986378</v>
      </c>
      <c r="G38" s="33">
        <f t="shared" si="2"/>
        <v>16.871923801589006</v>
      </c>
      <c r="H38" s="33">
        <f t="shared" si="2"/>
        <v>15.724405340025458</v>
      </c>
      <c r="I38" s="33">
        <f t="shared" si="2"/>
        <v>21.417114119299104</v>
      </c>
      <c r="J38" s="33">
        <f t="shared" si="2"/>
        <v>14.224061527553472</v>
      </c>
      <c r="K38" s="33">
        <f t="shared" si="2"/>
        <v>8.8124859886219049</v>
      </c>
      <c r="L38" s="33">
        <f t="shared" si="2"/>
        <v>12.510051808827665</v>
      </c>
      <c r="M38" s="33">
        <f t="shared" si="3"/>
        <v>10.850810490162786</v>
      </c>
      <c r="N38" s="33">
        <f t="shared" si="3"/>
        <v>12.600540230802961</v>
      </c>
      <c r="O38" s="33">
        <f t="shared" si="3"/>
        <v>10.200056498423409</v>
      </c>
      <c r="P38" s="33">
        <f t="shared" si="3"/>
        <v>6.6914624870754595</v>
      </c>
      <c r="Q38" s="33">
        <f t="shared" si="3"/>
        <v>7.4684487235500221</v>
      </c>
    </row>
    <row r="39" spans="1:17" s="34" customFormat="1" ht="18" customHeight="1" x14ac:dyDescent="0.15">
      <c r="A39" s="19" t="s">
        <v>305</v>
      </c>
      <c r="B39" s="33" t="e">
        <f t="shared" si="2"/>
        <v>#DIV/0!</v>
      </c>
      <c r="C39" s="33" t="e">
        <f t="shared" si="2"/>
        <v>#DIV/0!</v>
      </c>
      <c r="D39" s="33">
        <f t="shared" si="2"/>
        <v>4.6955846175772562</v>
      </c>
      <c r="E39" s="33">
        <f t="shared" si="2"/>
        <v>7.615995035269683</v>
      </c>
      <c r="F39" s="33">
        <f t="shared" si="2"/>
        <v>5.7001250397726961</v>
      </c>
      <c r="G39" s="33">
        <f t="shared" si="2"/>
        <v>4.0423383178351484</v>
      </c>
      <c r="H39" s="33">
        <f t="shared" si="2"/>
        <v>4.0156137832017231</v>
      </c>
      <c r="I39" s="33">
        <f t="shared" si="2"/>
        <v>3.6660245381364414</v>
      </c>
      <c r="J39" s="33">
        <f t="shared" si="2"/>
        <v>4.180183614785971</v>
      </c>
      <c r="K39" s="33">
        <f t="shared" si="2"/>
        <v>4.7144457355740377</v>
      </c>
      <c r="L39" s="33">
        <f t="shared" si="2"/>
        <v>3.9923419532002722</v>
      </c>
      <c r="M39" s="33">
        <f t="shared" si="3"/>
        <v>2.996406418583458</v>
      </c>
      <c r="N39" s="33">
        <f t="shared" si="3"/>
        <v>2.8622705665278261</v>
      </c>
      <c r="O39" s="33">
        <f t="shared" si="3"/>
        <v>3.2119669342187906</v>
      </c>
      <c r="P39" s="33">
        <f t="shared" si="3"/>
        <v>2.6251409036162983</v>
      </c>
      <c r="Q39" s="33">
        <f t="shared" si="3"/>
        <v>2.5548437335993617</v>
      </c>
    </row>
    <row r="40" spans="1:17" s="34" customFormat="1" ht="18" customHeight="1" x14ac:dyDescent="0.15">
      <c r="A40" s="19" t="s">
        <v>306</v>
      </c>
      <c r="B40" s="33" t="e">
        <f t="shared" si="2"/>
        <v>#DIV/0!</v>
      </c>
      <c r="C40" s="33" t="e">
        <f t="shared" si="2"/>
        <v>#DIV/0!</v>
      </c>
      <c r="D40" s="33">
        <f t="shared" si="2"/>
        <v>7.8245155813333831</v>
      </c>
      <c r="E40" s="33">
        <f t="shared" si="2"/>
        <v>12.645164588919977</v>
      </c>
      <c r="F40" s="33">
        <f t="shared" si="2"/>
        <v>14.306238591516273</v>
      </c>
      <c r="G40" s="33">
        <f t="shared" si="2"/>
        <v>15.611924667013325</v>
      </c>
      <c r="H40" s="33">
        <f t="shared" si="2"/>
        <v>10.912266916816977</v>
      </c>
      <c r="I40" s="33">
        <f t="shared" si="2"/>
        <v>13.51371851338159</v>
      </c>
      <c r="J40" s="33">
        <f t="shared" si="2"/>
        <v>15.261255760822468</v>
      </c>
      <c r="K40" s="33">
        <f t="shared" si="2"/>
        <v>14.004450908127609</v>
      </c>
      <c r="L40" s="33">
        <f t="shared" si="2"/>
        <v>11.881851545853497</v>
      </c>
      <c r="M40" s="33">
        <f t="shared" si="3"/>
        <v>12.179776504454006</v>
      </c>
      <c r="N40" s="33">
        <f t="shared" si="3"/>
        <v>15.92027672818517</v>
      </c>
      <c r="O40" s="33">
        <f t="shared" si="3"/>
        <v>16.361777711845416</v>
      </c>
      <c r="P40" s="33">
        <f t="shared" si="3"/>
        <v>15.267503807010687</v>
      </c>
      <c r="Q40" s="33">
        <f t="shared" si="3"/>
        <v>8.5290943393856633</v>
      </c>
    </row>
    <row r="41" spans="1:17" s="34" customFormat="1" ht="18" customHeight="1" x14ac:dyDescent="0.15">
      <c r="A41" s="19" t="s">
        <v>307</v>
      </c>
      <c r="B41" s="33" t="e">
        <f t="shared" si="2"/>
        <v>#DIV/0!</v>
      </c>
      <c r="C41" s="33" t="e">
        <f t="shared" si="2"/>
        <v>#DIV/0!</v>
      </c>
      <c r="D41" s="33">
        <f t="shared" si="2"/>
        <v>3.4716412916178685</v>
      </c>
      <c r="E41" s="33">
        <f t="shared" si="2"/>
        <v>4.3439186461236847</v>
      </c>
      <c r="F41" s="33">
        <f t="shared" si="2"/>
        <v>3.6411902781576728</v>
      </c>
      <c r="G41" s="33">
        <f t="shared" si="2"/>
        <v>3.9244792602528946</v>
      </c>
      <c r="H41" s="33">
        <f t="shared" si="2"/>
        <v>4.9723406950719991</v>
      </c>
      <c r="I41" s="33">
        <f t="shared" si="2"/>
        <v>4.5776122773981704</v>
      </c>
      <c r="J41" s="33">
        <f t="shared" si="2"/>
        <v>4.1963617487015288</v>
      </c>
      <c r="K41" s="33">
        <f t="shared" si="2"/>
        <v>5.253852867303638</v>
      </c>
      <c r="L41" s="33">
        <f t="shared" si="2"/>
        <v>5.1626019007121355</v>
      </c>
      <c r="M41" s="33">
        <f t="shared" si="3"/>
        <v>4.6214345382147579</v>
      </c>
      <c r="N41" s="33">
        <f t="shared" si="3"/>
        <v>4.874966550802851</v>
      </c>
      <c r="O41" s="33">
        <f t="shared" si="3"/>
        <v>4.6289252989839751</v>
      </c>
      <c r="P41" s="33">
        <f t="shared" si="3"/>
        <v>3.7285066709118659</v>
      </c>
      <c r="Q41" s="33">
        <f t="shared" si="3"/>
        <v>3.5629474991185712</v>
      </c>
    </row>
    <row r="42" spans="1:17" s="34" customFormat="1" ht="18" customHeight="1" x14ac:dyDescent="0.15">
      <c r="A42" s="19" t="s">
        <v>308</v>
      </c>
      <c r="B42" s="33" t="e">
        <f t="shared" si="2"/>
        <v>#DIV/0!</v>
      </c>
      <c r="C42" s="33" t="e">
        <f t="shared" si="2"/>
        <v>#DIV/0!</v>
      </c>
      <c r="D42" s="33">
        <f t="shared" si="2"/>
        <v>24.263573637214257</v>
      </c>
      <c r="E42" s="33">
        <f t="shared" si="2"/>
        <v>11.50985276824265</v>
      </c>
      <c r="F42" s="33">
        <f t="shared" si="2"/>
        <v>12.734868233757391</v>
      </c>
      <c r="G42" s="33">
        <f t="shared" si="2"/>
        <v>12.106772825383041</v>
      </c>
      <c r="H42" s="33">
        <f t="shared" si="2"/>
        <v>10.351540113532851</v>
      </c>
      <c r="I42" s="33">
        <f t="shared" si="2"/>
        <v>9.8681802343831215</v>
      </c>
      <c r="J42" s="33">
        <f t="shared" si="2"/>
        <v>11.000955213298145</v>
      </c>
      <c r="K42" s="33">
        <f t="shared" si="2"/>
        <v>10.861068408257967</v>
      </c>
      <c r="L42" s="33">
        <f t="shared" si="2"/>
        <v>10.25236486474471</v>
      </c>
      <c r="M42" s="33">
        <f t="shared" si="3"/>
        <v>10.838416359679099</v>
      </c>
      <c r="N42" s="33">
        <f t="shared" si="3"/>
        <v>10.335206488373689</v>
      </c>
      <c r="O42" s="33">
        <f t="shared" si="3"/>
        <v>11.152717763546208</v>
      </c>
      <c r="P42" s="33">
        <f t="shared" si="3"/>
        <v>9.664677533732446</v>
      </c>
      <c r="Q42" s="33">
        <f t="shared" si="3"/>
        <v>13.404152690145727</v>
      </c>
    </row>
    <row r="43" spans="1:17" s="34" customFormat="1" ht="18" customHeight="1" x14ac:dyDescent="0.15">
      <c r="A43" s="19" t="s">
        <v>309</v>
      </c>
      <c r="B43" s="33" t="e">
        <f t="shared" si="2"/>
        <v>#DIV/0!</v>
      </c>
      <c r="C43" s="33" t="e">
        <f t="shared" si="2"/>
        <v>#DIV/0!</v>
      </c>
      <c r="D43" s="33">
        <f t="shared" si="2"/>
        <v>0.71926954560382705</v>
      </c>
      <c r="E43" s="33">
        <f t="shared" si="2"/>
        <v>0.41175879450142011</v>
      </c>
      <c r="F43" s="33">
        <f t="shared" si="2"/>
        <v>0</v>
      </c>
      <c r="G43" s="33">
        <f t="shared" si="2"/>
        <v>1.2174613291010661E-2</v>
      </c>
      <c r="H43" s="33">
        <f t="shared" si="2"/>
        <v>0.39995897856630092</v>
      </c>
      <c r="I43" s="33">
        <f t="shared" si="2"/>
        <v>0</v>
      </c>
      <c r="J43" s="33">
        <f t="shared" si="2"/>
        <v>0</v>
      </c>
      <c r="K43" s="33">
        <f t="shared" si="2"/>
        <v>0.82368824003388996</v>
      </c>
      <c r="L43" s="33">
        <f t="shared" si="2"/>
        <v>1.1330580296569706</v>
      </c>
      <c r="M43" s="33">
        <f t="shared" si="3"/>
        <v>2.6277347684733439</v>
      </c>
      <c r="N43" s="33">
        <f t="shared" si="3"/>
        <v>5.9439048207473286</v>
      </c>
      <c r="O43" s="33">
        <f t="shared" si="3"/>
        <v>1.6491858229989616E-2</v>
      </c>
      <c r="P43" s="33">
        <f t="shared" si="3"/>
        <v>0</v>
      </c>
      <c r="Q43" s="33">
        <f t="shared" si="3"/>
        <v>0.30098675209726311</v>
      </c>
    </row>
    <row r="44" spans="1:17" s="34" customFormat="1" ht="18" customHeight="1" x14ac:dyDescent="0.15">
      <c r="A44" s="19" t="s">
        <v>310</v>
      </c>
      <c r="B44" s="33" t="e">
        <f t="shared" si="2"/>
        <v>#DIV/0!</v>
      </c>
      <c r="C44" s="33" t="e">
        <f t="shared" si="2"/>
        <v>#DIV/0!</v>
      </c>
      <c r="D44" s="33">
        <f t="shared" si="2"/>
        <v>5.4890196370035751</v>
      </c>
      <c r="E44" s="33">
        <f t="shared" si="2"/>
        <v>6.6810531011052516</v>
      </c>
      <c r="F44" s="33">
        <f t="shared" si="2"/>
        <v>5.4992031505557009</v>
      </c>
      <c r="G44" s="33">
        <f t="shared" si="2"/>
        <v>6.088040055944548</v>
      </c>
      <c r="H44" s="33">
        <f t="shared" si="2"/>
        <v>7.0197551382361985</v>
      </c>
      <c r="I44" s="33">
        <f t="shared" si="2"/>
        <v>6.1811953749137798</v>
      </c>
      <c r="J44" s="33">
        <f t="shared" si="2"/>
        <v>6.5919213433196973</v>
      </c>
      <c r="K44" s="33">
        <f t="shared" si="2"/>
        <v>7.3088296136494524</v>
      </c>
      <c r="L44" s="33">
        <f t="shared" si="2"/>
        <v>6.6062568219817095</v>
      </c>
      <c r="M44" s="33">
        <f t="shared" si="3"/>
        <v>5.7177419470390918</v>
      </c>
      <c r="N44" s="33">
        <f t="shared" si="3"/>
        <v>5.3697344659126411</v>
      </c>
      <c r="O44" s="33">
        <f t="shared" si="3"/>
        <v>6.5862090189159241</v>
      </c>
      <c r="P44" s="33">
        <f t="shared" si="3"/>
        <v>6.2151318825687953</v>
      </c>
      <c r="Q44" s="33">
        <f t="shared" si="3"/>
        <v>5.9191967944985668</v>
      </c>
    </row>
    <row r="45" spans="1:17" s="34" customFormat="1" ht="18" customHeight="1" x14ac:dyDescent="0.15">
      <c r="A45" s="19" t="s">
        <v>72</v>
      </c>
      <c r="B45" s="33" t="e">
        <f t="shared" si="2"/>
        <v>#DIV/0!</v>
      </c>
      <c r="C45" s="33" t="e">
        <f t="shared" si="2"/>
        <v>#DIV/0!</v>
      </c>
      <c r="D45" s="33">
        <f t="shared" si="2"/>
        <v>0</v>
      </c>
      <c r="E45" s="33">
        <f t="shared" si="2"/>
        <v>0</v>
      </c>
      <c r="F45" s="33">
        <f t="shared" si="2"/>
        <v>0</v>
      </c>
      <c r="G45" s="33">
        <f t="shared" si="2"/>
        <v>0</v>
      </c>
      <c r="H45" s="33">
        <f t="shared" si="2"/>
        <v>0</v>
      </c>
      <c r="I45" s="33">
        <f t="shared" si="2"/>
        <v>0</v>
      </c>
      <c r="J45" s="33">
        <f t="shared" si="2"/>
        <v>0</v>
      </c>
      <c r="K45" s="33">
        <f t="shared" si="2"/>
        <v>0</v>
      </c>
      <c r="L45" s="33">
        <f t="shared" si="2"/>
        <v>0</v>
      </c>
      <c r="M45" s="33">
        <f t="shared" si="3"/>
        <v>0</v>
      </c>
      <c r="N45" s="33">
        <f t="shared" si="3"/>
        <v>0</v>
      </c>
      <c r="O45" s="33">
        <f t="shared" si="3"/>
        <v>0</v>
      </c>
      <c r="P45" s="33">
        <f t="shared" si="3"/>
        <v>0</v>
      </c>
      <c r="Q45" s="33">
        <f t="shared" si="3"/>
        <v>0</v>
      </c>
    </row>
    <row r="46" spans="1:17" s="34" customFormat="1" ht="18" customHeight="1" x14ac:dyDescent="0.15">
      <c r="A46" s="19" t="s">
        <v>95</v>
      </c>
      <c r="B46" s="33" t="e">
        <f t="shared" si="2"/>
        <v>#DIV/0!</v>
      </c>
      <c r="C46" s="33" t="e">
        <f t="shared" si="2"/>
        <v>#DIV/0!</v>
      </c>
      <c r="D46" s="33">
        <f t="shared" si="2"/>
        <v>0</v>
      </c>
      <c r="E46" s="33">
        <f t="shared" si="2"/>
        <v>0</v>
      </c>
      <c r="F46" s="33">
        <f t="shared" si="2"/>
        <v>0</v>
      </c>
      <c r="G46" s="33">
        <f t="shared" si="2"/>
        <v>0</v>
      </c>
      <c r="H46" s="33">
        <f t="shared" si="2"/>
        <v>0</v>
      </c>
      <c r="I46" s="33">
        <f t="shared" si="2"/>
        <v>0</v>
      </c>
      <c r="J46" s="33">
        <f t="shared" si="2"/>
        <v>0</v>
      </c>
      <c r="K46" s="33">
        <f t="shared" si="2"/>
        <v>0</v>
      </c>
      <c r="L46" s="33">
        <f t="shared" si="2"/>
        <v>0</v>
      </c>
      <c r="M46" s="33">
        <f t="shared" si="3"/>
        <v>0</v>
      </c>
      <c r="N46" s="33">
        <f t="shared" si="3"/>
        <v>0</v>
      </c>
      <c r="O46" s="33">
        <f t="shared" si="3"/>
        <v>0</v>
      </c>
      <c r="P46" s="33">
        <f t="shared" si="3"/>
        <v>0</v>
      </c>
      <c r="Q46" s="33">
        <f t="shared" si="3"/>
        <v>0</v>
      </c>
    </row>
    <row r="47" spans="1:17" s="34" customFormat="1" ht="18" customHeight="1" x14ac:dyDescent="0.15">
      <c r="A47" s="19" t="s">
        <v>94</v>
      </c>
      <c r="B47" s="33" t="e">
        <f t="shared" si="2"/>
        <v>#DIV/0!</v>
      </c>
      <c r="C47" s="33" t="e">
        <f t="shared" si="2"/>
        <v>#DIV/0!</v>
      </c>
      <c r="D47" s="33">
        <f t="shared" si="2"/>
        <v>0</v>
      </c>
      <c r="E47" s="33">
        <f t="shared" si="2"/>
        <v>0</v>
      </c>
      <c r="F47" s="33">
        <f t="shared" si="2"/>
        <v>0</v>
      </c>
      <c r="G47" s="33">
        <f t="shared" si="2"/>
        <v>0</v>
      </c>
      <c r="H47" s="33">
        <f t="shared" si="2"/>
        <v>0</v>
      </c>
      <c r="I47" s="33">
        <f t="shared" si="2"/>
        <v>0</v>
      </c>
      <c r="J47" s="33">
        <f t="shared" si="2"/>
        <v>0</v>
      </c>
      <c r="K47" s="33">
        <f t="shared" si="2"/>
        <v>0</v>
      </c>
      <c r="L47" s="33">
        <f t="shared" si="2"/>
        <v>0</v>
      </c>
      <c r="M47" s="33">
        <f t="shared" si="3"/>
        <v>0</v>
      </c>
      <c r="N47" s="33">
        <f t="shared" si="3"/>
        <v>0</v>
      </c>
      <c r="O47" s="33">
        <f t="shared" si="3"/>
        <v>0</v>
      </c>
      <c r="P47" s="33">
        <f t="shared" si="3"/>
        <v>0</v>
      </c>
      <c r="Q47" s="33">
        <f t="shared" si="3"/>
        <v>0</v>
      </c>
    </row>
    <row r="48" spans="1:17" s="34" customFormat="1" ht="18" customHeight="1" x14ac:dyDescent="0.15">
      <c r="A48" s="19" t="s">
        <v>96</v>
      </c>
      <c r="B48" s="33" t="e">
        <f t="shared" ref="B48:L48" si="4">SUM(B33:B47)</f>
        <v>#DIV/0!</v>
      </c>
      <c r="C48" s="30" t="e">
        <f t="shared" si="4"/>
        <v>#DIV/0!</v>
      </c>
      <c r="D48" s="30">
        <f t="shared" si="4"/>
        <v>99.999999999999986</v>
      </c>
      <c r="E48" s="30">
        <f t="shared" si="4"/>
        <v>100</v>
      </c>
      <c r="F48" s="30">
        <f t="shared" si="4"/>
        <v>100</v>
      </c>
      <c r="G48" s="30">
        <f t="shared" si="4"/>
        <v>100</v>
      </c>
      <c r="H48" s="30">
        <f t="shared" si="4"/>
        <v>99.999999999999986</v>
      </c>
      <c r="I48" s="30">
        <f t="shared" si="4"/>
        <v>100</v>
      </c>
      <c r="J48" s="30">
        <f t="shared" si="4"/>
        <v>100</v>
      </c>
      <c r="K48" s="30">
        <f t="shared" si="4"/>
        <v>99.999999999999986</v>
      </c>
      <c r="L48" s="30">
        <f t="shared" si="4"/>
        <v>99.999999999999972</v>
      </c>
      <c r="M48" s="30">
        <f>SUM(M33:M47)</f>
        <v>100</v>
      </c>
      <c r="N48" s="30">
        <f>SUM(N33:N47)</f>
        <v>100</v>
      </c>
      <c r="O48" s="30">
        <f>SUM(O33:O47)</f>
        <v>100</v>
      </c>
      <c r="P48" s="30">
        <f>SUM(P33:P47)</f>
        <v>100</v>
      </c>
      <c r="Q48" s="30">
        <f>SUM(Q33:Q47)</f>
        <v>99.999999999999972</v>
      </c>
    </row>
    <row r="49" spans="10:11" s="34" customFormat="1" ht="18" customHeight="1" x14ac:dyDescent="0.15">
      <c r="J49" s="104"/>
      <c r="K49" s="104"/>
    </row>
    <row r="50" spans="10:11" s="34" customFormat="1" ht="18" customHeight="1" x14ac:dyDescent="0.15">
      <c r="J50" s="104"/>
      <c r="K50" s="104"/>
    </row>
    <row r="51" spans="10:11" s="34" customFormat="1" ht="18" customHeight="1" x14ac:dyDescent="0.15">
      <c r="J51" s="104"/>
      <c r="K51" s="104"/>
    </row>
    <row r="52" spans="10:11" s="34" customFormat="1" ht="18" customHeight="1" x14ac:dyDescent="0.15">
      <c r="J52" s="104"/>
      <c r="K52" s="104"/>
    </row>
    <row r="53" spans="10:11" s="34" customFormat="1" ht="18" customHeight="1" x14ac:dyDescent="0.15">
      <c r="J53" s="104"/>
      <c r="K53" s="104"/>
    </row>
    <row r="54" spans="10:11" s="34" customFormat="1" ht="18" customHeight="1" x14ac:dyDescent="0.15">
      <c r="J54" s="104"/>
      <c r="K54" s="104"/>
    </row>
    <row r="55" spans="10:11" s="34" customFormat="1" ht="18" customHeight="1" x14ac:dyDescent="0.15">
      <c r="J55" s="104"/>
      <c r="K55" s="104"/>
    </row>
    <row r="56" spans="10:11" s="34" customFormat="1" ht="18" customHeight="1" x14ac:dyDescent="0.15">
      <c r="J56" s="104"/>
      <c r="K56" s="104"/>
    </row>
    <row r="57" spans="10:11" s="34" customFormat="1" ht="18" customHeight="1" x14ac:dyDescent="0.15">
      <c r="J57" s="104"/>
      <c r="K57" s="104"/>
    </row>
    <row r="58" spans="10:11" s="34" customFormat="1" ht="18" customHeight="1" x14ac:dyDescent="0.15">
      <c r="J58" s="104"/>
      <c r="K58" s="104"/>
    </row>
    <row r="59" spans="10:11" s="34" customFormat="1" ht="18" customHeight="1" x14ac:dyDescent="0.15">
      <c r="J59" s="104"/>
      <c r="K59" s="104"/>
    </row>
    <row r="60" spans="10:11" s="34" customFormat="1" ht="18" customHeight="1" x14ac:dyDescent="0.15">
      <c r="J60" s="104"/>
      <c r="K60" s="104"/>
    </row>
    <row r="61" spans="10:11" s="34" customFormat="1" ht="18" customHeight="1" x14ac:dyDescent="0.15">
      <c r="J61" s="104"/>
      <c r="K61" s="104"/>
    </row>
    <row r="62" spans="10:11" s="34" customFormat="1" ht="18" customHeight="1" x14ac:dyDescent="0.15">
      <c r="J62" s="104"/>
      <c r="K62" s="104"/>
    </row>
    <row r="63" spans="10:11" s="34" customFormat="1" ht="18" customHeight="1" x14ac:dyDescent="0.15">
      <c r="J63" s="104"/>
      <c r="K63" s="104"/>
    </row>
    <row r="64" spans="10:11" s="34" customFormat="1" ht="18" customHeight="1" x14ac:dyDescent="0.15">
      <c r="J64" s="104"/>
      <c r="K64" s="104"/>
    </row>
    <row r="65" spans="10:11" s="34" customFormat="1" ht="18" customHeight="1" x14ac:dyDescent="0.15">
      <c r="J65" s="104"/>
      <c r="K65" s="104"/>
    </row>
    <row r="66" spans="10:11" s="34" customFormat="1" ht="18" customHeight="1" x14ac:dyDescent="0.15">
      <c r="J66" s="104"/>
      <c r="K66" s="104"/>
    </row>
    <row r="67" spans="10:11" s="34" customFormat="1" ht="18" customHeight="1" x14ac:dyDescent="0.15">
      <c r="J67" s="104"/>
      <c r="K67" s="104"/>
    </row>
    <row r="68" spans="10:11" s="34" customFormat="1" ht="18" customHeight="1" x14ac:dyDescent="0.15">
      <c r="J68" s="104"/>
      <c r="K68" s="104"/>
    </row>
    <row r="69" spans="10:11" s="34" customFormat="1" ht="18" customHeight="1" x14ac:dyDescent="0.15">
      <c r="J69" s="104"/>
      <c r="K69" s="104"/>
    </row>
    <row r="70" spans="10:11" s="34" customFormat="1" ht="18" customHeight="1" x14ac:dyDescent="0.15">
      <c r="J70" s="104"/>
      <c r="K70" s="104"/>
    </row>
    <row r="71" spans="10:11" s="34" customFormat="1" ht="18" customHeight="1" x14ac:dyDescent="0.15">
      <c r="J71" s="104"/>
      <c r="K71" s="104"/>
    </row>
    <row r="72" spans="10:11" s="34" customFormat="1" ht="18" customHeight="1" x14ac:dyDescent="0.15">
      <c r="J72" s="104"/>
      <c r="K72" s="104"/>
    </row>
    <row r="73" spans="10:11" s="34" customFormat="1" ht="18" customHeight="1" x14ac:dyDescent="0.15">
      <c r="J73" s="104"/>
      <c r="K73" s="104"/>
    </row>
    <row r="74" spans="10:11" s="34" customFormat="1" ht="18" customHeight="1" x14ac:dyDescent="0.15">
      <c r="J74" s="104"/>
      <c r="K74" s="104"/>
    </row>
    <row r="75" spans="10:11" s="34" customFormat="1" ht="18" customHeight="1" x14ac:dyDescent="0.15">
      <c r="J75" s="104"/>
      <c r="K75" s="104"/>
    </row>
    <row r="76" spans="10:11" s="34" customFormat="1" ht="18" customHeight="1" x14ac:dyDescent="0.15">
      <c r="J76" s="104"/>
      <c r="K76" s="104"/>
    </row>
    <row r="77" spans="10:11" s="34" customFormat="1" ht="18" customHeight="1" x14ac:dyDescent="0.15">
      <c r="J77" s="104"/>
      <c r="K77" s="104"/>
    </row>
    <row r="78" spans="10:11" s="34" customFormat="1" ht="18" customHeight="1" x14ac:dyDescent="0.15">
      <c r="J78" s="104"/>
      <c r="K78" s="104"/>
    </row>
    <row r="79" spans="10:11" s="34" customFormat="1" ht="18" customHeight="1" x14ac:dyDescent="0.15">
      <c r="J79" s="104"/>
      <c r="K79" s="104"/>
    </row>
    <row r="80" spans="10:11" s="34" customFormat="1" ht="18" customHeight="1" x14ac:dyDescent="0.15">
      <c r="J80" s="104"/>
      <c r="K80" s="104"/>
    </row>
    <row r="81" spans="10:11" s="34" customFormat="1" ht="18" customHeight="1" x14ac:dyDescent="0.15">
      <c r="J81" s="104"/>
      <c r="K81" s="104"/>
    </row>
    <row r="82" spans="10:11" s="34" customFormat="1" ht="18" customHeight="1" x14ac:dyDescent="0.15">
      <c r="J82" s="104"/>
      <c r="K82" s="104"/>
    </row>
    <row r="83" spans="10:11" s="34" customFormat="1" ht="18" customHeight="1" x14ac:dyDescent="0.15">
      <c r="J83" s="104"/>
      <c r="K83" s="104"/>
    </row>
    <row r="84" spans="10:11" s="34" customFormat="1" ht="18" customHeight="1" x14ac:dyDescent="0.15">
      <c r="J84" s="104"/>
      <c r="K84" s="104"/>
    </row>
    <row r="85" spans="10:11" s="34" customFormat="1" ht="18" customHeight="1" x14ac:dyDescent="0.15">
      <c r="J85" s="104"/>
      <c r="K85" s="104"/>
    </row>
    <row r="86" spans="10:11" s="34" customFormat="1" ht="18" customHeight="1" x14ac:dyDescent="0.15">
      <c r="J86" s="104"/>
      <c r="K86" s="104"/>
    </row>
    <row r="87" spans="10:11" s="34" customFormat="1" ht="18" customHeight="1" x14ac:dyDescent="0.15">
      <c r="J87" s="104"/>
      <c r="K87" s="104"/>
    </row>
    <row r="88" spans="10:11" s="34" customFormat="1" ht="18" customHeight="1" x14ac:dyDescent="0.15">
      <c r="J88" s="104"/>
      <c r="K88" s="104"/>
    </row>
    <row r="89" spans="10:11" s="34" customFormat="1" ht="18" customHeight="1" x14ac:dyDescent="0.15">
      <c r="J89" s="104"/>
      <c r="K89" s="104"/>
    </row>
    <row r="90" spans="10:11" s="34" customFormat="1" ht="18" customHeight="1" x14ac:dyDescent="0.15">
      <c r="J90" s="104"/>
      <c r="K90" s="104"/>
    </row>
    <row r="91" spans="10:11" s="34" customFormat="1" ht="18" customHeight="1" x14ac:dyDescent="0.15">
      <c r="J91" s="104"/>
      <c r="K91" s="104"/>
    </row>
    <row r="92" spans="10:11" s="34" customFormat="1" ht="18" customHeight="1" x14ac:dyDescent="0.15">
      <c r="J92" s="104"/>
      <c r="K92" s="104"/>
    </row>
    <row r="93" spans="10:11" s="34" customFormat="1" ht="18" customHeight="1" x14ac:dyDescent="0.15">
      <c r="J93" s="104"/>
      <c r="K93" s="104"/>
    </row>
    <row r="94" spans="10:11" s="34" customFormat="1" ht="18" customHeight="1" x14ac:dyDescent="0.15">
      <c r="J94" s="104"/>
      <c r="K94" s="104"/>
    </row>
    <row r="95" spans="10:11" s="34" customFormat="1" ht="18" customHeight="1" x14ac:dyDescent="0.15">
      <c r="J95" s="104"/>
      <c r="K95" s="104"/>
    </row>
    <row r="96" spans="10:11" s="34" customFormat="1" ht="18" customHeight="1" x14ac:dyDescent="0.15">
      <c r="J96" s="104"/>
      <c r="K96" s="104"/>
    </row>
    <row r="97" spans="10:11" s="34" customFormat="1" ht="18" customHeight="1" x14ac:dyDescent="0.15">
      <c r="J97" s="104"/>
      <c r="K97" s="104"/>
    </row>
    <row r="98" spans="10:11" s="34" customFormat="1" ht="18" customHeight="1" x14ac:dyDescent="0.15">
      <c r="J98" s="104"/>
      <c r="K98" s="104"/>
    </row>
    <row r="99" spans="10:11" s="34" customFormat="1" ht="18" customHeight="1" x14ac:dyDescent="0.15">
      <c r="J99" s="104"/>
      <c r="K99" s="104"/>
    </row>
    <row r="100" spans="10:11" s="34" customFormat="1" ht="18" customHeight="1" x14ac:dyDescent="0.15">
      <c r="J100" s="104"/>
      <c r="K100" s="104"/>
    </row>
    <row r="101" spans="10:11" s="34" customFormat="1" ht="18" customHeight="1" x14ac:dyDescent="0.15">
      <c r="J101" s="104"/>
      <c r="K101" s="104"/>
    </row>
    <row r="102" spans="10:11" s="34" customFormat="1" ht="18" customHeight="1" x14ac:dyDescent="0.15">
      <c r="J102" s="104"/>
      <c r="K102" s="104"/>
    </row>
    <row r="103" spans="10:11" s="34" customFormat="1" ht="18" customHeight="1" x14ac:dyDescent="0.15">
      <c r="J103" s="104"/>
      <c r="K103" s="104"/>
    </row>
    <row r="104" spans="10:11" s="34" customFormat="1" ht="18" customHeight="1" x14ac:dyDescent="0.15">
      <c r="J104" s="104"/>
      <c r="K104" s="104"/>
    </row>
    <row r="105" spans="10:11" s="34" customFormat="1" ht="18" customHeight="1" x14ac:dyDescent="0.15">
      <c r="J105" s="104"/>
      <c r="K105" s="104"/>
    </row>
    <row r="106" spans="10:11" s="34" customFormat="1" ht="18" customHeight="1" x14ac:dyDescent="0.15">
      <c r="J106" s="104"/>
      <c r="K106" s="104"/>
    </row>
    <row r="107" spans="10:11" s="34" customFormat="1" ht="18" customHeight="1" x14ac:dyDescent="0.15">
      <c r="J107" s="104"/>
      <c r="K107" s="104"/>
    </row>
    <row r="108" spans="10:11" s="34" customFormat="1" ht="18" customHeight="1" x14ac:dyDescent="0.15">
      <c r="J108" s="104"/>
      <c r="K108" s="104"/>
    </row>
    <row r="109" spans="10:11" s="34" customFormat="1" ht="18" customHeight="1" x14ac:dyDescent="0.15">
      <c r="J109" s="104"/>
      <c r="K109" s="104"/>
    </row>
    <row r="110" spans="10:11" s="34" customFormat="1" ht="18" customHeight="1" x14ac:dyDescent="0.15">
      <c r="J110" s="104"/>
      <c r="K110" s="104"/>
    </row>
    <row r="111" spans="10:11" s="34" customFormat="1" ht="18" customHeight="1" x14ac:dyDescent="0.15">
      <c r="J111" s="104"/>
      <c r="K111" s="104"/>
    </row>
    <row r="112" spans="10:11" s="34" customFormat="1" ht="18" customHeight="1" x14ac:dyDescent="0.15">
      <c r="J112" s="104"/>
      <c r="K112" s="104"/>
    </row>
    <row r="113" spans="10:11" s="34" customFormat="1" ht="18" customHeight="1" x14ac:dyDescent="0.15">
      <c r="J113" s="104"/>
      <c r="K113" s="104"/>
    </row>
    <row r="114" spans="10:11" s="34" customFormat="1" ht="18" customHeight="1" x14ac:dyDescent="0.15">
      <c r="J114" s="104"/>
      <c r="K114" s="104"/>
    </row>
    <row r="115" spans="10:11" s="34" customFormat="1" ht="18" customHeight="1" x14ac:dyDescent="0.15">
      <c r="J115" s="104"/>
      <c r="K115" s="104"/>
    </row>
    <row r="116" spans="10:11" s="34" customFormat="1" ht="18" customHeight="1" x14ac:dyDescent="0.15">
      <c r="J116" s="104"/>
      <c r="K116" s="104"/>
    </row>
    <row r="117" spans="10:11" s="34" customFormat="1" ht="18" customHeight="1" x14ac:dyDescent="0.15">
      <c r="J117" s="104"/>
      <c r="K117" s="104"/>
    </row>
    <row r="118" spans="10:11" s="34" customFormat="1" ht="18" customHeight="1" x14ac:dyDescent="0.15">
      <c r="J118" s="104"/>
      <c r="K118" s="104"/>
    </row>
    <row r="119" spans="10:11" s="34" customFormat="1" ht="18" customHeight="1" x14ac:dyDescent="0.15">
      <c r="J119" s="104"/>
      <c r="K119" s="104"/>
    </row>
    <row r="120" spans="10:11" s="34" customFormat="1" ht="18" customHeight="1" x14ac:dyDescent="0.15">
      <c r="J120" s="104"/>
      <c r="K120" s="104"/>
    </row>
    <row r="121" spans="10:11" s="34" customFormat="1" ht="18" customHeight="1" x14ac:dyDescent="0.15">
      <c r="J121" s="104"/>
      <c r="K121" s="104"/>
    </row>
    <row r="122" spans="10:11" s="34" customFormat="1" ht="18" customHeight="1" x14ac:dyDescent="0.15">
      <c r="J122" s="104"/>
      <c r="K122" s="104"/>
    </row>
    <row r="123" spans="10:11" s="34" customFormat="1" ht="18" customHeight="1" x14ac:dyDescent="0.15">
      <c r="J123" s="104"/>
      <c r="K123" s="104"/>
    </row>
    <row r="124" spans="10:11" s="34" customFormat="1" ht="18" customHeight="1" x14ac:dyDescent="0.15">
      <c r="J124" s="104"/>
      <c r="K124" s="104"/>
    </row>
    <row r="125" spans="10:11" s="34" customFormat="1" ht="18" customHeight="1" x14ac:dyDescent="0.15">
      <c r="J125" s="104"/>
      <c r="K125" s="104"/>
    </row>
    <row r="126" spans="10:11" s="34" customFormat="1" ht="18" customHeight="1" x14ac:dyDescent="0.15">
      <c r="J126" s="104"/>
      <c r="K126" s="104"/>
    </row>
    <row r="127" spans="10:11" s="34" customFormat="1" ht="18" customHeight="1" x14ac:dyDescent="0.15">
      <c r="J127" s="104"/>
      <c r="K127" s="104"/>
    </row>
    <row r="128" spans="10:11" s="34" customFormat="1" ht="18" customHeight="1" x14ac:dyDescent="0.15">
      <c r="J128" s="104"/>
      <c r="K128" s="104"/>
    </row>
    <row r="129" spans="10:11" s="34" customFormat="1" ht="18" customHeight="1" x14ac:dyDescent="0.15">
      <c r="J129" s="104"/>
      <c r="K129" s="104"/>
    </row>
    <row r="130" spans="10:11" s="34" customFormat="1" ht="18" customHeight="1" x14ac:dyDescent="0.15">
      <c r="J130" s="104"/>
      <c r="K130" s="104"/>
    </row>
    <row r="131" spans="10:11" s="34" customFormat="1" ht="18" customHeight="1" x14ac:dyDescent="0.15">
      <c r="J131" s="104"/>
      <c r="K131" s="104"/>
    </row>
    <row r="132" spans="10:11" s="34" customFormat="1" ht="18" customHeight="1" x14ac:dyDescent="0.15">
      <c r="J132" s="104"/>
      <c r="K132" s="104"/>
    </row>
    <row r="133" spans="10:11" s="34" customFormat="1" ht="18" customHeight="1" x14ac:dyDescent="0.15">
      <c r="J133" s="104"/>
      <c r="K133" s="104"/>
    </row>
    <row r="134" spans="10:11" s="34" customFormat="1" ht="18" customHeight="1" x14ac:dyDescent="0.15">
      <c r="J134" s="104"/>
      <c r="K134" s="104"/>
    </row>
    <row r="135" spans="10:11" s="34" customFormat="1" ht="18" customHeight="1" x14ac:dyDescent="0.15">
      <c r="J135" s="104"/>
      <c r="K135" s="104"/>
    </row>
    <row r="136" spans="10:11" s="34" customFormat="1" ht="18" customHeight="1" x14ac:dyDescent="0.15">
      <c r="J136" s="104"/>
      <c r="K136" s="104"/>
    </row>
    <row r="137" spans="10:11" s="34" customFormat="1" ht="18" customHeight="1" x14ac:dyDescent="0.15">
      <c r="J137" s="104"/>
      <c r="K137" s="104"/>
    </row>
    <row r="138" spans="10:11" s="34" customFormat="1" ht="18" customHeight="1" x14ac:dyDescent="0.15">
      <c r="J138" s="104"/>
      <c r="K138" s="104"/>
    </row>
    <row r="139" spans="10:11" s="34" customFormat="1" ht="18" customHeight="1" x14ac:dyDescent="0.15">
      <c r="J139" s="104"/>
      <c r="K139" s="104"/>
    </row>
    <row r="140" spans="10:11" s="34" customFormat="1" ht="18" customHeight="1" x14ac:dyDescent="0.15">
      <c r="J140" s="104"/>
      <c r="K140" s="104"/>
    </row>
    <row r="141" spans="10:11" s="34" customFormat="1" ht="18" customHeight="1" x14ac:dyDescent="0.15">
      <c r="J141" s="104"/>
      <c r="K141" s="104"/>
    </row>
    <row r="142" spans="10:11" s="34" customFormat="1" ht="18" customHeight="1" x14ac:dyDescent="0.15">
      <c r="J142" s="104"/>
      <c r="K142" s="104"/>
    </row>
    <row r="143" spans="10:11" s="34" customFormat="1" ht="18" customHeight="1" x14ac:dyDescent="0.15">
      <c r="J143" s="104"/>
      <c r="K143" s="104"/>
    </row>
    <row r="144" spans="10:11" s="34" customFormat="1" ht="18" customHeight="1" x14ac:dyDescent="0.15">
      <c r="J144" s="104"/>
      <c r="K144" s="104"/>
    </row>
    <row r="145" spans="10:11" s="34" customFormat="1" ht="18" customHeight="1" x14ac:dyDescent="0.15">
      <c r="J145" s="104"/>
      <c r="K145" s="104"/>
    </row>
    <row r="146" spans="10:11" s="34" customFormat="1" ht="18" customHeight="1" x14ac:dyDescent="0.15">
      <c r="J146" s="104"/>
      <c r="K146" s="104"/>
    </row>
    <row r="147" spans="10:11" s="34" customFormat="1" ht="18" customHeight="1" x14ac:dyDescent="0.15">
      <c r="J147" s="104"/>
      <c r="K147" s="104"/>
    </row>
    <row r="148" spans="10:11" s="34" customFormat="1" ht="18" customHeight="1" x14ac:dyDescent="0.15">
      <c r="J148" s="104"/>
      <c r="K148" s="104"/>
    </row>
    <row r="149" spans="10:11" s="34" customFormat="1" ht="18" customHeight="1" x14ac:dyDescent="0.15">
      <c r="J149" s="104"/>
      <c r="K149" s="104"/>
    </row>
    <row r="150" spans="10:11" s="34" customFormat="1" ht="18" customHeight="1" x14ac:dyDescent="0.15">
      <c r="J150" s="104"/>
      <c r="K150" s="104"/>
    </row>
    <row r="151" spans="10:11" s="34" customFormat="1" ht="18" customHeight="1" x14ac:dyDescent="0.15">
      <c r="J151" s="104"/>
      <c r="K151" s="104"/>
    </row>
    <row r="152" spans="10:11" s="34" customFormat="1" ht="18" customHeight="1" x14ac:dyDescent="0.15">
      <c r="J152" s="104"/>
      <c r="K152" s="104"/>
    </row>
    <row r="153" spans="10:11" s="34" customFormat="1" ht="18" customHeight="1" x14ac:dyDescent="0.15">
      <c r="J153" s="104"/>
      <c r="K153" s="104"/>
    </row>
    <row r="154" spans="10:11" s="34" customFormat="1" ht="18" customHeight="1" x14ac:dyDescent="0.15">
      <c r="J154" s="104"/>
      <c r="K154" s="104"/>
    </row>
    <row r="155" spans="10:11" s="34" customFormat="1" ht="18" customHeight="1" x14ac:dyDescent="0.15">
      <c r="J155" s="104"/>
      <c r="K155" s="104"/>
    </row>
    <row r="156" spans="10:11" s="34" customFormat="1" ht="18" customHeight="1" x14ac:dyDescent="0.15">
      <c r="J156" s="104"/>
      <c r="K156" s="104"/>
    </row>
    <row r="157" spans="10:11" s="34" customFormat="1" ht="18" customHeight="1" x14ac:dyDescent="0.15">
      <c r="J157" s="104"/>
      <c r="K157" s="104"/>
    </row>
    <row r="158" spans="10:11" s="34" customFormat="1" ht="18" customHeight="1" x14ac:dyDescent="0.15">
      <c r="J158" s="104"/>
      <c r="K158" s="104"/>
    </row>
    <row r="159" spans="10:11" s="34" customFormat="1" ht="18" customHeight="1" x14ac:dyDescent="0.15">
      <c r="J159" s="104"/>
      <c r="K159" s="104"/>
    </row>
    <row r="160" spans="10:11" s="34" customFormat="1" ht="18" customHeight="1" x14ac:dyDescent="0.15">
      <c r="J160" s="104"/>
      <c r="K160" s="104"/>
    </row>
    <row r="161" spans="10:11" s="34" customFormat="1" ht="18" customHeight="1" x14ac:dyDescent="0.15">
      <c r="J161" s="104"/>
      <c r="K161" s="104"/>
    </row>
    <row r="162" spans="10:11" s="34" customFormat="1" ht="18" customHeight="1" x14ac:dyDescent="0.15">
      <c r="J162" s="104"/>
      <c r="K162" s="104"/>
    </row>
    <row r="163" spans="10:11" s="34" customFormat="1" ht="18" customHeight="1" x14ac:dyDescent="0.15">
      <c r="J163" s="104"/>
      <c r="K163" s="104"/>
    </row>
    <row r="164" spans="10:11" s="34" customFormat="1" ht="18" customHeight="1" x14ac:dyDescent="0.15">
      <c r="J164" s="104"/>
      <c r="K164" s="104"/>
    </row>
    <row r="165" spans="10:11" s="34" customFormat="1" ht="18" customHeight="1" x14ac:dyDescent="0.15">
      <c r="J165" s="104"/>
      <c r="K165" s="104"/>
    </row>
    <row r="166" spans="10:11" s="34" customFormat="1" ht="18" customHeight="1" x14ac:dyDescent="0.15">
      <c r="J166" s="104"/>
      <c r="K166" s="104"/>
    </row>
    <row r="167" spans="10:11" s="34" customFormat="1" ht="18" customHeight="1" x14ac:dyDescent="0.15">
      <c r="J167" s="104"/>
      <c r="K167" s="104"/>
    </row>
    <row r="168" spans="10:11" s="34" customFormat="1" ht="18" customHeight="1" x14ac:dyDescent="0.15">
      <c r="J168" s="104"/>
      <c r="K168" s="104"/>
    </row>
    <row r="169" spans="10:11" s="34" customFormat="1" ht="18" customHeight="1" x14ac:dyDescent="0.15">
      <c r="J169" s="104"/>
      <c r="K169" s="104"/>
    </row>
    <row r="170" spans="10:11" s="34" customFormat="1" ht="18" customHeight="1" x14ac:dyDescent="0.15">
      <c r="J170" s="104"/>
      <c r="K170" s="104"/>
    </row>
    <row r="171" spans="10:11" s="34" customFormat="1" ht="18" customHeight="1" x14ac:dyDescent="0.15">
      <c r="J171" s="104"/>
      <c r="K171" s="104"/>
    </row>
    <row r="172" spans="10:11" s="34" customFormat="1" ht="18" customHeight="1" x14ac:dyDescent="0.15">
      <c r="J172" s="104"/>
      <c r="K172" s="104"/>
    </row>
    <row r="173" spans="10:11" s="34" customFormat="1" ht="18" customHeight="1" x14ac:dyDescent="0.15">
      <c r="J173" s="104"/>
      <c r="K173" s="104"/>
    </row>
    <row r="174" spans="10:11" s="34" customFormat="1" ht="18" customHeight="1" x14ac:dyDescent="0.15">
      <c r="J174" s="104"/>
      <c r="K174" s="104"/>
    </row>
    <row r="175" spans="10:11" s="34" customFormat="1" ht="18" customHeight="1" x14ac:dyDescent="0.15">
      <c r="J175" s="104"/>
      <c r="K175" s="104"/>
    </row>
    <row r="176" spans="10:11" s="34" customFormat="1" ht="18" customHeight="1" x14ac:dyDescent="0.15">
      <c r="J176" s="104"/>
      <c r="K176" s="104"/>
    </row>
    <row r="177" spans="10:11" s="34" customFormat="1" ht="18" customHeight="1" x14ac:dyDescent="0.15">
      <c r="J177" s="104"/>
      <c r="K177" s="104"/>
    </row>
    <row r="178" spans="10:11" s="34" customFormat="1" ht="18" customHeight="1" x14ac:dyDescent="0.15">
      <c r="J178" s="104"/>
      <c r="K178" s="104"/>
    </row>
    <row r="179" spans="10:11" s="34" customFormat="1" ht="18" customHeight="1" x14ac:dyDescent="0.15">
      <c r="J179" s="104"/>
      <c r="K179" s="104"/>
    </row>
    <row r="180" spans="10:11" s="34" customFormat="1" ht="18" customHeight="1" x14ac:dyDescent="0.15">
      <c r="J180" s="104"/>
      <c r="K180" s="104"/>
    </row>
    <row r="181" spans="10:11" s="34" customFormat="1" ht="18" customHeight="1" x14ac:dyDescent="0.15">
      <c r="J181" s="104"/>
      <c r="K181" s="104"/>
    </row>
    <row r="182" spans="10:11" s="34" customFormat="1" ht="18" customHeight="1" x14ac:dyDescent="0.15">
      <c r="J182" s="104"/>
      <c r="K182" s="104"/>
    </row>
    <row r="183" spans="10:11" s="34" customFormat="1" ht="18" customHeight="1" x14ac:dyDescent="0.15">
      <c r="J183" s="104"/>
      <c r="K183" s="104"/>
    </row>
    <row r="184" spans="10:11" s="34" customFormat="1" ht="18" customHeight="1" x14ac:dyDescent="0.15">
      <c r="J184" s="104"/>
      <c r="K184" s="104"/>
    </row>
    <row r="185" spans="10:11" s="34" customFormat="1" ht="18" customHeight="1" x14ac:dyDescent="0.15">
      <c r="J185" s="104"/>
      <c r="K185" s="104"/>
    </row>
    <row r="186" spans="10:11" s="34" customFormat="1" ht="18" customHeight="1" x14ac:dyDescent="0.15">
      <c r="J186" s="104"/>
      <c r="K186" s="104"/>
    </row>
    <row r="187" spans="10:11" s="34" customFormat="1" ht="18" customHeight="1" x14ac:dyDescent="0.15">
      <c r="J187" s="104"/>
      <c r="K187" s="104"/>
    </row>
    <row r="188" spans="10:11" s="34" customFormat="1" ht="18" customHeight="1" x14ac:dyDescent="0.15">
      <c r="J188" s="104"/>
      <c r="K188" s="104"/>
    </row>
    <row r="189" spans="10:11" s="34" customFormat="1" ht="18" customHeight="1" x14ac:dyDescent="0.15">
      <c r="J189" s="104"/>
      <c r="K189" s="104"/>
    </row>
    <row r="190" spans="10:11" s="34" customFormat="1" ht="18" customHeight="1" x14ac:dyDescent="0.15">
      <c r="J190" s="104"/>
      <c r="K190" s="104"/>
    </row>
    <row r="191" spans="10:11" s="34" customFormat="1" ht="18" customHeight="1" x14ac:dyDescent="0.15">
      <c r="J191" s="104"/>
      <c r="K191" s="104"/>
    </row>
    <row r="192" spans="10:11" s="34" customFormat="1" ht="18" customHeight="1" x14ac:dyDescent="0.15">
      <c r="J192" s="104"/>
      <c r="K192" s="104"/>
    </row>
    <row r="193" spans="10:11" s="34" customFormat="1" ht="18" customHeight="1" x14ac:dyDescent="0.15">
      <c r="J193" s="104"/>
      <c r="K193" s="104"/>
    </row>
    <row r="194" spans="10:11" s="34" customFormat="1" ht="18" customHeight="1" x14ac:dyDescent="0.15">
      <c r="J194" s="104"/>
      <c r="K194" s="104"/>
    </row>
    <row r="195" spans="10:11" s="34" customFormat="1" ht="18" customHeight="1" x14ac:dyDescent="0.15">
      <c r="J195" s="104"/>
      <c r="K195" s="104"/>
    </row>
    <row r="196" spans="10:11" s="34" customFormat="1" ht="18" customHeight="1" x14ac:dyDescent="0.15">
      <c r="J196" s="104"/>
      <c r="K196" s="104"/>
    </row>
    <row r="197" spans="10:11" s="34" customFormat="1" ht="18" customHeight="1" x14ac:dyDescent="0.15">
      <c r="J197" s="104"/>
      <c r="K197" s="104"/>
    </row>
    <row r="198" spans="10:11" s="34" customFormat="1" ht="18" customHeight="1" x14ac:dyDescent="0.15">
      <c r="J198" s="104"/>
      <c r="K198" s="104"/>
    </row>
    <row r="199" spans="10:11" s="34" customFormat="1" ht="18" customHeight="1" x14ac:dyDescent="0.15">
      <c r="J199" s="104"/>
      <c r="K199" s="104"/>
    </row>
    <row r="200" spans="10:11" s="34" customFormat="1" ht="18" customHeight="1" x14ac:dyDescent="0.15">
      <c r="J200" s="104"/>
      <c r="K200" s="104"/>
    </row>
    <row r="201" spans="10:11" s="34" customFormat="1" ht="18" customHeight="1" x14ac:dyDescent="0.15">
      <c r="J201" s="104"/>
      <c r="K201" s="104"/>
    </row>
    <row r="202" spans="10:11" s="34" customFormat="1" ht="18" customHeight="1" x14ac:dyDescent="0.15">
      <c r="J202" s="104"/>
      <c r="K202" s="104"/>
    </row>
    <row r="203" spans="10:11" s="34" customFormat="1" ht="18" customHeight="1" x14ac:dyDescent="0.15">
      <c r="J203" s="104"/>
      <c r="K203" s="104"/>
    </row>
    <row r="204" spans="10:11" s="34" customFormat="1" ht="18" customHeight="1" x14ac:dyDescent="0.15">
      <c r="J204" s="104"/>
      <c r="K204" s="104"/>
    </row>
    <row r="205" spans="10:11" s="34" customFormat="1" ht="18" customHeight="1" x14ac:dyDescent="0.15">
      <c r="J205" s="104"/>
      <c r="K205" s="104"/>
    </row>
    <row r="206" spans="10:11" s="34" customFormat="1" ht="18" customHeight="1" x14ac:dyDescent="0.15">
      <c r="J206" s="104"/>
      <c r="K206" s="104"/>
    </row>
    <row r="207" spans="10:11" s="34" customFormat="1" ht="18" customHeight="1" x14ac:dyDescent="0.15">
      <c r="J207" s="104"/>
      <c r="K207" s="104"/>
    </row>
    <row r="208" spans="10:11" s="34" customFormat="1" ht="18" customHeight="1" x14ac:dyDescent="0.15">
      <c r="J208" s="104"/>
      <c r="K208" s="104"/>
    </row>
    <row r="209" spans="10:11" s="34" customFormat="1" ht="18" customHeight="1" x14ac:dyDescent="0.15">
      <c r="J209" s="104"/>
      <c r="K209" s="104"/>
    </row>
    <row r="210" spans="10:11" s="34" customFormat="1" ht="18" customHeight="1" x14ac:dyDescent="0.15">
      <c r="J210" s="104"/>
      <c r="K210" s="104"/>
    </row>
    <row r="211" spans="10:11" s="34" customFormat="1" ht="18" customHeight="1" x14ac:dyDescent="0.15">
      <c r="J211" s="104"/>
      <c r="K211" s="104"/>
    </row>
    <row r="212" spans="10:11" s="34" customFormat="1" ht="18" customHeight="1" x14ac:dyDescent="0.15">
      <c r="J212" s="104"/>
      <c r="K212" s="104"/>
    </row>
    <row r="213" spans="10:11" s="34" customFormat="1" ht="18" customHeight="1" x14ac:dyDescent="0.15">
      <c r="J213" s="104"/>
      <c r="K213" s="104"/>
    </row>
    <row r="214" spans="10:11" s="34" customFormat="1" ht="18" customHeight="1" x14ac:dyDescent="0.15">
      <c r="J214" s="104"/>
      <c r="K214" s="104"/>
    </row>
    <row r="215" spans="10:11" s="34" customFormat="1" ht="18" customHeight="1" x14ac:dyDescent="0.15">
      <c r="J215" s="104"/>
      <c r="K215" s="104"/>
    </row>
    <row r="216" spans="10:11" s="34" customFormat="1" ht="18" customHeight="1" x14ac:dyDescent="0.15">
      <c r="J216" s="104"/>
      <c r="K216" s="104"/>
    </row>
    <row r="217" spans="10:11" s="34" customFormat="1" ht="18" customHeight="1" x14ac:dyDescent="0.15">
      <c r="J217" s="104"/>
      <c r="K217" s="104"/>
    </row>
    <row r="218" spans="10:11" s="34" customFormat="1" ht="18" customHeight="1" x14ac:dyDescent="0.15">
      <c r="J218" s="104"/>
      <c r="K218" s="104"/>
    </row>
    <row r="219" spans="10:11" s="34" customFormat="1" ht="18" customHeight="1" x14ac:dyDescent="0.15">
      <c r="J219" s="104"/>
      <c r="K219" s="104"/>
    </row>
    <row r="220" spans="10:11" s="34" customFormat="1" ht="18" customHeight="1" x14ac:dyDescent="0.15">
      <c r="J220" s="104"/>
      <c r="K220" s="104"/>
    </row>
    <row r="221" spans="10:11" s="34" customFormat="1" ht="18" customHeight="1" x14ac:dyDescent="0.15">
      <c r="J221" s="104"/>
      <c r="K221" s="104"/>
    </row>
    <row r="222" spans="10:11" s="34" customFormat="1" ht="18" customHeight="1" x14ac:dyDescent="0.15">
      <c r="J222" s="104"/>
      <c r="K222" s="104"/>
    </row>
    <row r="223" spans="10:11" s="34" customFormat="1" ht="18" customHeight="1" x14ac:dyDescent="0.15">
      <c r="J223" s="104"/>
      <c r="K223" s="104"/>
    </row>
    <row r="224" spans="10:11" s="34" customFormat="1" ht="18" customHeight="1" x14ac:dyDescent="0.15">
      <c r="J224" s="104"/>
      <c r="K224" s="104"/>
    </row>
    <row r="225" spans="10:11" s="34" customFormat="1" ht="18" customHeight="1" x14ac:dyDescent="0.15">
      <c r="J225" s="104"/>
      <c r="K225" s="104"/>
    </row>
    <row r="226" spans="10:11" s="34" customFormat="1" ht="18" customHeight="1" x14ac:dyDescent="0.15">
      <c r="J226" s="104"/>
      <c r="K226" s="104"/>
    </row>
    <row r="227" spans="10:11" s="34" customFormat="1" ht="18" customHeight="1" x14ac:dyDescent="0.15">
      <c r="J227" s="104"/>
      <c r="K227" s="104"/>
    </row>
    <row r="228" spans="10:11" s="34" customFormat="1" ht="18" customHeight="1" x14ac:dyDescent="0.15">
      <c r="J228" s="104"/>
      <c r="K228" s="104"/>
    </row>
    <row r="229" spans="10:11" s="34" customFormat="1" ht="18" customHeight="1" x14ac:dyDescent="0.15">
      <c r="J229" s="104"/>
      <c r="K229" s="104"/>
    </row>
    <row r="230" spans="10:11" s="34" customFormat="1" x14ac:dyDescent="0.15">
      <c r="J230" s="104"/>
      <c r="K230" s="104"/>
    </row>
    <row r="231" spans="10:11" s="34" customFormat="1" x14ac:dyDescent="0.15">
      <c r="J231" s="104"/>
      <c r="K231" s="104"/>
    </row>
    <row r="232" spans="10:11" s="34" customFormat="1" x14ac:dyDescent="0.15">
      <c r="J232" s="104"/>
      <c r="K232" s="104"/>
    </row>
    <row r="233" spans="10:11" s="34" customFormat="1" x14ac:dyDescent="0.15">
      <c r="J233" s="104"/>
      <c r="K233" s="104"/>
    </row>
    <row r="234" spans="10:11" s="34" customFormat="1" x14ac:dyDescent="0.15">
      <c r="J234" s="104"/>
      <c r="K234" s="104"/>
    </row>
    <row r="235" spans="10:11" s="34" customFormat="1" x14ac:dyDescent="0.15">
      <c r="J235" s="104"/>
      <c r="K235" s="104"/>
    </row>
    <row r="236" spans="10:11" s="34" customFormat="1" x14ac:dyDescent="0.15">
      <c r="J236" s="104"/>
      <c r="K236" s="104"/>
    </row>
    <row r="237" spans="10:11" s="34" customFormat="1" x14ac:dyDescent="0.15">
      <c r="J237" s="104"/>
      <c r="K237" s="104"/>
    </row>
    <row r="238" spans="10:11" s="34" customFormat="1" x14ac:dyDescent="0.15">
      <c r="J238" s="104"/>
      <c r="K238" s="104"/>
    </row>
    <row r="239" spans="10:11" s="34" customFormat="1" x14ac:dyDescent="0.15">
      <c r="J239" s="104"/>
      <c r="K239" s="104"/>
    </row>
    <row r="240" spans="10:11" s="34" customFormat="1" x14ac:dyDescent="0.15">
      <c r="J240" s="104"/>
      <c r="K240" s="104"/>
    </row>
    <row r="241" spans="10:11" s="34" customFormat="1" x14ac:dyDescent="0.15">
      <c r="J241" s="104"/>
      <c r="K241" s="104"/>
    </row>
    <row r="242" spans="10:11" s="34" customFormat="1" x14ac:dyDescent="0.15">
      <c r="J242" s="104"/>
      <c r="K242" s="104"/>
    </row>
    <row r="243" spans="10:11" s="34" customFormat="1" x14ac:dyDescent="0.15">
      <c r="J243" s="104"/>
      <c r="K243" s="104"/>
    </row>
    <row r="244" spans="10:11" s="34" customFormat="1" x14ac:dyDescent="0.15">
      <c r="J244" s="104"/>
      <c r="K244" s="104"/>
    </row>
    <row r="245" spans="10:11" s="34" customFormat="1" x14ac:dyDescent="0.15">
      <c r="J245" s="104"/>
      <c r="K245" s="104"/>
    </row>
    <row r="246" spans="10:11" s="34" customFormat="1" x14ac:dyDescent="0.15">
      <c r="J246" s="104"/>
      <c r="K246" s="104"/>
    </row>
    <row r="247" spans="10:11" s="34" customFormat="1" x14ac:dyDescent="0.15">
      <c r="J247" s="104"/>
      <c r="K247" s="104"/>
    </row>
    <row r="248" spans="10:11" s="34" customFormat="1" x14ac:dyDescent="0.15">
      <c r="J248" s="104"/>
      <c r="K248" s="104"/>
    </row>
    <row r="249" spans="10:11" s="34" customFormat="1" x14ac:dyDescent="0.15">
      <c r="J249" s="104"/>
      <c r="K249" s="104"/>
    </row>
    <row r="250" spans="10:11" s="34" customFormat="1" x14ac:dyDescent="0.15">
      <c r="J250" s="104"/>
      <c r="K250" s="104"/>
    </row>
    <row r="251" spans="10:11" s="34" customFormat="1" x14ac:dyDescent="0.15">
      <c r="J251" s="104"/>
      <c r="K251" s="104"/>
    </row>
    <row r="252" spans="10:11" s="34" customFormat="1" x14ac:dyDescent="0.15">
      <c r="J252" s="104"/>
      <c r="K252" s="104"/>
    </row>
    <row r="253" spans="10:11" s="34" customFormat="1" x14ac:dyDescent="0.15">
      <c r="J253" s="104"/>
      <c r="K253" s="104"/>
    </row>
    <row r="254" spans="10:11" s="34" customFormat="1" x14ac:dyDescent="0.15">
      <c r="J254" s="104"/>
      <c r="K254" s="104"/>
    </row>
    <row r="255" spans="10:11" s="34" customFormat="1" x14ac:dyDescent="0.15">
      <c r="J255" s="104"/>
      <c r="K255" s="104"/>
    </row>
    <row r="256" spans="10:11" s="34" customFormat="1" x14ac:dyDescent="0.15">
      <c r="J256" s="104"/>
      <c r="K256" s="104"/>
    </row>
    <row r="257" spans="10:11" s="34" customFormat="1" x14ac:dyDescent="0.15">
      <c r="J257" s="104"/>
      <c r="K257" s="104"/>
    </row>
    <row r="258" spans="10:11" s="34" customFormat="1" x14ac:dyDescent="0.15">
      <c r="J258" s="104"/>
      <c r="K258" s="104"/>
    </row>
    <row r="259" spans="10:11" s="34" customFormat="1" x14ac:dyDescent="0.15">
      <c r="J259" s="104"/>
      <c r="K259" s="104"/>
    </row>
    <row r="260" spans="10:11" s="34" customFormat="1" x14ac:dyDescent="0.15">
      <c r="J260" s="104"/>
      <c r="K260" s="104"/>
    </row>
    <row r="261" spans="10:11" s="34" customFormat="1" x14ac:dyDescent="0.15">
      <c r="J261" s="104"/>
      <c r="K261" s="104"/>
    </row>
    <row r="262" spans="10:11" s="34" customFormat="1" x14ac:dyDescent="0.15">
      <c r="J262" s="104"/>
      <c r="K262" s="104"/>
    </row>
    <row r="263" spans="10:11" s="34" customFormat="1" x14ac:dyDescent="0.15">
      <c r="J263" s="104"/>
      <c r="K263" s="104"/>
    </row>
    <row r="264" spans="10:11" s="34" customFormat="1" x14ac:dyDescent="0.15">
      <c r="J264" s="104"/>
      <c r="K264" s="104"/>
    </row>
    <row r="265" spans="10:11" s="34" customFormat="1" x14ac:dyDescent="0.15">
      <c r="J265" s="104"/>
      <c r="K265" s="104"/>
    </row>
    <row r="266" spans="10:11" s="34" customFormat="1" x14ac:dyDescent="0.15">
      <c r="J266" s="104"/>
      <c r="K266" s="104"/>
    </row>
    <row r="267" spans="10:11" s="34" customFormat="1" x14ac:dyDescent="0.15">
      <c r="J267" s="104"/>
      <c r="K267" s="104"/>
    </row>
    <row r="268" spans="10:11" s="34" customFormat="1" x14ac:dyDescent="0.15">
      <c r="J268" s="104"/>
      <c r="K268" s="104"/>
    </row>
    <row r="269" spans="10:11" s="34" customFormat="1" x14ac:dyDescent="0.15">
      <c r="J269" s="104"/>
      <c r="K269" s="104"/>
    </row>
    <row r="270" spans="10:11" s="34" customFormat="1" x14ac:dyDescent="0.15">
      <c r="J270" s="104"/>
      <c r="K270" s="104"/>
    </row>
    <row r="271" spans="10:11" s="34" customFormat="1" x14ac:dyDescent="0.15">
      <c r="J271" s="104"/>
      <c r="K271" s="104"/>
    </row>
    <row r="272" spans="10:11" s="34" customFormat="1" x14ac:dyDescent="0.15">
      <c r="J272" s="104"/>
      <c r="K272" s="104"/>
    </row>
    <row r="273" spans="10:11" s="34" customFormat="1" x14ac:dyDescent="0.15">
      <c r="J273" s="104"/>
      <c r="K273" s="104"/>
    </row>
    <row r="274" spans="10:11" s="34" customFormat="1" x14ac:dyDescent="0.15">
      <c r="J274" s="104"/>
      <c r="K274" s="104"/>
    </row>
    <row r="275" spans="10:11" s="34" customFormat="1" x14ac:dyDescent="0.15">
      <c r="J275" s="104"/>
      <c r="K275" s="104"/>
    </row>
    <row r="276" spans="10:11" s="34" customFormat="1" x14ac:dyDescent="0.15">
      <c r="J276" s="104"/>
      <c r="K276" s="104"/>
    </row>
    <row r="277" spans="10:11" s="34" customFormat="1" x14ac:dyDescent="0.15">
      <c r="J277" s="104"/>
      <c r="K277" s="104"/>
    </row>
    <row r="278" spans="10:11" s="34" customFormat="1" x14ac:dyDescent="0.15">
      <c r="J278" s="104"/>
      <c r="K278" s="104"/>
    </row>
    <row r="279" spans="10:11" s="34" customFormat="1" x14ac:dyDescent="0.15">
      <c r="J279" s="104"/>
      <c r="K279" s="104"/>
    </row>
    <row r="280" spans="10:11" s="34" customFormat="1" x14ac:dyDescent="0.15">
      <c r="J280" s="104"/>
      <c r="K280" s="104"/>
    </row>
    <row r="281" spans="10:11" s="34" customFormat="1" x14ac:dyDescent="0.15">
      <c r="J281" s="104"/>
      <c r="K281" s="104"/>
    </row>
    <row r="282" spans="10:11" s="34" customFormat="1" x14ac:dyDescent="0.15">
      <c r="J282" s="104"/>
      <c r="K282" s="104"/>
    </row>
    <row r="283" spans="10:11" s="34" customFormat="1" x14ac:dyDescent="0.15">
      <c r="J283" s="104"/>
      <c r="K283" s="104"/>
    </row>
    <row r="284" spans="10:11" s="34" customFormat="1" x14ac:dyDescent="0.15">
      <c r="J284" s="104"/>
      <c r="K284" s="104"/>
    </row>
    <row r="285" spans="10:11" s="34" customFormat="1" x14ac:dyDescent="0.15">
      <c r="J285" s="104"/>
      <c r="K285" s="104"/>
    </row>
    <row r="286" spans="10:11" s="34" customFormat="1" x14ac:dyDescent="0.15">
      <c r="J286" s="104"/>
      <c r="K286" s="104"/>
    </row>
    <row r="287" spans="10:11" s="34" customFormat="1" x14ac:dyDescent="0.15">
      <c r="J287" s="104"/>
      <c r="K287" s="104"/>
    </row>
    <row r="288" spans="10:11" s="34" customFormat="1" x14ac:dyDescent="0.15">
      <c r="J288" s="104"/>
      <c r="K288" s="104"/>
    </row>
    <row r="289" spans="10:11" s="34" customFormat="1" x14ac:dyDescent="0.15">
      <c r="J289" s="104"/>
      <c r="K289" s="104"/>
    </row>
    <row r="290" spans="10:11" s="34" customFormat="1" x14ac:dyDescent="0.15">
      <c r="J290" s="104"/>
      <c r="K290" s="104"/>
    </row>
    <row r="291" spans="10:11" s="34" customFormat="1" x14ac:dyDescent="0.15">
      <c r="J291" s="104"/>
      <c r="K291" s="104"/>
    </row>
    <row r="292" spans="10:11" s="34" customFormat="1" x14ac:dyDescent="0.15">
      <c r="J292" s="104"/>
      <c r="K292" s="104"/>
    </row>
    <row r="293" spans="10:11" s="34" customFormat="1" x14ac:dyDescent="0.15">
      <c r="J293" s="104"/>
      <c r="K293" s="104"/>
    </row>
    <row r="294" spans="10:11" s="34" customFormat="1" x14ac:dyDescent="0.15">
      <c r="J294" s="104"/>
      <c r="K294" s="104"/>
    </row>
    <row r="295" spans="10:11" s="34" customFormat="1" x14ac:dyDescent="0.15">
      <c r="J295" s="104"/>
      <c r="K295" s="104"/>
    </row>
    <row r="296" spans="10:11" s="34" customFormat="1" x14ac:dyDescent="0.15">
      <c r="J296" s="104"/>
      <c r="K296" s="104"/>
    </row>
    <row r="297" spans="10:11" s="34" customFormat="1" x14ac:dyDescent="0.15">
      <c r="J297" s="104"/>
      <c r="K297" s="104"/>
    </row>
    <row r="298" spans="10:11" s="34" customFormat="1" x14ac:dyDescent="0.15">
      <c r="J298" s="104"/>
      <c r="K298" s="104"/>
    </row>
    <row r="299" spans="10:11" s="34" customFormat="1" x14ac:dyDescent="0.15">
      <c r="J299" s="104"/>
      <c r="K299" s="104"/>
    </row>
    <row r="300" spans="10:11" s="34" customFormat="1" x14ac:dyDescent="0.15">
      <c r="J300" s="104"/>
      <c r="K300" s="104"/>
    </row>
    <row r="301" spans="10:11" s="34" customFormat="1" x14ac:dyDescent="0.15">
      <c r="J301" s="104"/>
      <c r="K301" s="104"/>
    </row>
    <row r="302" spans="10:11" s="34" customFormat="1" x14ac:dyDescent="0.15">
      <c r="J302" s="104"/>
      <c r="K302" s="104"/>
    </row>
    <row r="303" spans="10:11" s="34" customFormat="1" x14ac:dyDescent="0.15">
      <c r="J303" s="104"/>
      <c r="K303" s="104"/>
    </row>
    <row r="304" spans="10:11" s="34" customFormat="1" x14ac:dyDescent="0.15">
      <c r="J304" s="104"/>
      <c r="K304" s="104"/>
    </row>
    <row r="305" spans="10:11" s="34" customFormat="1" x14ac:dyDescent="0.15">
      <c r="J305" s="104"/>
      <c r="K305" s="104"/>
    </row>
    <row r="306" spans="10:11" s="34" customFormat="1" x14ac:dyDescent="0.15">
      <c r="J306" s="104"/>
      <c r="K306" s="104"/>
    </row>
    <row r="307" spans="10:11" s="34" customFormat="1" x14ac:dyDescent="0.15">
      <c r="J307" s="104"/>
      <c r="K307" s="104"/>
    </row>
    <row r="308" spans="10:11" s="34" customFormat="1" x14ac:dyDescent="0.15">
      <c r="J308" s="104"/>
      <c r="K308" s="104"/>
    </row>
    <row r="309" spans="10:11" s="34" customFormat="1" x14ac:dyDescent="0.15">
      <c r="J309" s="104"/>
      <c r="K309" s="104"/>
    </row>
    <row r="310" spans="10:11" s="34" customFormat="1" x14ac:dyDescent="0.15">
      <c r="J310" s="104"/>
      <c r="K310" s="104"/>
    </row>
    <row r="311" spans="10:11" s="34" customFormat="1" x14ac:dyDescent="0.15">
      <c r="J311" s="104"/>
      <c r="K311" s="104"/>
    </row>
    <row r="312" spans="10:11" s="34" customFormat="1" x14ac:dyDescent="0.15">
      <c r="J312" s="104"/>
      <c r="K312" s="104"/>
    </row>
    <row r="313" spans="10:11" s="34" customFormat="1" x14ac:dyDescent="0.15">
      <c r="J313" s="104"/>
      <c r="K313" s="104"/>
    </row>
    <row r="314" spans="10:11" s="34" customFormat="1" x14ac:dyDescent="0.15">
      <c r="J314" s="104"/>
      <c r="K314" s="104"/>
    </row>
    <row r="315" spans="10:11" s="34" customFormat="1" x14ac:dyDescent="0.15">
      <c r="J315" s="104"/>
      <c r="K315" s="104"/>
    </row>
    <row r="316" spans="10:11" s="34" customFormat="1" x14ac:dyDescent="0.15">
      <c r="J316" s="104"/>
      <c r="K316" s="104"/>
    </row>
    <row r="317" spans="10:11" s="34" customFormat="1" x14ac:dyDescent="0.15">
      <c r="J317" s="104"/>
      <c r="K317" s="104"/>
    </row>
    <row r="318" spans="10:11" s="34" customFormat="1" x14ac:dyDescent="0.15">
      <c r="J318" s="104"/>
      <c r="K318" s="104"/>
    </row>
    <row r="319" spans="10:11" s="34" customFormat="1" x14ac:dyDescent="0.15">
      <c r="J319" s="104"/>
      <c r="K319" s="104"/>
    </row>
    <row r="320" spans="10:11" s="34" customFormat="1" x14ac:dyDescent="0.15">
      <c r="J320" s="104"/>
      <c r="K320" s="104"/>
    </row>
    <row r="321" spans="10:11" s="34" customFormat="1" x14ac:dyDescent="0.15">
      <c r="J321" s="104"/>
      <c r="K321" s="104"/>
    </row>
    <row r="322" spans="10:11" s="34" customFormat="1" x14ac:dyDescent="0.15">
      <c r="J322" s="104"/>
      <c r="K322" s="104"/>
    </row>
    <row r="323" spans="10:11" s="34" customFormat="1" x14ac:dyDescent="0.15">
      <c r="J323" s="104"/>
      <c r="K323" s="104"/>
    </row>
    <row r="324" spans="10:11" s="34" customFormat="1" x14ac:dyDescent="0.15">
      <c r="J324" s="104"/>
      <c r="K324" s="104"/>
    </row>
    <row r="325" spans="10:11" s="34" customFormat="1" x14ac:dyDescent="0.15">
      <c r="J325" s="104"/>
      <c r="K325" s="104"/>
    </row>
    <row r="326" spans="10:11" s="34" customFormat="1" x14ac:dyDescent="0.15">
      <c r="J326" s="104"/>
      <c r="K326" s="104"/>
    </row>
    <row r="327" spans="10:11" s="34" customFormat="1" x14ac:dyDescent="0.15">
      <c r="J327" s="104"/>
      <c r="K327" s="104"/>
    </row>
    <row r="328" spans="10:11" s="34" customFormat="1" x14ac:dyDescent="0.15">
      <c r="J328" s="104"/>
      <c r="K328" s="104"/>
    </row>
    <row r="329" spans="10:11" s="34" customFormat="1" x14ac:dyDescent="0.15">
      <c r="J329" s="104"/>
      <c r="K329" s="104"/>
    </row>
    <row r="330" spans="10:11" s="34" customFormat="1" x14ac:dyDescent="0.15">
      <c r="J330" s="104"/>
      <c r="K330" s="104"/>
    </row>
    <row r="331" spans="10:11" s="34" customFormat="1" x14ac:dyDescent="0.15">
      <c r="J331" s="104"/>
      <c r="K331" s="104"/>
    </row>
    <row r="332" spans="10:11" s="34" customFormat="1" x14ac:dyDescent="0.15">
      <c r="J332" s="104"/>
      <c r="K332" s="104"/>
    </row>
    <row r="333" spans="10:11" s="34" customFormat="1" x14ac:dyDescent="0.15">
      <c r="J333" s="104"/>
      <c r="K333" s="104"/>
    </row>
    <row r="334" spans="10:11" s="34" customFormat="1" x14ac:dyDescent="0.15">
      <c r="J334" s="104"/>
      <c r="K334" s="104"/>
    </row>
    <row r="335" spans="10:11" s="34" customFormat="1" x14ac:dyDescent="0.15">
      <c r="J335" s="104"/>
      <c r="K335" s="104"/>
    </row>
    <row r="336" spans="10:11" s="34" customFormat="1" x14ac:dyDescent="0.15">
      <c r="J336" s="104"/>
      <c r="K336" s="104"/>
    </row>
    <row r="337" spans="10:11" s="34" customFormat="1" x14ac:dyDescent="0.15">
      <c r="J337" s="104"/>
      <c r="K337" s="104"/>
    </row>
    <row r="338" spans="10:11" s="34" customFormat="1" x14ac:dyDescent="0.15">
      <c r="J338" s="104"/>
      <c r="K338" s="104"/>
    </row>
    <row r="339" spans="10:11" s="34" customFormat="1" x14ac:dyDescent="0.15">
      <c r="J339" s="104"/>
      <c r="K339" s="104"/>
    </row>
    <row r="340" spans="10:11" s="34" customFormat="1" x14ac:dyDescent="0.15">
      <c r="J340" s="104"/>
      <c r="K340" s="104"/>
    </row>
    <row r="341" spans="10:11" s="34" customFormat="1" x14ac:dyDescent="0.15">
      <c r="J341" s="104"/>
      <c r="K341" s="104"/>
    </row>
    <row r="342" spans="10:11" s="34" customFormat="1" x14ac:dyDescent="0.15">
      <c r="J342" s="104"/>
      <c r="K342" s="104"/>
    </row>
    <row r="343" spans="10:11" s="34" customFormat="1" x14ac:dyDescent="0.15">
      <c r="J343" s="104"/>
      <c r="K343" s="104"/>
    </row>
    <row r="344" spans="10:11" s="34" customFormat="1" x14ac:dyDescent="0.15">
      <c r="J344" s="104"/>
      <c r="K344" s="104"/>
    </row>
    <row r="345" spans="10:11" s="34" customFormat="1" x14ac:dyDescent="0.15">
      <c r="J345" s="104"/>
      <c r="K345" s="104"/>
    </row>
    <row r="346" spans="10:11" s="34" customFormat="1" x14ac:dyDescent="0.15">
      <c r="J346" s="104"/>
      <c r="K346" s="104"/>
    </row>
    <row r="347" spans="10:11" s="34" customFormat="1" x14ac:dyDescent="0.15">
      <c r="J347" s="104"/>
      <c r="K347" s="104"/>
    </row>
    <row r="348" spans="10:11" s="34" customFormat="1" x14ac:dyDescent="0.15">
      <c r="J348" s="104"/>
      <c r="K348" s="104"/>
    </row>
    <row r="349" spans="10:11" s="34" customFormat="1" x14ac:dyDescent="0.15">
      <c r="J349" s="104"/>
      <c r="K349" s="104"/>
    </row>
    <row r="350" spans="10:11" s="34" customFormat="1" x14ac:dyDescent="0.15">
      <c r="J350" s="104"/>
      <c r="K350" s="104"/>
    </row>
    <row r="351" spans="10:11" s="34" customFormat="1" x14ac:dyDescent="0.15">
      <c r="J351" s="104"/>
      <c r="K351" s="104"/>
    </row>
    <row r="352" spans="10:11" s="34" customFormat="1" x14ac:dyDescent="0.15">
      <c r="J352" s="104"/>
      <c r="K352" s="104"/>
    </row>
    <row r="353" spans="10:11" s="34" customFormat="1" x14ac:dyDescent="0.15">
      <c r="J353" s="104"/>
      <c r="K353" s="104"/>
    </row>
    <row r="354" spans="10:11" s="34" customFormat="1" x14ac:dyDescent="0.15">
      <c r="J354" s="104"/>
      <c r="K354" s="104"/>
    </row>
    <row r="355" spans="10:11" s="34" customFormat="1" x14ac:dyDescent="0.15">
      <c r="J355" s="104"/>
      <c r="K355" s="104"/>
    </row>
    <row r="356" spans="10:11" s="34" customFormat="1" x14ac:dyDescent="0.15">
      <c r="J356" s="104"/>
      <c r="K356" s="104"/>
    </row>
    <row r="357" spans="10:11" s="34" customFormat="1" x14ac:dyDescent="0.15">
      <c r="J357" s="104"/>
      <c r="K357" s="104"/>
    </row>
    <row r="358" spans="10:11" s="34" customFormat="1" x14ac:dyDescent="0.15">
      <c r="J358" s="104"/>
      <c r="K358" s="104"/>
    </row>
    <row r="359" spans="10:11" s="34" customFormat="1" x14ac:dyDescent="0.15">
      <c r="J359" s="104"/>
      <c r="K359" s="104"/>
    </row>
    <row r="360" spans="10:11" s="34" customFormat="1" x14ac:dyDescent="0.15">
      <c r="J360" s="104"/>
      <c r="K360" s="104"/>
    </row>
    <row r="361" spans="10:11" s="34" customFormat="1" x14ac:dyDescent="0.15">
      <c r="J361" s="104"/>
      <c r="K361" s="104"/>
    </row>
    <row r="362" spans="10:11" s="34" customFormat="1" x14ac:dyDescent="0.15">
      <c r="J362" s="104"/>
      <c r="K362" s="104"/>
    </row>
    <row r="363" spans="10:11" s="34" customFormat="1" x14ac:dyDescent="0.15">
      <c r="J363" s="104"/>
      <c r="K363" s="104"/>
    </row>
    <row r="364" spans="10:11" s="34" customFormat="1" x14ac:dyDescent="0.15">
      <c r="J364" s="104"/>
      <c r="K364" s="104"/>
    </row>
    <row r="365" spans="10:11" s="34" customFormat="1" x14ac:dyDescent="0.15">
      <c r="J365" s="104"/>
      <c r="K365" s="104"/>
    </row>
    <row r="366" spans="10:11" s="34" customFormat="1" x14ac:dyDescent="0.15">
      <c r="J366" s="104"/>
      <c r="K366" s="104"/>
    </row>
    <row r="367" spans="10:11" s="34" customFormat="1" x14ac:dyDescent="0.15">
      <c r="J367" s="104"/>
      <c r="K367" s="104"/>
    </row>
    <row r="368" spans="10:11" s="34" customFormat="1" x14ac:dyDescent="0.15">
      <c r="J368" s="104"/>
      <c r="K368" s="104"/>
    </row>
    <row r="369" spans="10:11" s="34" customFormat="1" x14ac:dyDescent="0.15">
      <c r="J369" s="104"/>
      <c r="K369" s="104"/>
    </row>
    <row r="370" spans="10:11" s="34" customFormat="1" x14ac:dyDescent="0.15">
      <c r="J370" s="104"/>
      <c r="K370" s="104"/>
    </row>
    <row r="371" spans="10:11" s="34" customFormat="1" x14ac:dyDescent="0.15">
      <c r="J371" s="104"/>
      <c r="K371" s="104"/>
    </row>
    <row r="372" spans="10:11" s="34" customFormat="1" x14ac:dyDescent="0.15">
      <c r="J372" s="104"/>
      <c r="K372" s="104"/>
    </row>
    <row r="373" spans="10:11" s="34" customFormat="1" x14ac:dyDescent="0.15">
      <c r="J373" s="104"/>
      <c r="K373" s="104"/>
    </row>
    <row r="374" spans="10:11" s="34" customFormat="1" x14ac:dyDescent="0.15">
      <c r="J374" s="104"/>
      <c r="K374" s="104"/>
    </row>
    <row r="375" spans="10:11" s="34" customFormat="1" x14ac:dyDescent="0.15">
      <c r="J375" s="104"/>
      <c r="K375" s="104"/>
    </row>
    <row r="376" spans="10:11" s="34" customFormat="1" x14ac:dyDescent="0.15">
      <c r="J376" s="104"/>
      <c r="K376" s="104"/>
    </row>
    <row r="377" spans="10:11" s="34" customFormat="1" x14ac:dyDescent="0.15">
      <c r="J377" s="104"/>
      <c r="K377" s="104"/>
    </row>
    <row r="378" spans="10:11" s="34" customFormat="1" x14ac:dyDescent="0.15">
      <c r="J378" s="104"/>
      <c r="K378" s="104"/>
    </row>
    <row r="379" spans="10:11" s="34" customFormat="1" x14ac:dyDescent="0.15">
      <c r="J379" s="104"/>
      <c r="K379" s="104"/>
    </row>
    <row r="380" spans="10:11" s="34" customFormat="1" x14ac:dyDescent="0.15">
      <c r="J380" s="104"/>
      <c r="K380" s="104"/>
    </row>
    <row r="381" spans="10:11" s="34" customFormat="1" x14ac:dyDescent="0.15">
      <c r="J381" s="104"/>
      <c r="K381" s="104"/>
    </row>
  </sheetData>
  <phoneticPr fontId="2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M1:AS196"/>
  <sheetViews>
    <sheetView view="pageBreakPreview" topLeftCell="A5" zoomScale="75" zoomScaleNormal="75" zoomScaleSheetLayoutView="84" workbookViewId="0">
      <selection activeCell="Q17" sqref="Q17"/>
    </sheetView>
  </sheetViews>
  <sheetFormatPr defaultRowHeight="13.2" x14ac:dyDescent="0.2"/>
  <cols>
    <col min="1" max="13" width="9.109375" customWidth="1"/>
    <col min="14" max="15" width="10.109375" customWidth="1"/>
    <col min="16" max="16" width="17.77734375" customWidth="1"/>
    <col min="17" max="31" width="8.6640625" customWidth="1"/>
  </cols>
  <sheetData>
    <row r="1" spans="13:45" x14ac:dyDescent="0.2">
      <c r="M1" s="28" t="str">
        <f>財政指標!$AF$1</f>
        <v>大田原市</v>
      </c>
      <c r="Q1" t="str">
        <f>歳入!D3</f>
        <v>９１（H3）</v>
      </c>
      <c r="R1" t="str">
        <f>歳入!E3</f>
        <v>９２（H4）</v>
      </c>
      <c r="S1" t="str">
        <f>歳入!F3</f>
        <v>９３（H5）</v>
      </c>
      <c r="T1" t="str">
        <f>歳入!G3</f>
        <v>９４（H6）</v>
      </c>
      <c r="U1" t="str">
        <f>歳入!H3</f>
        <v>９５（H7）</v>
      </c>
      <c r="V1" t="str">
        <f>歳入!I3</f>
        <v>９６（H8）</v>
      </c>
      <c r="W1" t="str">
        <f>歳入!J3</f>
        <v>９７(H9）</v>
      </c>
      <c r="X1" t="str">
        <f>歳入!K3</f>
        <v>９８(H10）</v>
      </c>
      <c r="Y1" t="str">
        <f>歳入!L3</f>
        <v>９９(H11）</v>
      </c>
      <c r="Z1" t="str">
        <f>歳入!M3</f>
        <v>００(H12）</v>
      </c>
      <c r="AA1" t="str">
        <f>歳入!N3</f>
        <v>０１(H13）</v>
      </c>
      <c r="AB1" t="str">
        <f>歳入!O3</f>
        <v>０２(H14）</v>
      </c>
      <c r="AC1" t="str">
        <f>歳入!P3</f>
        <v>０３(H15）</v>
      </c>
      <c r="AD1" t="str">
        <f>歳入!Q3</f>
        <v>０４(H16）</v>
      </c>
      <c r="AE1" t="str">
        <f>歳入!R3</f>
        <v>０５(H17)</v>
      </c>
      <c r="AF1" t="str">
        <f>歳入!S3</f>
        <v>０６(H18)</v>
      </c>
      <c r="AG1" t="str">
        <f>歳入!T3</f>
        <v>０７(H19)</v>
      </c>
      <c r="AH1" t="str">
        <f>歳入!U3</f>
        <v>０８(H20)</v>
      </c>
      <c r="AI1" t="str">
        <f>歳入!V3</f>
        <v>０９(H21)</v>
      </c>
      <c r="AJ1" t="str">
        <f>歳入!W3</f>
        <v>１０(H22)</v>
      </c>
      <c r="AK1" t="str">
        <f>歳入!X3</f>
        <v>１１(H23)</v>
      </c>
      <c r="AL1" t="str">
        <f>歳入!Y3</f>
        <v>１２(H24)</v>
      </c>
      <c r="AM1" t="str">
        <f>歳入!Z3</f>
        <v>１３(H25)</v>
      </c>
      <c r="AN1" t="str">
        <f>歳入!AA3</f>
        <v>１４(H26)</v>
      </c>
      <c r="AO1" t="str">
        <f>歳入!AB3</f>
        <v>１５(H27)</v>
      </c>
      <c r="AP1" t="str">
        <f>歳入!AC3</f>
        <v>１６(H28)</v>
      </c>
      <c r="AQ1" t="str">
        <f>歳入!AD3</f>
        <v>１７(H29)</v>
      </c>
      <c r="AR1" t="str">
        <f>歳入!AE3</f>
        <v>１８(H30)</v>
      </c>
      <c r="AS1" t="str">
        <f>歳入!AF3</f>
        <v>１９(R１)</v>
      </c>
    </row>
    <row r="2" spans="13:45" x14ac:dyDescent="0.2">
      <c r="P2" t="s">
        <v>121</v>
      </c>
      <c r="Q2" s="38">
        <f>歳入!D4</f>
        <v>8689624</v>
      </c>
      <c r="R2" s="38">
        <f>歳入!E4</f>
        <v>9068060</v>
      </c>
      <c r="S2" s="38">
        <f>歳入!F4</f>
        <v>9210360</v>
      </c>
      <c r="T2" s="38">
        <f>歳入!G4</f>
        <v>8870456</v>
      </c>
      <c r="U2" s="38">
        <f>歳入!H4</f>
        <v>9312253</v>
      </c>
      <c r="V2" s="38">
        <f>歳入!I4</f>
        <v>9698233</v>
      </c>
      <c r="W2" s="38">
        <f>歳入!J4</f>
        <v>10065801</v>
      </c>
      <c r="X2" s="38">
        <f>歳入!K4</f>
        <v>9714410</v>
      </c>
      <c r="Y2" s="38">
        <f>歳入!L4</f>
        <v>9742102</v>
      </c>
      <c r="Z2" s="38">
        <f>歳入!M4</f>
        <v>9968352</v>
      </c>
      <c r="AA2" s="38">
        <f>歳入!N4</f>
        <v>10266148</v>
      </c>
      <c r="AB2" s="38">
        <f>歳入!O4</f>
        <v>9778280</v>
      </c>
      <c r="AC2" s="38">
        <f>歳入!P4</f>
        <v>9357872</v>
      </c>
      <c r="AD2" s="38">
        <f>歳入!Q4</f>
        <v>9824906</v>
      </c>
      <c r="AE2" s="38">
        <f>歳入!R4</f>
        <v>10543745</v>
      </c>
      <c r="AF2" s="38">
        <f>歳入!S4</f>
        <v>10790685</v>
      </c>
      <c r="AG2" s="38">
        <f>歳入!T4</f>
        <v>11462248</v>
      </c>
      <c r="AH2" s="38">
        <f>歳入!U4</f>
        <v>11370706</v>
      </c>
      <c r="AI2" s="38">
        <f>歳入!V4</f>
        <v>10367031</v>
      </c>
      <c r="AJ2" s="38">
        <f>歳入!W4</f>
        <v>10818179</v>
      </c>
      <c r="AK2" s="38">
        <f>歳入!X4</f>
        <v>10773475</v>
      </c>
      <c r="AL2" s="38">
        <f>歳入!Y4</f>
        <v>10245076</v>
      </c>
      <c r="AM2" s="38">
        <f>歳入!Z4</f>
        <v>10694318</v>
      </c>
      <c r="AN2" s="38">
        <f>歳入!AA4</f>
        <v>10934343</v>
      </c>
      <c r="AO2" s="38">
        <f>歳入!AB4</f>
        <v>10193070</v>
      </c>
      <c r="AP2" s="38">
        <f>歳入!AC4</f>
        <v>10432094</v>
      </c>
      <c r="AQ2" s="38">
        <f>歳入!AD4</f>
        <v>10671674</v>
      </c>
      <c r="AR2" s="38">
        <f>歳入!AE4</f>
        <v>10753933</v>
      </c>
      <c r="AS2" s="38">
        <f>歳入!AF4</f>
        <v>10830294</v>
      </c>
    </row>
    <row r="3" spans="13:45" x14ac:dyDescent="0.2">
      <c r="P3" s="38" t="s">
        <v>152</v>
      </c>
      <c r="Q3" s="38">
        <f>歳入!D15</f>
        <v>4915209</v>
      </c>
      <c r="R3" s="38">
        <f>歳入!E15</f>
        <v>5753114</v>
      </c>
      <c r="S3" s="38">
        <f>歳入!F15</f>
        <v>5592700</v>
      </c>
      <c r="T3" s="38">
        <f>歳入!G15</f>
        <v>5689818</v>
      </c>
      <c r="U3" s="38">
        <f>歳入!H15</f>
        <v>6014406</v>
      </c>
      <c r="V3" s="38">
        <f>歳入!I15</f>
        <v>6373957</v>
      </c>
      <c r="W3" s="38">
        <f>歳入!J15</f>
        <v>6186676</v>
      </c>
      <c r="X3" s="38">
        <f>歳入!K15</f>
        <v>6817990</v>
      </c>
      <c r="Y3" s="38">
        <f>歳入!L15</f>
        <v>7489868</v>
      </c>
      <c r="Z3" s="38">
        <f>歳入!M15</f>
        <v>7579124</v>
      </c>
      <c r="AA3" s="38">
        <f>歳入!N15</f>
        <v>6880628</v>
      </c>
      <c r="AB3" s="38">
        <f>歳入!O15</f>
        <v>5690815</v>
      </c>
      <c r="AC3" s="38">
        <f>歳入!P15</f>
        <v>5479852</v>
      </c>
      <c r="AD3" s="38">
        <f>歳入!Q15</f>
        <v>5018178</v>
      </c>
      <c r="AE3" s="38">
        <f>歳入!R15</f>
        <v>4620813</v>
      </c>
      <c r="AF3" s="38">
        <f>歳入!S15</f>
        <v>4388217</v>
      </c>
      <c r="AG3" s="38">
        <f>歳入!T15</f>
        <v>4474143</v>
      </c>
      <c r="AH3" s="38">
        <f>歳入!U15</f>
        <v>5305847</v>
      </c>
      <c r="AI3" s="38">
        <f>歳入!V15</f>
        <v>6068904</v>
      </c>
      <c r="AJ3" s="38">
        <f>歳入!W15</f>
        <v>7018865</v>
      </c>
      <c r="AK3" s="38">
        <f>歳入!X15</f>
        <v>7641602</v>
      </c>
      <c r="AL3" s="38">
        <f>歳入!Y15</f>
        <v>7367651</v>
      </c>
      <c r="AM3" s="38">
        <f>歳入!Z15</f>
        <v>7085757</v>
      </c>
      <c r="AN3" s="38">
        <f>歳入!AA15</f>
        <v>7085757</v>
      </c>
      <c r="AO3" s="38">
        <f>歳入!AB15</f>
        <v>7153258</v>
      </c>
      <c r="AP3" s="38">
        <f>歳入!AC15</f>
        <v>7070370</v>
      </c>
      <c r="AQ3" s="38">
        <f>歳入!AD15</f>
        <v>7605523</v>
      </c>
      <c r="AR3" s="38">
        <f>歳入!AE15</f>
        <v>7081448</v>
      </c>
      <c r="AS3" s="38">
        <f>歳入!AF15</f>
        <v>6452456</v>
      </c>
    </row>
    <row r="4" spans="13:45" x14ac:dyDescent="0.2">
      <c r="P4" t="s">
        <v>122</v>
      </c>
      <c r="Q4" s="38">
        <f>歳入!D23</f>
        <v>1828507</v>
      </c>
      <c r="R4" s="38">
        <f>歳入!E23</f>
        <v>2123528</v>
      </c>
      <c r="S4" s="38">
        <f>歳入!F23</f>
        <v>2285788</v>
      </c>
      <c r="T4" s="38">
        <f>歳入!G23</f>
        <v>1862137</v>
      </c>
      <c r="U4" s="38">
        <f>歳入!H23</f>
        <v>1785017</v>
      </c>
      <c r="V4" s="38">
        <f>歳入!I23</f>
        <v>1902416</v>
      </c>
      <c r="W4" s="38">
        <f>歳入!J23</f>
        <v>1756984</v>
      </c>
      <c r="X4" s="38">
        <f>歳入!K23</f>
        <v>2317607</v>
      </c>
      <c r="Y4" s="38">
        <f>歳入!L23</f>
        <v>2238757</v>
      </c>
      <c r="Z4" s="38">
        <f>歳入!M23</f>
        <v>1281414</v>
      </c>
      <c r="AA4" s="38">
        <f>歳入!N23</f>
        <v>1456352</v>
      </c>
      <c r="AB4" s="38">
        <f>歳入!O23</f>
        <v>1363928</v>
      </c>
      <c r="AC4" s="38">
        <f>歳入!P23</f>
        <v>1634996</v>
      </c>
      <c r="AD4" s="38">
        <f>歳入!Q23</f>
        <v>1774569</v>
      </c>
      <c r="AE4" s="38">
        <f>歳入!R23</f>
        <v>2075929</v>
      </c>
      <c r="AF4" s="38">
        <f>歳入!S23</f>
        <v>2383149</v>
      </c>
      <c r="AG4" s="38">
        <f>歳入!T23</f>
        <v>3166131</v>
      </c>
      <c r="AH4" s="38">
        <f>歳入!U23</f>
        <v>2883131</v>
      </c>
      <c r="AI4" s="38">
        <f>歳入!V23</f>
        <v>5802907</v>
      </c>
      <c r="AJ4" s="38">
        <f>歳入!W23</f>
        <v>4510924</v>
      </c>
      <c r="AK4" s="38">
        <f>歳入!X23</f>
        <v>4299026</v>
      </c>
      <c r="AL4" s="38">
        <f>歳入!Y23</f>
        <v>4467103</v>
      </c>
      <c r="AM4" s="38">
        <f>歳入!Z23</f>
        <v>6017746</v>
      </c>
      <c r="AN4" s="38">
        <f>歳入!AA23</f>
        <v>4126163</v>
      </c>
      <c r="AO4" s="38">
        <f>歳入!AB23</f>
        <v>4585909</v>
      </c>
      <c r="AP4" s="38">
        <f>歳入!AC23</f>
        <v>4618758</v>
      </c>
      <c r="AQ4" s="38">
        <f>歳入!AD23</f>
        <v>4442067</v>
      </c>
      <c r="AR4" s="38">
        <f>歳入!AE23</f>
        <v>4332208</v>
      </c>
      <c r="AS4" s="38">
        <f>歳入!AF23</f>
        <v>4471103</v>
      </c>
    </row>
    <row r="5" spans="13:45" x14ac:dyDescent="0.2">
      <c r="P5" t="s">
        <v>157</v>
      </c>
      <c r="Q5" s="38">
        <f>歳入!D24</f>
        <v>1275638</v>
      </c>
      <c r="R5" s="38">
        <f>歳入!E24</f>
        <v>1263811</v>
      </c>
      <c r="S5" s="38">
        <f>歳入!F24</f>
        <v>1495826</v>
      </c>
      <c r="T5" s="38">
        <f>歳入!G24</f>
        <v>1386839</v>
      </c>
      <c r="U5" s="38">
        <f>歳入!H24</f>
        <v>1473489</v>
      </c>
      <c r="V5" s="38">
        <f>歳入!I24</f>
        <v>2149473</v>
      </c>
      <c r="W5" s="38">
        <f>歳入!J24</f>
        <v>2193051</v>
      </c>
      <c r="X5" s="38">
        <f>歳入!K24</f>
        <v>1690965</v>
      </c>
      <c r="Y5" s="38">
        <f>歳入!L24</f>
        <v>1892990</v>
      </c>
      <c r="Z5" s="38">
        <f>歳入!M24</f>
        <v>1260009</v>
      </c>
      <c r="AA5" s="38">
        <f>歳入!N24</f>
        <v>1317858</v>
      </c>
      <c r="AB5" s="38">
        <f>歳入!O24</f>
        <v>1281199</v>
      </c>
      <c r="AC5" s="38">
        <f>歳入!P24</f>
        <v>1535395</v>
      </c>
      <c r="AD5" s="38">
        <f>歳入!Q24</f>
        <v>1452434</v>
      </c>
      <c r="AE5" s="38">
        <f>歳入!R24</f>
        <v>1355469</v>
      </c>
      <c r="AF5" s="38">
        <f>歳入!S24</f>
        <v>1320625</v>
      </c>
      <c r="AG5" s="38">
        <f>歳入!T24</f>
        <v>1589873</v>
      </c>
      <c r="AH5" s="38">
        <f>歳入!U24</f>
        <v>1515392</v>
      </c>
      <c r="AI5" s="38">
        <f>歳入!V24</f>
        <v>1481280</v>
      </c>
      <c r="AJ5" s="38">
        <f>歳入!W24</f>
        <v>1857275</v>
      </c>
      <c r="AK5" s="38">
        <f>歳入!X24</f>
        <v>2150715</v>
      </c>
      <c r="AL5" s="38">
        <f>歳入!Y24</f>
        <v>2036618</v>
      </c>
      <c r="AM5" s="38">
        <f>歳入!Z24</f>
        <v>2881365</v>
      </c>
      <c r="AN5" s="38">
        <f>歳入!AA24</f>
        <v>2094851</v>
      </c>
      <c r="AO5" s="38">
        <f>歳入!AB24</f>
        <v>2152715</v>
      </c>
      <c r="AP5" s="38">
        <f>歳入!AC24</f>
        <v>2637762</v>
      </c>
      <c r="AQ5" s="38">
        <f>歳入!AD24</f>
        <v>2438275</v>
      </c>
      <c r="AR5" s="38">
        <f>歳入!AE24</f>
        <v>2279991</v>
      </c>
      <c r="AS5" s="38">
        <f>歳入!AF24</f>
        <v>2542058</v>
      </c>
    </row>
    <row r="6" spans="13:45" x14ac:dyDescent="0.2">
      <c r="P6" t="s">
        <v>123</v>
      </c>
      <c r="Q6" s="38">
        <f>歳入!D30</f>
        <v>1982302</v>
      </c>
      <c r="R6" s="38">
        <f>歳入!E30</f>
        <v>3354100</v>
      </c>
      <c r="S6" s="38">
        <f>歳入!F30</f>
        <v>5012920</v>
      </c>
      <c r="T6" s="38">
        <f>歳入!G30</f>
        <v>7192700</v>
      </c>
      <c r="U6" s="38">
        <f>歳入!H30</f>
        <v>2515900</v>
      </c>
      <c r="V6" s="38">
        <f>歳入!I30</f>
        <v>1816700</v>
      </c>
      <c r="W6" s="38">
        <f>歳入!J30</f>
        <v>2516500</v>
      </c>
      <c r="X6" s="38">
        <f>歳入!K30</f>
        <v>2338900</v>
      </c>
      <c r="Y6" s="38">
        <f>歳入!L30</f>
        <v>2386400</v>
      </c>
      <c r="Z6" s="38">
        <f>歳入!M30</f>
        <v>1621000</v>
      </c>
      <c r="AA6" s="38">
        <f>歳入!N30</f>
        <v>2684250</v>
      </c>
      <c r="AB6" s="38">
        <f>歳入!O30</f>
        <v>3256580</v>
      </c>
      <c r="AC6" s="38">
        <f>歳入!P30</f>
        <v>3528600</v>
      </c>
      <c r="AD6" s="38">
        <f>歳入!Q30</f>
        <v>2780500</v>
      </c>
      <c r="AE6" s="38">
        <f>歳入!R30</f>
        <v>3104400</v>
      </c>
      <c r="AF6" s="38">
        <f>歳入!S30</f>
        <v>5552200</v>
      </c>
      <c r="AG6" s="38">
        <f>歳入!T30</f>
        <v>3553200</v>
      </c>
      <c r="AH6" s="38">
        <f>歳入!U30</f>
        <v>3449100</v>
      </c>
      <c r="AI6" s="38">
        <f>歳入!V30</f>
        <v>5101700</v>
      </c>
      <c r="AJ6" s="38">
        <f>歳入!W30</f>
        <v>3587200</v>
      </c>
      <c r="AK6" s="38">
        <f>歳入!X30</f>
        <v>3379900</v>
      </c>
      <c r="AL6" s="38">
        <f>歳入!Y30</f>
        <v>3405200</v>
      </c>
      <c r="AM6" s="38">
        <f>歳入!Z30</f>
        <v>3895100</v>
      </c>
      <c r="AN6" s="38">
        <f>歳入!AA30</f>
        <v>2290500</v>
      </c>
      <c r="AO6" s="38">
        <f>歳入!AB30</f>
        <v>3287600</v>
      </c>
      <c r="AP6" s="38">
        <f>歳入!AC30</f>
        <v>3848600</v>
      </c>
      <c r="AQ6" s="38">
        <f>歳入!AD30</f>
        <v>3807500</v>
      </c>
      <c r="AR6" s="38">
        <f>歳入!AE30</f>
        <v>4888100</v>
      </c>
      <c r="AS6" s="38">
        <f>歳入!AF30</f>
        <v>2630000</v>
      </c>
    </row>
    <row r="7" spans="13:45" x14ac:dyDescent="0.2">
      <c r="P7" s="56" t="str">
        <f>歳入!A33</f>
        <v>　 歳 入 合 計</v>
      </c>
      <c r="Q7" s="38">
        <f>歳入!D33</f>
        <v>23939710</v>
      </c>
      <c r="R7" s="38">
        <f>歳入!E33</f>
        <v>28008652</v>
      </c>
      <c r="S7" s="38">
        <f>歳入!F33</f>
        <v>29551663</v>
      </c>
      <c r="T7" s="38">
        <f>歳入!G33</f>
        <v>31970201</v>
      </c>
      <c r="U7" s="38">
        <f>歳入!H33</f>
        <v>26408816</v>
      </c>
      <c r="V7" s="38">
        <f>歳入!I33</f>
        <v>26827378</v>
      </c>
      <c r="W7" s="38">
        <f>歳入!J33</f>
        <v>27846696</v>
      </c>
      <c r="X7" s="38">
        <f>歳入!K33</f>
        <v>28012392</v>
      </c>
      <c r="Y7" s="38">
        <f>歳入!L33</f>
        <v>29212117</v>
      </c>
      <c r="Z7" s="38">
        <f>歳入!M33</f>
        <v>27235897</v>
      </c>
      <c r="AA7" s="38">
        <f>歳入!N33</f>
        <v>28565268</v>
      </c>
      <c r="AB7" s="38">
        <f>歳入!O33</f>
        <v>27425715</v>
      </c>
      <c r="AC7" s="38">
        <f>歳入!P33</f>
        <v>27911613</v>
      </c>
      <c r="AD7" s="38">
        <f>歳入!Q33</f>
        <v>27695755</v>
      </c>
      <c r="AE7" s="38">
        <f>歳入!R33</f>
        <v>28593324</v>
      </c>
      <c r="AF7" s="38">
        <f>歳入!S33</f>
        <v>30325792</v>
      </c>
      <c r="AG7" s="38">
        <f>歳入!T33</f>
        <v>29803810</v>
      </c>
      <c r="AH7" s="38">
        <f>歳入!U33</f>
        <v>30014621</v>
      </c>
      <c r="AI7" s="38">
        <f>歳入!V33</f>
        <v>34365276</v>
      </c>
      <c r="AJ7" s="38">
        <f>歳入!W33</f>
        <v>33212166</v>
      </c>
      <c r="AK7" s="38">
        <f>歳入!X33</f>
        <v>34447952</v>
      </c>
      <c r="AL7" s="38">
        <f>歳入!Y33</f>
        <v>34498158</v>
      </c>
      <c r="AM7" s="38">
        <f>歳入!Z33</f>
        <v>37098036</v>
      </c>
      <c r="AN7" s="38">
        <f>歳入!AA33</f>
        <v>33244156</v>
      </c>
      <c r="AO7" s="38">
        <f>歳入!AB33</f>
        <v>35565300</v>
      </c>
      <c r="AP7" s="38">
        <f>歳入!AC33</f>
        <v>35182418</v>
      </c>
      <c r="AQ7" s="38">
        <f>歳入!AD33</f>
        <v>35265255</v>
      </c>
      <c r="AR7" s="38">
        <f>歳入!AE33</f>
        <v>35741689</v>
      </c>
      <c r="AS7" s="38">
        <f>歳入!AF33</f>
        <v>33164185</v>
      </c>
    </row>
    <row r="40" spans="13:45" x14ac:dyDescent="0.2">
      <c r="M40" s="28" t="str">
        <f>財政指標!$AF$1</f>
        <v>大田原市</v>
      </c>
    </row>
    <row r="42" spans="13:45" x14ac:dyDescent="0.2">
      <c r="Q42" t="str">
        <f>税!D3</f>
        <v>９１（H3）</v>
      </c>
      <c r="R42" t="str">
        <f>税!E3</f>
        <v>９２（H4）</v>
      </c>
      <c r="S42" t="str">
        <f>税!F3</f>
        <v>９３（H5）</v>
      </c>
      <c r="T42" t="str">
        <f>税!G3</f>
        <v>９４（H6）</v>
      </c>
      <c r="U42" t="str">
        <f>税!H3</f>
        <v>９５（H7）</v>
      </c>
      <c r="V42" t="str">
        <f>税!I3</f>
        <v>９６（H8）</v>
      </c>
      <c r="W42" t="str">
        <f>税!J3</f>
        <v>９７（H9）</v>
      </c>
      <c r="X42" t="str">
        <f>税!K3</f>
        <v>９８(H10)</v>
      </c>
      <c r="Y42" t="str">
        <f>税!L3</f>
        <v>９９(H11)</v>
      </c>
      <c r="Z42" t="str">
        <f>税!M3</f>
        <v>００(H12)</v>
      </c>
      <c r="AA42" t="str">
        <f>税!N3</f>
        <v>０１(H13)</v>
      </c>
      <c r="AB42" t="str">
        <f>税!O3</f>
        <v>０２(H14）</v>
      </c>
      <c r="AC42" t="str">
        <f>税!P3</f>
        <v>０３(H15）</v>
      </c>
      <c r="AD42" t="str">
        <f>税!Q3</f>
        <v>０４(H16）</v>
      </c>
      <c r="AE42" t="str">
        <f>税!R3</f>
        <v>０５(H17)</v>
      </c>
      <c r="AF42" t="str">
        <f>税!S3</f>
        <v>０６(H18)</v>
      </c>
      <c r="AG42" t="str">
        <f>税!T3</f>
        <v>０７(H19)</v>
      </c>
      <c r="AH42" t="str">
        <f>税!U3</f>
        <v>０８(H20)</v>
      </c>
      <c r="AI42" t="str">
        <f>税!V3</f>
        <v>０９(H21)</v>
      </c>
      <c r="AJ42" t="str">
        <f>税!W3</f>
        <v>１０(H22)</v>
      </c>
      <c r="AK42" t="str">
        <f>税!X3</f>
        <v>１１(H23)</v>
      </c>
      <c r="AL42" t="str">
        <f>税!Y3</f>
        <v>１２(H24)</v>
      </c>
      <c r="AM42" t="str">
        <f>税!Z3</f>
        <v>１３(H25)</v>
      </c>
      <c r="AN42" t="str">
        <f>税!AA3</f>
        <v>１４(H26)</v>
      </c>
      <c r="AO42" t="str">
        <f>税!AB3</f>
        <v>１５(H27)</v>
      </c>
      <c r="AP42" t="str">
        <f>税!AC3</f>
        <v>１６(H28)</v>
      </c>
      <c r="AQ42" t="str">
        <f>税!AD3</f>
        <v>１７(H29)</v>
      </c>
      <c r="AR42" t="str">
        <f>税!AE3</f>
        <v>１８(H30)</v>
      </c>
      <c r="AS42" t="str">
        <f>税!AF3</f>
        <v>１９(R１)</v>
      </c>
    </row>
    <row r="43" spans="13:45" x14ac:dyDescent="0.2">
      <c r="P43" t="s">
        <v>125</v>
      </c>
      <c r="Q43" s="38">
        <f>税!D4</f>
        <v>4282548</v>
      </c>
      <c r="R43" s="38">
        <f>税!E4</f>
        <v>4326713</v>
      </c>
      <c r="S43" s="38">
        <f>税!F4</f>
        <v>4203151</v>
      </c>
      <c r="T43" s="38">
        <f>税!G4</f>
        <v>3598894</v>
      </c>
      <c r="U43" s="38">
        <f>税!H4</f>
        <v>3910853</v>
      </c>
      <c r="V43" s="38">
        <f>税!I4</f>
        <v>4070978</v>
      </c>
      <c r="W43" s="38">
        <f>税!J4</f>
        <v>4284825</v>
      </c>
      <c r="X43" s="38">
        <f>税!K4</f>
        <v>3676249</v>
      </c>
      <c r="Y43" s="38">
        <f>税!L4</f>
        <v>3421841</v>
      </c>
      <c r="Z43" s="38">
        <f>税!M4</f>
        <v>3517638</v>
      </c>
      <c r="AA43" s="38">
        <f>税!N4</f>
        <v>3840099</v>
      </c>
      <c r="AB43" s="38">
        <f>税!O4</f>
        <v>3258837</v>
      </c>
      <c r="AC43" s="38">
        <f>税!P4</f>
        <v>3102088</v>
      </c>
      <c r="AD43" s="38">
        <f>税!Q4</f>
        <v>3463583</v>
      </c>
      <c r="AE43" s="38">
        <f>税!R4</f>
        <v>3836002</v>
      </c>
      <c r="AF43" s="38">
        <f>税!S4</f>
        <v>4372921</v>
      </c>
      <c r="AG43" s="38">
        <f>税!T4</f>
        <v>5086671</v>
      </c>
      <c r="AH43" s="38">
        <f>税!U4</f>
        <v>5031929</v>
      </c>
      <c r="AI43" s="38">
        <f>税!V4</f>
        <v>4252983</v>
      </c>
      <c r="AJ43" s="38">
        <f>税!W4</f>
        <v>4562296</v>
      </c>
      <c r="AK43" s="38">
        <f>税!X4</f>
        <v>4445963</v>
      </c>
      <c r="AL43" s="38">
        <f>税!Y4</f>
        <v>4341153</v>
      </c>
      <c r="AM43" s="38">
        <f>税!Z4</f>
        <v>4667686</v>
      </c>
      <c r="AN43" s="38">
        <f>税!AA4</f>
        <v>4896644</v>
      </c>
      <c r="AO43" s="38">
        <f>税!AB4</f>
        <v>4290759</v>
      </c>
      <c r="AP43" s="38">
        <f>税!AC4</f>
        <v>4416361</v>
      </c>
      <c r="AQ43" s="38">
        <f>税!AD4</f>
        <v>4572304</v>
      </c>
      <c r="AR43" s="38">
        <f>税!AE4</f>
        <v>4601853</v>
      </c>
      <c r="AS43" s="38">
        <f>税!AF4</f>
        <v>4650624</v>
      </c>
    </row>
    <row r="44" spans="13:45" x14ac:dyDescent="0.2">
      <c r="P44" t="s">
        <v>126</v>
      </c>
      <c r="Q44" s="38">
        <f>税!D9</f>
        <v>3618965</v>
      </c>
      <c r="R44" s="38">
        <f>税!E9</f>
        <v>3923574</v>
      </c>
      <c r="S44" s="38">
        <f>税!F9</f>
        <v>4158512</v>
      </c>
      <c r="T44" s="38">
        <f>税!G9</f>
        <v>4412954</v>
      </c>
      <c r="U44" s="38">
        <f>税!H9</f>
        <v>4531736</v>
      </c>
      <c r="V44" s="38">
        <f>税!I9</f>
        <v>4712668</v>
      </c>
      <c r="W44" s="38">
        <f>税!J9</f>
        <v>4814438</v>
      </c>
      <c r="X44" s="38">
        <f>税!K9</f>
        <v>5070045</v>
      </c>
      <c r="Y44" s="38">
        <f>税!L9</f>
        <v>5289658</v>
      </c>
      <c r="Z44" s="38">
        <f>税!M9</f>
        <v>5408299</v>
      </c>
      <c r="AA44" s="38">
        <f>税!N9</f>
        <v>5383089</v>
      </c>
      <c r="AB44" s="38">
        <f>税!O9</f>
        <v>5468371</v>
      </c>
      <c r="AC44" s="38">
        <f>税!P9</f>
        <v>5239099</v>
      </c>
      <c r="AD44" s="38">
        <f>税!Q9</f>
        <v>5322600</v>
      </c>
      <c r="AE44" s="38">
        <f>税!R9</f>
        <v>5689490</v>
      </c>
      <c r="AF44" s="38">
        <f>税!S9</f>
        <v>5388116</v>
      </c>
      <c r="AG44" s="38">
        <f>税!T9</f>
        <v>5349216</v>
      </c>
      <c r="AH44" s="38">
        <f>税!U9</f>
        <v>5329977</v>
      </c>
      <c r="AI44" s="38">
        <f>税!V9</f>
        <v>5145254</v>
      </c>
      <c r="AJ44" s="38">
        <f>税!W9</f>
        <v>5274154</v>
      </c>
      <c r="AK44" s="38">
        <f>税!X9</f>
        <v>5269497</v>
      </c>
      <c r="AL44" s="38">
        <f>税!Y9</f>
        <v>4885558</v>
      </c>
      <c r="AM44" s="38">
        <f>税!Z9</f>
        <v>4939177</v>
      </c>
      <c r="AN44" s="38">
        <f>税!AA9</f>
        <v>4978905</v>
      </c>
      <c r="AO44" s="38">
        <f>税!AB9</f>
        <v>4854897</v>
      </c>
      <c r="AP44" s="38">
        <f>税!AC9</f>
        <v>4939701</v>
      </c>
      <c r="AQ44" s="38">
        <f>税!AD9</f>
        <v>5032876</v>
      </c>
      <c r="AR44" s="38">
        <f>税!AE9</f>
        <v>5094512</v>
      </c>
      <c r="AS44" s="38">
        <f>税!AF9</f>
        <v>5094051</v>
      </c>
    </row>
    <row r="45" spans="13:45" x14ac:dyDescent="0.2">
      <c r="P45" t="s">
        <v>127</v>
      </c>
      <c r="Q45" s="38">
        <f>税!D12</f>
        <v>369392</v>
      </c>
      <c r="R45" s="38">
        <f>税!E12</f>
        <v>371633</v>
      </c>
      <c r="S45" s="38">
        <f>税!F12</f>
        <v>386946</v>
      </c>
      <c r="T45" s="38">
        <f>税!G12</f>
        <v>392787</v>
      </c>
      <c r="U45" s="38">
        <f>税!H12</f>
        <v>389901</v>
      </c>
      <c r="V45" s="38">
        <f>税!I12</f>
        <v>391294</v>
      </c>
      <c r="W45" s="38">
        <f>税!J12</f>
        <v>460984</v>
      </c>
      <c r="X45" s="38">
        <f>税!K12</f>
        <v>450387</v>
      </c>
      <c r="Y45" s="38">
        <f>税!L12</f>
        <v>494330</v>
      </c>
      <c r="Z45" s="38">
        <f>税!M12</f>
        <v>509327</v>
      </c>
      <c r="AA45" s="38">
        <f>税!N12</f>
        <v>501266</v>
      </c>
      <c r="AB45" s="38">
        <f>税!O12</f>
        <v>484422</v>
      </c>
      <c r="AC45" s="38">
        <f>税!P12</f>
        <v>493505</v>
      </c>
      <c r="AD45" s="38">
        <f>税!Q12</f>
        <v>501109</v>
      </c>
      <c r="AE45" s="38">
        <f>税!R12</f>
        <v>482165</v>
      </c>
      <c r="AF45" s="38">
        <f>税!S12</f>
        <v>499083</v>
      </c>
      <c r="AG45" s="38">
        <f>税!T12</f>
        <v>493139</v>
      </c>
      <c r="AH45" s="38">
        <f>税!U12</f>
        <v>468330</v>
      </c>
      <c r="AI45" s="38">
        <f>税!V12</f>
        <v>440011</v>
      </c>
      <c r="AJ45" s="38">
        <f>税!W12</f>
        <v>447051</v>
      </c>
      <c r="AK45" s="38">
        <f>税!X12</f>
        <v>525234</v>
      </c>
      <c r="AL45" s="38">
        <f>税!Y12</f>
        <v>507771</v>
      </c>
      <c r="AM45" s="38">
        <f>税!Z12</f>
        <v>569078</v>
      </c>
      <c r="AN45" s="38">
        <f>税!AA12</f>
        <v>534481</v>
      </c>
      <c r="AO45" s="38">
        <f>税!AB12</f>
        <v>522614</v>
      </c>
      <c r="AP45" s="38">
        <f>税!AC12</f>
        <v>511353</v>
      </c>
      <c r="AQ45" s="38">
        <f>税!AD12</f>
        <v>488710</v>
      </c>
      <c r="AR45" s="38">
        <f>税!AE12</f>
        <v>477582</v>
      </c>
      <c r="AS45" s="38">
        <f>税!AF12</f>
        <v>492987</v>
      </c>
    </row>
    <row r="46" spans="13:45" x14ac:dyDescent="0.2">
      <c r="P46" t="s">
        <v>124</v>
      </c>
      <c r="Q46" s="38">
        <f>税!D22</f>
        <v>8689624</v>
      </c>
      <c r="R46" s="38">
        <f>税!E22</f>
        <v>9067860</v>
      </c>
      <c r="S46" s="38">
        <f>税!F22</f>
        <v>9210360</v>
      </c>
      <c r="T46" s="38">
        <f>税!G22</f>
        <v>8870456</v>
      </c>
      <c r="U46" s="38">
        <f>税!H22</f>
        <v>9312253</v>
      </c>
      <c r="V46" s="38">
        <f>税!I22</f>
        <v>9698233</v>
      </c>
      <c r="W46" s="38">
        <f>税!J22</f>
        <v>10065801</v>
      </c>
      <c r="X46" s="38">
        <f>税!K22</f>
        <v>9714410</v>
      </c>
      <c r="Y46" s="38">
        <f>税!L22</f>
        <v>9742102</v>
      </c>
      <c r="Z46" s="38">
        <f>税!M22</f>
        <v>9968352</v>
      </c>
      <c r="AA46" s="38">
        <f>税!N22</f>
        <v>10266148</v>
      </c>
      <c r="AB46" s="38">
        <f>税!O22</f>
        <v>9778285</v>
      </c>
      <c r="AC46" s="38">
        <f>税!P22</f>
        <v>9357876</v>
      </c>
      <c r="AD46" s="38">
        <f>税!Q22</f>
        <v>9824965</v>
      </c>
      <c r="AE46" s="38">
        <f>税!R22</f>
        <v>10544462</v>
      </c>
      <c r="AF46" s="38">
        <f>税!S22</f>
        <v>10790689</v>
      </c>
      <c r="AG46" s="38">
        <f>税!T22</f>
        <v>11462302</v>
      </c>
      <c r="AH46" s="38">
        <f>税!U22</f>
        <v>11370759</v>
      </c>
      <c r="AI46" s="38">
        <f>税!V22</f>
        <v>10367084</v>
      </c>
      <c r="AJ46" s="38">
        <f>税!W22</f>
        <v>10818232</v>
      </c>
      <c r="AK46" s="38">
        <f>税!X22</f>
        <v>10773528</v>
      </c>
      <c r="AL46" s="38">
        <f>税!Y22</f>
        <v>10245129</v>
      </c>
      <c r="AM46" s="38">
        <f>税!Z22</f>
        <v>10694371</v>
      </c>
      <c r="AN46" s="38">
        <f>税!AA22</f>
        <v>10934396</v>
      </c>
      <c r="AO46" s="38">
        <f>税!AB22</f>
        <v>10193073</v>
      </c>
      <c r="AP46" s="38">
        <f>税!AC22</f>
        <v>10432097</v>
      </c>
      <c r="AQ46" s="38">
        <f>税!AD22</f>
        <v>10671677</v>
      </c>
      <c r="AR46" s="38">
        <f>税!AE22</f>
        <v>10753936</v>
      </c>
      <c r="AS46" s="38">
        <f>税!AF22</f>
        <v>10830297</v>
      </c>
    </row>
    <row r="79" spans="13:13" x14ac:dyDescent="0.2">
      <c r="M79" s="28" t="str">
        <f>財政指標!$AF$1</f>
        <v>大田原市</v>
      </c>
    </row>
    <row r="81" spans="16:45" x14ac:dyDescent="0.2">
      <c r="P81">
        <f>'歳出（性質別）'!A3</f>
        <v>0</v>
      </c>
      <c r="Q81" t="str">
        <f>'歳出（性質別）'!D3</f>
        <v>９１（H3）</v>
      </c>
      <c r="R81" t="str">
        <f>'歳出（性質別）'!E3</f>
        <v>９２（H4）</v>
      </c>
      <c r="S81" t="str">
        <f>'歳出（性質別）'!F3</f>
        <v>９３（H5）</v>
      </c>
      <c r="T81" t="str">
        <f>'歳出（性質別）'!G3</f>
        <v>９４（H6）</v>
      </c>
      <c r="U81" t="str">
        <f>'歳出（性質別）'!H3</f>
        <v>９５（H7）</v>
      </c>
      <c r="V81" t="str">
        <f>'歳出（性質別）'!I3</f>
        <v>９６（H8）</v>
      </c>
      <c r="W81" t="str">
        <f>'歳出（性質別）'!J3</f>
        <v>９７(H9）</v>
      </c>
      <c r="X81" t="str">
        <f>'歳出（性質別）'!K3</f>
        <v>９８(H10）</v>
      </c>
      <c r="Y81" t="str">
        <f>'歳出（性質別）'!L3</f>
        <v>９９(H11)</v>
      </c>
      <c r="Z81" t="str">
        <f>'歳出（性質別）'!M3</f>
        <v>００(H12)</v>
      </c>
      <c r="AA81" t="str">
        <f>'歳出（性質別）'!N3</f>
        <v>０１(H13)</v>
      </c>
      <c r="AB81" t="str">
        <f>'歳出（性質別）'!O3</f>
        <v>０２(H14）</v>
      </c>
      <c r="AC81" t="str">
        <f>'歳出（性質別）'!P3</f>
        <v>０３(H15）</v>
      </c>
      <c r="AD81" t="str">
        <f>'歳出（性質別）'!Q3</f>
        <v>０４(H16）</v>
      </c>
      <c r="AE81" t="str">
        <f>'歳出（性質別）'!R3</f>
        <v>０５(H17)</v>
      </c>
      <c r="AF81" t="str">
        <f>'歳出（性質別）'!S3</f>
        <v>０６(H18)</v>
      </c>
      <c r="AG81" t="str">
        <f>'歳出（性質別）'!T3</f>
        <v>０７(H19)</v>
      </c>
      <c r="AH81" t="str">
        <f>'歳出（性質別）'!U3</f>
        <v>０８(H20)</v>
      </c>
      <c r="AI81" t="str">
        <f>'歳出（性質別）'!V3</f>
        <v>０９(H21)</v>
      </c>
      <c r="AJ81" t="str">
        <f>'歳出（性質別）'!W3</f>
        <v>１０(H22)</v>
      </c>
      <c r="AK81" t="str">
        <f>'歳出（性質別）'!X3</f>
        <v>１１(H23)</v>
      </c>
      <c r="AL81" t="str">
        <f>'歳出（性質別）'!Y3</f>
        <v>１２(H24)</v>
      </c>
      <c r="AM81" t="str">
        <f>'歳出（性質別）'!Z3</f>
        <v>１３(H25)</v>
      </c>
      <c r="AN81" t="str">
        <f>'歳出（性質別）'!AA3</f>
        <v>１４(H26)</v>
      </c>
      <c r="AO81" t="str">
        <f>'歳出（性質別）'!AB3</f>
        <v>１５(H27)</v>
      </c>
      <c r="AP81" t="str">
        <f>'歳出（性質別）'!AC3</f>
        <v>１６(H28)</v>
      </c>
      <c r="AQ81" t="str">
        <f>'歳出（性質別）'!AD3</f>
        <v>１７(H29)</v>
      </c>
      <c r="AR81" t="str">
        <f>'歳出（性質別）'!AE3</f>
        <v>１８(H30)</v>
      </c>
      <c r="AS81" t="str">
        <f>'歳出（性質別）'!AF3</f>
        <v>１９(R１)</v>
      </c>
    </row>
    <row r="82" spans="16:45" x14ac:dyDescent="0.2">
      <c r="P82" t="s">
        <v>130</v>
      </c>
      <c r="Q82" s="38">
        <f>'歳出（性質別）'!D4</f>
        <v>4898318</v>
      </c>
      <c r="R82" s="38">
        <f>'歳出（性質別）'!E4</f>
        <v>5223162</v>
      </c>
      <c r="S82" s="38">
        <f>'歳出（性質別）'!F4</f>
        <v>5423259</v>
      </c>
      <c r="T82" s="38">
        <f>'歳出（性質別）'!G4</f>
        <v>5657003</v>
      </c>
      <c r="U82" s="38">
        <f>'歳出（性質別）'!H4</f>
        <v>5845947</v>
      </c>
      <c r="V82" s="38">
        <f>'歳出（性質別）'!I4</f>
        <v>6010069</v>
      </c>
      <c r="W82" s="38">
        <f>'歳出（性質別）'!J4</f>
        <v>6159979</v>
      </c>
      <c r="X82" s="38">
        <f>'歳出（性質別）'!K4</f>
        <v>6267400</v>
      </c>
      <c r="Y82" s="38">
        <f>'歳出（性質別）'!L4</f>
        <v>6188801</v>
      </c>
      <c r="Z82" s="38">
        <f>'歳出（性質別）'!M4</f>
        <v>5980073</v>
      </c>
      <c r="AA82" s="38">
        <f>'歳出（性質別）'!N4</f>
        <v>5959129</v>
      </c>
      <c r="AB82" s="38">
        <f>'歳出（性質別）'!O4</f>
        <v>5804794</v>
      </c>
      <c r="AC82" s="38">
        <f>'歳出（性質別）'!P4</f>
        <v>5807414</v>
      </c>
      <c r="AD82" s="38">
        <f>'歳出（性質別）'!Q4</f>
        <v>5745988</v>
      </c>
      <c r="AE82" s="38">
        <f>'歳出（性質別）'!R4</f>
        <v>5851072</v>
      </c>
      <c r="AF82" s="38">
        <f>'歳出（性質別）'!S4</f>
        <v>5365763</v>
      </c>
      <c r="AG82" s="38">
        <f>'歳出（性質別）'!T4</f>
        <v>5436298</v>
      </c>
      <c r="AH82" s="38">
        <f>'歳出（性質別）'!U4</f>
        <v>5326272</v>
      </c>
      <c r="AI82" s="38">
        <f>'歳出（性質別）'!V4</f>
        <v>5229758</v>
      </c>
      <c r="AJ82" s="38">
        <f>'歳出（性質別）'!W4</f>
        <v>5125660</v>
      </c>
      <c r="AK82" s="38">
        <f>'歳出（性質別）'!X4</f>
        <v>5089276</v>
      </c>
      <c r="AL82" s="38">
        <f>'歳出（性質別）'!Y4</f>
        <v>4931703</v>
      </c>
      <c r="AM82" s="38">
        <f>'歳出（性質別）'!Z4</f>
        <v>4679496</v>
      </c>
      <c r="AN82" s="38">
        <f>'歳出（性質別）'!AA4</f>
        <v>4952782</v>
      </c>
      <c r="AO82" s="38">
        <f>'歳出（性質別）'!AB4</f>
        <v>4862271</v>
      </c>
      <c r="AP82" s="38">
        <f>'歳出（性質別）'!AC4</f>
        <v>4688320</v>
      </c>
      <c r="AQ82" s="38">
        <f>'歳出（性質別）'!AD4</f>
        <v>4767492</v>
      </c>
      <c r="AR82" s="38">
        <f>'歳出（性質別）'!AE4</f>
        <v>4801239</v>
      </c>
      <c r="AS82" s="38">
        <f>'歳出（性質別）'!AF4</f>
        <v>4844545</v>
      </c>
    </row>
    <row r="83" spans="16:45" x14ac:dyDescent="0.2">
      <c r="P83" t="s">
        <v>131</v>
      </c>
      <c r="Q83" s="38">
        <f>'歳出（性質別）'!D6</f>
        <v>759569</v>
      </c>
      <c r="R83" s="38">
        <f>'歳出（性質別）'!E6</f>
        <v>939556</v>
      </c>
      <c r="S83" s="38">
        <f>'歳出（性質別）'!F6</f>
        <v>1271302</v>
      </c>
      <c r="T83" s="38">
        <f>'歳出（性質別）'!G6</f>
        <v>1326353</v>
      </c>
      <c r="U83" s="38">
        <f>'歳出（性質別）'!H6</f>
        <v>1441543</v>
      </c>
      <c r="V83" s="38">
        <f>'歳出（性質別）'!I6</f>
        <v>1646039</v>
      </c>
      <c r="W83" s="38">
        <f>'歳出（性質別）'!J6</f>
        <v>1712962</v>
      </c>
      <c r="X83" s="38">
        <f>'歳出（性質別）'!K6</f>
        <v>1866980</v>
      </c>
      <c r="Y83" s="38">
        <f>'歳出（性質別）'!L6</f>
        <v>2035755</v>
      </c>
      <c r="Z83" s="38">
        <f>'歳出（性質別）'!M6</f>
        <v>1214656</v>
      </c>
      <c r="AA83" s="38">
        <f>'歳出（性質別）'!N6</f>
        <v>1414312</v>
      </c>
      <c r="AB83" s="38">
        <f>'歳出（性質別）'!O6</f>
        <v>1570213</v>
      </c>
      <c r="AC83" s="38">
        <f>'歳出（性質別）'!P6</f>
        <v>1942629</v>
      </c>
      <c r="AD83" s="38">
        <f>'歳出（性質別）'!Q6</f>
        <v>2344874</v>
      </c>
      <c r="AE83" s="38">
        <f>'歳出（性質別）'!R6</f>
        <v>2551351</v>
      </c>
      <c r="AF83" s="38">
        <f>'歳出（性質別）'!S6</f>
        <v>2927154</v>
      </c>
      <c r="AG83" s="38">
        <f>'歳出（性質別）'!T6</f>
        <v>3199791</v>
      </c>
      <c r="AH83" s="38">
        <f>'歳出（性質別）'!U6</f>
        <v>3323786</v>
      </c>
      <c r="AI83" s="38">
        <f>'歳出（性質別）'!V6</f>
        <v>3468563</v>
      </c>
      <c r="AJ83" s="38">
        <f>'歳出（性質別）'!W6</f>
        <v>4552274</v>
      </c>
      <c r="AK83" s="38">
        <f>'歳出（性質別）'!X6</f>
        <v>4828551</v>
      </c>
      <c r="AL83" s="38">
        <f>'歳出（性質別）'!Y6</f>
        <v>4910190</v>
      </c>
      <c r="AM83" s="38">
        <f>'歳出（性質別）'!Z6</f>
        <v>5043872</v>
      </c>
      <c r="AN83" s="38">
        <f>'歳出（性質別）'!AA6</f>
        <v>5385329</v>
      </c>
      <c r="AO83" s="38">
        <f>'歳出（性質別）'!AB6</f>
        <v>5787376</v>
      </c>
      <c r="AP83" s="38">
        <f>'歳出（性質別）'!AC6</f>
        <v>6134298</v>
      </c>
      <c r="AQ83" s="38">
        <f>'歳出（性質別）'!AD6</f>
        <v>5951730</v>
      </c>
      <c r="AR83" s="38">
        <f>'歳出（性質別）'!AE6</f>
        <v>6269168</v>
      </c>
      <c r="AS83" s="38">
        <f>'歳出（性質別）'!AF6</f>
        <v>6800494</v>
      </c>
    </row>
    <row r="84" spans="16:45" x14ac:dyDescent="0.2">
      <c r="P84" t="s">
        <v>132</v>
      </c>
      <c r="Q84" s="38">
        <f>'歳出（性質別）'!D7</f>
        <v>1561404</v>
      </c>
      <c r="R84" s="38">
        <f>'歳出（性質別）'!E7</f>
        <v>1665100</v>
      </c>
      <c r="S84" s="38">
        <f>'歳出（性質別）'!F7</f>
        <v>1813323</v>
      </c>
      <c r="T84" s="38">
        <f>'歳出（性質別）'!G7</f>
        <v>2235722</v>
      </c>
      <c r="U84" s="38">
        <f>'歳出（性質別）'!H7</f>
        <v>2924757</v>
      </c>
      <c r="V84" s="38">
        <f>'歳出（性質別）'!I7</f>
        <v>3586554</v>
      </c>
      <c r="W84" s="38">
        <f>'歳出（性質別）'!J7</f>
        <v>3685040</v>
      </c>
      <c r="X84" s="38">
        <f>'歳出（性質別）'!K7</f>
        <v>3727835</v>
      </c>
      <c r="Y84" s="38">
        <f>'歳出（性質別）'!L7</f>
        <v>4600041</v>
      </c>
      <c r="Z84" s="38">
        <f>'歳出（性質別）'!M7</f>
        <v>3600807</v>
      </c>
      <c r="AA84" s="38">
        <f>'歳出（性質別）'!N7</f>
        <v>3546156</v>
      </c>
      <c r="AB84" s="38">
        <f>'歳出（性質別）'!O7</f>
        <v>3508005</v>
      </c>
      <c r="AC84" s="38">
        <f>'歳出（性質別）'!P7</f>
        <v>3348748</v>
      </c>
      <c r="AD84" s="38">
        <f>'歳出（性質別）'!Q7</f>
        <v>3006746</v>
      </c>
      <c r="AE84" s="38">
        <f>'歳出（性質別）'!R7</f>
        <v>2589373</v>
      </c>
      <c r="AF84" s="38">
        <f>'歳出（性質別）'!S7</f>
        <v>2681949</v>
      </c>
      <c r="AG84" s="38">
        <f>'歳出（性質別）'!T7</f>
        <v>3132997</v>
      </c>
      <c r="AH84" s="38">
        <f>'歳出（性質別）'!U7</f>
        <v>3479452</v>
      </c>
      <c r="AI84" s="38">
        <f>'歳出（性質別）'!V7</f>
        <v>3579811</v>
      </c>
      <c r="AJ84" s="38">
        <f>'歳出（性質別）'!W7</f>
        <v>3659099</v>
      </c>
      <c r="AK84" s="38">
        <f>'歳出（性質別）'!X7</f>
        <v>4024137</v>
      </c>
      <c r="AL84" s="38">
        <f>'歳出（性質別）'!Y7</f>
        <v>3995815</v>
      </c>
      <c r="AM84" s="38">
        <f>'歳出（性質別）'!Z7</f>
        <v>4033989</v>
      </c>
      <c r="AN84" s="38">
        <f>'歳出（性質別）'!AA7</f>
        <v>4118405</v>
      </c>
      <c r="AO84" s="38">
        <f>'歳出（性質別）'!AB7</f>
        <v>4115014</v>
      </c>
      <c r="AP84" s="38">
        <f>'歳出（性質別）'!AC7</f>
        <v>3996906</v>
      </c>
      <c r="AQ84" s="38">
        <f>'歳出（性質別）'!AD7</f>
        <v>3836739</v>
      </c>
      <c r="AR84" s="38">
        <f>'歳出（性質別）'!AE7</f>
        <v>3711099</v>
      </c>
      <c r="AS84" s="38">
        <f>'歳出（性質別）'!AF7</f>
        <v>3497190</v>
      </c>
    </row>
    <row r="85" spans="16:45" x14ac:dyDescent="0.2">
      <c r="P85" t="s">
        <v>133</v>
      </c>
      <c r="Q85" s="38">
        <f>'歳出（性質別）'!D10</f>
        <v>2018037</v>
      </c>
      <c r="R85" s="38">
        <f>'歳出（性質別）'!E10</f>
        <v>2193646</v>
      </c>
      <c r="S85" s="38">
        <f>'歳出（性質別）'!F10</f>
        <v>2276415</v>
      </c>
      <c r="T85" s="38">
        <f>'歳出（性質別）'!G10</f>
        <v>2430434</v>
      </c>
      <c r="U85" s="38">
        <f>'歳出（性質別）'!H10</f>
        <v>2847140</v>
      </c>
      <c r="V85" s="38">
        <f>'歳出（性質別）'!I10</f>
        <v>2938065</v>
      </c>
      <c r="W85" s="38">
        <f>'歳出（性質別）'!J10</f>
        <v>2839802</v>
      </c>
      <c r="X85" s="38">
        <f>'歳出（性質別）'!K10</f>
        <v>2921551</v>
      </c>
      <c r="Y85" s="38">
        <f>'歳出（性質別）'!L10</f>
        <v>3002461</v>
      </c>
      <c r="Z85" s="38">
        <f>'歳出（性質別）'!M10</f>
        <v>3131915</v>
      </c>
      <c r="AA85" s="38">
        <f>'歳出（性質別）'!N10</f>
        <v>3306394</v>
      </c>
      <c r="AB85" s="38">
        <f>'歳出（性質別）'!O10</f>
        <v>3217181</v>
      </c>
      <c r="AC85" s="38">
        <f>'歳出（性質別）'!P10</f>
        <v>3119531</v>
      </c>
      <c r="AD85" s="38">
        <f>'歳出（性質別）'!Q10</f>
        <v>3232709</v>
      </c>
      <c r="AE85" s="38">
        <f>'歳出（性質別）'!R10</f>
        <v>3381150</v>
      </c>
      <c r="AF85" s="38">
        <f>'歳出（性質別）'!S10</f>
        <v>3420312</v>
      </c>
      <c r="AG85" s="38">
        <f>'歳出（性質別）'!T10</f>
        <v>3471085</v>
      </c>
      <c r="AH85" s="38">
        <f>'歳出（性質別）'!U10</f>
        <v>3581572</v>
      </c>
      <c r="AI85" s="38">
        <f>'歳出（性質別）'!V10</f>
        <v>3844649</v>
      </c>
      <c r="AJ85" s="38">
        <f>'歳出（性質別）'!W10</f>
        <v>3907882</v>
      </c>
      <c r="AK85" s="38">
        <f>'歳出（性質別）'!X10</f>
        <v>4065210</v>
      </c>
      <c r="AL85" s="38">
        <f>'歳出（性質別）'!Y10</f>
        <v>4130387</v>
      </c>
      <c r="AM85" s="38">
        <f>'歳出（性質別）'!Z10</f>
        <v>4705248</v>
      </c>
      <c r="AN85" s="38">
        <f>'歳出（性質別）'!AA10</f>
        <v>4910838</v>
      </c>
      <c r="AO85" s="38">
        <f>'歳出（性質別）'!AB10</f>
        <v>4625013</v>
      </c>
      <c r="AP85" s="38">
        <f>'歳出（性質別）'!AC10</f>
        <v>4867943</v>
      </c>
      <c r="AQ85" s="38">
        <f>'歳出（性質別）'!AD10</f>
        <v>4725105</v>
      </c>
      <c r="AR85" s="38">
        <f>'歳出（性質別）'!AE10</f>
        <v>4714307</v>
      </c>
      <c r="AS85" s="38">
        <f>'歳出（性質別）'!AF10</f>
        <v>4706304</v>
      </c>
    </row>
    <row r="86" spans="16:45" x14ac:dyDescent="0.2">
      <c r="P86" t="s">
        <v>134</v>
      </c>
      <c r="Q86" s="38">
        <f>'歳出（性質別）'!D11</f>
        <v>297408</v>
      </c>
      <c r="R86" s="38">
        <f>'歳出（性質別）'!E11</f>
        <v>396196</v>
      </c>
      <c r="S86" s="38">
        <f>'歳出（性質別）'!F11</f>
        <v>368806</v>
      </c>
      <c r="T86" s="38">
        <f>'歳出（性質別）'!G11</f>
        <v>308576</v>
      </c>
      <c r="U86" s="38">
        <f>'歳出（性質別）'!H11</f>
        <v>342291</v>
      </c>
      <c r="V86" s="38">
        <f>'歳出（性質別）'!I11</f>
        <v>316106</v>
      </c>
      <c r="W86" s="38">
        <f>'歳出（性質別）'!J11</f>
        <v>329273</v>
      </c>
      <c r="X86" s="38">
        <f>'歳出（性質別）'!K11</f>
        <v>377758</v>
      </c>
      <c r="Y86" s="38">
        <f>'歳出（性質別）'!L11</f>
        <v>440835</v>
      </c>
      <c r="Z86" s="38">
        <f>'歳出（性質別）'!M11</f>
        <v>522752</v>
      </c>
      <c r="AA86" s="38">
        <f>'歳出（性質別）'!N11</f>
        <v>461204</v>
      </c>
      <c r="AB86" s="38">
        <f>'歳出（性質別）'!O11</f>
        <v>400860</v>
      </c>
      <c r="AC86" s="38">
        <f>'歳出（性質別）'!P11</f>
        <v>361439</v>
      </c>
      <c r="AD86" s="38">
        <f>'歳出（性質別）'!Q11</f>
        <v>362780</v>
      </c>
      <c r="AE86" s="38">
        <f>'歳出（性質別）'!R11</f>
        <v>412122</v>
      </c>
      <c r="AF86" s="38">
        <f>'歳出（性質別）'!S11</f>
        <v>358756</v>
      </c>
      <c r="AG86" s="38">
        <f>'歳出（性質別）'!T11</f>
        <v>376942</v>
      </c>
      <c r="AH86" s="38">
        <f>'歳出（性質別）'!U11</f>
        <v>425824</v>
      </c>
      <c r="AI86" s="38">
        <f>'歳出（性質別）'!V11</f>
        <v>402929</v>
      </c>
      <c r="AJ86" s="38">
        <f>'歳出（性質別）'!W11</f>
        <v>571179</v>
      </c>
      <c r="AK86" s="38">
        <f>'歳出（性質別）'!X11</f>
        <v>439922</v>
      </c>
      <c r="AL86" s="38">
        <f>'歳出（性質別）'!Y11</f>
        <v>311646</v>
      </c>
      <c r="AM86" s="38">
        <f>'歳出（性質別）'!Z11</f>
        <v>316948</v>
      </c>
      <c r="AN86" s="38">
        <f>'歳出（性質別）'!AA11</f>
        <v>284262</v>
      </c>
      <c r="AO86" s="38">
        <f>'歳出（性質別）'!AB11</f>
        <v>301235</v>
      </c>
      <c r="AP86" s="38">
        <f>'歳出（性質別）'!AC11</f>
        <v>290244</v>
      </c>
      <c r="AQ86" s="38">
        <f>'歳出（性質別）'!AD11</f>
        <v>284530</v>
      </c>
      <c r="AR86" s="38">
        <f>'歳出（性質別）'!AE11</f>
        <v>260822</v>
      </c>
      <c r="AS86" s="38">
        <f>'歳出（性質別）'!AF11</f>
        <v>224492</v>
      </c>
    </row>
    <row r="87" spans="16:45" x14ac:dyDescent="0.2">
      <c r="P87" t="s">
        <v>135</v>
      </c>
      <c r="Q87" s="38">
        <f>'歳出（性質別）'!D16</f>
        <v>515339</v>
      </c>
      <c r="R87" s="38">
        <f>'歳出（性質別）'!E16</f>
        <v>586829</v>
      </c>
      <c r="S87" s="38">
        <f>'歳出（性質別）'!F16</f>
        <v>690377</v>
      </c>
      <c r="T87" s="38">
        <f>'歳出（性質別）'!G16</f>
        <v>631279</v>
      </c>
      <c r="U87" s="38">
        <f>'歳出（性質別）'!H16</f>
        <v>602910</v>
      </c>
      <c r="V87" s="38">
        <f>'歳出（性質別）'!I16</f>
        <v>631651</v>
      </c>
      <c r="W87" s="38">
        <f>'歳出（性質別）'!J16</f>
        <v>546174</v>
      </c>
      <c r="X87" s="38">
        <f>'歳出（性質別）'!K16</f>
        <v>564150</v>
      </c>
      <c r="Y87" s="38">
        <f>'歳出（性質別）'!L16</f>
        <v>579852</v>
      </c>
      <c r="Z87" s="38">
        <f>'歳出（性質別）'!M16</f>
        <v>584792</v>
      </c>
      <c r="AA87" s="38">
        <f>'歳出（性質別）'!N16</f>
        <v>574382</v>
      </c>
      <c r="AB87" s="38">
        <f>'歳出（性質別）'!O16</f>
        <v>611248</v>
      </c>
      <c r="AC87" s="38">
        <f>'歳出（性質別）'!P16</f>
        <v>764638</v>
      </c>
      <c r="AD87" s="38">
        <f>'歳出（性質別）'!Q16</f>
        <v>816828</v>
      </c>
      <c r="AE87" s="38">
        <f>'歳出（性質別）'!R16</f>
        <v>779442</v>
      </c>
      <c r="AF87" s="38">
        <f>'歳出（性質別）'!S16</f>
        <v>688740</v>
      </c>
      <c r="AG87" s="38">
        <f>'歳出（性質別）'!T16</f>
        <v>627480</v>
      </c>
      <c r="AH87" s="38">
        <f>'歳出（性質別）'!U16</f>
        <v>636702</v>
      </c>
      <c r="AI87" s="38">
        <f>'歳出（性質別）'!V16</f>
        <v>614938</v>
      </c>
      <c r="AJ87" s="38">
        <f>'歳出（性質別）'!W16</f>
        <v>767466</v>
      </c>
      <c r="AK87" s="38">
        <f>'歳出（性質別）'!X16</f>
        <v>1092739</v>
      </c>
      <c r="AL87" s="38">
        <f>'歳出（性質別）'!Y16</f>
        <v>707368</v>
      </c>
      <c r="AM87" s="38">
        <f>'歳出（性質別）'!Z16</f>
        <v>858895</v>
      </c>
      <c r="AN87" s="38">
        <f>'歳出（性質別）'!AA16</f>
        <v>615141</v>
      </c>
      <c r="AO87" s="38">
        <f>'歳出（性質別）'!AB16</f>
        <v>593747</v>
      </c>
      <c r="AP87" s="38">
        <f>'歳出（性質別）'!AC16</f>
        <v>578684</v>
      </c>
      <c r="AQ87" s="38">
        <f>'歳出（性質別）'!AD16</f>
        <v>575598</v>
      </c>
      <c r="AR87" s="38">
        <f>'歳出（性質別）'!AE16</f>
        <v>557721</v>
      </c>
      <c r="AS87" s="38">
        <f>'歳出（性質別）'!AF16</f>
        <v>568598</v>
      </c>
    </row>
    <row r="88" spans="16:45" x14ac:dyDescent="0.2">
      <c r="P88" t="s">
        <v>137</v>
      </c>
      <c r="Q88" s="38">
        <f>'歳出（性質別）'!D18</f>
        <v>8318360</v>
      </c>
      <c r="R88" s="38">
        <f>'歳出（性質別）'!E18</f>
        <v>11447821</v>
      </c>
      <c r="S88" s="38">
        <f>'歳出（性質別）'!F18</f>
        <v>11252123</v>
      </c>
      <c r="T88" s="38">
        <f>'歳出（性質別）'!G18</f>
        <v>14109824</v>
      </c>
      <c r="U88" s="38">
        <f>'歳出（性質別）'!H18</f>
        <v>7291441</v>
      </c>
      <c r="V88" s="38">
        <f>'歳出（性質別）'!I18</f>
        <v>5529711</v>
      </c>
      <c r="W88" s="38">
        <f>'歳出（性質別）'!J18</f>
        <v>6515457</v>
      </c>
      <c r="X88" s="38">
        <f>'歳出（性質別）'!K18</f>
        <v>5491023</v>
      </c>
      <c r="Y88" s="38">
        <f>'歳出（性質別）'!L18</f>
        <v>4203289</v>
      </c>
      <c r="Z88" s="38">
        <f>'歳出（性質別）'!M18</f>
        <v>4644962</v>
      </c>
      <c r="AA88" s="38">
        <f>'歳出（性質別）'!N18</f>
        <v>5793904</v>
      </c>
      <c r="AB88" s="38">
        <f>'歳出（性質別）'!O18</f>
        <v>5564372</v>
      </c>
      <c r="AC88" s="38">
        <f>'歳出（性質別）'!P18</f>
        <v>4809572</v>
      </c>
      <c r="AD88" s="38">
        <f>'歳出（性質別）'!Q18</f>
        <v>4847064</v>
      </c>
      <c r="AE88" s="38">
        <f>'歳出（性質別）'!R18</f>
        <v>4597711</v>
      </c>
      <c r="AF88" s="38">
        <f>'歳出（性質別）'!S18</f>
        <v>4820137</v>
      </c>
      <c r="AG88" s="38">
        <f>'歳出（性質別）'!T18</f>
        <v>5823849</v>
      </c>
      <c r="AH88" s="38">
        <f>'歳出（性質別）'!U18</f>
        <v>5125271</v>
      </c>
      <c r="AI88" s="38">
        <f>'歳出（性質別）'!V18</f>
        <v>7359852</v>
      </c>
      <c r="AJ88" s="38">
        <f>'歳出（性質別）'!W18</f>
        <v>4333646</v>
      </c>
      <c r="AK88" s="38">
        <f>'歳出（性質別）'!X18</f>
        <v>3665377</v>
      </c>
      <c r="AL88" s="38">
        <f>'歳出（性質別）'!Y18</f>
        <v>5040094</v>
      </c>
      <c r="AM88" s="38">
        <f>'歳出（性質別）'!Z18</f>
        <v>6626991</v>
      </c>
      <c r="AN88" s="38">
        <f>'歳出（性質別）'!AA18</f>
        <v>2633656</v>
      </c>
      <c r="AO88" s="38">
        <f>'歳出（性質別）'!AB18</f>
        <v>3998988</v>
      </c>
      <c r="AP88" s="38">
        <f>'歳出（性質別）'!AC18</f>
        <v>5162955</v>
      </c>
      <c r="AQ88" s="38">
        <f>'歳出（性質別）'!AD18</f>
        <v>4127155</v>
      </c>
      <c r="AR88" s="38">
        <f>'歳出（性質別）'!AE18</f>
        <v>3145742</v>
      </c>
      <c r="AS88" s="38">
        <f>'歳出（性質別）'!AF18</f>
        <v>3199919</v>
      </c>
    </row>
    <row r="89" spans="16:45" x14ac:dyDescent="0.2">
      <c r="P89" t="s">
        <v>136</v>
      </c>
      <c r="Q89" s="38">
        <f>'歳出（性質別）'!D23</f>
        <v>23129795</v>
      </c>
      <c r="R89" s="38">
        <f>'歳出（性質別）'!E23</f>
        <v>27146889</v>
      </c>
      <c r="S89" s="38">
        <f>'歳出（性質別）'!F23</f>
        <v>27629521</v>
      </c>
      <c r="T89" s="38">
        <f>'歳出（性質別）'!G23</f>
        <v>31089085</v>
      </c>
      <c r="U89" s="38">
        <f>'歳出（性質別）'!H23</f>
        <v>25571954</v>
      </c>
      <c r="V89" s="38">
        <f>'歳出（性質別）'!I23</f>
        <v>25558394</v>
      </c>
      <c r="W89" s="38">
        <f>'歳出（性質別）'!J23</f>
        <v>26981067</v>
      </c>
      <c r="X89" s="38">
        <f>'歳出（性質別）'!K23</f>
        <v>26702538</v>
      </c>
      <c r="Y89" s="38">
        <f>'歳出（性質別）'!L23</f>
        <v>28035295</v>
      </c>
      <c r="Z89" s="38">
        <f>'歳出（性質別）'!M23</f>
        <v>25896431</v>
      </c>
      <c r="AA89" s="38">
        <f>'歳出（性質別）'!N23</f>
        <v>27190142</v>
      </c>
      <c r="AB89" s="38">
        <f>'歳出（性質別）'!O23</f>
        <v>26340665</v>
      </c>
      <c r="AC89" s="38">
        <f>'歳出（性質別）'!P23</f>
        <v>26051421</v>
      </c>
      <c r="AD89" s="38">
        <f>'歳出（性質別）'!Q23</f>
        <v>26561231</v>
      </c>
      <c r="AE89" s="38">
        <f>'歳出（性質別）'!R23</f>
        <v>27399611</v>
      </c>
      <c r="AF89" s="38">
        <f>'歳出（性質別）'!S23</f>
        <v>28856416</v>
      </c>
      <c r="AG89" s="38">
        <f>'歳出（性質別）'!T23</f>
        <v>28681346</v>
      </c>
      <c r="AH89" s="38">
        <f>'歳出（性質別）'!U23</f>
        <v>28730306</v>
      </c>
      <c r="AI89" s="38">
        <f>'歳出（性質別）'!V23</f>
        <v>32713531</v>
      </c>
      <c r="AJ89" s="38">
        <f>'歳出（性質別）'!W23</f>
        <v>31324966</v>
      </c>
      <c r="AK89" s="38">
        <f>'歳出（性質別）'!X23</f>
        <v>32357925</v>
      </c>
      <c r="AL89" s="38">
        <f>'歳出（性質別）'!Y23</f>
        <v>32309185</v>
      </c>
      <c r="AM89" s="38">
        <f>'歳出（性質別）'!Z23</f>
        <v>35601349</v>
      </c>
      <c r="AN89" s="38">
        <f>'歳出（性質別）'!AA23</f>
        <v>31742995</v>
      </c>
      <c r="AO89" s="38">
        <f>'歳出（性質別）'!AB23</f>
        <v>34287174</v>
      </c>
      <c r="AP89" s="38">
        <f>'歳出（性質別）'!AC23</f>
        <v>34102594</v>
      </c>
      <c r="AQ89" s="38">
        <f>'歳出（性質別）'!AD23</f>
        <v>34007616</v>
      </c>
      <c r="AR89" s="38">
        <f>'歳出（性質別）'!AE23</f>
        <v>34608497</v>
      </c>
      <c r="AS89" s="38">
        <f>'歳出（性質別）'!AF23</f>
        <v>32264260</v>
      </c>
    </row>
    <row r="117" spans="13:45" x14ac:dyDescent="0.2">
      <c r="P117">
        <f>'歳出（目的別）'!A3</f>
        <v>0</v>
      </c>
      <c r="Q117" t="str">
        <f>'歳出（目的別）'!D3</f>
        <v>９１（H3）</v>
      </c>
      <c r="R117" t="str">
        <f>'歳出（目的別）'!E3</f>
        <v>９２（H4）</v>
      </c>
      <c r="S117" t="str">
        <f>'歳出（目的別）'!F3</f>
        <v>９３（H5）</v>
      </c>
      <c r="T117" t="str">
        <f>'歳出（目的別）'!G3</f>
        <v>９４（H6）</v>
      </c>
      <c r="U117" t="str">
        <f>'歳出（目的別）'!H3</f>
        <v>９５（H7）</v>
      </c>
      <c r="V117" t="str">
        <f>'歳出（目的別）'!I3</f>
        <v>９６（H8）</v>
      </c>
      <c r="W117" t="str">
        <f>'歳出（目的別）'!J3</f>
        <v>９７(H9）</v>
      </c>
      <c r="X117" t="str">
        <f>'歳出（目的別）'!K3</f>
        <v>９８(H10）</v>
      </c>
      <c r="Y117" t="str">
        <f>'歳出（目的別）'!L3</f>
        <v>９９(H11)</v>
      </c>
      <c r="Z117" t="str">
        <f>'歳出（目的別）'!M3</f>
        <v>００(H12)</v>
      </c>
      <c r="AA117" t="str">
        <f>'歳出（目的別）'!N3</f>
        <v>０１(H13)</v>
      </c>
      <c r="AB117" t="str">
        <f>'歳出（目的別）'!O3</f>
        <v>０２(H14)</v>
      </c>
      <c r="AC117" t="str">
        <f>'歳出（目的別）'!P3</f>
        <v>０３(H15)</v>
      </c>
      <c r="AD117" t="str">
        <f>'歳出（目的別）'!Q3</f>
        <v>０４(H16)</v>
      </c>
      <c r="AE117" t="str">
        <f>'歳出（目的別）'!R3</f>
        <v>０５(H17)</v>
      </c>
      <c r="AF117" t="str">
        <f>'歳出（目的別）'!S3</f>
        <v>０６(H18)</v>
      </c>
      <c r="AG117" t="str">
        <f>'歳出（目的別）'!T3</f>
        <v>０７(H19)</v>
      </c>
      <c r="AH117" t="str">
        <f>'歳出（目的別）'!U3</f>
        <v>０８(H20)</v>
      </c>
      <c r="AI117" t="str">
        <f>'歳出（目的別）'!V3</f>
        <v>０９(H21)</v>
      </c>
      <c r="AJ117" t="str">
        <f>'歳出（目的別）'!W3</f>
        <v>１０(H22)</v>
      </c>
      <c r="AK117" t="str">
        <f>'歳出（目的別）'!X3</f>
        <v>１1(H23)</v>
      </c>
      <c r="AL117" t="str">
        <f>'歳出（目的別）'!Y3</f>
        <v>１２(H24)</v>
      </c>
      <c r="AM117" t="str">
        <f>'歳出（目的別）'!Z3</f>
        <v>１３(H25)</v>
      </c>
      <c r="AN117" t="str">
        <f>'歳出（目的別）'!AA3</f>
        <v>１４(H26)</v>
      </c>
      <c r="AO117" t="str">
        <f>'歳出（目的別）'!AB3</f>
        <v>１５(H27)</v>
      </c>
      <c r="AP117" t="str">
        <f>'歳出（目的別）'!AC3</f>
        <v>１６(H28)</v>
      </c>
      <c r="AQ117" t="str">
        <f>'歳出（目的別）'!AD3</f>
        <v>１７(H29)</v>
      </c>
      <c r="AR117" t="str">
        <f>'歳出（目的別）'!AE3</f>
        <v>１８(H30)</v>
      </c>
      <c r="AS117" t="str">
        <f>'歳出（目的別）'!AF3</f>
        <v>１９(R１)</v>
      </c>
    </row>
    <row r="118" spans="13:45" x14ac:dyDescent="0.2">
      <c r="M118" s="28" t="str">
        <f>財政指標!$AF$1</f>
        <v>大田原市</v>
      </c>
      <c r="P118" t="s">
        <v>138</v>
      </c>
      <c r="Q118" s="38">
        <f>'歳出（目的別）'!D5</f>
        <v>3870384</v>
      </c>
      <c r="R118" s="38">
        <f>'歳出（目的別）'!E5</f>
        <v>5970012</v>
      </c>
      <c r="S118" s="38">
        <f>'歳出（目的別）'!F5</f>
        <v>6303316</v>
      </c>
      <c r="T118" s="38">
        <f>'歳出（目的別）'!G5</f>
        <v>9508571</v>
      </c>
      <c r="U118" s="38">
        <f>'歳出（目的別）'!H5</f>
        <v>5424716</v>
      </c>
      <c r="V118" s="38">
        <f>'歳出（目的別）'!I5</f>
        <v>3963102</v>
      </c>
      <c r="W118" s="38">
        <f>'歳出（目的別）'!J5</f>
        <v>4351445</v>
      </c>
      <c r="X118" s="38">
        <f>'歳出（目的別）'!K5</f>
        <v>4594206</v>
      </c>
      <c r="Y118" s="38">
        <f>'歳出（目的別）'!L5</f>
        <v>4472076</v>
      </c>
      <c r="Z118" s="38">
        <f>'歳出（目的別）'!M5</f>
        <v>4683020</v>
      </c>
      <c r="AA118" s="38">
        <f>'歳出（目的別）'!N5</f>
        <v>4995772</v>
      </c>
      <c r="AB118" s="38">
        <f>'歳出（目的別）'!O5</f>
        <v>4534405</v>
      </c>
      <c r="AC118" s="38">
        <f>'歳出（目的別）'!P5</f>
        <v>4230960</v>
      </c>
      <c r="AD118" s="38">
        <f>'歳出（目的別）'!Q5</f>
        <v>4481245</v>
      </c>
      <c r="AE118" s="38">
        <f>'歳出（目的別）'!R5</f>
        <v>6044632</v>
      </c>
      <c r="AF118" s="38">
        <f>'歳出（目的別）'!S5</f>
        <v>5494418</v>
      </c>
      <c r="AG118" s="38">
        <f>'歳出（目的別）'!T5</f>
        <v>3234824</v>
      </c>
      <c r="AH118" s="38">
        <f>'歳出（目的別）'!U5</f>
        <v>3040830</v>
      </c>
      <c r="AI118" s="38">
        <f>'歳出（目的別）'!V5</f>
        <v>4568322</v>
      </c>
      <c r="AJ118" s="38">
        <f>'歳出（目的別）'!W5</f>
        <v>4387211</v>
      </c>
      <c r="AK118" s="38">
        <f>'歳出（目的別）'!X5</f>
        <v>4584167</v>
      </c>
      <c r="AL118" s="38">
        <f>'歳出（目的別）'!Y5</f>
        <v>3818378</v>
      </c>
      <c r="AM118" s="38">
        <f>'歳出（目的別）'!Z5</f>
        <v>5768841</v>
      </c>
      <c r="AN118" s="38">
        <f>'歳出（目的別）'!AA5</f>
        <v>3973361</v>
      </c>
      <c r="AO118" s="38">
        <f>'歳出（目的別）'!AB5</f>
        <v>4047997</v>
      </c>
      <c r="AP118" s="38">
        <f>'歳出（目的別）'!AC5</f>
        <v>3820891</v>
      </c>
      <c r="AQ118" s="38">
        <f>'歳出（目的別）'!AD5</f>
        <v>3368007</v>
      </c>
      <c r="AR118" s="38">
        <f>'歳出（目的別）'!AE5</f>
        <v>3681719</v>
      </c>
      <c r="AS118" s="38">
        <f>'歳出（目的別）'!AF5</f>
        <v>3617962</v>
      </c>
    </row>
    <row r="119" spans="13:45" x14ac:dyDescent="0.2">
      <c r="P119" t="s">
        <v>139</v>
      </c>
      <c r="Q119" s="38">
        <f>'歳出（目的別）'!D6</f>
        <v>2469839</v>
      </c>
      <c r="R119" s="38">
        <f>'歳出（目的別）'!E6</f>
        <v>2886166</v>
      </c>
      <c r="S119" s="38">
        <f>'歳出（目的別）'!F6</f>
        <v>3246864</v>
      </c>
      <c r="T119" s="38">
        <f>'歳出（目的別）'!G6</f>
        <v>3368655</v>
      </c>
      <c r="U119" s="38">
        <f>'歳出（目的別）'!H6</f>
        <v>3432963</v>
      </c>
      <c r="V119" s="38">
        <f>'歳出（目的別）'!I6</f>
        <v>3693013</v>
      </c>
      <c r="W119" s="38">
        <f>'歳出（目的別）'!J6</f>
        <v>3802048</v>
      </c>
      <c r="X119" s="38">
        <f>'歳出（目的別）'!K6</f>
        <v>4027441</v>
      </c>
      <c r="Y119" s="38">
        <f>'歳出（目的別）'!L6</f>
        <v>5034664</v>
      </c>
      <c r="Z119" s="38">
        <f>'歳出（目的別）'!M6</f>
        <v>3815507</v>
      </c>
      <c r="AA119" s="38">
        <f>'歳出（目的別）'!N6</f>
        <v>4093831</v>
      </c>
      <c r="AB119" s="38">
        <f>'歳出（目的別）'!O6</f>
        <v>4612402</v>
      </c>
      <c r="AC119" s="38">
        <f>'歳出（目的別）'!P6</f>
        <v>4614928</v>
      </c>
      <c r="AD119" s="38">
        <f>'歳出（目的別）'!Q6</f>
        <v>5199059</v>
      </c>
      <c r="AE119" s="38">
        <f>'歳出（目的別）'!R6</f>
        <v>5484105</v>
      </c>
      <c r="AF119" s="38">
        <f>'歳出（目的別）'!S6</f>
        <v>6151618</v>
      </c>
      <c r="AG119" s="38">
        <f>'歳出（目的別）'!T6</f>
        <v>6790883</v>
      </c>
      <c r="AH119" s="38">
        <f>'歳出（目的別）'!U6</f>
        <v>6737963</v>
      </c>
      <c r="AI119" s="38">
        <f>'歳出（目的別）'!V6</f>
        <v>7304257</v>
      </c>
      <c r="AJ119" s="38">
        <f>'歳出（目的別）'!W6</f>
        <v>8287448</v>
      </c>
      <c r="AK119" s="38">
        <f>'歳出（目的別）'!X6</f>
        <v>8695083</v>
      </c>
      <c r="AL119" s="38">
        <f>'歳出（目的別）'!Y6</f>
        <v>8688193</v>
      </c>
      <c r="AM119" s="38">
        <f>'歳出（目的別）'!Z6</f>
        <v>9377995</v>
      </c>
      <c r="AN119" s="38">
        <f>'歳出（目的別）'!AA6</f>
        <v>10030873</v>
      </c>
      <c r="AO119" s="38">
        <f>'歳出（目的別）'!AB6</f>
        <v>9839590</v>
      </c>
      <c r="AP119" s="38">
        <f>'歳出（目的別）'!AC6</f>
        <v>10702566</v>
      </c>
      <c r="AQ119" s="38">
        <f>'歳出（目的別）'!AD6</f>
        <v>10415559</v>
      </c>
      <c r="AR119" s="38">
        <f>'歳出（目的別）'!AE6</f>
        <v>10398792</v>
      </c>
      <c r="AS119" s="38">
        <f>'歳出（目的別）'!AF6</f>
        <v>11013864</v>
      </c>
    </row>
    <row r="120" spans="13:45" x14ac:dyDescent="0.2">
      <c r="P120" t="s">
        <v>140</v>
      </c>
      <c r="Q120" s="38">
        <f>'歳出（目的別）'!D7</f>
        <v>1436023</v>
      </c>
      <c r="R120" s="38">
        <f>'歳出（目的別）'!E7</f>
        <v>1476161</v>
      </c>
      <c r="S120" s="38">
        <f>'歳出（目的別）'!F7</f>
        <v>1627884</v>
      </c>
      <c r="T120" s="38">
        <f>'歳出（目的別）'!G7</f>
        <v>1787612</v>
      </c>
      <c r="U120" s="38">
        <f>'歳出（目的別）'!H7</f>
        <v>1837978</v>
      </c>
      <c r="V120" s="38">
        <f>'歳出（目的別）'!I7</f>
        <v>1756645</v>
      </c>
      <c r="W120" s="38">
        <f>'歳出（目的別）'!J7</f>
        <v>1746990</v>
      </c>
      <c r="X120" s="38">
        <f>'歳出（目的別）'!K7</f>
        <v>1833880</v>
      </c>
      <c r="Y120" s="38">
        <f>'歳出（目的別）'!L7</f>
        <v>1858215</v>
      </c>
      <c r="Z120" s="38">
        <f>'歳出（目的別）'!M7</f>
        <v>1926917</v>
      </c>
      <c r="AA120" s="38">
        <f>'歳出（目的別）'!N7</f>
        <v>2191942</v>
      </c>
      <c r="AB120" s="38">
        <f>'歳出（目的別）'!O7</f>
        <v>2279699</v>
      </c>
      <c r="AC120" s="38">
        <f>'歳出（目的別）'!P7</f>
        <v>2202060</v>
      </c>
      <c r="AD120" s="38">
        <f>'歳出（目的別）'!Q7</f>
        <v>2364449</v>
      </c>
      <c r="AE120" s="38">
        <f>'歳出（目的別）'!R7</f>
        <v>2100006</v>
      </c>
      <c r="AF120" s="38">
        <f>'歳出（目的別）'!S7</f>
        <v>2231280</v>
      </c>
      <c r="AG120" s="38">
        <f>'歳出（目的別）'!T7</f>
        <v>2387078</v>
      </c>
      <c r="AH120" s="38">
        <f>'歳出（目的別）'!U7</f>
        <v>2209363</v>
      </c>
      <c r="AI120" s="38">
        <f>'歳出（目的別）'!V7</f>
        <v>2346590</v>
      </c>
      <c r="AJ120" s="38">
        <f>'歳出（目的別）'!W7</f>
        <v>2533315</v>
      </c>
      <c r="AK120" s="38">
        <f>'歳出（目的別）'!X7</f>
        <v>2349439</v>
      </c>
      <c r="AL120" s="38">
        <f>'歳出（目的別）'!Y7</f>
        <v>2496278</v>
      </c>
      <c r="AM120" s="38">
        <f>'歳出（目的別）'!Z7</f>
        <v>2135731</v>
      </c>
      <c r="AN120" s="38">
        <f>'歳出（目的別）'!AA7</f>
        <v>2206682</v>
      </c>
      <c r="AO120" s="38">
        <f>'歳出（目的別）'!AB7</f>
        <v>2447723</v>
      </c>
      <c r="AP120" s="38">
        <f>'歳出（目的別）'!AC7</f>
        <v>2186805</v>
      </c>
      <c r="AQ120" s="38">
        <f>'歳出（目的別）'!AD7</f>
        <v>2056784</v>
      </c>
      <c r="AR120" s="38">
        <f>'歳出（目的別）'!AE7</f>
        <v>1934548</v>
      </c>
      <c r="AS120" s="38">
        <f>'歳出（目的別）'!AF7</f>
        <v>2036648</v>
      </c>
    </row>
    <row r="121" spans="13:45" x14ac:dyDescent="0.2">
      <c r="P121" t="s">
        <v>150</v>
      </c>
      <c r="Q121" s="38">
        <f>'歳出（目的別）'!D9</f>
        <v>1890944</v>
      </c>
      <c r="R121" s="38">
        <f>'歳出（目的別）'!E9</f>
        <v>1879619</v>
      </c>
      <c r="S121" s="38">
        <f>'歳出（目的別）'!F9</f>
        <v>2333819</v>
      </c>
      <c r="T121" s="38">
        <f>'歳出（目的別）'!G9</f>
        <v>2199340</v>
      </c>
      <c r="U121" s="38">
        <f>'歳出（目的別）'!H9</f>
        <v>2515163</v>
      </c>
      <c r="V121" s="38">
        <f>'歳出（目的別）'!I9</f>
        <v>2744636</v>
      </c>
      <c r="W121" s="38">
        <f>'歳出（目的別）'!J9</f>
        <v>3081466</v>
      </c>
      <c r="X121" s="38">
        <f>'歳出（目的別）'!K9</f>
        <v>1866611</v>
      </c>
      <c r="Y121" s="38">
        <f>'歳出（目的別）'!L9</f>
        <v>1874809</v>
      </c>
      <c r="Z121" s="38">
        <f>'歳出（目的別）'!M9</f>
        <v>1689847</v>
      </c>
      <c r="AA121" s="38">
        <f>'歳出（目的別）'!N9</f>
        <v>1718934</v>
      </c>
      <c r="AB121" s="38">
        <f>'歳出（目的別）'!O9</f>
        <v>1712236</v>
      </c>
      <c r="AC121" s="38">
        <f>'歳出（目的別）'!P9</f>
        <v>2047232</v>
      </c>
      <c r="AD121" s="38">
        <f>'歳出（目的別）'!Q9</f>
        <v>1607230</v>
      </c>
      <c r="AE121" s="38">
        <f>'歳出（目的別）'!R9</f>
        <v>1438489</v>
      </c>
      <c r="AF121" s="38">
        <f>'歳出（目的別）'!S9</f>
        <v>1199886</v>
      </c>
      <c r="AG121" s="38">
        <f>'歳出（目的別）'!T9</f>
        <v>1189562</v>
      </c>
      <c r="AH121" s="38">
        <f>'歳出（目的別）'!U9</f>
        <v>1320846</v>
      </c>
      <c r="AI121" s="38">
        <f>'歳出（目的別）'!V9</f>
        <v>1124096</v>
      </c>
      <c r="AJ121" s="38">
        <f>'歳出（目的別）'!W9</f>
        <v>1198397</v>
      </c>
      <c r="AK121" s="38">
        <f>'歳出（目的別）'!X9</f>
        <v>1054625</v>
      </c>
      <c r="AL121" s="38">
        <f>'歳出（目的別）'!Y9</f>
        <v>1030793</v>
      </c>
      <c r="AM121" s="38">
        <f>'歳出（目的別）'!Z9</f>
        <v>1751976</v>
      </c>
      <c r="AN121" s="38">
        <f>'歳出（目的別）'!AA9</f>
        <v>1263447</v>
      </c>
      <c r="AO121" s="38">
        <f>'歳出（目的別）'!AB9</f>
        <v>1408455</v>
      </c>
      <c r="AP121" s="38">
        <f>'歳出（目的別）'!AC9</f>
        <v>1493648</v>
      </c>
      <c r="AQ121" s="38">
        <f>'歳出（目的別）'!AD9</f>
        <v>1517718</v>
      </c>
      <c r="AR121" s="38">
        <f>'歳出（目的別）'!AE9</f>
        <v>1388420</v>
      </c>
      <c r="AS121" s="38">
        <f>'歳出（目的別）'!AF9</f>
        <v>1493047</v>
      </c>
    </row>
    <row r="122" spans="13:45" x14ac:dyDescent="0.2">
      <c r="P122" t="s">
        <v>141</v>
      </c>
      <c r="Q122" s="38">
        <f>'歳出（目的別）'!D10</f>
        <v>693115</v>
      </c>
      <c r="R122" s="38">
        <f>'歳出（目的別）'!E10</f>
        <v>784410</v>
      </c>
      <c r="S122" s="38">
        <f>'歳出（目的別）'!F10</f>
        <v>767988</v>
      </c>
      <c r="T122" s="38">
        <f>'歳出（目的別）'!G10</f>
        <v>722695</v>
      </c>
      <c r="U122" s="38">
        <f>'歳出（目的別）'!H10</f>
        <v>691069</v>
      </c>
      <c r="V122" s="38">
        <f>'歳出（目的別）'!I10</f>
        <v>685124</v>
      </c>
      <c r="W122" s="38">
        <f>'歳出（目的別）'!J10</f>
        <v>780130</v>
      </c>
      <c r="X122" s="38">
        <f>'歳出（目的別）'!K10</f>
        <v>765824</v>
      </c>
      <c r="Y122" s="38">
        <f>'歳出（目的別）'!L10</f>
        <v>954875</v>
      </c>
      <c r="Z122" s="38">
        <f>'歳出（目的別）'!M10</f>
        <v>701468</v>
      </c>
      <c r="AA122" s="38">
        <f>'歳出（目的別）'!N10</f>
        <v>778462</v>
      </c>
      <c r="AB122" s="38">
        <f>'歳出（目的別）'!O10</f>
        <v>761211</v>
      </c>
      <c r="AC122" s="38">
        <f>'歳出（目的別）'!P10</f>
        <v>914712</v>
      </c>
      <c r="AD122" s="38">
        <f>'歳出（目的別）'!Q10</f>
        <v>1166199</v>
      </c>
      <c r="AE122" s="38">
        <f>'歳出（目的別）'!R10</f>
        <v>1442000</v>
      </c>
      <c r="AF122" s="38">
        <f>'歳出（目的別）'!S10</f>
        <v>1551546</v>
      </c>
      <c r="AG122" s="38">
        <f>'歳出（目的別）'!T10</f>
        <v>1271541</v>
      </c>
      <c r="AH122" s="38">
        <f>'歳出（目的別）'!U10</f>
        <v>1529734</v>
      </c>
      <c r="AI122" s="38">
        <f>'歳出（目的別）'!V10</f>
        <v>1197983</v>
      </c>
      <c r="AJ122" s="38">
        <f>'歳出（目的別）'!W10</f>
        <v>1296474</v>
      </c>
      <c r="AK122" s="38">
        <f>'歳出（目的別）'!X10</f>
        <v>1098487</v>
      </c>
      <c r="AL122" s="38">
        <f>'歳出（目的別）'!Y10</f>
        <v>1156135</v>
      </c>
      <c r="AM122" s="38">
        <f>'歳出（目的別）'!Z10</f>
        <v>1271686</v>
      </c>
      <c r="AN122" s="38">
        <f>'歳出（目的別）'!AA10</f>
        <v>1029533</v>
      </c>
      <c r="AO122" s="38">
        <f>'歳出（目的別）'!AB10</f>
        <v>1867503</v>
      </c>
      <c r="AP122" s="38">
        <f>'歳出（目的別）'!AC10</f>
        <v>1058847</v>
      </c>
      <c r="AQ122" s="38">
        <f>'歳出（目的別）'!AD10</f>
        <v>1079007</v>
      </c>
      <c r="AR122" s="38">
        <f>'歳出（目的別）'!AE10</f>
        <v>1021897</v>
      </c>
      <c r="AS122" s="38">
        <f>'歳出（目的別）'!AF10</f>
        <v>1023808</v>
      </c>
    </row>
    <row r="123" spans="13:45" x14ac:dyDescent="0.2">
      <c r="P123" t="s">
        <v>142</v>
      </c>
      <c r="Q123" s="38">
        <f>'歳出（目的別）'!D11</f>
        <v>4503866</v>
      </c>
      <c r="R123" s="38">
        <f>'歳出（目的別）'!E11</f>
        <v>5077139</v>
      </c>
      <c r="S123" s="38">
        <f>'歳出（目的別）'!F11</f>
        <v>5003520</v>
      </c>
      <c r="T123" s="38">
        <f>'歳出（目的別）'!G11</f>
        <v>4065306</v>
      </c>
      <c r="U123" s="38">
        <f>'歳出（目的別）'!H11</f>
        <v>3852084</v>
      </c>
      <c r="V123" s="38">
        <f>'歳出（目的別）'!I11</f>
        <v>3887634</v>
      </c>
      <c r="W123" s="38">
        <f>'歳出（目的別）'!J11</f>
        <v>3931211</v>
      </c>
      <c r="X123" s="38">
        <f>'歳出（目的別）'!K11</f>
        <v>3964836</v>
      </c>
      <c r="Y123" s="38">
        <f>'歳出（目的別）'!L11</f>
        <v>3760149</v>
      </c>
      <c r="Z123" s="38">
        <f>'歳出（目的別）'!M11</f>
        <v>4475539</v>
      </c>
      <c r="AA123" s="38">
        <f>'歳出（目的別）'!N11</f>
        <v>3925060</v>
      </c>
      <c r="AB123" s="38">
        <f>'歳出（目的別）'!O11</f>
        <v>3643177</v>
      </c>
      <c r="AC123" s="38">
        <f>'歳出（目的別）'!P11</f>
        <v>3625886</v>
      </c>
      <c r="AD123" s="38">
        <f>'歳出（目的別）'!Q11</f>
        <v>3431228</v>
      </c>
      <c r="AE123" s="38">
        <f>'歳出（目的別）'!R11</f>
        <v>3174838</v>
      </c>
      <c r="AF123" s="38">
        <f>'歳出（目的別）'!S11</f>
        <v>4078913</v>
      </c>
      <c r="AG123" s="38">
        <f>'歳出（目的別）'!T11</f>
        <v>4314782</v>
      </c>
      <c r="AH123" s="38">
        <f>'歳出（目的別）'!U11</f>
        <v>4375703</v>
      </c>
      <c r="AI123" s="38">
        <f>'歳出（目的別）'!V11</f>
        <v>4294636</v>
      </c>
      <c r="AJ123" s="38">
        <f>'歳出（目的別）'!W11</f>
        <v>4285961</v>
      </c>
      <c r="AK123" s="38">
        <f>'歳出（目的別）'!X11</f>
        <v>4356105</v>
      </c>
      <c r="AL123" s="38">
        <f>'歳出（目的別）'!Y11</f>
        <v>4943367</v>
      </c>
      <c r="AM123" s="38">
        <f>'歳出（目的別）'!Z11</f>
        <v>5511330</v>
      </c>
      <c r="AN123" s="38">
        <f>'歳出（目的別）'!AA11</f>
        <v>3545069</v>
      </c>
      <c r="AO123" s="38">
        <f>'歳出（目的別）'!AB11</f>
        <v>3752396</v>
      </c>
      <c r="AP123" s="38">
        <f>'歳出（目的別）'!AC11</f>
        <v>3611534</v>
      </c>
      <c r="AQ123" s="38">
        <f>'歳出（目的別）'!AD11</f>
        <v>3728926</v>
      </c>
      <c r="AR123" s="38">
        <f>'歳出（目的別）'!AE11</f>
        <v>3351707</v>
      </c>
      <c r="AS123" s="38">
        <f>'歳出（目的別）'!AF11</f>
        <v>2665770</v>
      </c>
    </row>
    <row r="124" spans="13:45" x14ac:dyDescent="0.2">
      <c r="P124" t="s">
        <v>143</v>
      </c>
      <c r="Q124" s="38">
        <f>'歳出（目的別）'!D13</f>
        <v>5334066</v>
      </c>
      <c r="R124" s="38">
        <f>'歳出（目的別）'!E13</f>
        <v>5944868</v>
      </c>
      <c r="S124" s="38">
        <f>'歳出（目的別）'!F13</f>
        <v>5052136</v>
      </c>
      <c r="T124" s="38">
        <f>'歳出（目的別）'!G13</f>
        <v>5655444</v>
      </c>
      <c r="U124" s="38">
        <f>'歳出（目的別）'!H13</f>
        <v>3263994</v>
      </c>
      <c r="V124" s="38">
        <f>'歳出（目的別）'!I13</f>
        <v>3617772</v>
      </c>
      <c r="W124" s="38">
        <f>'歳出（目的別）'!J13</f>
        <v>3844558</v>
      </c>
      <c r="X124" s="38">
        <f>'歳出（目的別）'!K13</f>
        <v>3723166</v>
      </c>
      <c r="Y124" s="38">
        <f>'歳出（目的別）'!L13</f>
        <v>3068859</v>
      </c>
      <c r="Z124" s="38">
        <f>'歳出（目的別）'!M13</f>
        <v>3188003</v>
      </c>
      <c r="AA124" s="38">
        <f>'歳出（目的別）'!N13</f>
        <v>3902304</v>
      </c>
      <c r="AB124" s="38">
        <f>'歳出（目的別）'!O13</f>
        <v>3350642</v>
      </c>
      <c r="AC124" s="38">
        <f>'歳出（目的別）'!P13</f>
        <v>3411818</v>
      </c>
      <c r="AD124" s="38">
        <f>'歳出（目的別）'!Q13</f>
        <v>3677127</v>
      </c>
      <c r="AE124" s="38">
        <f>'歳出（目的別）'!R13</f>
        <v>3480616</v>
      </c>
      <c r="AF124" s="38">
        <f>'歳出（目的別）'!S13</f>
        <v>3818756</v>
      </c>
      <c r="AG124" s="38">
        <f>'歳出（目的別）'!T13</f>
        <v>4758650</v>
      </c>
      <c r="AH124" s="38">
        <f>'歳出（目的別）'!U13</f>
        <v>4377968</v>
      </c>
      <c r="AI124" s="38">
        <f>'歳出（目的別）'!V13</f>
        <v>6587629</v>
      </c>
      <c r="AJ124" s="38">
        <f>'歳出（目的別）'!W13</f>
        <v>3900470</v>
      </c>
      <c r="AK124" s="38">
        <f>'歳出（目的別）'!X13</f>
        <v>3506840</v>
      </c>
      <c r="AL124" s="38">
        <f>'歳出（目的別）'!Y13</f>
        <v>3711226</v>
      </c>
      <c r="AM124" s="38">
        <f>'歳出（目的別）'!Z13</f>
        <v>3788704</v>
      </c>
      <c r="AN124" s="38">
        <f>'歳出（目的別）'!AA13</f>
        <v>3795789</v>
      </c>
      <c r="AO124" s="38">
        <f>'歳出（目的別）'!AB13</f>
        <v>4879310</v>
      </c>
      <c r="AP124" s="38">
        <f>'歳出（目的別）'!AC13</f>
        <v>5705088</v>
      </c>
      <c r="AQ124" s="38">
        <f>'歳出（目的別）'!AD13</f>
        <v>4512012</v>
      </c>
      <c r="AR124" s="38">
        <f>'歳出（目的別）'!AE13</f>
        <v>4215206</v>
      </c>
      <c r="AS124" s="38">
        <f>'歳出（目的別）'!AF13</f>
        <v>4867229</v>
      </c>
    </row>
    <row r="125" spans="13:45" x14ac:dyDescent="0.2">
      <c r="P125" t="s">
        <v>144</v>
      </c>
      <c r="Q125" s="38">
        <f>'歳出（目的別）'!D15</f>
        <v>1561596</v>
      </c>
      <c r="R125" s="38">
        <f>'歳出（目的別）'!E15</f>
        <v>1665342</v>
      </c>
      <c r="S125" s="38">
        <f>'歳出（目的別）'!F15</f>
        <v>1814476</v>
      </c>
      <c r="T125" s="38">
        <f>'歳出（目的別）'!G15</f>
        <v>2239048</v>
      </c>
      <c r="U125" s="38">
        <f>'歳出（目的別）'!H15</f>
        <v>2925985</v>
      </c>
      <c r="V125" s="38">
        <f>'歳出（目的別）'!I15</f>
        <v>3587082</v>
      </c>
      <c r="W125" s="38">
        <f>'歳出（目的別）'!J15</f>
        <v>3685109</v>
      </c>
      <c r="X125" s="38">
        <f>'歳出（目的別）'!K15</f>
        <v>3727965</v>
      </c>
      <c r="Y125" s="38">
        <f>'歳出（目的別）'!L15</f>
        <v>4600085</v>
      </c>
      <c r="Z125" s="38">
        <f>'歳出（目的別）'!M15</f>
        <v>3600845</v>
      </c>
      <c r="AA125" s="38">
        <f>'歳出（目的別）'!N15</f>
        <v>3546196</v>
      </c>
      <c r="AB125" s="38">
        <f>'歳出（目的別）'!O15</f>
        <v>3508071</v>
      </c>
      <c r="AC125" s="38">
        <f>'歳出（目的別）'!P15</f>
        <v>3348814</v>
      </c>
      <c r="AD125" s="38">
        <f>'歳出（目的別）'!Q15</f>
        <v>3006848</v>
      </c>
      <c r="AE125" s="38">
        <f>'歳出（目的別）'!R15</f>
        <v>2589441</v>
      </c>
      <c r="AF125" s="38">
        <f>'歳出（目的別）'!S15</f>
        <v>2682036</v>
      </c>
      <c r="AG125" s="38">
        <f>'歳出（目的別）'!T15</f>
        <v>3133075</v>
      </c>
      <c r="AH125" s="38">
        <f>'歳出（目的別）'!U15</f>
        <v>3479521</v>
      </c>
      <c r="AI125" s="38">
        <f>'歳出（目的別）'!V15</f>
        <v>3579878</v>
      </c>
      <c r="AJ125" s="38">
        <f>'歳出（目的別）'!W15</f>
        <v>3659159</v>
      </c>
      <c r="AK125" s="38">
        <f>'歳出（目的別）'!X15</f>
        <v>4024187</v>
      </c>
      <c r="AL125" s="38">
        <f>'歳出（目的別）'!Y15</f>
        <v>3995861</v>
      </c>
      <c r="AM125" s="38">
        <f>'歳出（目的別）'!Z15</f>
        <v>4034034</v>
      </c>
      <c r="AN125" s="38">
        <f>'歳出（目的別）'!AA15</f>
        <v>4118439</v>
      </c>
      <c r="AO125" s="38">
        <f>'歳出（目的別）'!AB15</f>
        <v>4115036</v>
      </c>
      <c r="AP125" s="38">
        <f>'歳出（目的別）'!AC15</f>
        <v>3996906</v>
      </c>
      <c r="AQ125" s="38">
        <f>'歳出（目的別）'!AD15</f>
        <v>3836739</v>
      </c>
      <c r="AR125" s="38">
        <f>'歳出（目的別）'!AE15</f>
        <v>3711099</v>
      </c>
      <c r="AS125" s="38">
        <f>'歳出（目的別）'!AF15</f>
        <v>3497190</v>
      </c>
    </row>
    <row r="126" spans="13:45" x14ac:dyDescent="0.2">
      <c r="P126" t="s">
        <v>145</v>
      </c>
      <c r="Q126" s="38">
        <f>'歳出（目的別）'!D19</f>
        <v>23129795</v>
      </c>
      <c r="R126" s="38">
        <f>'歳出（目的別）'!E19</f>
        <v>27146889</v>
      </c>
      <c r="S126" s="38">
        <f>'歳出（目的別）'!F19</f>
        <v>27629521</v>
      </c>
      <c r="T126" s="38">
        <f>'歳出（目的別）'!G19</f>
        <v>31089085</v>
      </c>
      <c r="U126" s="38">
        <f>'歳出（目的別）'!H19</f>
        <v>25571954</v>
      </c>
      <c r="V126" s="38">
        <f>'歳出（目的別）'!I19</f>
        <v>25558394</v>
      </c>
      <c r="W126" s="38">
        <f>'歳出（目的別）'!J19</f>
        <v>26981067</v>
      </c>
      <c r="X126" s="38">
        <f>'歳出（目的別）'!K19</f>
        <v>26702538</v>
      </c>
      <c r="Y126" s="38">
        <f>'歳出（目的別）'!L19</f>
        <v>28035395</v>
      </c>
      <c r="Z126" s="38">
        <f>'歳出（目的別）'!M19</f>
        <v>25896431</v>
      </c>
      <c r="AA126" s="38">
        <f>'歳出（目的別）'!N19</f>
        <v>27190142</v>
      </c>
      <c r="AB126" s="38">
        <f>'歳出（目的別）'!O19</f>
        <v>26340665</v>
      </c>
      <c r="AC126" s="38">
        <f>'歳出（目的別）'!P19</f>
        <v>26051421</v>
      </c>
      <c r="AD126" s="38">
        <f>'歳出（目的別）'!Q19</f>
        <v>26561232</v>
      </c>
      <c r="AE126" s="38">
        <f>'歳出（目的別）'!R19</f>
        <v>27399612</v>
      </c>
      <c r="AF126" s="38">
        <f>'歳出（目的別）'!S19</f>
        <v>28856417</v>
      </c>
      <c r="AG126" s="38">
        <f>'歳出（目的別）'!T19</f>
        <v>28681347</v>
      </c>
      <c r="AH126" s="38">
        <f>'歳出（目的別）'!U19</f>
        <v>28730307</v>
      </c>
      <c r="AI126" s="38">
        <f>'歳出（目的別）'!V19</f>
        <v>32713532</v>
      </c>
      <c r="AJ126" s="38">
        <f>'歳出（目的別）'!W19</f>
        <v>31324967</v>
      </c>
      <c r="AK126" s="38">
        <f>'歳出（目的別）'!X19</f>
        <v>32357923</v>
      </c>
      <c r="AL126" s="38">
        <f>'歳出（目的別）'!Y19</f>
        <v>32309186</v>
      </c>
      <c r="AM126" s="38">
        <f>'歳出（目的別）'!Z19</f>
        <v>35601350</v>
      </c>
      <c r="AN126" s="38">
        <f>'歳出（目的別）'!AA19</f>
        <v>31742996</v>
      </c>
      <c r="AO126" s="38">
        <f>'歳出（目的別）'!AB19</f>
        <v>34287175</v>
      </c>
      <c r="AP126" s="38">
        <f>'歳出（目的別）'!AC19</f>
        <v>34102595</v>
      </c>
      <c r="AQ126" s="38">
        <f>'歳出（目的別）'!AD19</f>
        <v>34007617</v>
      </c>
      <c r="AR126" s="38">
        <f>'歳出（目的別）'!AE19</f>
        <v>34608498</v>
      </c>
      <c r="AS126" s="38">
        <f>'歳出（目的別）'!AF19</f>
        <v>32264261</v>
      </c>
    </row>
    <row r="154" spans="13:45" x14ac:dyDescent="0.2">
      <c r="P154">
        <f>'歳出（性質別）'!A3</f>
        <v>0</v>
      </c>
      <c r="Q154" t="str">
        <f>'歳出（性質別）'!D3</f>
        <v>９１（H3）</v>
      </c>
      <c r="R154" t="str">
        <f>'歳出（性質別）'!E3</f>
        <v>９２（H4）</v>
      </c>
      <c r="S154" t="str">
        <f>'歳出（性質別）'!F3</f>
        <v>９３（H5）</v>
      </c>
      <c r="T154" t="str">
        <f>'歳出（性質別）'!G3</f>
        <v>９４（H6）</v>
      </c>
      <c r="U154" t="str">
        <f>'歳出（性質別）'!H3</f>
        <v>９５（H7）</v>
      </c>
      <c r="V154" t="str">
        <f>'歳出（性質別）'!I3</f>
        <v>９６（H8）</v>
      </c>
      <c r="W154" t="str">
        <f>'歳出（性質別）'!J3</f>
        <v>９７(H9）</v>
      </c>
      <c r="X154" t="str">
        <f>'歳出（性質別）'!K3</f>
        <v>９８(H10）</v>
      </c>
      <c r="Y154" t="str">
        <f>'歳出（性質別）'!L3</f>
        <v>９９(H11)</v>
      </c>
      <c r="Z154" t="str">
        <f>'歳出（性質別）'!M3</f>
        <v>００(H12)</v>
      </c>
      <c r="AA154" t="str">
        <f>'歳出（性質別）'!N3</f>
        <v>０１(H13)</v>
      </c>
      <c r="AB154" t="str">
        <f>'歳出（性質別）'!O3</f>
        <v>０２(H14）</v>
      </c>
      <c r="AC154" t="str">
        <f>'歳出（性質別）'!P3</f>
        <v>０３(H15）</v>
      </c>
      <c r="AD154" t="str">
        <f>'歳出（性質別）'!Q3</f>
        <v>０４(H16）</v>
      </c>
      <c r="AE154" t="str">
        <f>'歳出（性質別）'!R3</f>
        <v>０５(H17)</v>
      </c>
      <c r="AF154" t="str">
        <f>'歳出（性質別）'!S3</f>
        <v>０６(H18)</v>
      </c>
      <c r="AG154" t="str">
        <f>'歳出（性質別）'!T3</f>
        <v>０７(H19)</v>
      </c>
      <c r="AH154" t="str">
        <f>'歳出（性質別）'!U3</f>
        <v>０８(H20)</v>
      </c>
      <c r="AI154" t="str">
        <f>'歳出（性質別）'!V3</f>
        <v>０９(H21)</v>
      </c>
      <c r="AJ154" t="str">
        <f>'歳出（性質別）'!W3</f>
        <v>１０(H22)</v>
      </c>
      <c r="AK154" t="str">
        <f>'歳出（性質別）'!X3</f>
        <v>１１(H23)</v>
      </c>
      <c r="AL154" t="str">
        <f>'歳出（性質別）'!Y3</f>
        <v>１２(H24)</v>
      </c>
      <c r="AM154" t="str">
        <f>'歳出（性質別）'!Z3</f>
        <v>１３(H25)</v>
      </c>
      <c r="AN154" t="str">
        <f>'歳出（性質別）'!AA3</f>
        <v>１４(H26)</v>
      </c>
      <c r="AO154" t="str">
        <f>'歳出（性質別）'!AB3</f>
        <v>１５(H27)</v>
      </c>
      <c r="AP154" t="str">
        <f>'歳出（性質別）'!AC3</f>
        <v>１６(H28)</v>
      </c>
      <c r="AQ154" t="str">
        <f>'歳出（性質別）'!AD3</f>
        <v>１７(H29)</v>
      </c>
      <c r="AR154" t="str">
        <f>'歳出（性質別）'!AE3</f>
        <v>１８(H30)</v>
      </c>
      <c r="AS154" t="str">
        <f>'歳出（性質別）'!AF3</f>
        <v>１９(R１)</v>
      </c>
    </row>
    <row r="155" spans="13:45" x14ac:dyDescent="0.2">
      <c r="P155" t="s">
        <v>146</v>
      </c>
      <c r="Q155" s="38">
        <f>'歳出（性質別）'!D19</f>
        <v>3091308</v>
      </c>
      <c r="R155" s="38">
        <f>'歳出（性質別）'!E19</f>
        <v>2993191</v>
      </c>
      <c r="S155" s="38">
        <f>'歳出（性質別）'!F19</f>
        <v>2558687</v>
      </c>
      <c r="T155" s="38">
        <f>'歳出（性質別）'!G19</f>
        <v>2031760</v>
      </c>
      <c r="U155" s="38">
        <f>'歳出（性質別）'!H19</f>
        <v>1430434</v>
      </c>
      <c r="V155" s="38">
        <f>'歳出（性質別）'!I19</f>
        <v>1823226</v>
      </c>
      <c r="W155" s="38">
        <f>'歳出（性質別）'!J19</f>
        <v>1744955</v>
      </c>
      <c r="X155" s="38">
        <f>'歳出（性質別）'!K19</f>
        <v>1405490</v>
      </c>
      <c r="Y155" s="38">
        <f>'歳出（性質別）'!L19</f>
        <v>998473</v>
      </c>
      <c r="Z155" s="38">
        <f>'歳出（性質別）'!M19</f>
        <v>824931</v>
      </c>
      <c r="AA155" s="38">
        <f>'歳出（性質別）'!N19</f>
        <v>747911</v>
      </c>
      <c r="AB155" s="38">
        <f>'歳出（性質別）'!O19</f>
        <v>1031892</v>
      </c>
      <c r="AC155" s="38">
        <f>'歳出（性質別）'!P19</f>
        <v>1009978</v>
      </c>
      <c r="AD155" s="38">
        <f>'歳出（性質別）'!Q19</f>
        <v>678710</v>
      </c>
      <c r="AE155" s="38">
        <f>'歳出（性質別）'!R19</f>
        <v>1466597</v>
      </c>
      <c r="AF155" s="38">
        <f>'歳出（性質別）'!S19</f>
        <v>1524706</v>
      </c>
      <c r="AG155" s="38">
        <f>'歳出（性質別）'!T19</f>
        <v>2625187</v>
      </c>
      <c r="AH155" s="38">
        <f>'歳出（性質別）'!U19</f>
        <v>2858715</v>
      </c>
      <c r="AI155" s="38">
        <f>'歳出（性質別）'!V19</f>
        <v>4564478</v>
      </c>
      <c r="AJ155" s="38">
        <f>'歳出（性質別）'!W19</f>
        <v>2265114</v>
      </c>
      <c r="AK155" s="38">
        <f>'歳出（性質別）'!X19</f>
        <v>2624469</v>
      </c>
      <c r="AL155" s="38">
        <f>'歳出（性質別）'!Y19</f>
        <v>2805790</v>
      </c>
      <c r="AM155" s="38">
        <f>'歳出（性質別）'!Z19</f>
        <v>5221094</v>
      </c>
      <c r="AN155" s="38">
        <f>'歳出（性質別）'!AA19</f>
        <v>1417635</v>
      </c>
      <c r="AO155" s="38">
        <f>'歳出（性質別）'!AB19</f>
        <v>2840378</v>
      </c>
      <c r="AP155" s="38">
        <f>'歳出（性質別）'!AC19</f>
        <v>2837427</v>
      </c>
      <c r="AQ155" s="38">
        <f>'歳出（性質別）'!AD19</f>
        <v>2643466</v>
      </c>
      <c r="AR155" s="38">
        <f>'歳出（性質別）'!AE19</f>
        <v>1919614</v>
      </c>
      <c r="AS155" s="38">
        <f>'歳出（性質別）'!AF19</f>
        <v>2218976</v>
      </c>
    </row>
    <row r="156" spans="13:45" x14ac:dyDescent="0.2">
      <c r="P156" t="s">
        <v>147</v>
      </c>
      <c r="Q156" s="38">
        <f>'歳出（性質別）'!D20</f>
        <v>5174580</v>
      </c>
      <c r="R156" s="38">
        <f>'歳出（性質別）'!E20</f>
        <v>8352282</v>
      </c>
      <c r="S156" s="38">
        <f>'歳出（性質別）'!F20</f>
        <v>8323665</v>
      </c>
      <c r="T156" s="38">
        <f>'歳出（性質別）'!G20</f>
        <v>11734171</v>
      </c>
      <c r="U156" s="38">
        <f>'歳出（性質別）'!H20</f>
        <v>5375335</v>
      </c>
      <c r="V156" s="38">
        <f>'歳出（性質別）'!I20</f>
        <v>3451066</v>
      </c>
      <c r="W156" s="38">
        <f>'歳出（性質別）'!J20</f>
        <v>4533608</v>
      </c>
      <c r="X156" s="38">
        <f>'歳出（性質別）'!K20</f>
        <v>3798373</v>
      </c>
      <c r="Y156" s="38">
        <f>'歳出（性質別）'!L20</f>
        <v>2837010</v>
      </c>
      <c r="Z156" s="38">
        <f>'歳出（性質別）'!M20</f>
        <v>3424076</v>
      </c>
      <c r="AA156" s="38">
        <f>'歳出（性質別）'!N20</f>
        <v>4731277</v>
      </c>
      <c r="AB156" s="38">
        <f>'歳出（性質別）'!O20</f>
        <v>4147424</v>
      </c>
      <c r="AC156" s="38">
        <f>'歳出（性質別）'!P20</f>
        <v>3542560</v>
      </c>
      <c r="AD156" s="38">
        <f>'歳出（性質別）'!Q20</f>
        <v>3913841</v>
      </c>
      <c r="AE156" s="38">
        <f>'歳出（性質別）'!R20</f>
        <v>2960414</v>
      </c>
      <c r="AF156" s="38">
        <f>'歳出（性質別）'!S20</f>
        <v>3092070</v>
      </c>
      <c r="AG156" s="38">
        <f>'歳出（性質別）'!T20</f>
        <v>3145273</v>
      </c>
      <c r="AH156" s="38">
        <f>'歳出（性質別）'!U20</f>
        <v>2224410</v>
      </c>
      <c r="AI156" s="38">
        <f>'歳出（性質別）'!V20</f>
        <v>2696545</v>
      </c>
      <c r="AJ156" s="38">
        <f>'歳出（性質別）'!W20</f>
        <v>1984695</v>
      </c>
      <c r="AK156" s="38">
        <f>'歳出（性質別）'!X20</f>
        <v>1003682</v>
      </c>
      <c r="AL156" s="38">
        <f>'歳出（性質別）'!Y20</f>
        <v>2149811</v>
      </c>
      <c r="AM156" s="38">
        <f>'歳出（性質別）'!Z20</f>
        <v>1380599</v>
      </c>
      <c r="AN156" s="38">
        <f>'歳出（性質別）'!AA20</f>
        <v>1171871</v>
      </c>
      <c r="AO156" s="38">
        <f>'歳出（性質別）'!AB20</f>
        <v>1123707</v>
      </c>
      <c r="AP156" s="38">
        <f>'歳出（性質別）'!AC20</f>
        <v>2303024</v>
      </c>
      <c r="AQ156" s="38">
        <f>'歳出（性質別）'!AD20</f>
        <v>1436492</v>
      </c>
      <c r="AR156" s="38">
        <f>'歳出（性質別）'!AE20</f>
        <v>1133013</v>
      </c>
      <c r="AS156" s="38">
        <f>'歳出（性質別）'!AF20</f>
        <v>859921</v>
      </c>
    </row>
    <row r="157" spans="13:45" x14ac:dyDescent="0.2">
      <c r="M157" s="28" t="str">
        <f>財政指標!$AF$1</f>
        <v>大田原市</v>
      </c>
    </row>
    <row r="192" spans="17:45" x14ac:dyDescent="0.2">
      <c r="Q192" t="str">
        <f>財政指標!E3</f>
        <v>９１（H3）</v>
      </c>
      <c r="R192" t="str">
        <f>財政指標!F3</f>
        <v>９２（H4）</v>
      </c>
      <c r="S192" t="str">
        <f>財政指標!G3</f>
        <v>９３（H5）</v>
      </c>
      <c r="T192" t="str">
        <f>財政指標!H3</f>
        <v>９４（H6）</v>
      </c>
      <c r="U192" t="str">
        <f>財政指標!I3</f>
        <v>９５（H7）</v>
      </c>
      <c r="V192" t="str">
        <f>財政指標!J3</f>
        <v>９６（H8）</v>
      </c>
      <c r="W192" t="str">
        <f>財政指標!K3</f>
        <v>９７（H9）</v>
      </c>
      <c r="X192" t="str">
        <f>財政指標!L3</f>
        <v>９８(H10)</v>
      </c>
      <c r="Y192" t="str">
        <f>財政指標!M3</f>
        <v>９９(H11)</v>
      </c>
      <c r="Z192" t="str">
        <f>財政指標!N3</f>
        <v>００(H12)</v>
      </c>
      <c r="AA192" t="str">
        <f>財政指標!O3</f>
        <v>０１(H13)</v>
      </c>
      <c r="AB192" t="str">
        <f>財政指標!P3</f>
        <v>０２(H14)</v>
      </c>
      <c r="AC192" t="str">
        <f>財政指標!Q3</f>
        <v>０３(H15)</v>
      </c>
      <c r="AD192" t="str">
        <f>財政指標!R3</f>
        <v>０４(H16)</v>
      </c>
      <c r="AE192" t="str">
        <f>財政指標!S3</f>
        <v>０５(H17)</v>
      </c>
      <c r="AF192" t="str">
        <f>財政指標!T3</f>
        <v>０６(H18)</v>
      </c>
      <c r="AG192" t="str">
        <f>財政指標!U3</f>
        <v>０７(H19)</v>
      </c>
      <c r="AH192" t="str">
        <f>財政指標!V3</f>
        <v>０８(H20)</v>
      </c>
      <c r="AI192" t="str">
        <f>財政指標!W3</f>
        <v>０９(H21)</v>
      </c>
      <c r="AJ192" t="str">
        <f>財政指標!X3</f>
        <v>１０(H22)</v>
      </c>
      <c r="AK192" t="str">
        <f>財政指標!Y3</f>
        <v>１１(H23)</v>
      </c>
      <c r="AL192" t="str">
        <f>財政指標!Z3</f>
        <v>１２(H24)</v>
      </c>
      <c r="AM192" t="str">
        <f>財政指標!AA3</f>
        <v>１３(H25)</v>
      </c>
      <c r="AN192" t="str">
        <f>財政指標!AB3</f>
        <v>１４(H26)</v>
      </c>
      <c r="AO192" t="str">
        <f>財政指標!AC3</f>
        <v>１５(H27)</v>
      </c>
      <c r="AP192" t="str">
        <f>財政指標!AD3</f>
        <v>１６(H28)</v>
      </c>
      <c r="AQ192" t="str">
        <f>財政指標!AE3</f>
        <v>１７(H29)</v>
      </c>
      <c r="AR192" t="str">
        <f>財政指標!AF3</f>
        <v>１８(H30)</v>
      </c>
      <c r="AS192" t="str">
        <f>財政指標!AG3</f>
        <v>１９(R１)</v>
      </c>
    </row>
    <row r="193" spans="13:45" x14ac:dyDescent="0.2">
      <c r="P193" t="s">
        <v>128</v>
      </c>
      <c r="Q193" s="38">
        <f>財政指標!E6</f>
        <v>23129795</v>
      </c>
      <c r="R193" s="38">
        <f>財政指標!F6</f>
        <v>27146889</v>
      </c>
      <c r="S193" s="38">
        <f>財政指標!G6</f>
        <v>27629521</v>
      </c>
      <c r="T193" s="38">
        <f>財政指標!H6</f>
        <v>31089085</v>
      </c>
      <c r="U193" s="38">
        <f>財政指標!I6</f>
        <v>25571954</v>
      </c>
      <c r="V193" s="38">
        <f>財政指標!J6</f>
        <v>25558394</v>
      </c>
      <c r="W193" s="38">
        <f>財政指標!K6</f>
        <v>26981067</v>
      </c>
      <c r="X193" s="38">
        <f>財政指標!L6</f>
        <v>26702538</v>
      </c>
      <c r="Y193" s="38">
        <f>財政指標!M6</f>
        <v>28035295</v>
      </c>
      <c r="Z193" s="38">
        <f>財政指標!N6</f>
        <v>25896431</v>
      </c>
      <c r="AA193" s="38">
        <f>財政指標!O6</f>
        <v>27190142</v>
      </c>
      <c r="AB193" s="38">
        <f>財政指標!P6</f>
        <v>26340663</v>
      </c>
      <c r="AC193" s="38">
        <f>財政指標!Q6</f>
        <v>26051421</v>
      </c>
      <c r="AD193" s="38">
        <f>財政指標!R6</f>
        <v>26561228</v>
      </c>
      <c r="AE193" s="38">
        <f>財政指標!S6</f>
        <v>27399609</v>
      </c>
      <c r="AF193" s="38">
        <f>財政指標!T6</f>
        <v>28856414</v>
      </c>
      <c r="AG193" s="38">
        <f>財政指標!U6</f>
        <v>28681344</v>
      </c>
      <c r="AH193" s="38">
        <f>財政指標!V6</f>
        <v>28730304</v>
      </c>
      <c r="AI193" s="38">
        <f>財政指標!W6</f>
        <v>32713529</v>
      </c>
      <c r="AJ193" s="38">
        <f>財政指標!X6</f>
        <v>31324964</v>
      </c>
      <c r="AK193" s="38">
        <f>財政指標!Y6</f>
        <v>32357923</v>
      </c>
      <c r="AL193" s="38">
        <f>財政指標!Z6</f>
        <v>32309183</v>
      </c>
      <c r="AM193" s="38">
        <f>財政指標!AA6</f>
        <v>35601347</v>
      </c>
      <c r="AN193" s="38">
        <f>財政指標!AB6</f>
        <v>31742993</v>
      </c>
      <c r="AO193" s="38">
        <f>財政指標!AC6</f>
        <v>34287172</v>
      </c>
      <c r="AP193" s="38">
        <f>財政指標!AD6</f>
        <v>34102592</v>
      </c>
      <c r="AQ193" s="38">
        <f>財政指標!AE6</f>
        <v>34007614</v>
      </c>
      <c r="AR193" s="38">
        <f>財政指標!AF6</f>
        <v>34608495</v>
      </c>
      <c r="AS193" s="38">
        <f>財政指標!AG6</f>
        <v>32264258</v>
      </c>
    </row>
    <row r="194" spans="13:45" x14ac:dyDescent="0.2">
      <c r="P194" t="s">
        <v>129</v>
      </c>
      <c r="Q194" s="38">
        <f>財政指標!E31</f>
        <v>13912654</v>
      </c>
      <c r="R194" s="38">
        <f>財政指標!F31</f>
        <v>16378554</v>
      </c>
      <c r="S194" s="38">
        <f>財政指標!G31</f>
        <v>20242614</v>
      </c>
      <c r="T194" s="38">
        <f>財政指標!H31</f>
        <v>25949367</v>
      </c>
      <c r="U194" s="38">
        <f>財政指標!I31</f>
        <v>26777605</v>
      </c>
      <c r="V194" s="38">
        <f>財政指標!J31</f>
        <v>26235625</v>
      </c>
      <c r="W194" s="38">
        <f>財政指標!K31</f>
        <v>26226352</v>
      </c>
      <c r="X194" s="38">
        <f>財政指標!L31</f>
        <v>25916827</v>
      </c>
      <c r="Y194" s="38">
        <f>財政指標!M31</f>
        <v>24667132</v>
      </c>
      <c r="Z194" s="38">
        <f>財政指標!N31</f>
        <v>23535691</v>
      </c>
      <c r="AA194" s="38">
        <f>財政指標!O31</f>
        <v>23436893</v>
      </c>
      <c r="AB194" s="38">
        <f>財政指標!P31</f>
        <v>23874012</v>
      </c>
      <c r="AC194" s="38">
        <f>財政指標!Q31</f>
        <v>24660247</v>
      </c>
      <c r="AD194" s="38">
        <f>財政指標!R31</f>
        <v>24944808</v>
      </c>
      <c r="AE194" s="38">
        <f>財政指標!S31</f>
        <v>25914762</v>
      </c>
      <c r="AF194" s="38">
        <f>財政指標!T31</f>
        <v>29280246</v>
      </c>
      <c r="AG194" s="38">
        <f>財政指標!U31</f>
        <v>30222073</v>
      </c>
      <c r="AH194" s="38">
        <f>財政指標!V31</f>
        <v>30702691</v>
      </c>
      <c r="AI194" s="38">
        <f>財政指標!W31</f>
        <v>32716113</v>
      </c>
      <c r="AJ194" s="38">
        <f>財政指標!X31</f>
        <v>33125087</v>
      </c>
      <c r="AK194" s="38">
        <f>財政指標!Y31</f>
        <v>32949231</v>
      </c>
      <c r="AL194" s="38">
        <f>財政指標!Z31</f>
        <v>32793423</v>
      </c>
      <c r="AM194" s="38">
        <f>財政指標!AA31</f>
        <v>33050801</v>
      </c>
      <c r="AN194" s="38">
        <f>財政指標!AB31</f>
        <v>31575381</v>
      </c>
      <c r="AO194" s="38">
        <f>財政指標!AC31</f>
        <v>31049051</v>
      </c>
      <c r="AP194" s="38">
        <f>財政指標!AD31</f>
        <v>31151247</v>
      </c>
      <c r="AQ194" s="38">
        <f>財政指標!AE31</f>
        <v>31326804</v>
      </c>
      <c r="AR194" s="38">
        <f>財政指標!AF31</f>
        <v>32674854</v>
      </c>
      <c r="AS194" s="38">
        <f>財政指標!AG31</f>
        <v>31947269</v>
      </c>
    </row>
    <row r="195" spans="13:45" x14ac:dyDescent="0.2">
      <c r="P195" s="38" t="str">
        <f>財政指標!B32</f>
        <v>うち臨時財政対策債</v>
      </c>
      <c r="Q195" s="38">
        <f>財政指標!E32</f>
        <v>0</v>
      </c>
      <c r="R195" s="38">
        <f>財政指標!F32</f>
        <v>0</v>
      </c>
      <c r="S195" s="38">
        <f>財政指標!G32</f>
        <v>0</v>
      </c>
      <c r="T195" s="38">
        <f>財政指標!H32</f>
        <v>0</v>
      </c>
      <c r="U195" s="38">
        <f>財政指標!I32</f>
        <v>0</v>
      </c>
      <c r="V195" s="38">
        <f>財政指標!J32</f>
        <v>0</v>
      </c>
      <c r="W195" s="38">
        <f>財政指標!K32</f>
        <v>0</v>
      </c>
      <c r="X195" s="38">
        <f>財政指標!L32</f>
        <v>0</v>
      </c>
      <c r="Y195" s="38">
        <f>財政指標!M32</f>
        <v>0</v>
      </c>
      <c r="Z195" s="38">
        <f>財政指標!N32</f>
        <v>0</v>
      </c>
      <c r="AA195" s="38">
        <f>財政指標!O32</f>
        <v>458800</v>
      </c>
      <c r="AB195" s="38">
        <f>財政指標!P32</f>
        <v>1410200</v>
      </c>
      <c r="AC195" s="38">
        <f>財政指標!Q32</f>
        <v>3167700</v>
      </c>
      <c r="AD195" s="38">
        <f>財政指標!R32</f>
        <v>4416400</v>
      </c>
      <c r="AE195" s="38">
        <f>財政指標!S32</f>
        <v>5350784</v>
      </c>
      <c r="AF195" s="38">
        <f>財政指標!T32</f>
        <v>6119763</v>
      </c>
      <c r="AG195" s="38">
        <f>財政指標!U32</f>
        <v>6715050</v>
      </c>
      <c r="AH195" s="38">
        <f>財政指標!V32</f>
        <v>7206822</v>
      </c>
      <c r="AI195" s="38">
        <f>財政指標!W32</f>
        <v>8056890</v>
      </c>
      <c r="AJ195" s="38">
        <f>財政指標!X32</f>
        <v>9828690</v>
      </c>
      <c r="AK195" s="38">
        <f>財政指標!Y32</f>
        <v>10982643</v>
      </c>
      <c r="AL195" s="38">
        <f>財政指標!Z32</f>
        <v>12162175</v>
      </c>
      <c r="AM195" s="38">
        <f>財政指標!AA32</f>
        <v>13359381</v>
      </c>
      <c r="AN195" s="38">
        <f>財政指標!AB32</f>
        <v>14231386</v>
      </c>
      <c r="AO195" s="38">
        <f>財政指標!AC32</f>
        <v>14869042</v>
      </c>
      <c r="AP195" s="38">
        <f>財政指標!AD32</f>
        <v>15292694</v>
      </c>
      <c r="AQ195" s="38">
        <f>財政指標!AE32</f>
        <v>15532308</v>
      </c>
      <c r="AR195" s="38">
        <f>財政指標!AF32</f>
        <v>15628829</v>
      </c>
      <c r="AS195" s="38">
        <f>財政指標!AG32</f>
        <v>15417813</v>
      </c>
    </row>
    <row r="196" spans="13:45" x14ac:dyDescent="0.2">
      <c r="M196" s="28" t="str">
        <f>財政指標!$AF$1</f>
        <v>大田原市</v>
      </c>
    </row>
  </sheetData>
  <phoneticPr fontId="2"/>
  <pageMargins left="0.78740157480314965" right="0.78740157480314965" top="0.78740157480314965" bottom="0.78740157480314965" header="0" footer="0.51181102362204722"/>
  <pageSetup paperSize="9" firstPageNumber="10" orientation="landscape" useFirstPageNumber="1" r:id="rId1"/>
  <headerFooter alignWithMargins="0">
    <oddFooter>&amp;C-&amp;P--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R325"/>
  <sheetViews>
    <sheetView workbookViewId="0">
      <selection activeCell="O30" sqref="O30:R30"/>
    </sheetView>
  </sheetViews>
  <sheetFormatPr defaultColWidth="9" defaultRowHeight="12" x14ac:dyDescent="0.2"/>
  <cols>
    <col min="1" max="1" width="3" style="35" customWidth="1"/>
    <col min="2" max="2" width="22.109375" style="35" customWidth="1"/>
    <col min="3" max="3" width="8.6640625" style="58" customWidth="1"/>
    <col min="4" max="8" width="8.6640625" style="35" customWidth="1"/>
    <col min="9" max="9" width="8.6640625" style="58" customWidth="1"/>
    <col min="10" max="14" width="8.6640625" style="35" customWidth="1"/>
    <col min="15" max="16384" width="9" style="35"/>
  </cols>
  <sheetData>
    <row r="1" spans="1:18" ht="14.1" customHeight="1" x14ac:dyDescent="0.2">
      <c r="A1" s="36" t="s">
        <v>120</v>
      </c>
      <c r="M1" s="37" t="s">
        <v>193</v>
      </c>
      <c r="Q1" s="37" t="s">
        <v>193</v>
      </c>
    </row>
    <row r="2" spans="1:18" ht="14.1" customHeight="1" x14ac:dyDescent="0.15">
      <c r="M2" s="18" t="s">
        <v>149</v>
      </c>
      <c r="Q2" s="18" t="s">
        <v>149</v>
      </c>
    </row>
    <row r="3" spans="1:18" ht="14.1" customHeight="1" x14ac:dyDescent="0.2">
      <c r="A3" s="39"/>
      <c r="B3" s="39"/>
      <c r="C3" s="39" t="s">
        <v>168</v>
      </c>
      <c r="D3" s="39" t="s">
        <v>194</v>
      </c>
      <c r="E3" s="39" t="s">
        <v>170</v>
      </c>
      <c r="F3" s="39" t="s">
        <v>171</v>
      </c>
      <c r="G3" s="39" t="s">
        <v>172</v>
      </c>
      <c r="H3" s="39" t="s">
        <v>173</v>
      </c>
      <c r="I3" s="57" t="s">
        <v>195</v>
      </c>
      <c r="J3" s="39" t="s">
        <v>175</v>
      </c>
      <c r="K3" s="57" t="s">
        <v>176</v>
      </c>
      <c r="L3" s="57" t="s">
        <v>177</v>
      </c>
      <c r="M3" s="39" t="s">
        <v>178</v>
      </c>
      <c r="N3" s="39" t="s">
        <v>179</v>
      </c>
      <c r="O3" s="39" t="s">
        <v>181</v>
      </c>
      <c r="P3" s="39" t="s">
        <v>182</v>
      </c>
      <c r="Q3" s="39" t="s">
        <v>183</v>
      </c>
      <c r="R3" s="39" t="s">
        <v>160</v>
      </c>
    </row>
    <row r="4" spans="1:18" ht="14.1" customHeight="1" x14ac:dyDescent="0.2">
      <c r="A4" s="148" t="s">
        <v>73</v>
      </c>
      <c r="B4" s="148"/>
      <c r="C4" s="40"/>
      <c r="D4" s="40"/>
      <c r="E4" s="40">
        <v>16932</v>
      </c>
      <c r="F4" s="40">
        <v>16814</v>
      </c>
      <c r="G4" s="40">
        <v>16810</v>
      </c>
      <c r="H4" s="40">
        <v>16637</v>
      </c>
      <c r="I4" s="40">
        <v>16538</v>
      </c>
      <c r="J4" s="40">
        <v>16367</v>
      </c>
      <c r="K4" s="40">
        <v>16230</v>
      </c>
      <c r="L4" s="40">
        <v>16101</v>
      </c>
      <c r="M4" s="40">
        <v>15995</v>
      </c>
      <c r="N4" s="40">
        <v>15859</v>
      </c>
      <c r="O4" s="40">
        <v>15711</v>
      </c>
      <c r="P4" s="40">
        <v>15562</v>
      </c>
      <c r="Q4" s="40">
        <v>15399</v>
      </c>
      <c r="R4" s="40">
        <v>15207</v>
      </c>
    </row>
    <row r="5" spans="1:18" ht="14.1" customHeight="1" x14ac:dyDescent="0.2">
      <c r="A5" s="151" t="s">
        <v>4</v>
      </c>
      <c r="B5" s="42" t="s">
        <v>12</v>
      </c>
      <c r="C5" s="43"/>
      <c r="D5" s="43"/>
      <c r="E5" s="43">
        <v>5517168</v>
      </c>
      <c r="F5" s="43">
        <v>6112536</v>
      </c>
      <c r="G5" s="43">
        <v>6422259</v>
      </c>
      <c r="H5" s="43">
        <v>7611629</v>
      </c>
      <c r="I5" s="44">
        <v>7663694</v>
      </c>
      <c r="J5" s="43">
        <v>6378149</v>
      </c>
      <c r="K5" s="43">
        <v>7060279</v>
      </c>
      <c r="L5" s="43">
        <v>6676310</v>
      </c>
      <c r="M5" s="45">
        <v>6542873</v>
      </c>
      <c r="N5" s="45">
        <v>6144304</v>
      </c>
      <c r="O5" s="45">
        <v>6564230</v>
      </c>
      <c r="P5" s="45">
        <v>6128802</v>
      </c>
      <c r="Q5" s="45">
        <v>5963840</v>
      </c>
      <c r="R5" s="45">
        <v>5870836</v>
      </c>
    </row>
    <row r="6" spans="1:18" ht="14.1" customHeight="1" x14ac:dyDescent="0.2">
      <c r="A6" s="151"/>
      <c r="B6" s="42" t="s">
        <v>13</v>
      </c>
      <c r="C6" s="43"/>
      <c r="D6" s="43"/>
      <c r="E6" s="43">
        <v>5273247</v>
      </c>
      <c r="F6" s="43">
        <v>5863319</v>
      </c>
      <c r="G6" s="43">
        <v>6214265</v>
      </c>
      <c r="H6" s="43">
        <v>7382159</v>
      </c>
      <c r="I6" s="44">
        <v>7459094</v>
      </c>
      <c r="J6" s="43">
        <v>6202681</v>
      </c>
      <c r="K6" s="43">
        <v>6906796</v>
      </c>
      <c r="L6" s="43">
        <v>6389679</v>
      </c>
      <c r="M6" s="45">
        <v>6346961</v>
      </c>
      <c r="N6" s="45">
        <v>5924811</v>
      </c>
      <c r="O6" s="45">
        <v>6384953</v>
      </c>
      <c r="P6" s="45">
        <v>5926162</v>
      </c>
      <c r="Q6" s="45">
        <v>5722198</v>
      </c>
      <c r="R6" s="45">
        <v>5693549</v>
      </c>
    </row>
    <row r="7" spans="1:18" ht="14.1" customHeight="1" x14ac:dyDescent="0.2">
      <c r="A7" s="151"/>
      <c r="B7" s="42" t="s">
        <v>14</v>
      </c>
      <c r="C7" s="44">
        <f>+C5-C6</f>
        <v>0</v>
      </c>
      <c r="D7" s="44">
        <f>+D5-D6</f>
        <v>0</v>
      </c>
      <c r="E7" s="44">
        <f t="shared" ref="E7:K7" si="0">+E5-E6</f>
        <v>243921</v>
      </c>
      <c r="F7" s="44">
        <f t="shared" si="0"/>
        <v>249217</v>
      </c>
      <c r="G7" s="44">
        <f t="shared" si="0"/>
        <v>207994</v>
      </c>
      <c r="H7" s="44">
        <f t="shared" si="0"/>
        <v>229470</v>
      </c>
      <c r="I7" s="44">
        <f t="shared" si="0"/>
        <v>204600</v>
      </c>
      <c r="J7" s="44">
        <f t="shared" si="0"/>
        <v>175468</v>
      </c>
      <c r="K7" s="44">
        <f t="shared" si="0"/>
        <v>153483</v>
      </c>
      <c r="L7" s="44">
        <f>+L5-L6</f>
        <v>286631</v>
      </c>
      <c r="M7" s="44">
        <f>+M5-M6</f>
        <v>195912</v>
      </c>
      <c r="N7" s="44">
        <f>+N5-N6</f>
        <v>219493</v>
      </c>
      <c r="O7" s="44">
        <v>179277</v>
      </c>
      <c r="P7" s="44">
        <v>202640</v>
      </c>
      <c r="Q7" s="44">
        <v>241642</v>
      </c>
      <c r="R7" s="44">
        <v>177287</v>
      </c>
    </row>
    <row r="8" spans="1:18" ht="14.1" customHeight="1" x14ac:dyDescent="0.2">
      <c r="A8" s="151"/>
      <c r="B8" s="42" t="s">
        <v>15</v>
      </c>
      <c r="C8" s="43"/>
      <c r="D8" s="43"/>
      <c r="E8" s="43">
        <v>68870</v>
      </c>
      <c r="F8" s="43">
        <v>53766</v>
      </c>
      <c r="G8" s="43">
        <v>21000</v>
      </c>
      <c r="H8" s="43">
        <v>11680</v>
      </c>
      <c r="I8" s="44">
        <v>30394</v>
      </c>
      <c r="J8" s="43">
        <v>24634</v>
      </c>
      <c r="K8" s="43">
        <v>15900</v>
      </c>
      <c r="L8" s="44">
        <v>104387</v>
      </c>
      <c r="M8" s="45">
        <v>6843</v>
      </c>
      <c r="N8" s="45">
        <v>16183</v>
      </c>
      <c r="O8" s="45">
        <v>11868</v>
      </c>
      <c r="P8" s="45">
        <v>5865</v>
      </c>
      <c r="Q8" s="45">
        <v>5700</v>
      </c>
      <c r="R8" s="45">
        <v>68330</v>
      </c>
    </row>
    <row r="9" spans="1:18" ht="14.1" customHeight="1" x14ac:dyDescent="0.2">
      <c r="A9" s="151"/>
      <c r="B9" s="42" t="s">
        <v>16</v>
      </c>
      <c r="C9" s="44">
        <f>+C7-C8</f>
        <v>0</v>
      </c>
      <c r="D9" s="44">
        <f>+D7-D8</f>
        <v>0</v>
      </c>
      <c r="E9" s="44">
        <f t="shared" ref="E9:K9" si="1">+E7-E8</f>
        <v>175051</v>
      </c>
      <c r="F9" s="44">
        <f t="shared" si="1"/>
        <v>195451</v>
      </c>
      <c r="G9" s="44">
        <f t="shared" si="1"/>
        <v>186994</v>
      </c>
      <c r="H9" s="44">
        <f t="shared" si="1"/>
        <v>217790</v>
      </c>
      <c r="I9" s="44">
        <f t="shared" si="1"/>
        <v>174206</v>
      </c>
      <c r="J9" s="44">
        <f t="shared" si="1"/>
        <v>150834</v>
      </c>
      <c r="K9" s="44">
        <f t="shared" si="1"/>
        <v>137583</v>
      </c>
      <c r="L9" s="44">
        <f>+L7-L8</f>
        <v>182244</v>
      </c>
      <c r="M9" s="44">
        <f>+M7-M8</f>
        <v>189069</v>
      </c>
      <c r="N9" s="44">
        <f>+N7-N8</f>
        <v>203310</v>
      </c>
      <c r="O9" s="44">
        <v>167409</v>
      </c>
      <c r="P9" s="44">
        <v>196775</v>
      </c>
      <c r="Q9" s="44">
        <v>235942</v>
      </c>
      <c r="R9" s="44">
        <v>108957</v>
      </c>
    </row>
    <row r="10" spans="1:18" ht="14.1" customHeight="1" x14ac:dyDescent="0.15">
      <c r="A10" s="151"/>
      <c r="B10" s="42" t="s">
        <v>17</v>
      </c>
      <c r="C10" s="45"/>
      <c r="D10" s="45"/>
      <c r="E10" s="45">
        <v>-13943</v>
      </c>
      <c r="F10" s="45">
        <v>20400</v>
      </c>
      <c r="G10" s="45">
        <v>-8457</v>
      </c>
      <c r="H10" s="45">
        <v>30796</v>
      </c>
      <c r="I10" s="45">
        <v>-43584</v>
      </c>
      <c r="J10" s="45">
        <v>-23372</v>
      </c>
      <c r="K10" s="45">
        <v>-13251</v>
      </c>
      <c r="L10" s="45">
        <v>59361</v>
      </c>
      <c r="M10" s="45">
        <v>6825</v>
      </c>
      <c r="N10" s="64">
        <v>14241</v>
      </c>
      <c r="O10" s="64">
        <v>-35901</v>
      </c>
      <c r="P10" s="64">
        <v>29366</v>
      </c>
      <c r="Q10" s="64">
        <v>39167</v>
      </c>
      <c r="R10" s="64">
        <v>-126985</v>
      </c>
    </row>
    <row r="11" spans="1:18" ht="14.1" customHeight="1" x14ac:dyDescent="0.15">
      <c r="A11" s="151"/>
      <c r="B11" s="42" t="s">
        <v>18</v>
      </c>
      <c r="C11" s="43"/>
      <c r="D11" s="43"/>
      <c r="E11" s="43">
        <v>172099</v>
      </c>
      <c r="F11" s="43">
        <v>51790</v>
      </c>
      <c r="G11" s="43">
        <v>9079</v>
      </c>
      <c r="H11" s="43">
        <v>46509</v>
      </c>
      <c r="I11" s="44">
        <v>4109</v>
      </c>
      <c r="J11" s="43">
        <v>1373</v>
      </c>
      <c r="K11" s="43">
        <v>1070</v>
      </c>
      <c r="L11" s="44">
        <v>891</v>
      </c>
      <c r="M11" s="45">
        <v>147538</v>
      </c>
      <c r="N11" s="64">
        <v>210302</v>
      </c>
      <c r="O11" s="64">
        <v>84478</v>
      </c>
      <c r="P11" s="64">
        <v>806</v>
      </c>
      <c r="Q11" s="64">
        <v>506</v>
      </c>
      <c r="R11" s="64">
        <v>324</v>
      </c>
    </row>
    <row r="12" spans="1:18" ht="14.1" customHeight="1" x14ac:dyDescent="0.15">
      <c r="A12" s="151"/>
      <c r="B12" s="42" t="s">
        <v>19</v>
      </c>
      <c r="C12" s="43"/>
      <c r="D12" s="43"/>
      <c r="E12" s="43">
        <v>0</v>
      </c>
      <c r="F12" s="43">
        <v>0</v>
      </c>
      <c r="G12" s="43">
        <v>0</v>
      </c>
      <c r="H12" s="43">
        <v>0</v>
      </c>
      <c r="I12" s="44">
        <v>0</v>
      </c>
      <c r="J12" s="43">
        <v>0</v>
      </c>
      <c r="K12" s="43">
        <v>0</v>
      </c>
      <c r="L12" s="44">
        <v>0</v>
      </c>
      <c r="M12" s="45">
        <v>0</v>
      </c>
      <c r="N12" s="64">
        <v>0</v>
      </c>
      <c r="O12" s="64">
        <v>0</v>
      </c>
      <c r="P12" s="64">
        <v>0</v>
      </c>
      <c r="Q12" s="64">
        <v>0</v>
      </c>
      <c r="R12" s="64">
        <v>0</v>
      </c>
    </row>
    <row r="13" spans="1:18" ht="14.1" customHeight="1" x14ac:dyDescent="0.15">
      <c r="A13" s="151"/>
      <c r="B13" s="42" t="s">
        <v>20</v>
      </c>
      <c r="C13" s="43"/>
      <c r="D13" s="43"/>
      <c r="E13" s="43">
        <v>0</v>
      </c>
      <c r="F13" s="43">
        <v>153000</v>
      </c>
      <c r="G13" s="43">
        <v>0</v>
      </c>
      <c r="H13" s="43">
        <v>40000</v>
      </c>
      <c r="I13" s="44">
        <v>0</v>
      </c>
      <c r="J13" s="43">
        <v>74000</v>
      </c>
      <c r="K13" s="43">
        <v>0</v>
      </c>
      <c r="L13" s="44">
        <v>0</v>
      </c>
      <c r="M13" s="45">
        <v>0</v>
      </c>
      <c r="N13" s="64">
        <v>0</v>
      </c>
      <c r="O13" s="64">
        <v>0</v>
      </c>
      <c r="P13" s="64">
        <v>0</v>
      </c>
      <c r="Q13" s="64">
        <v>64000</v>
      </c>
      <c r="R13" s="64">
        <v>30000</v>
      </c>
    </row>
    <row r="14" spans="1:18" ht="14.1" customHeight="1" x14ac:dyDescent="0.2">
      <c r="A14" s="151"/>
      <c r="B14" s="42" t="s">
        <v>21</v>
      </c>
      <c r="C14" s="44">
        <f>+C10+C11+C12-C13</f>
        <v>0</v>
      </c>
      <c r="D14" s="44">
        <f>+D10+D11+D12-D13</f>
        <v>0</v>
      </c>
      <c r="E14" s="44">
        <f t="shared" ref="E14:R14" si="2">+E10+E11+E12-E13</f>
        <v>158156</v>
      </c>
      <c r="F14" s="44">
        <f t="shared" si="2"/>
        <v>-80810</v>
      </c>
      <c r="G14" s="44">
        <f t="shared" si="2"/>
        <v>622</v>
      </c>
      <c r="H14" s="44">
        <f t="shared" si="2"/>
        <v>37305</v>
      </c>
      <c r="I14" s="44">
        <f t="shared" si="2"/>
        <v>-39475</v>
      </c>
      <c r="J14" s="44">
        <f t="shared" si="2"/>
        <v>-95999</v>
      </c>
      <c r="K14" s="44">
        <f t="shared" si="2"/>
        <v>-12181</v>
      </c>
      <c r="L14" s="44">
        <f t="shared" si="2"/>
        <v>60252</v>
      </c>
      <c r="M14" s="44">
        <f t="shared" si="2"/>
        <v>154363</v>
      </c>
      <c r="N14" s="44">
        <f t="shared" si="2"/>
        <v>224543</v>
      </c>
      <c r="O14" s="44">
        <f t="shared" si="2"/>
        <v>48577</v>
      </c>
      <c r="P14" s="44">
        <f t="shared" si="2"/>
        <v>30172</v>
      </c>
      <c r="Q14" s="44">
        <f t="shared" si="2"/>
        <v>-24327</v>
      </c>
      <c r="R14" s="44">
        <f t="shared" si="2"/>
        <v>-156661</v>
      </c>
    </row>
    <row r="15" spans="1:18" ht="14.1" customHeight="1" x14ac:dyDescent="0.2">
      <c r="A15" s="151"/>
      <c r="B15" s="3" t="s">
        <v>22</v>
      </c>
      <c r="C15" s="46" t="e">
        <f t="shared" ref="C15:N15" si="3">+C9/C19*100</f>
        <v>#DIV/0!</v>
      </c>
      <c r="D15" s="46" t="e">
        <f t="shared" si="3"/>
        <v>#DIV/0!</v>
      </c>
      <c r="E15" s="46">
        <f t="shared" si="3"/>
        <v>5.0894537990425892</v>
      </c>
      <c r="F15" s="46">
        <f t="shared" si="3"/>
        <v>5.2617594135072938</v>
      </c>
      <c r="G15" s="46">
        <f t="shared" si="3"/>
        <v>4.8512562303024893</v>
      </c>
      <c r="H15" s="46">
        <f t="shared" si="3"/>
        <v>5.6718390936307896</v>
      </c>
      <c r="I15" s="46">
        <f t="shared" si="3"/>
        <v>4.4038132372246412</v>
      </c>
      <c r="J15" s="46">
        <f t="shared" si="3"/>
        <v>3.7103344451988076</v>
      </c>
      <c r="K15" s="46">
        <f t="shared" si="3"/>
        <v>3.328931310047937</v>
      </c>
      <c r="L15" s="46">
        <f t="shared" si="3"/>
        <v>4.2596885101023974</v>
      </c>
      <c r="M15" s="46">
        <f t="shared" si="3"/>
        <v>4.3739606959138522</v>
      </c>
      <c r="N15" s="46">
        <f t="shared" si="3"/>
        <v>4.6783779138038035</v>
      </c>
      <c r="O15" s="46">
        <f>+O9/O19*100</f>
        <v>3.9748585902547124</v>
      </c>
      <c r="P15" s="46">
        <f>+P9/P19*100</f>
        <v>4.9324385635355235</v>
      </c>
      <c r="Q15" s="46">
        <f>+Q9/Q19*100</f>
        <v>6.3745883192076276</v>
      </c>
      <c r="R15" s="46">
        <f>+R9/R19*100</f>
        <v>2.9659542845009925</v>
      </c>
    </row>
    <row r="16" spans="1:18" ht="14.1" customHeight="1" x14ac:dyDescent="0.2">
      <c r="A16" s="149" t="s">
        <v>23</v>
      </c>
      <c r="B16" s="149"/>
      <c r="C16" s="59"/>
      <c r="D16" s="47"/>
      <c r="E16" s="47">
        <v>1150727</v>
      </c>
      <c r="F16" s="47">
        <v>1258338</v>
      </c>
      <c r="G16" s="47">
        <v>1355242</v>
      </c>
      <c r="H16" s="47">
        <v>1386336</v>
      </c>
      <c r="I16" s="59">
        <v>1388255</v>
      </c>
      <c r="J16" s="47">
        <v>1417490</v>
      </c>
      <c r="K16" s="47">
        <v>1483801</v>
      </c>
      <c r="L16" s="59">
        <v>1478488</v>
      </c>
      <c r="M16" s="47">
        <v>1419695</v>
      </c>
      <c r="N16" s="47">
        <v>1450487</v>
      </c>
      <c r="O16" s="47">
        <v>1475242</v>
      </c>
      <c r="P16" s="47">
        <v>1446073</v>
      </c>
      <c r="Q16" s="47">
        <v>1349065</v>
      </c>
      <c r="R16" s="47">
        <v>1353123</v>
      </c>
    </row>
    <row r="17" spans="1:18" ht="14.1" customHeight="1" x14ac:dyDescent="0.2">
      <c r="A17" s="149" t="s">
        <v>24</v>
      </c>
      <c r="B17" s="149"/>
      <c r="C17" s="59"/>
      <c r="D17" s="47"/>
      <c r="E17" s="47">
        <v>3086559</v>
      </c>
      <c r="F17" s="47">
        <v>3326681</v>
      </c>
      <c r="G17" s="47">
        <v>3439671</v>
      </c>
      <c r="H17" s="47">
        <v>3411433</v>
      </c>
      <c r="I17" s="59">
        <v>3525016</v>
      </c>
      <c r="J17" s="47">
        <v>3625432</v>
      </c>
      <c r="K17" s="47">
        <v>3672498</v>
      </c>
      <c r="L17" s="59">
        <v>3809749</v>
      </c>
      <c r="M17" s="47">
        <v>3879936</v>
      </c>
      <c r="N17" s="47">
        <v>3892191</v>
      </c>
      <c r="O17" s="47">
        <v>3753226</v>
      </c>
      <c r="P17" s="47">
        <v>3540259</v>
      </c>
      <c r="Q17" s="47">
        <v>3289424</v>
      </c>
      <c r="R17" s="47">
        <v>3255393</v>
      </c>
    </row>
    <row r="18" spans="1:18" ht="14.1" customHeight="1" x14ac:dyDescent="0.2">
      <c r="A18" s="149" t="s">
        <v>25</v>
      </c>
      <c r="B18" s="149"/>
      <c r="C18" s="59"/>
      <c r="D18" s="47"/>
      <c r="E18" s="47">
        <v>1510391</v>
      </c>
      <c r="F18" s="47">
        <v>1652589</v>
      </c>
      <c r="G18" s="47">
        <v>1780392</v>
      </c>
      <c r="H18" s="47">
        <v>1820274</v>
      </c>
      <c r="I18" s="59">
        <v>1822552</v>
      </c>
      <c r="J18" s="47">
        <v>1860165</v>
      </c>
      <c r="K18" s="47">
        <v>1947549</v>
      </c>
      <c r="L18" s="59">
        <v>1941971</v>
      </c>
      <c r="M18" s="47">
        <v>1862975</v>
      </c>
      <c r="N18" s="47">
        <v>1904033</v>
      </c>
      <c r="O18" s="47">
        <v>1936493</v>
      </c>
      <c r="P18" s="47">
        <v>1897895</v>
      </c>
      <c r="Q18" s="47">
        <v>1767183</v>
      </c>
      <c r="R18" s="47">
        <v>1771320</v>
      </c>
    </row>
    <row r="19" spans="1:18" ht="14.1" customHeight="1" x14ac:dyDescent="0.2">
      <c r="A19" s="149" t="s">
        <v>26</v>
      </c>
      <c r="B19" s="149"/>
      <c r="C19" s="59"/>
      <c r="D19" s="47"/>
      <c r="E19" s="47">
        <v>3439485</v>
      </c>
      <c r="F19" s="47">
        <v>3714556</v>
      </c>
      <c r="G19" s="47">
        <v>3854548</v>
      </c>
      <c r="H19" s="47">
        <v>3839848</v>
      </c>
      <c r="I19" s="59">
        <v>3955799</v>
      </c>
      <c r="J19" s="47">
        <v>4065240</v>
      </c>
      <c r="K19" s="47">
        <v>4132948</v>
      </c>
      <c r="L19" s="59">
        <v>4278341</v>
      </c>
      <c r="M19" s="47">
        <v>4322604</v>
      </c>
      <c r="N19" s="47">
        <v>4345737</v>
      </c>
      <c r="O19" s="47">
        <v>4211697</v>
      </c>
      <c r="P19" s="47">
        <v>3989406</v>
      </c>
      <c r="Q19" s="47">
        <v>3701290</v>
      </c>
      <c r="R19" s="47">
        <v>3673590</v>
      </c>
    </row>
    <row r="20" spans="1:18" ht="14.1" customHeight="1" x14ac:dyDescent="0.2">
      <c r="A20" s="149" t="s">
        <v>27</v>
      </c>
      <c r="B20" s="149"/>
      <c r="C20" s="60"/>
      <c r="D20" s="48"/>
      <c r="E20" s="48">
        <v>0.39</v>
      </c>
      <c r="F20" s="48">
        <v>0.38</v>
      </c>
      <c r="G20" s="48">
        <v>0.38</v>
      </c>
      <c r="H20" s="48">
        <v>0.39</v>
      </c>
      <c r="I20" s="61">
        <v>0.4</v>
      </c>
      <c r="J20" s="48">
        <v>0.4</v>
      </c>
      <c r="K20" s="48">
        <v>0.39</v>
      </c>
      <c r="L20" s="61">
        <v>0.39</v>
      </c>
      <c r="M20" s="48">
        <v>0.39</v>
      </c>
      <c r="N20" s="48">
        <v>0.38</v>
      </c>
      <c r="O20" s="48">
        <v>0.38</v>
      </c>
      <c r="P20" s="48">
        <v>0.39</v>
      </c>
      <c r="Q20" s="48">
        <v>0.4</v>
      </c>
      <c r="R20" s="48">
        <v>0.41</v>
      </c>
    </row>
    <row r="21" spans="1:18" ht="14.1" customHeight="1" x14ac:dyDescent="0.2">
      <c r="A21" s="149" t="s">
        <v>28</v>
      </c>
      <c r="B21" s="149"/>
      <c r="C21" s="62"/>
      <c r="D21" s="49"/>
      <c r="E21" s="49">
        <v>65.099999999999994</v>
      </c>
      <c r="F21" s="49">
        <v>65.8</v>
      </c>
      <c r="G21" s="49">
        <v>69.400000000000006</v>
      </c>
      <c r="H21" s="49">
        <v>74.2</v>
      </c>
      <c r="I21" s="63">
        <v>79</v>
      </c>
      <c r="J21" s="49">
        <v>85.4</v>
      </c>
      <c r="K21" s="49">
        <v>89.3</v>
      </c>
      <c r="L21" s="63">
        <v>84.8</v>
      </c>
      <c r="M21" s="49">
        <v>80.400000000000006</v>
      </c>
      <c r="N21" s="49">
        <v>77.3</v>
      </c>
      <c r="O21" s="49">
        <v>81.599999999999994</v>
      </c>
      <c r="P21" s="49">
        <v>86.6</v>
      </c>
      <c r="Q21" s="49">
        <v>89.9</v>
      </c>
      <c r="R21" s="49">
        <v>95.9</v>
      </c>
    </row>
    <row r="22" spans="1:18" ht="14.1" customHeight="1" x14ac:dyDescent="0.2">
      <c r="A22" s="149" t="s">
        <v>29</v>
      </c>
      <c r="B22" s="149"/>
      <c r="C22" s="62"/>
      <c r="D22" s="49"/>
      <c r="E22" s="49">
        <v>10.3</v>
      </c>
      <c r="F22" s="49">
        <v>9.9</v>
      </c>
      <c r="G22" s="49">
        <v>10.3</v>
      </c>
      <c r="H22" s="49">
        <v>10.7</v>
      </c>
      <c r="I22" s="63">
        <v>11.7</v>
      </c>
      <c r="J22" s="49">
        <v>14.9</v>
      </c>
      <c r="K22" s="49">
        <v>17.3</v>
      </c>
      <c r="L22" s="63">
        <v>17.2</v>
      </c>
      <c r="M22" s="49">
        <v>16.7</v>
      </c>
      <c r="N22" s="49">
        <v>16</v>
      </c>
      <c r="O22" s="49">
        <v>16.600000000000001</v>
      </c>
      <c r="P22" s="49">
        <v>17.5</v>
      </c>
      <c r="Q22" s="49">
        <v>18.100000000000001</v>
      </c>
      <c r="R22" s="49">
        <v>18.3</v>
      </c>
    </row>
    <row r="23" spans="1:18" ht="14.1" customHeight="1" x14ac:dyDescent="0.2">
      <c r="A23" s="149" t="s">
        <v>30</v>
      </c>
      <c r="B23" s="149"/>
      <c r="C23" s="62"/>
      <c r="D23" s="49"/>
      <c r="E23" s="49">
        <v>9.6999999999999993</v>
      </c>
      <c r="F23" s="49">
        <v>9.8000000000000007</v>
      </c>
      <c r="G23" s="49">
        <v>10.1</v>
      </c>
      <c r="H23" s="49">
        <v>10.7</v>
      </c>
      <c r="I23" s="63">
        <v>12</v>
      </c>
      <c r="J23" s="49">
        <v>15.8</v>
      </c>
      <c r="K23" s="49">
        <v>18.100000000000001</v>
      </c>
      <c r="L23" s="63">
        <v>17.399999999999999</v>
      </c>
      <c r="M23" s="49">
        <v>17.3</v>
      </c>
      <c r="N23" s="49">
        <v>16.5</v>
      </c>
      <c r="O23" s="49">
        <v>16.7</v>
      </c>
      <c r="P23" s="49">
        <v>16.899999999999999</v>
      </c>
      <c r="Q23" s="49">
        <v>17.899999999999999</v>
      </c>
      <c r="R23" s="49">
        <v>18.7</v>
      </c>
    </row>
    <row r="24" spans="1:18" ht="14.1" customHeight="1" x14ac:dyDescent="0.2">
      <c r="A24" s="149" t="s">
        <v>187</v>
      </c>
      <c r="B24" s="149"/>
      <c r="C24" s="62"/>
      <c r="D24" s="49"/>
      <c r="E24" s="49">
        <v>7.5</v>
      </c>
      <c r="F24" s="49">
        <v>7.5</v>
      </c>
      <c r="G24" s="49">
        <v>7.4</v>
      </c>
      <c r="H24" s="49">
        <v>7.4</v>
      </c>
      <c r="I24" s="63">
        <v>7.7</v>
      </c>
      <c r="J24" s="49">
        <v>9.1999999999999993</v>
      </c>
      <c r="K24" s="49">
        <v>11.3</v>
      </c>
      <c r="L24" s="63">
        <v>12.6</v>
      </c>
      <c r="M24" s="49">
        <v>12.3</v>
      </c>
      <c r="N24" s="49">
        <v>10.8</v>
      </c>
      <c r="O24" s="49">
        <v>9.3000000000000007</v>
      </c>
      <c r="P24" s="49">
        <v>10.1</v>
      </c>
      <c r="Q24" s="49">
        <v>10.8</v>
      </c>
      <c r="R24" s="49">
        <v>11.4</v>
      </c>
    </row>
    <row r="25" spans="1:18" ht="14.1" customHeight="1" x14ac:dyDescent="0.2">
      <c r="A25" s="148" t="s">
        <v>188</v>
      </c>
      <c r="B25" s="148"/>
      <c r="C25" s="44">
        <f>SUM(C26:C28)</f>
        <v>0</v>
      </c>
      <c r="D25" s="44">
        <f>SUM(D26:D28)</f>
        <v>0</v>
      </c>
      <c r="E25" s="44">
        <f t="shared" ref="E25:Q25" si="4">SUM(E26:E28)</f>
        <v>1682874</v>
      </c>
      <c r="F25" s="44">
        <f t="shared" si="4"/>
        <v>1694497</v>
      </c>
      <c r="G25" s="44">
        <f t="shared" si="4"/>
        <v>1902023</v>
      </c>
      <c r="H25" s="44">
        <f t="shared" si="4"/>
        <v>1811712</v>
      </c>
      <c r="I25" s="44">
        <f t="shared" si="4"/>
        <v>1540031</v>
      </c>
      <c r="J25" s="44">
        <f t="shared" si="4"/>
        <v>1529491</v>
      </c>
      <c r="K25" s="44">
        <f t="shared" si="4"/>
        <v>1514195</v>
      </c>
      <c r="L25" s="44">
        <f t="shared" si="4"/>
        <v>1519190</v>
      </c>
      <c r="M25" s="44">
        <f t="shared" si="4"/>
        <v>1920012</v>
      </c>
      <c r="N25" s="44">
        <f t="shared" si="4"/>
        <v>2248299</v>
      </c>
      <c r="O25" s="44">
        <f t="shared" si="4"/>
        <v>2445605</v>
      </c>
      <c r="P25" s="44">
        <f t="shared" si="4"/>
        <v>2388693</v>
      </c>
      <c r="Q25" s="44">
        <f t="shared" si="4"/>
        <v>2136659</v>
      </c>
      <c r="R25" s="44">
        <f>SUM(R26:R28)</f>
        <v>1955967</v>
      </c>
    </row>
    <row r="26" spans="1:18" ht="14.1" customHeight="1" x14ac:dyDescent="0.15">
      <c r="A26" s="50"/>
      <c r="B26" s="2" t="s">
        <v>9</v>
      </c>
      <c r="C26" s="44"/>
      <c r="D26" s="43"/>
      <c r="E26" s="43">
        <v>410039</v>
      </c>
      <c r="F26" s="43">
        <v>308829</v>
      </c>
      <c r="G26" s="43">
        <v>317908</v>
      </c>
      <c r="H26" s="43">
        <v>324417</v>
      </c>
      <c r="I26" s="44">
        <v>328526</v>
      </c>
      <c r="J26" s="43">
        <v>255899</v>
      </c>
      <c r="K26" s="43">
        <v>256969</v>
      </c>
      <c r="L26" s="44">
        <v>257861</v>
      </c>
      <c r="M26" s="43">
        <v>405399</v>
      </c>
      <c r="N26" s="43">
        <v>615701</v>
      </c>
      <c r="O26" s="43">
        <v>700179</v>
      </c>
      <c r="P26" s="43">
        <v>700984</v>
      </c>
      <c r="Q26" s="43">
        <v>637490</v>
      </c>
      <c r="R26" s="43">
        <v>607814</v>
      </c>
    </row>
    <row r="27" spans="1:18" ht="14.1" customHeight="1" x14ac:dyDescent="0.15">
      <c r="A27" s="50"/>
      <c r="B27" s="2" t="s">
        <v>10</v>
      </c>
      <c r="C27" s="44"/>
      <c r="D27" s="43"/>
      <c r="E27" s="43">
        <v>134495</v>
      </c>
      <c r="F27" s="43">
        <v>146921</v>
      </c>
      <c r="G27" s="43">
        <v>135747</v>
      </c>
      <c r="H27" s="43">
        <v>132046</v>
      </c>
      <c r="I27" s="44">
        <v>133152</v>
      </c>
      <c r="J27" s="43">
        <v>133924</v>
      </c>
      <c r="K27" s="43">
        <v>134383</v>
      </c>
      <c r="L27" s="44">
        <v>134824</v>
      </c>
      <c r="M27" s="43">
        <v>135024</v>
      </c>
      <c r="N27" s="43">
        <v>135165</v>
      </c>
      <c r="O27" s="43">
        <v>135314</v>
      </c>
      <c r="P27" s="43">
        <v>135414</v>
      </c>
      <c r="Q27" s="43">
        <v>135513</v>
      </c>
      <c r="R27" s="43">
        <v>135603</v>
      </c>
    </row>
    <row r="28" spans="1:18" ht="14.1" customHeight="1" x14ac:dyDescent="0.15">
      <c r="A28" s="50"/>
      <c r="B28" s="2" t="s">
        <v>11</v>
      </c>
      <c r="C28" s="44"/>
      <c r="D28" s="43"/>
      <c r="E28" s="43">
        <v>1138340</v>
      </c>
      <c r="F28" s="43">
        <v>1238747</v>
      </c>
      <c r="G28" s="43">
        <v>1448368</v>
      </c>
      <c r="H28" s="43">
        <v>1355249</v>
      </c>
      <c r="I28" s="44">
        <v>1078353</v>
      </c>
      <c r="J28" s="43">
        <v>1139668</v>
      </c>
      <c r="K28" s="43">
        <v>1122843</v>
      </c>
      <c r="L28" s="44">
        <v>1126505</v>
      </c>
      <c r="M28" s="43">
        <v>1379589</v>
      </c>
      <c r="N28" s="43">
        <v>1497433</v>
      </c>
      <c r="O28" s="43">
        <v>1610112</v>
      </c>
      <c r="P28" s="43">
        <v>1552295</v>
      </c>
      <c r="Q28" s="43">
        <v>1363656</v>
      </c>
      <c r="R28" s="43">
        <v>1212550</v>
      </c>
    </row>
    <row r="29" spans="1:18" ht="14.1" customHeight="1" x14ac:dyDescent="0.2">
      <c r="A29" s="148" t="s">
        <v>189</v>
      </c>
      <c r="B29" s="148"/>
      <c r="C29" s="44"/>
      <c r="D29" s="43"/>
      <c r="E29" s="43">
        <v>3013354</v>
      </c>
      <c r="F29" s="43">
        <v>3199542</v>
      </c>
      <c r="G29" s="43">
        <v>3440846</v>
      </c>
      <c r="H29" s="43">
        <v>4750010</v>
      </c>
      <c r="I29" s="44">
        <v>5767345</v>
      </c>
      <c r="J29" s="43">
        <v>5835471</v>
      </c>
      <c r="K29" s="43">
        <v>6324673</v>
      </c>
      <c r="L29" s="44">
        <v>6533920</v>
      </c>
      <c r="M29" s="43">
        <v>6244414</v>
      </c>
      <c r="N29" s="43">
        <v>6062794</v>
      </c>
      <c r="O29" s="43">
        <v>6310743</v>
      </c>
      <c r="P29" s="43">
        <v>6406011</v>
      </c>
      <c r="Q29" s="43">
        <v>6385398</v>
      </c>
      <c r="R29" s="43">
        <v>6271027</v>
      </c>
    </row>
    <row r="30" spans="1:18" ht="14.1" customHeight="1" x14ac:dyDescent="0.2">
      <c r="A30" s="41"/>
      <c r="B30" s="39" t="s">
        <v>334</v>
      </c>
      <c r="C30" s="44"/>
      <c r="D30" s="43"/>
      <c r="E30" s="43"/>
      <c r="F30" s="43"/>
      <c r="G30" s="43"/>
      <c r="H30" s="43"/>
      <c r="I30" s="44"/>
      <c r="J30" s="43"/>
      <c r="K30" s="43"/>
      <c r="L30" s="44"/>
      <c r="M30" s="43"/>
      <c r="N30" s="43"/>
      <c r="O30" s="43">
        <v>118800</v>
      </c>
      <c r="P30" s="43">
        <v>358400</v>
      </c>
      <c r="Q30" s="43">
        <v>812700</v>
      </c>
      <c r="R30" s="43">
        <v>1133000</v>
      </c>
    </row>
    <row r="31" spans="1:18" ht="14.1" customHeight="1" x14ac:dyDescent="0.2">
      <c r="A31" s="150" t="s">
        <v>190</v>
      </c>
      <c r="B31" s="150"/>
      <c r="C31" s="44">
        <f>SUM(C32:C35)</f>
        <v>0</v>
      </c>
      <c r="D31" s="44">
        <f>SUM(D32:D35)</f>
        <v>0</v>
      </c>
      <c r="E31" s="44">
        <f t="shared" ref="E31:Q31" si="5">SUM(E32:E35)</f>
        <v>881889</v>
      </c>
      <c r="F31" s="44">
        <f t="shared" si="5"/>
        <v>1089536</v>
      </c>
      <c r="G31" s="44">
        <f t="shared" si="5"/>
        <v>1083169</v>
      </c>
      <c r="H31" s="44">
        <f t="shared" si="5"/>
        <v>1478369</v>
      </c>
      <c r="I31" s="44">
        <f t="shared" si="5"/>
        <v>1936212</v>
      </c>
      <c r="J31" s="44">
        <f t="shared" si="5"/>
        <v>798576</v>
      </c>
      <c r="K31" s="44">
        <f t="shared" si="5"/>
        <v>734221</v>
      </c>
      <c r="L31" s="44">
        <f t="shared" si="5"/>
        <v>829995</v>
      </c>
      <c r="M31" s="44">
        <f t="shared" si="5"/>
        <v>799023</v>
      </c>
      <c r="N31" s="44">
        <f t="shared" si="5"/>
        <v>777701</v>
      </c>
      <c r="O31" s="44">
        <f t="shared" si="5"/>
        <v>1797647</v>
      </c>
      <c r="P31" s="44">
        <f t="shared" si="5"/>
        <v>1672893</v>
      </c>
      <c r="Q31" s="44">
        <f t="shared" si="5"/>
        <v>1549974</v>
      </c>
      <c r="R31" s="44">
        <f>SUM(R32:R35)</f>
        <v>1317461</v>
      </c>
    </row>
    <row r="32" spans="1:18" ht="14.1" customHeight="1" x14ac:dyDescent="0.2">
      <c r="A32" s="39"/>
      <c r="B32" s="39" t="s">
        <v>5</v>
      </c>
      <c r="C32" s="44"/>
      <c r="D32" s="43"/>
      <c r="E32" s="43">
        <v>0</v>
      </c>
      <c r="F32" s="43">
        <v>0</v>
      </c>
      <c r="G32" s="43">
        <v>0</v>
      </c>
      <c r="H32" s="43">
        <v>0</v>
      </c>
      <c r="I32" s="44">
        <v>0</v>
      </c>
      <c r="J32" s="43">
        <v>0</v>
      </c>
      <c r="K32" s="43">
        <v>0</v>
      </c>
      <c r="L32" s="44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</row>
    <row r="33" spans="1:18" ht="14.1" customHeight="1" x14ac:dyDescent="0.2">
      <c r="A33" s="41"/>
      <c r="B33" s="39" t="s">
        <v>6</v>
      </c>
      <c r="C33" s="44"/>
      <c r="D33" s="43"/>
      <c r="E33" s="43">
        <v>0</v>
      </c>
      <c r="F33" s="43">
        <v>0</v>
      </c>
      <c r="G33" s="43">
        <v>0</v>
      </c>
      <c r="H33" s="43">
        <v>0</v>
      </c>
      <c r="I33" s="44">
        <v>0</v>
      </c>
      <c r="J33" s="43">
        <v>0</v>
      </c>
      <c r="K33" s="43">
        <v>0</v>
      </c>
      <c r="L33" s="44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</row>
    <row r="34" spans="1:18" ht="14.1" customHeight="1" x14ac:dyDescent="0.2">
      <c r="A34" s="41"/>
      <c r="B34" s="39" t="s">
        <v>7</v>
      </c>
      <c r="C34" s="44"/>
      <c r="D34" s="43"/>
      <c r="E34" s="43">
        <v>881889</v>
      </c>
      <c r="F34" s="43">
        <v>1089536</v>
      </c>
      <c r="G34" s="43">
        <v>1083169</v>
      </c>
      <c r="H34" s="43">
        <v>1478369</v>
      </c>
      <c r="I34" s="44">
        <v>1936212</v>
      </c>
      <c r="J34" s="43">
        <v>798576</v>
      </c>
      <c r="K34" s="43">
        <v>734221</v>
      </c>
      <c r="L34" s="44">
        <v>829995</v>
      </c>
      <c r="M34" s="43">
        <v>799023</v>
      </c>
      <c r="N34" s="43">
        <v>777701</v>
      </c>
      <c r="O34" s="43">
        <v>1797647</v>
      </c>
      <c r="P34" s="43">
        <v>1672893</v>
      </c>
      <c r="Q34" s="43">
        <v>1549974</v>
      </c>
      <c r="R34" s="43">
        <v>1317461</v>
      </c>
    </row>
    <row r="35" spans="1:18" ht="14.1" customHeight="1" x14ac:dyDescent="0.2">
      <c r="A35" s="41"/>
      <c r="B35" s="39" t="s">
        <v>8</v>
      </c>
      <c r="C35" s="44"/>
      <c r="D35" s="43"/>
      <c r="E35" s="43">
        <v>0</v>
      </c>
      <c r="F35" s="43">
        <v>0</v>
      </c>
      <c r="G35" s="43">
        <v>0</v>
      </c>
      <c r="H35" s="43">
        <v>0</v>
      </c>
      <c r="I35" s="44">
        <v>0</v>
      </c>
      <c r="J35" s="43">
        <v>0</v>
      </c>
      <c r="K35" s="43">
        <v>0</v>
      </c>
      <c r="L35" s="44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</row>
    <row r="36" spans="1:18" ht="14.1" customHeight="1" x14ac:dyDescent="0.2">
      <c r="A36" s="148" t="s">
        <v>191</v>
      </c>
      <c r="B36" s="148"/>
      <c r="C36" s="44"/>
      <c r="D36" s="43"/>
      <c r="E36" s="43">
        <v>0</v>
      </c>
      <c r="F36" s="43">
        <v>0</v>
      </c>
      <c r="G36" s="43">
        <v>0</v>
      </c>
      <c r="H36" s="43">
        <v>0</v>
      </c>
      <c r="I36" s="44">
        <v>0</v>
      </c>
      <c r="J36" s="43">
        <v>0</v>
      </c>
      <c r="K36" s="43">
        <v>0</v>
      </c>
      <c r="L36" s="44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</row>
    <row r="37" spans="1:18" ht="14.1" customHeight="1" x14ac:dyDescent="0.2">
      <c r="A37" s="148" t="s">
        <v>192</v>
      </c>
      <c r="B37" s="148"/>
      <c r="C37" s="44"/>
      <c r="D37" s="43"/>
      <c r="E37" s="43">
        <v>437956</v>
      </c>
      <c r="F37" s="43">
        <v>522672</v>
      </c>
      <c r="G37" s="43">
        <v>532596</v>
      </c>
      <c r="H37" s="43">
        <v>541127</v>
      </c>
      <c r="I37" s="44">
        <v>545510</v>
      </c>
      <c r="J37" s="43">
        <v>547591</v>
      </c>
      <c r="K37" s="43">
        <v>549362</v>
      </c>
      <c r="L37" s="44">
        <v>550702</v>
      </c>
      <c r="M37" s="43">
        <v>551455</v>
      </c>
      <c r="N37" s="43">
        <v>552790</v>
      </c>
      <c r="O37" s="43">
        <v>525364</v>
      </c>
      <c r="P37" s="43">
        <v>525802</v>
      </c>
      <c r="Q37" s="43">
        <v>526220</v>
      </c>
      <c r="R37" s="43">
        <v>526658</v>
      </c>
    </row>
    <row r="38" spans="1:18" ht="14.1" customHeight="1" x14ac:dyDescent="0.2"/>
    <row r="39" spans="1:18" ht="14.1" customHeight="1" x14ac:dyDescent="0.2"/>
    <row r="40" spans="1:18" ht="14.1" customHeight="1" x14ac:dyDescent="0.2"/>
    <row r="41" spans="1:18" ht="14.1" customHeight="1" x14ac:dyDescent="0.2"/>
    <row r="42" spans="1:18" ht="14.1" customHeight="1" x14ac:dyDescent="0.2"/>
    <row r="43" spans="1:18" ht="14.1" customHeight="1" x14ac:dyDescent="0.2"/>
    <row r="44" spans="1:18" ht="14.1" customHeight="1" x14ac:dyDescent="0.2"/>
    <row r="45" spans="1:18" ht="14.1" customHeight="1" x14ac:dyDescent="0.2"/>
    <row r="46" spans="1:18" ht="14.1" customHeight="1" x14ac:dyDescent="0.2"/>
    <row r="47" spans="1:18" ht="14.1" customHeight="1" x14ac:dyDescent="0.2"/>
    <row r="48" spans="1:18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</sheetData>
  <mergeCells count="16">
    <mergeCell ref="A36:B36"/>
    <mergeCell ref="A37:B37"/>
    <mergeCell ref="A22:B22"/>
    <mergeCell ref="A23:B23"/>
    <mergeCell ref="A29:B29"/>
    <mergeCell ref="A31:B31"/>
    <mergeCell ref="A24:B24"/>
    <mergeCell ref="A25:B25"/>
    <mergeCell ref="A20:B20"/>
    <mergeCell ref="A21:B21"/>
    <mergeCell ref="A4:B4"/>
    <mergeCell ref="A5:A15"/>
    <mergeCell ref="A16:B16"/>
    <mergeCell ref="A17:B17"/>
    <mergeCell ref="A18:B18"/>
    <mergeCell ref="A19:B19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R325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O30" sqref="O30:R30"/>
    </sheetView>
  </sheetViews>
  <sheetFormatPr defaultColWidth="9" defaultRowHeight="12" x14ac:dyDescent="0.2"/>
  <cols>
    <col min="1" max="1" width="3" style="35" customWidth="1"/>
    <col min="2" max="2" width="22.109375" style="35" customWidth="1"/>
    <col min="3" max="3" width="8.6640625" style="58" customWidth="1"/>
    <col min="4" max="8" width="8.6640625" style="35" customWidth="1"/>
    <col min="9" max="9" width="8.6640625" style="58" customWidth="1"/>
    <col min="10" max="14" width="8.6640625" style="35" customWidth="1"/>
    <col min="15" max="16384" width="9" style="35"/>
  </cols>
  <sheetData>
    <row r="1" spans="1:18" ht="14.1" customHeight="1" x14ac:dyDescent="0.2">
      <c r="A1" s="36" t="s">
        <v>120</v>
      </c>
      <c r="M1" s="37" t="s">
        <v>196</v>
      </c>
      <c r="Q1" s="37" t="s">
        <v>196</v>
      </c>
    </row>
    <row r="2" spans="1:18" ht="14.1" customHeight="1" x14ac:dyDescent="0.15">
      <c r="M2" s="18" t="s">
        <v>149</v>
      </c>
      <c r="Q2" s="18" t="s">
        <v>149</v>
      </c>
    </row>
    <row r="3" spans="1:18" ht="14.1" customHeight="1" x14ac:dyDescent="0.2">
      <c r="A3" s="39"/>
      <c r="B3" s="39"/>
      <c r="C3" s="39" t="s">
        <v>168</v>
      </c>
      <c r="D3" s="39" t="s">
        <v>197</v>
      </c>
      <c r="E3" s="39" t="s">
        <v>198</v>
      </c>
      <c r="F3" s="39" t="s">
        <v>199</v>
      </c>
      <c r="G3" s="39" t="s">
        <v>200</v>
      </c>
      <c r="H3" s="39" t="s">
        <v>201</v>
      </c>
      <c r="I3" s="57" t="s">
        <v>202</v>
      </c>
      <c r="J3" s="39" t="s">
        <v>203</v>
      </c>
      <c r="K3" s="57" t="s">
        <v>204</v>
      </c>
      <c r="L3" s="57" t="s">
        <v>205</v>
      </c>
      <c r="M3" s="39" t="s">
        <v>206</v>
      </c>
      <c r="N3" s="39" t="s">
        <v>207</v>
      </c>
      <c r="O3" s="39" t="s">
        <v>208</v>
      </c>
      <c r="P3" s="39" t="s">
        <v>209</v>
      </c>
      <c r="Q3" s="39" t="s">
        <v>210</v>
      </c>
      <c r="R3" s="39" t="s">
        <v>211</v>
      </c>
    </row>
    <row r="4" spans="1:18" ht="14.1" customHeight="1" x14ac:dyDescent="0.2">
      <c r="A4" s="148" t="s">
        <v>73</v>
      </c>
      <c r="B4" s="148"/>
      <c r="C4" s="40"/>
      <c r="D4" s="40"/>
      <c r="E4" s="40">
        <v>5973</v>
      </c>
      <c r="F4" s="40">
        <v>5911</v>
      </c>
      <c r="G4" s="40">
        <v>5871</v>
      </c>
      <c r="H4" s="40">
        <v>5841</v>
      </c>
      <c r="I4" s="40">
        <v>5794</v>
      </c>
      <c r="J4" s="40">
        <v>5760</v>
      </c>
      <c r="K4" s="40">
        <v>5717</v>
      </c>
      <c r="L4" s="40">
        <v>5668</v>
      </c>
      <c r="M4" s="40">
        <v>5585</v>
      </c>
      <c r="N4" s="40">
        <v>5543</v>
      </c>
      <c r="O4" s="40">
        <v>5484</v>
      </c>
      <c r="P4" s="40">
        <v>5448</v>
      </c>
      <c r="Q4" s="40">
        <v>5403</v>
      </c>
      <c r="R4" s="40">
        <v>5328</v>
      </c>
    </row>
    <row r="5" spans="1:18" ht="14.1" customHeight="1" x14ac:dyDescent="0.2">
      <c r="A5" s="151" t="s">
        <v>4</v>
      </c>
      <c r="B5" s="42" t="s">
        <v>212</v>
      </c>
      <c r="C5" s="43"/>
      <c r="D5" s="43"/>
      <c r="E5" s="43">
        <v>2685415</v>
      </c>
      <c r="F5" s="43">
        <v>2430929</v>
      </c>
      <c r="G5" s="43">
        <v>3012072</v>
      </c>
      <c r="H5" s="43">
        <v>2942178</v>
      </c>
      <c r="I5" s="44">
        <v>2829689</v>
      </c>
      <c r="J5" s="43">
        <v>3190261</v>
      </c>
      <c r="K5" s="43">
        <v>3039775</v>
      </c>
      <c r="L5" s="43">
        <v>2920337</v>
      </c>
      <c r="M5" s="45">
        <v>3079292</v>
      </c>
      <c r="N5" s="45">
        <v>2985714</v>
      </c>
      <c r="O5" s="45">
        <v>3150675</v>
      </c>
      <c r="P5" s="45">
        <v>2729146</v>
      </c>
      <c r="Q5" s="45">
        <v>3899954</v>
      </c>
      <c r="R5" s="45">
        <v>3470573</v>
      </c>
    </row>
    <row r="6" spans="1:18" ht="14.1" customHeight="1" x14ac:dyDescent="0.2">
      <c r="A6" s="151"/>
      <c r="B6" s="42" t="s">
        <v>213</v>
      </c>
      <c r="C6" s="43"/>
      <c r="D6" s="43"/>
      <c r="E6" s="43">
        <v>2582064</v>
      </c>
      <c r="F6" s="43">
        <v>2268804</v>
      </c>
      <c r="G6" s="43">
        <v>2866288</v>
      </c>
      <c r="H6" s="43">
        <v>2726986</v>
      </c>
      <c r="I6" s="44">
        <v>2652272</v>
      </c>
      <c r="J6" s="43">
        <v>2953199</v>
      </c>
      <c r="K6" s="43">
        <v>2843344</v>
      </c>
      <c r="L6" s="43">
        <v>2627329</v>
      </c>
      <c r="M6" s="45">
        <v>2811683</v>
      </c>
      <c r="N6" s="45">
        <v>2791644</v>
      </c>
      <c r="O6" s="45">
        <v>2855076</v>
      </c>
      <c r="P6" s="45">
        <v>2534584</v>
      </c>
      <c r="Q6" s="45">
        <v>3109395</v>
      </c>
      <c r="R6" s="45">
        <v>3344001</v>
      </c>
    </row>
    <row r="7" spans="1:18" ht="14.1" customHeight="1" x14ac:dyDescent="0.2">
      <c r="A7" s="151"/>
      <c r="B7" s="42" t="s">
        <v>214</v>
      </c>
      <c r="C7" s="44">
        <f>+C5-C6</f>
        <v>0</v>
      </c>
      <c r="D7" s="44">
        <f>+D5-D6</f>
        <v>0</v>
      </c>
      <c r="E7" s="44">
        <f t="shared" ref="E7:K7" si="0">+E5-E6</f>
        <v>103351</v>
      </c>
      <c r="F7" s="44">
        <f t="shared" si="0"/>
        <v>162125</v>
      </c>
      <c r="G7" s="44">
        <f t="shared" si="0"/>
        <v>145784</v>
      </c>
      <c r="H7" s="44">
        <v>215192</v>
      </c>
      <c r="I7" s="44">
        <f t="shared" si="0"/>
        <v>177417</v>
      </c>
      <c r="J7" s="44">
        <f t="shared" si="0"/>
        <v>237062</v>
      </c>
      <c r="K7" s="44">
        <f t="shared" si="0"/>
        <v>196431</v>
      </c>
      <c r="L7" s="44">
        <f>+L5-L6</f>
        <v>293008</v>
      </c>
      <c r="M7" s="44">
        <f>+M5-M6</f>
        <v>267609</v>
      </c>
      <c r="N7" s="44">
        <f>+N5-N6</f>
        <v>194070</v>
      </c>
      <c r="O7" s="44">
        <v>295599</v>
      </c>
      <c r="P7" s="44">
        <v>194562</v>
      </c>
      <c r="Q7" s="44">
        <v>790559</v>
      </c>
      <c r="R7" s="44">
        <v>126572</v>
      </c>
    </row>
    <row r="8" spans="1:18" ht="14.1" customHeight="1" x14ac:dyDescent="0.2">
      <c r="A8" s="151"/>
      <c r="B8" s="42" t="s">
        <v>215</v>
      </c>
      <c r="C8" s="43"/>
      <c r="D8" s="43"/>
      <c r="E8" s="43">
        <v>0</v>
      </c>
      <c r="F8" s="43">
        <v>10094</v>
      </c>
      <c r="G8" s="43">
        <v>25997</v>
      </c>
      <c r="H8" s="43">
        <v>65039</v>
      </c>
      <c r="I8" s="44">
        <v>69687</v>
      </c>
      <c r="J8" s="43">
        <v>69488</v>
      </c>
      <c r="K8" s="43">
        <v>68000</v>
      </c>
      <c r="L8" s="44">
        <v>55358</v>
      </c>
      <c r="M8" s="45">
        <v>13206</v>
      </c>
      <c r="N8" s="45">
        <v>24913</v>
      </c>
      <c r="O8" s="45">
        <v>153693</v>
      </c>
      <c r="P8" s="45">
        <v>70350</v>
      </c>
      <c r="Q8" s="45">
        <v>643937</v>
      </c>
      <c r="R8" s="45">
        <v>16353</v>
      </c>
    </row>
    <row r="9" spans="1:18" ht="14.1" customHeight="1" x14ac:dyDescent="0.2">
      <c r="A9" s="151"/>
      <c r="B9" s="42" t="s">
        <v>216</v>
      </c>
      <c r="C9" s="44">
        <f>+C7-C8</f>
        <v>0</v>
      </c>
      <c r="D9" s="44">
        <f>+D7-D8</f>
        <v>0</v>
      </c>
      <c r="E9" s="44">
        <f t="shared" ref="E9:K9" si="1">+E7-E8</f>
        <v>103351</v>
      </c>
      <c r="F9" s="44">
        <f t="shared" si="1"/>
        <v>152031</v>
      </c>
      <c r="G9" s="44">
        <f t="shared" si="1"/>
        <v>119787</v>
      </c>
      <c r="H9" s="44">
        <f t="shared" si="1"/>
        <v>150153</v>
      </c>
      <c r="I9" s="44">
        <v>107730</v>
      </c>
      <c r="J9" s="44">
        <f t="shared" si="1"/>
        <v>167574</v>
      </c>
      <c r="K9" s="44">
        <f t="shared" si="1"/>
        <v>128431</v>
      </c>
      <c r="L9" s="44">
        <f>+L7-L8</f>
        <v>237650</v>
      </c>
      <c r="M9" s="44">
        <f>+M7-M8</f>
        <v>254403</v>
      </c>
      <c r="N9" s="44">
        <f>+N7-N8</f>
        <v>169157</v>
      </c>
      <c r="O9" s="44">
        <v>141906</v>
      </c>
      <c r="P9" s="44">
        <v>124212</v>
      </c>
      <c r="Q9" s="44">
        <v>146622</v>
      </c>
      <c r="R9" s="44">
        <v>110219</v>
      </c>
    </row>
    <row r="10" spans="1:18" ht="14.1" customHeight="1" x14ac:dyDescent="0.2">
      <c r="A10" s="151"/>
      <c r="B10" s="42" t="s">
        <v>217</v>
      </c>
      <c r="C10" s="45"/>
      <c r="D10" s="45"/>
      <c r="E10" s="45">
        <v>-22885</v>
      </c>
      <c r="F10" s="45">
        <v>48680</v>
      </c>
      <c r="G10" s="45">
        <v>-32244</v>
      </c>
      <c r="H10" s="45">
        <v>30366</v>
      </c>
      <c r="I10" s="45">
        <v>-42423</v>
      </c>
      <c r="J10" s="45">
        <v>59844</v>
      </c>
      <c r="K10" s="45">
        <v>-39143</v>
      </c>
      <c r="L10" s="45">
        <v>109219</v>
      </c>
      <c r="M10" s="45">
        <v>16753</v>
      </c>
      <c r="N10" s="45">
        <v>-85246</v>
      </c>
      <c r="O10" s="45">
        <v>-27251</v>
      </c>
      <c r="P10" s="45">
        <v>-17694</v>
      </c>
      <c r="Q10" s="45">
        <v>-290</v>
      </c>
      <c r="R10" s="45">
        <v>-36403</v>
      </c>
    </row>
    <row r="11" spans="1:18" ht="14.1" customHeight="1" x14ac:dyDescent="0.2">
      <c r="A11" s="151"/>
      <c r="B11" s="42" t="s">
        <v>218</v>
      </c>
      <c r="C11" s="43"/>
      <c r="D11" s="43"/>
      <c r="E11" s="43">
        <v>10000</v>
      </c>
      <c r="F11" s="43">
        <v>15000</v>
      </c>
      <c r="G11" s="43">
        <v>3634</v>
      </c>
      <c r="H11" s="43">
        <v>0</v>
      </c>
      <c r="I11" s="44">
        <v>14000</v>
      </c>
      <c r="J11" s="43">
        <v>0</v>
      </c>
      <c r="K11" s="43">
        <v>0</v>
      </c>
      <c r="L11" s="44">
        <v>20000</v>
      </c>
      <c r="M11" s="45">
        <v>0</v>
      </c>
      <c r="N11" s="45">
        <v>159000</v>
      </c>
      <c r="O11" s="45">
        <v>0</v>
      </c>
      <c r="P11" s="45">
        <v>0</v>
      </c>
      <c r="Q11" s="45">
        <v>71324</v>
      </c>
      <c r="R11" s="45">
        <v>257</v>
      </c>
    </row>
    <row r="12" spans="1:18" ht="14.1" customHeight="1" x14ac:dyDescent="0.2">
      <c r="A12" s="151"/>
      <c r="B12" s="42" t="s">
        <v>219</v>
      </c>
      <c r="C12" s="43"/>
      <c r="D12" s="43"/>
      <c r="E12" s="43">
        <v>0</v>
      </c>
      <c r="F12" s="43">
        <v>0</v>
      </c>
      <c r="G12" s="43">
        <v>0</v>
      </c>
      <c r="H12" s="43">
        <v>0</v>
      </c>
      <c r="I12" s="44">
        <v>0</v>
      </c>
      <c r="J12" s="43">
        <v>0</v>
      </c>
      <c r="K12" s="43">
        <v>0</v>
      </c>
      <c r="L12" s="44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</row>
    <row r="13" spans="1:18" ht="14.1" customHeight="1" x14ac:dyDescent="0.2">
      <c r="A13" s="151"/>
      <c r="B13" s="42" t="s">
        <v>220</v>
      </c>
      <c r="C13" s="43"/>
      <c r="D13" s="43"/>
      <c r="E13" s="43">
        <v>0</v>
      </c>
      <c r="F13" s="43">
        <v>0</v>
      </c>
      <c r="G13" s="43">
        <v>0</v>
      </c>
      <c r="H13" s="43">
        <v>0</v>
      </c>
      <c r="I13" s="44">
        <v>0</v>
      </c>
      <c r="J13" s="43">
        <v>0</v>
      </c>
      <c r="K13" s="43">
        <v>0</v>
      </c>
      <c r="L13" s="44">
        <v>0</v>
      </c>
      <c r="M13" s="45">
        <v>0</v>
      </c>
      <c r="N13" s="45">
        <v>0</v>
      </c>
      <c r="O13" s="45">
        <v>0</v>
      </c>
      <c r="P13" s="45">
        <v>19789</v>
      </c>
      <c r="Q13" s="45">
        <v>0</v>
      </c>
      <c r="R13" s="45">
        <v>168000</v>
      </c>
    </row>
    <row r="14" spans="1:18" ht="14.1" customHeight="1" x14ac:dyDescent="0.2">
      <c r="A14" s="151"/>
      <c r="B14" s="42" t="s">
        <v>221</v>
      </c>
      <c r="C14" s="44">
        <f>+C10+C11+C12-C13</f>
        <v>0</v>
      </c>
      <c r="D14" s="44">
        <f>+D10+D11+D12-D13</f>
        <v>0</v>
      </c>
      <c r="E14" s="44">
        <f t="shared" ref="E14:R14" si="2">+E10+E11+E12-E13</f>
        <v>-12885</v>
      </c>
      <c r="F14" s="44">
        <f t="shared" si="2"/>
        <v>63680</v>
      </c>
      <c r="G14" s="44">
        <f t="shared" si="2"/>
        <v>-28610</v>
      </c>
      <c r="H14" s="44">
        <f t="shared" si="2"/>
        <v>30366</v>
      </c>
      <c r="I14" s="44">
        <f t="shared" si="2"/>
        <v>-28423</v>
      </c>
      <c r="J14" s="44">
        <f t="shared" si="2"/>
        <v>59844</v>
      </c>
      <c r="K14" s="44">
        <f t="shared" si="2"/>
        <v>-39143</v>
      </c>
      <c r="L14" s="44">
        <f t="shared" si="2"/>
        <v>129219</v>
      </c>
      <c r="M14" s="44">
        <f t="shared" si="2"/>
        <v>16753</v>
      </c>
      <c r="N14" s="44">
        <f t="shared" si="2"/>
        <v>73754</v>
      </c>
      <c r="O14" s="44">
        <f t="shared" si="2"/>
        <v>-27251</v>
      </c>
      <c r="P14" s="44">
        <f t="shared" si="2"/>
        <v>-37483</v>
      </c>
      <c r="Q14" s="44">
        <f t="shared" si="2"/>
        <v>71034</v>
      </c>
      <c r="R14" s="44">
        <f t="shared" si="2"/>
        <v>-204146</v>
      </c>
    </row>
    <row r="15" spans="1:18" ht="14.1" customHeight="1" x14ac:dyDescent="0.2">
      <c r="A15" s="151"/>
      <c r="B15" s="3" t="s">
        <v>22</v>
      </c>
      <c r="C15" s="46" t="e">
        <f t="shared" ref="C15:N15" si="3">+C9/C19*100</f>
        <v>#DIV/0!</v>
      </c>
      <c r="D15" s="46" t="e">
        <f t="shared" si="3"/>
        <v>#DIV/0!</v>
      </c>
      <c r="E15" s="46">
        <f t="shared" si="3"/>
        <v>6.2704500543919117</v>
      </c>
      <c r="F15" s="46">
        <f t="shared" si="3"/>
        <v>8.6409824157761257</v>
      </c>
      <c r="G15" s="46">
        <f t="shared" si="3"/>
        <v>6.5724188522696778</v>
      </c>
      <c r="H15" s="46">
        <f t="shared" si="3"/>
        <v>8.3031820210254601</v>
      </c>
      <c r="I15" s="46">
        <f t="shared" si="3"/>
        <v>5.6739389081156864</v>
      </c>
      <c r="J15" s="46">
        <f t="shared" si="3"/>
        <v>8.7593553034207563</v>
      </c>
      <c r="K15" s="46">
        <f t="shared" si="3"/>
        <v>6.6023079880981506</v>
      </c>
      <c r="L15" s="46">
        <f t="shared" si="3"/>
        <v>12.230657908009396</v>
      </c>
      <c r="M15" s="46">
        <f t="shared" si="3"/>
        <v>13.224781201070446</v>
      </c>
      <c r="N15" s="46">
        <f t="shared" si="3"/>
        <v>8.8589941124037548</v>
      </c>
      <c r="O15" s="46">
        <f>+O9/O19*100</f>
        <v>7.7119012048860629</v>
      </c>
      <c r="P15" s="46">
        <f>+P9/P19*100</f>
        <v>7.3348056641432331</v>
      </c>
      <c r="Q15" s="46">
        <f>+Q9/Q19*100</f>
        <v>9.5880252677835767</v>
      </c>
      <c r="R15" s="46">
        <f>+R9/R19*100</f>
        <v>7.2729204319977097</v>
      </c>
    </row>
    <row r="16" spans="1:18" ht="14.1" customHeight="1" x14ac:dyDescent="0.2">
      <c r="A16" s="149" t="s">
        <v>23</v>
      </c>
      <c r="B16" s="149"/>
      <c r="C16" s="59"/>
      <c r="D16" s="47"/>
      <c r="E16" s="47">
        <v>480322</v>
      </c>
      <c r="F16" s="47">
        <v>526376</v>
      </c>
      <c r="G16" s="47">
        <v>543899</v>
      </c>
      <c r="H16" s="47">
        <v>513231</v>
      </c>
      <c r="I16" s="59">
        <v>548415</v>
      </c>
      <c r="J16" s="47">
        <v>526098</v>
      </c>
      <c r="K16" s="47">
        <v>572952</v>
      </c>
      <c r="L16" s="59">
        <v>535367</v>
      </c>
      <c r="M16" s="47">
        <v>520083</v>
      </c>
      <c r="N16" s="47">
        <v>569846</v>
      </c>
      <c r="O16" s="47">
        <v>641219</v>
      </c>
      <c r="P16" s="47">
        <v>623205</v>
      </c>
      <c r="Q16" s="47">
        <v>568549</v>
      </c>
      <c r="R16" s="47">
        <v>600504</v>
      </c>
    </row>
    <row r="17" spans="1:18" ht="14.1" customHeight="1" x14ac:dyDescent="0.2">
      <c r="A17" s="149" t="s">
        <v>24</v>
      </c>
      <c r="B17" s="149"/>
      <c r="C17" s="59"/>
      <c r="D17" s="47"/>
      <c r="E17" s="47">
        <v>1503650</v>
      </c>
      <c r="F17" s="47">
        <v>1599690</v>
      </c>
      <c r="G17" s="47">
        <v>1660293</v>
      </c>
      <c r="H17" s="47">
        <v>1651610</v>
      </c>
      <c r="I17" s="59">
        <v>1733060</v>
      </c>
      <c r="J17" s="47">
        <v>1753681</v>
      </c>
      <c r="K17" s="47">
        <v>1772891</v>
      </c>
      <c r="L17" s="59">
        <v>1781730</v>
      </c>
      <c r="M17" s="47">
        <v>1767455</v>
      </c>
      <c r="N17" s="47">
        <v>1737948</v>
      </c>
      <c r="O17" s="47">
        <v>1644945</v>
      </c>
      <c r="P17" s="47">
        <v>1503990</v>
      </c>
      <c r="Q17" s="47">
        <v>1357890</v>
      </c>
      <c r="R17" s="47">
        <v>1335078</v>
      </c>
    </row>
    <row r="18" spans="1:18" ht="14.1" customHeight="1" x14ac:dyDescent="0.2">
      <c r="A18" s="149" t="s">
        <v>25</v>
      </c>
      <c r="B18" s="149"/>
      <c r="C18" s="59"/>
      <c r="D18" s="47"/>
      <c r="E18" s="47">
        <v>628485</v>
      </c>
      <c r="F18" s="47">
        <v>689170</v>
      </c>
      <c r="G18" s="47">
        <v>711735</v>
      </c>
      <c r="H18" s="47">
        <v>669228</v>
      </c>
      <c r="I18" s="59">
        <v>715764</v>
      </c>
      <c r="J18" s="47">
        <v>685503</v>
      </c>
      <c r="K18" s="47">
        <v>747210</v>
      </c>
      <c r="L18" s="59">
        <v>697830</v>
      </c>
      <c r="M18" s="47">
        <v>677239</v>
      </c>
      <c r="N18" s="47">
        <v>742891</v>
      </c>
      <c r="O18" s="47">
        <v>837583</v>
      </c>
      <c r="P18" s="47">
        <v>813601</v>
      </c>
      <c r="Q18" s="47">
        <v>739297</v>
      </c>
      <c r="R18" s="47">
        <v>780897</v>
      </c>
    </row>
    <row r="19" spans="1:18" ht="14.1" customHeight="1" x14ac:dyDescent="0.2">
      <c r="A19" s="149" t="s">
        <v>26</v>
      </c>
      <c r="B19" s="149"/>
      <c r="C19" s="59"/>
      <c r="D19" s="47"/>
      <c r="E19" s="47">
        <v>1648223</v>
      </c>
      <c r="F19" s="47">
        <v>1759418</v>
      </c>
      <c r="G19" s="47">
        <v>1822571</v>
      </c>
      <c r="H19" s="47">
        <v>1808379</v>
      </c>
      <c r="I19" s="59">
        <v>1898681</v>
      </c>
      <c r="J19" s="47">
        <v>1913086</v>
      </c>
      <c r="K19" s="47">
        <v>1945244</v>
      </c>
      <c r="L19" s="59">
        <v>1943068</v>
      </c>
      <c r="M19" s="47">
        <v>1923684</v>
      </c>
      <c r="N19" s="47">
        <v>1909438</v>
      </c>
      <c r="O19" s="47">
        <v>1840091</v>
      </c>
      <c r="P19" s="47">
        <v>1693460</v>
      </c>
      <c r="Q19" s="47">
        <v>1529220</v>
      </c>
      <c r="R19" s="47">
        <v>1515471</v>
      </c>
    </row>
    <row r="20" spans="1:18" ht="14.1" customHeight="1" x14ac:dyDescent="0.2">
      <c r="A20" s="149" t="s">
        <v>27</v>
      </c>
      <c r="B20" s="149"/>
      <c r="C20" s="60"/>
      <c r="D20" s="48"/>
      <c r="E20" s="48">
        <v>0.33</v>
      </c>
      <c r="F20" s="48">
        <v>0.33</v>
      </c>
      <c r="G20" s="48">
        <v>0.33</v>
      </c>
      <c r="H20" s="48">
        <v>0.32</v>
      </c>
      <c r="I20" s="61">
        <v>0.32</v>
      </c>
      <c r="J20" s="48">
        <v>0.31</v>
      </c>
      <c r="K20" s="48">
        <v>0.31</v>
      </c>
      <c r="L20" s="61">
        <v>0.31</v>
      </c>
      <c r="M20" s="48">
        <v>0.3</v>
      </c>
      <c r="N20" s="48">
        <v>0.31</v>
      </c>
      <c r="O20" s="48">
        <v>0.34</v>
      </c>
      <c r="P20" s="48">
        <v>0.38</v>
      </c>
      <c r="Q20" s="48">
        <v>0.41</v>
      </c>
      <c r="R20" s="48">
        <v>0.43</v>
      </c>
    </row>
    <row r="21" spans="1:18" ht="14.1" customHeight="1" x14ac:dyDescent="0.2">
      <c r="A21" s="149" t="s">
        <v>28</v>
      </c>
      <c r="B21" s="149"/>
      <c r="C21" s="62"/>
      <c r="D21" s="49"/>
      <c r="E21" s="49">
        <v>66</v>
      </c>
      <c r="F21" s="49">
        <v>67.8</v>
      </c>
      <c r="G21" s="49">
        <v>71.599999999999994</v>
      </c>
      <c r="H21" s="49">
        <v>74</v>
      </c>
      <c r="I21" s="63">
        <v>74</v>
      </c>
      <c r="J21" s="49">
        <v>72.7</v>
      </c>
      <c r="K21" s="49">
        <v>78</v>
      </c>
      <c r="L21" s="63">
        <v>80.599999999999994</v>
      </c>
      <c r="M21" s="49">
        <v>79.099999999999994</v>
      </c>
      <c r="N21" s="49">
        <v>79.599999999999994</v>
      </c>
      <c r="O21" s="49">
        <v>82.3</v>
      </c>
      <c r="P21" s="49">
        <v>88.1</v>
      </c>
      <c r="Q21" s="49">
        <v>86.5</v>
      </c>
      <c r="R21" s="49">
        <v>97</v>
      </c>
    </row>
    <row r="22" spans="1:18" ht="14.1" customHeight="1" x14ac:dyDescent="0.2">
      <c r="A22" s="149" t="s">
        <v>29</v>
      </c>
      <c r="B22" s="149"/>
      <c r="C22" s="62"/>
      <c r="D22" s="49"/>
      <c r="E22" s="49">
        <v>7.2</v>
      </c>
      <c r="F22" s="49">
        <v>7.6</v>
      </c>
      <c r="G22" s="49">
        <v>7.5</v>
      </c>
      <c r="H22" s="49">
        <v>8</v>
      </c>
      <c r="I22" s="63">
        <v>8.6999999999999993</v>
      </c>
      <c r="J22" s="49">
        <v>8.4</v>
      </c>
      <c r="K22" s="49">
        <v>8.3000000000000007</v>
      </c>
      <c r="L22" s="63">
        <v>8.6</v>
      </c>
      <c r="M22" s="49">
        <v>8</v>
      </c>
      <c r="N22" s="49">
        <v>6.5</v>
      </c>
      <c r="O22" s="49">
        <v>6.8</v>
      </c>
      <c r="P22" s="49">
        <v>7.8</v>
      </c>
      <c r="Q22" s="49">
        <v>6.7</v>
      </c>
      <c r="R22" s="49">
        <v>8.9</v>
      </c>
    </row>
    <row r="23" spans="1:18" ht="14.1" customHeight="1" x14ac:dyDescent="0.2">
      <c r="A23" s="149" t="s">
        <v>30</v>
      </c>
      <c r="B23" s="149"/>
      <c r="C23" s="62"/>
      <c r="D23" s="49"/>
      <c r="E23" s="49">
        <v>8</v>
      </c>
      <c r="F23" s="49">
        <v>8.3000000000000007</v>
      </c>
      <c r="G23" s="49">
        <v>8.4</v>
      </c>
      <c r="H23" s="49">
        <v>8.8000000000000007</v>
      </c>
      <c r="I23" s="63">
        <v>9.4</v>
      </c>
      <c r="J23" s="49">
        <v>9.1</v>
      </c>
      <c r="K23" s="49">
        <v>9.1</v>
      </c>
      <c r="L23" s="63">
        <v>9.1999999999999993</v>
      </c>
      <c r="M23" s="49">
        <v>8.8000000000000007</v>
      </c>
      <c r="N23" s="49">
        <v>7.2</v>
      </c>
      <c r="O23" s="49">
        <v>6.7</v>
      </c>
      <c r="P23" s="49">
        <v>7.5</v>
      </c>
      <c r="Q23" s="49">
        <v>9.1</v>
      </c>
      <c r="R23" s="49">
        <v>9.4</v>
      </c>
    </row>
    <row r="24" spans="1:18" ht="14.1" customHeight="1" x14ac:dyDescent="0.2">
      <c r="A24" s="149" t="s">
        <v>187</v>
      </c>
      <c r="B24" s="149"/>
      <c r="C24" s="62"/>
      <c r="D24" s="49"/>
      <c r="E24" s="49">
        <v>5.2</v>
      </c>
      <c r="F24" s="49">
        <v>5.8</v>
      </c>
      <c r="G24" s="49">
        <v>5.8</v>
      </c>
      <c r="H24" s="49">
        <v>5.6</v>
      </c>
      <c r="I24" s="63">
        <v>6.1</v>
      </c>
      <c r="J24" s="49">
        <v>6</v>
      </c>
      <c r="K24" s="49">
        <v>5.9</v>
      </c>
      <c r="L24" s="63">
        <v>4.8</v>
      </c>
      <c r="M24" s="49">
        <v>4.5</v>
      </c>
      <c r="N24" s="49">
        <v>4</v>
      </c>
      <c r="O24" s="49">
        <v>3.6</v>
      </c>
      <c r="P24" s="49">
        <v>3.6</v>
      </c>
      <c r="Q24" s="49">
        <v>4.8</v>
      </c>
      <c r="R24" s="49">
        <v>5.9</v>
      </c>
    </row>
    <row r="25" spans="1:18" ht="14.1" customHeight="1" x14ac:dyDescent="0.2">
      <c r="A25" s="148" t="s">
        <v>188</v>
      </c>
      <c r="B25" s="148"/>
      <c r="C25" s="44">
        <f>SUM(C26:C28)</f>
        <v>0</v>
      </c>
      <c r="D25" s="44">
        <f>SUM(D26:D28)</f>
        <v>0</v>
      </c>
      <c r="E25" s="44">
        <f t="shared" ref="E25:Q25" si="4">SUM(E26:E28)</f>
        <v>641455</v>
      </c>
      <c r="F25" s="44">
        <f t="shared" si="4"/>
        <v>780100</v>
      </c>
      <c r="G25" s="44">
        <f t="shared" si="4"/>
        <v>944448</v>
      </c>
      <c r="H25" s="44">
        <f t="shared" si="4"/>
        <v>992648</v>
      </c>
      <c r="I25" s="44">
        <f t="shared" si="4"/>
        <v>1092108</v>
      </c>
      <c r="J25" s="44">
        <f t="shared" si="4"/>
        <v>1159528</v>
      </c>
      <c r="K25" s="44">
        <f t="shared" si="4"/>
        <v>1300154</v>
      </c>
      <c r="L25" s="44">
        <f t="shared" si="4"/>
        <v>1420310</v>
      </c>
      <c r="M25" s="44">
        <f t="shared" si="4"/>
        <v>1593399</v>
      </c>
      <c r="N25" s="44">
        <f t="shared" si="4"/>
        <v>1891307</v>
      </c>
      <c r="O25" s="44">
        <f t="shared" si="4"/>
        <v>1880107</v>
      </c>
      <c r="P25" s="44">
        <f t="shared" si="4"/>
        <v>1792862</v>
      </c>
      <c r="Q25" s="44">
        <f t="shared" si="4"/>
        <v>975170</v>
      </c>
      <c r="R25" s="44">
        <f>SUM(R26:R28)</f>
        <v>613870</v>
      </c>
    </row>
    <row r="26" spans="1:18" ht="14.1" customHeight="1" x14ac:dyDescent="0.15">
      <c r="A26" s="50"/>
      <c r="B26" s="2" t="s">
        <v>9</v>
      </c>
      <c r="C26" s="44"/>
      <c r="D26" s="43"/>
      <c r="E26" s="43">
        <v>120000</v>
      </c>
      <c r="F26" s="43">
        <v>135000</v>
      </c>
      <c r="G26" s="43">
        <v>138634</v>
      </c>
      <c r="H26" s="43">
        <v>138634</v>
      </c>
      <c r="I26" s="44">
        <v>152634</v>
      </c>
      <c r="J26" s="43">
        <v>152634</v>
      </c>
      <c r="K26" s="43">
        <v>152634</v>
      </c>
      <c r="L26" s="44">
        <v>172634</v>
      </c>
      <c r="M26" s="43">
        <v>172634</v>
      </c>
      <c r="N26" s="43">
        <v>331634</v>
      </c>
      <c r="O26" s="43">
        <v>331634</v>
      </c>
      <c r="P26" s="43">
        <v>311845</v>
      </c>
      <c r="Q26" s="43">
        <v>383169</v>
      </c>
      <c r="R26" s="43">
        <v>215426</v>
      </c>
    </row>
    <row r="27" spans="1:18" ht="14.1" customHeight="1" x14ac:dyDescent="0.15">
      <c r="A27" s="50"/>
      <c r="B27" s="2" t="s">
        <v>10</v>
      </c>
      <c r="C27" s="44"/>
      <c r="D27" s="43"/>
      <c r="E27" s="43">
        <v>60000</v>
      </c>
      <c r="F27" s="43">
        <v>69000</v>
      </c>
      <c r="G27" s="43">
        <v>69000</v>
      </c>
      <c r="H27" s="43">
        <v>69000</v>
      </c>
      <c r="I27" s="44">
        <v>69000</v>
      </c>
      <c r="J27" s="43">
        <v>69000</v>
      </c>
      <c r="K27" s="43">
        <v>69000</v>
      </c>
      <c r="L27" s="44">
        <v>69000</v>
      </c>
      <c r="M27" s="43">
        <v>69000</v>
      </c>
      <c r="N27" s="43">
        <v>69000</v>
      </c>
      <c r="O27" s="43">
        <v>69000</v>
      </c>
      <c r="P27" s="43">
        <v>69000</v>
      </c>
      <c r="Q27" s="43">
        <v>69087</v>
      </c>
      <c r="R27" s="43">
        <v>69168</v>
      </c>
    </row>
    <row r="28" spans="1:18" ht="14.1" customHeight="1" x14ac:dyDescent="0.15">
      <c r="A28" s="50"/>
      <c r="B28" s="2" t="s">
        <v>11</v>
      </c>
      <c r="C28" s="44"/>
      <c r="D28" s="43"/>
      <c r="E28" s="43">
        <v>461455</v>
      </c>
      <c r="F28" s="43">
        <v>576100</v>
      </c>
      <c r="G28" s="43">
        <v>736814</v>
      </c>
      <c r="H28" s="43">
        <v>785014</v>
      </c>
      <c r="I28" s="44">
        <v>870474</v>
      </c>
      <c r="J28" s="43">
        <v>937894</v>
      </c>
      <c r="K28" s="43">
        <v>1078520</v>
      </c>
      <c r="L28" s="44">
        <v>1178676</v>
      </c>
      <c r="M28" s="43">
        <v>1351765</v>
      </c>
      <c r="N28" s="43">
        <v>1490673</v>
      </c>
      <c r="O28" s="43">
        <v>1479473</v>
      </c>
      <c r="P28" s="43">
        <v>1412017</v>
      </c>
      <c r="Q28" s="43">
        <v>522914</v>
      </c>
      <c r="R28" s="43">
        <v>329276</v>
      </c>
    </row>
    <row r="29" spans="1:18" ht="14.1" customHeight="1" x14ac:dyDescent="0.2">
      <c r="A29" s="148" t="s">
        <v>189</v>
      </c>
      <c r="B29" s="148"/>
      <c r="C29" s="44"/>
      <c r="D29" s="43"/>
      <c r="E29" s="43">
        <v>1094929</v>
      </c>
      <c r="F29" s="43">
        <v>1134952</v>
      </c>
      <c r="G29" s="43">
        <v>1209136</v>
      </c>
      <c r="H29" s="43">
        <v>1289016</v>
      </c>
      <c r="I29" s="44">
        <v>1247213</v>
      </c>
      <c r="J29" s="43">
        <v>1257852</v>
      </c>
      <c r="K29" s="43">
        <v>1364452</v>
      </c>
      <c r="L29" s="44">
        <v>1429260</v>
      </c>
      <c r="M29" s="43">
        <v>1426925</v>
      </c>
      <c r="N29" s="43">
        <v>1457446</v>
      </c>
      <c r="O29" s="43">
        <v>1662010</v>
      </c>
      <c r="P29" s="43">
        <v>1771848</v>
      </c>
      <c r="Q29" s="43">
        <v>2263019</v>
      </c>
      <c r="R29" s="43">
        <v>2359248</v>
      </c>
    </row>
    <row r="30" spans="1:18" ht="14.1" customHeight="1" x14ac:dyDescent="0.2">
      <c r="A30" s="41"/>
      <c r="B30" s="39" t="s">
        <v>334</v>
      </c>
      <c r="C30" s="44"/>
      <c r="D30" s="43"/>
      <c r="E30" s="43"/>
      <c r="F30" s="43"/>
      <c r="G30" s="43"/>
      <c r="H30" s="43"/>
      <c r="I30" s="44"/>
      <c r="J30" s="43"/>
      <c r="K30" s="43"/>
      <c r="L30" s="44"/>
      <c r="M30" s="43"/>
      <c r="N30" s="43"/>
      <c r="O30" s="43">
        <v>61200</v>
      </c>
      <c r="P30" s="43">
        <v>185700</v>
      </c>
      <c r="Q30" s="43">
        <v>413900</v>
      </c>
      <c r="R30" s="43">
        <v>573000</v>
      </c>
    </row>
    <row r="31" spans="1:18" ht="14.1" customHeight="1" x14ac:dyDescent="0.2">
      <c r="A31" s="150" t="s">
        <v>190</v>
      </c>
      <c r="B31" s="150"/>
      <c r="C31" s="44">
        <f>SUM(C32:C35)</f>
        <v>0</v>
      </c>
      <c r="D31" s="44">
        <f>SUM(D32:D35)</f>
        <v>0</v>
      </c>
      <c r="E31" s="44">
        <f t="shared" ref="E31:Q31" si="5">SUM(E32:E35)</f>
        <v>117543</v>
      </c>
      <c r="F31" s="44">
        <f t="shared" si="5"/>
        <v>311274</v>
      </c>
      <c r="G31" s="44">
        <f t="shared" si="5"/>
        <v>65102</v>
      </c>
      <c r="H31" s="44">
        <f t="shared" si="5"/>
        <v>61901</v>
      </c>
      <c r="I31" s="44">
        <f t="shared" si="5"/>
        <v>362426</v>
      </c>
      <c r="J31" s="44">
        <f t="shared" si="5"/>
        <v>348308</v>
      </c>
      <c r="K31" s="44">
        <f t="shared" si="5"/>
        <v>318397</v>
      </c>
      <c r="L31" s="44">
        <f t="shared" si="5"/>
        <v>402804</v>
      </c>
      <c r="M31" s="44">
        <f t="shared" si="5"/>
        <v>352806</v>
      </c>
      <c r="N31" s="44">
        <f t="shared" si="5"/>
        <v>343920</v>
      </c>
      <c r="O31" s="44">
        <f t="shared" si="5"/>
        <v>309170</v>
      </c>
      <c r="P31" s="44">
        <f t="shared" si="5"/>
        <v>273790</v>
      </c>
      <c r="Q31" s="44">
        <f t="shared" si="5"/>
        <v>241668</v>
      </c>
      <c r="R31" s="44">
        <f>SUM(R32:R35)</f>
        <v>197869</v>
      </c>
    </row>
    <row r="32" spans="1:18" ht="14.1" customHeight="1" x14ac:dyDescent="0.2">
      <c r="A32" s="39"/>
      <c r="B32" s="39" t="s">
        <v>5</v>
      </c>
      <c r="C32" s="44"/>
      <c r="D32" s="43"/>
      <c r="E32" s="43">
        <v>34243</v>
      </c>
      <c r="F32" s="43">
        <v>241702</v>
      </c>
      <c r="G32" s="43">
        <v>18296</v>
      </c>
      <c r="H32" s="43">
        <v>43618</v>
      </c>
      <c r="I32" s="44">
        <v>23458</v>
      </c>
      <c r="J32" s="43">
        <v>6490</v>
      </c>
      <c r="K32" s="43">
        <v>22726</v>
      </c>
      <c r="L32" s="44">
        <v>131539</v>
      </c>
      <c r="M32" s="43">
        <v>104437</v>
      </c>
      <c r="N32" s="43">
        <v>118756</v>
      </c>
      <c r="O32" s="43">
        <v>84135</v>
      </c>
      <c r="P32" s="43">
        <v>0</v>
      </c>
      <c r="Q32" s="43">
        <v>0</v>
      </c>
      <c r="R32" s="43">
        <v>0</v>
      </c>
    </row>
    <row r="33" spans="1:18" ht="14.1" customHeight="1" x14ac:dyDescent="0.2">
      <c r="A33" s="41"/>
      <c r="B33" s="39" t="s">
        <v>6</v>
      </c>
      <c r="C33" s="44"/>
      <c r="D33" s="43"/>
      <c r="E33" s="43">
        <v>0</v>
      </c>
      <c r="F33" s="43">
        <v>0</v>
      </c>
      <c r="G33" s="43">
        <v>0</v>
      </c>
      <c r="H33" s="43">
        <v>0</v>
      </c>
      <c r="I33" s="44">
        <v>0</v>
      </c>
      <c r="J33" s="43">
        <v>0</v>
      </c>
      <c r="K33" s="43">
        <v>0</v>
      </c>
      <c r="L33" s="44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</row>
    <row r="34" spans="1:18" ht="14.1" customHeight="1" x14ac:dyDescent="0.2">
      <c r="A34" s="41"/>
      <c r="B34" s="39" t="s">
        <v>7</v>
      </c>
      <c r="C34" s="44"/>
      <c r="D34" s="43"/>
      <c r="E34" s="43">
        <v>83300</v>
      </c>
      <c r="F34" s="43">
        <v>69572</v>
      </c>
      <c r="G34" s="43">
        <v>46806</v>
      </c>
      <c r="H34" s="43">
        <v>18283</v>
      </c>
      <c r="I34" s="44">
        <v>338968</v>
      </c>
      <c r="J34" s="43">
        <v>341818</v>
      </c>
      <c r="K34" s="43">
        <v>295671</v>
      </c>
      <c r="L34" s="44">
        <v>271265</v>
      </c>
      <c r="M34" s="43">
        <v>248369</v>
      </c>
      <c r="N34" s="43">
        <v>225164</v>
      </c>
      <c r="O34" s="43">
        <v>225035</v>
      </c>
      <c r="P34" s="43">
        <v>273790</v>
      </c>
      <c r="Q34" s="43">
        <v>241668</v>
      </c>
      <c r="R34" s="43">
        <v>197869</v>
      </c>
    </row>
    <row r="35" spans="1:18" ht="14.1" customHeight="1" x14ac:dyDescent="0.2">
      <c r="A35" s="41"/>
      <c r="B35" s="39" t="s">
        <v>8</v>
      </c>
      <c r="C35" s="44"/>
      <c r="D35" s="43"/>
      <c r="E35" s="43">
        <v>0</v>
      </c>
      <c r="F35" s="43">
        <v>0</v>
      </c>
      <c r="G35" s="43">
        <v>0</v>
      </c>
      <c r="H35" s="43">
        <v>0</v>
      </c>
      <c r="I35" s="44">
        <v>0</v>
      </c>
      <c r="J35" s="43">
        <v>0</v>
      </c>
      <c r="K35" s="43">
        <v>0</v>
      </c>
      <c r="L35" s="44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</row>
    <row r="36" spans="1:18" ht="14.1" customHeight="1" x14ac:dyDescent="0.2">
      <c r="A36" s="148" t="s">
        <v>191</v>
      </c>
      <c r="B36" s="148"/>
      <c r="C36" s="44"/>
      <c r="D36" s="43"/>
      <c r="E36" s="43">
        <v>0</v>
      </c>
      <c r="F36" s="43">
        <v>0</v>
      </c>
      <c r="G36" s="43">
        <v>0</v>
      </c>
      <c r="H36" s="43">
        <v>0</v>
      </c>
      <c r="I36" s="44">
        <v>0</v>
      </c>
      <c r="J36" s="43">
        <v>0</v>
      </c>
      <c r="K36" s="43">
        <v>0</v>
      </c>
      <c r="L36" s="44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</row>
    <row r="37" spans="1:18" ht="14.1" customHeight="1" x14ac:dyDescent="0.2">
      <c r="A37" s="148" t="s">
        <v>192</v>
      </c>
      <c r="B37" s="148"/>
      <c r="C37" s="44"/>
      <c r="D37" s="43"/>
      <c r="E37" s="43">
        <v>74000</v>
      </c>
      <c r="F37" s="43">
        <v>101537</v>
      </c>
      <c r="G37" s="43">
        <v>101537</v>
      </c>
      <c r="H37" s="43">
        <v>101537</v>
      </c>
      <c r="I37" s="44">
        <v>101537</v>
      </c>
      <c r="J37" s="43">
        <v>101537</v>
      </c>
      <c r="K37" s="43">
        <v>101537</v>
      </c>
      <c r="L37" s="44">
        <v>101537</v>
      </c>
      <c r="M37" s="43">
        <v>101537</v>
      </c>
      <c r="N37" s="43">
        <v>101537</v>
      </c>
      <c r="O37" s="43">
        <v>101537</v>
      </c>
      <c r="P37" s="43">
        <v>101537</v>
      </c>
      <c r="Q37" s="43">
        <v>101563</v>
      </c>
      <c r="R37" s="43">
        <v>101587</v>
      </c>
    </row>
    <row r="38" spans="1:18" ht="14.1" customHeight="1" x14ac:dyDescent="0.2"/>
    <row r="39" spans="1:18" ht="14.1" customHeight="1" x14ac:dyDescent="0.2"/>
    <row r="40" spans="1:18" ht="14.1" customHeight="1" x14ac:dyDescent="0.2"/>
    <row r="41" spans="1:18" ht="14.1" customHeight="1" x14ac:dyDescent="0.2"/>
    <row r="42" spans="1:18" ht="14.1" customHeight="1" x14ac:dyDescent="0.2"/>
    <row r="43" spans="1:18" ht="14.1" customHeight="1" x14ac:dyDescent="0.2"/>
    <row r="44" spans="1:18" ht="14.1" customHeight="1" x14ac:dyDescent="0.2"/>
    <row r="45" spans="1:18" ht="14.1" customHeight="1" x14ac:dyDescent="0.2"/>
    <row r="46" spans="1:18" ht="14.1" customHeight="1" x14ac:dyDescent="0.2"/>
    <row r="47" spans="1:18" ht="14.1" customHeight="1" x14ac:dyDescent="0.2"/>
    <row r="48" spans="1:18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</sheetData>
  <mergeCells count="16">
    <mergeCell ref="A36:B36"/>
    <mergeCell ref="A37:B37"/>
    <mergeCell ref="A22:B22"/>
    <mergeCell ref="A23:B23"/>
    <mergeCell ref="A29:B29"/>
    <mergeCell ref="A31:B31"/>
    <mergeCell ref="A24:B24"/>
    <mergeCell ref="A25:B25"/>
    <mergeCell ref="A20:B20"/>
    <mergeCell ref="A21:B21"/>
    <mergeCell ref="A4:B4"/>
    <mergeCell ref="A5:A15"/>
    <mergeCell ref="A16:B16"/>
    <mergeCell ref="A17:B17"/>
    <mergeCell ref="A18:B18"/>
    <mergeCell ref="A19:B19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556"/>
  <sheetViews>
    <sheetView view="pageBreakPreview" zoomScaleNormal="100" zoomScaleSheetLayoutView="100" workbookViewId="0">
      <pane xSplit="1" ySplit="3" topLeftCell="F37" activePane="bottomRight" state="frozen"/>
      <selection pane="topRight" activeCell="B1" sqref="B1"/>
      <selection pane="bottomLeft" activeCell="A2" sqref="A2"/>
      <selection pane="bottomRight" activeCell="Q33" sqref="Q33"/>
    </sheetView>
  </sheetViews>
  <sheetFormatPr defaultColWidth="9" defaultRowHeight="12" x14ac:dyDescent="0.15"/>
  <cols>
    <col min="1" max="1" width="24.77734375" style="1" customWidth="1"/>
    <col min="2" max="3" width="8.6640625" style="1" hidden="1" customWidth="1"/>
    <col min="4" max="32" width="9.77734375" style="1" customWidth="1"/>
    <col min="33" max="36" width="8.6640625" style="1" customWidth="1"/>
    <col min="37" max="16384" width="9" style="1"/>
  </cols>
  <sheetData>
    <row r="1" spans="1:32" ht="15" customHeight="1" x14ac:dyDescent="0.2">
      <c r="A1" s="22" t="s">
        <v>77</v>
      </c>
      <c r="B1" s="22"/>
      <c r="C1" s="22"/>
      <c r="D1" s="22"/>
      <c r="E1" s="22"/>
      <c r="F1" s="22"/>
      <c r="G1" s="22"/>
      <c r="H1" s="22"/>
      <c r="I1" s="22"/>
      <c r="J1" s="22"/>
      <c r="K1" s="54" t="str">
        <f>[1]財政指標!$AA$1</f>
        <v>大田原市</v>
      </c>
      <c r="L1" s="51"/>
      <c r="M1" s="22"/>
      <c r="N1" s="22"/>
      <c r="O1" s="22"/>
      <c r="P1" s="22"/>
      <c r="Q1" s="22"/>
      <c r="U1" s="54" t="str">
        <f>[1]財政指標!$AA$1</f>
        <v>大田原市</v>
      </c>
      <c r="V1" s="51"/>
      <c r="W1" s="23"/>
      <c r="X1" s="51"/>
      <c r="Y1" s="51"/>
      <c r="Z1" s="51"/>
      <c r="AA1" s="51"/>
      <c r="AB1" s="51"/>
      <c r="AC1" s="51"/>
      <c r="AE1" s="54" t="str">
        <f>[1]財政指標!$AA$1</f>
        <v>大田原市</v>
      </c>
      <c r="AF1" s="51"/>
    </row>
    <row r="2" spans="1:32" ht="15" customHeight="1" x14ac:dyDescent="0.15">
      <c r="K2" s="15"/>
      <c r="L2" s="15" t="s">
        <v>148</v>
      </c>
      <c r="N2" s="35" t="s">
        <v>268</v>
      </c>
      <c r="U2" s="15"/>
      <c r="V2" s="15" t="s">
        <v>148</v>
      </c>
      <c r="X2" s="18"/>
      <c r="Y2" s="15"/>
      <c r="Z2" s="15"/>
      <c r="AA2" s="15"/>
      <c r="AB2" s="15"/>
      <c r="AC2" s="15"/>
      <c r="AE2" s="15"/>
      <c r="AF2" s="15" t="s">
        <v>148</v>
      </c>
    </row>
    <row r="3" spans="1:32" ht="15" customHeight="1" x14ac:dyDescent="0.15">
      <c r="A3" s="2"/>
      <c r="B3" s="2" t="s">
        <v>168</v>
      </c>
      <c r="C3" s="2" t="s">
        <v>197</v>
      </c>
      <c r="D3" s="81" t="s">
        <v>198</v>
      </c>
      <c r="E3" s="81" t="s">
        <v>199</v>
      </c>
      <c r="F3" s="81" t="s">
        <v>200</v>
      </c>
      <c r="G3" s="81" t="s">
        <v>201</v>
      </c>
      <c r="H3" s="81" t="s">
        <v>202</v>
      </c>
      <c r="I3" s="81" t="s">
        <v>203</v>
      </c>
      <c r="J3" s="82" t="s">
        <v>224</v>
      </c>
      <c r="K3" s="82" t="s">
        <v>226</v>
      </c>
      <c r="L3" s="81" t="s">
        <v>228</v>
      </c>
      <c r="M3" s="81" t="s">
        <v>230</v>
      </c>
      <c r="N3" s="81" t="s">
        <v>264</v>
      </c>
      <c r="O3" s="81" t="s">
        <v>265</v>
      </c>
      <c r="P3" s="81" t="s">
        <v>266</v>
      </c>
      <c r="Q3" s="81" t="s">
        <v>267</v>
      </c>
      <c r="R3" s="2" t="s">
        <v>164</v>
      </c>
      <c r="S3" s="2" t="s">
        <v>311</v>
      </c>
      <c r="T3" s="2" t="s">
        <v>312</v>
      </c>
      <c r="U3" s="2" t="s">
        <v>319</v>
      </c>
      <c r="V3" s="2" t="s">
        <v>320</v>
      </c>
      <c r="W3" s="2" t="s">
        <v>321</v>
      </c>
      <c r="X3" s="2" t="s">
        <v>322</v>
      </c>
      <c r="Y3" s="39" t="s">
        <v>329</v>
      </c>
      <c r="Z3" s="39" t="s">
        <v>330</v>
      </c>
      <c r="AA3" s="39" t="s">
        <v>331</v>
      </c>
      <c r="AB3" s="39" t="s">
        <v>332</v>
      </c>
      <c r="AC3" s="39" t="s">
        <v>335</v>
      </c>
      <c r="AD3" s="39" t="s">
        <v>338</v>
      </c>
      <c r="AE3" s="39" t="str">
        <f>財政指標!AF3</f>
        <v>１８(H30)</v>
      </c>
      <c r="AF3" s="39" t="str">
        <f>財政指標!AG3</f>
        <v>１９(R１)</v>
      </c>
    </row>
    <row r="4" spans="1:32" ht="15" customHeight="1" x14ac:dyDescent="0.15">
      <c r="A4" s="3" t="s">
        <v>97</v>
      </c>
      <c r="B4" s="7"/>
      <c r="C4" s="7"/>
      <c r="D4" s="83">
        <f>歳入・旧大田原市!D4+旧・黒羽町!D4+歳入・旧湯津上村!D4</f>
        <v>8689624</v>
      </c>
      <c r="E4" s="83">
        <f>歳入・旧大田原市!E4+旧・黒羽町!E4+歳入・旧湯津上村!E4</f>
        <v>9068060</v>
      </c>
      <c r="F4" s="83">
        <f>歳入・旧大田原市!F4+旧・黒羽町!F4+歳入・旧湯津上村!F4</f>
        <v>9210360</v>
      </c>
      <c r="G4" s="83">
        <f>歳入・旧大田原市!G4+旧・黒羽町!G4+歳入・旧湯津上村!G4</f>
        <v>8870456</v>
      </c>
      <c r="H4" s="83">
        <f>歳入・旧大田原市!H4+旧・黒羽町!H4+歳入・旧湯津上村!H4</f>
        <v>9312253</v>
      </c>
      <c r="I4" s="83">
        <f>歳入・旧大田原市!I4+旧・黒羽町!I4+歳入・旧湯津上村!I4</f>
        <v>9698233</v>
      </c>
      <c r="J4" s="83">
        <f>歳入・旧大田原市!J4+旧・黒羽町!J4+歳入・旧湯津上村!J4</f>
        <v>10065801</v>
      </c>
      <c r="K4" s="83">
        <f>歳入・旧大田原市!K4+旧・黒羽町!K4+歳入・旧湯津上村!K4</f>
        <v>9714410</v>
      </c>
      <c r="L4" s="83">
        <f>歳入・旧大田原市!L4+旧・黒羽町!L4+歳入・旧湯津上村!L4</f>
        <v>9742102</v>
      </c>
      <c r="M4" s="83">
        <f>歳入・旧大田原市!M4+旧・黒羽町!M4+歳入・旧湯津上村!M4</f>
        <v>9968352</v>
      </c>
      <c r="N4" s="83">
        <f>歳入・旧大田原市!N4+旧・黒羽町!N4+歳入・旧湯津上村!N4</f>
        <v>10266148</v>
      </c>
      <c r="O4" s="83">
        <f>歳入・旧大田原市!O4+旧・黒羽町!O4+歳入・旧湯津上村!O4</f>
        <v>9778280</v>
      </c>
      <c r="P4" s="83">
        <f>歳入・旧大田原市!P4+旧・黒羽町!P4+歳入・旧湯津上村!P4</f>
        <v>9357872</v>
      </c>
      <c r="Q4" s="83">
        <f>歳入・旧大田原市!Q4+旧・黒羽町!Q4+歳入・旧湯津上村!Q4</f>
        <v>9824906</v>
      </c>
      <c r="R4" s="7">
        <v>10543745</v>
      </c>
      <c r="S4" s="7">
        <v>10790685</v>
      </c>
      <c r="T4" s="7">
        <v>11462248</v>
      </c>
      <c r="U4" s="7">
        <v>11370706</v>
      </c>
      <c r="V4" s="7">
        <v>10367031</v>
      </c>
      <c r="W4" s="7">
        <v>10818179</v>
      </c>
      <c r="X4" s="7">
        <v>10773475</v>
      </c>
      <c r="Y4" s="121">
        <v>10245076</v>
      </c>
      <c r="Z4" s="121">
        <v>10694318</v>
      </c>
      <c r="AA4" s="121">
        <v>10934343</v>
      </c>
      <c r="AB4" s="121">
        <v>10193070</v>
      </c>
      <c r="AC4" s="139">
        <v>10432094</v>
      </c>
      <c r="AD4" s="139">
        <v>10671674</v>
      </c>
      <c r="AE4" s="139">
        <v>10753933</v>
      </c>
      <c r="AF4" s="139">
        <v>10830294</v>
      </c>
    </row>
    <row r="5" spans="1:32" ht="15" customHeight="1" x14ac:dyDescent="0.15">
      <c r="A5" s="3" t="s">
        <v>98</v>
      </c>
      <c r="B5" s="7"/>
      <c r="C5" s="7"/>
      <c r="D5" s="83">
        <f>歳入・旧大田原市!D5+旧・黒羽町!D5+歳入・旧湯津上村!D5</f>
        <v>595060</v>
      </c>
      <c r="E5" s="83">
        <f>歳入・旧大田原市!E5+旧・黒羽町!E5+歳入・旧湯津上村!E5</f>
        <v>658393</v>
      </c>
      <c r="F5" s="83">
        <f>歳入・旧大田原市!F5+旧・黒羽町!F5+歳入・旧湯津上村!F5</f>
        <v>714146</v>
      </c>
      <c r="G5" s="83">
        <f>歳入・旧大田原市!G5+旧・黒羽町!G5+歳入・旧湯津上村!G5</f>
        <v>722956</v>
      </c>
      <c r="H5" s="83">
        <f>歳入・旧大田原市!H5+旧・黒羽町!H5+歳入・旧湯津上村!H5</f>
        <v>743649</v>
      </c>
      <c r="I5" s="83">
        <f>歳入・旧大田原市!I5+旧・黒羽町!I5+歳入・旧湯津上村!I5</f>
        <v>763687</v>
      </c>
      <c r="J5" s="83">
        <f>歳入・旧大田原市!J5+旧・黒羽町!J5+歳入・旧湯津上村!J5</f>
        <v>502341</v>
      </c>
      <c r="K5" s="83">
        <f>歳入・旧大田原市!K5+旧・黒羽町!K5+歳入・旧湯津上村!K5</f>
        <v>370326</v>
      </c>
      <c r="L5" s="83">
        <f>歳入・旧大田原市!L5+旧・黒羽町!L5+歳入・旧湯津上村!L5</f>
        <v>364976</v>
      </c>
      <c r="M5" s="83">
        <f>歳入・旧大田原市!M5+旧・黒羽町!M5+歳入・旧湯津上村!M5</f>
        <v>372458</v>
      </c>
      <c r="N5" s="83">
        <f>歳入・旧大田原市!N5+旧・黒羽町!N5+歳入・旧湯津上村!N5</f>
        <v>393045</v>
      </c>
      <c r="O5" s="83">
        <f>歳入・旧大田原市!O5+旧・黒羽町!O5+歳入・旧湯津上村!O5</f>
        <v>396574</v>
      </c>
      <c r="P5" s="83">
        <f>歳入・旧大田原市!P5+旧・黒羽町!P5+歳入・旧湯津上村!P5</f>
        <v>399337</v>
      </c>
      <c r="Q5" s="83">
        <f>歳入・旧大田原市!Q5+旧・黒羽町!Q5+歳入・旧湯津上村!Q5</f>
        <v>559774</v>
      </c>
      <c r="R5" s="7">
        <v>699038</v>
      </c>
      <c r="S5" s="7">
        <v>997450</v>
      </c>
      <c r="T5" s="7">
        <v>409926</v>
      </c>
      <c r="U5" s="7">
        <v>392928</v>
      </c>
      <c r="V5" s="7">
        <v>367318</v>
      </c>
      <c r="W5" s="7">
        <v>389602</v>
      </c>
      <c r="X5" s="7">
        <v>380477</v>
      </c>
      <c r="Y5" s="121">
        <v>356288</v>
      </c>
      <c r="Z5" s="121">
        <v>339399</v>
      </c>
      <c r="AA5" s="121">
        <v>323053</v>
      </c>
      <c r="AB5" s="121">
        <v>338186</v>
      </c>
      <c r="AC5" s="139">
        <v>335435</v>
      </c>
      <c r="AD5" s="139">
        <v>334003</v>
      </c>
      <c r="AE5" s="139">
        <v>337374</v>
      </c>
      <c r="AF5" s="139">
        <v>354157</v>
      </c>
    </row>
    <row r="6" spans="1:32" ht="15" customHeight="1" x14ac:dyDescent="0.15">
      <c r="A6" s="3" t="s">
        <v>161</v>
      </c>
      <c r="B6" s="7"/>
      <c r="C6" s="7"/>
      <c r="D6" s="83">
        <f>歳入・旧大田原市!D6+旧・黒羽町!D6+歳入・旧湯津上村!D6</f>
        <v>307917</v>
      </c>
      <c r="E6" s="83">
        <f>歳入・旧大田原市!E6+旧・黒羽町!E6+歳入・旧湯津上村!E6</f>
        <v>221943</v>
      </c>
      <c r="F6" s="83">
        <f>歳入・旧大田原市!F6+旧・黒羽町!F6+歳入・旧湯津上村!F6</f>
        <v>237263</v>
      </c>
      <c r="G6" s="83">
        <f>歳入・旧大田原市!G6+旧・黒羽町!G6+歳入・旧湯津上村!G6</f>
        <v>312706</v>
      </c>
      <c r="H6" s="83">
        <f>歳入・旧大田原市!H6+旧・黒羽町!H6+歳入・旧湯津上村!H6</f>
        <v>222456</v>
      </c>
      <c r="I6" s="83">
        <f>歳入・旧大田原市!I6+旧・黒羽町!I6+歳入・旧湯津上村!I6</f>
        <v>125431</v>
      </c>
      <c r="J6" s="83">
        <f>歳入・旧大田原市!J6+旧・黒羽町!J6+歳入・旧湯津上村!J6</f>
        <v>100207</v>
      </c>
      <c r="K6" s="83">
        <f>歳入・旧大田原市!K6+旧・黒羽町!K6+歳入・旧湯津上村!K6</f>
        <v>80594</v>
      </c>
      <c r="L6" s="83">
        <f>歳入・旧大田原市!L6+旧・黒羽町!L6+歳入・旧湯津上村!L6</f>
        <v>75871</v>
      </c>
      <c r="M6" s="83">
        <f>歳入・旧大田原市!M6+旧・黒羽町!M6+歳入・旧湯津上村!M6</f>
        <v>320988</v>
      </c>
      <c r="N6" s="83">
        <f>歳入・旧大田原市!N6+旧・黒羽町!N6+歳入・旧湯津上村!N6</f>
        <v>323701</v>
      </c>
      <c r="O6" s="83">
        <f>歳入・旧大田原市!O6+旧・黒羽町!O6+歳入・旧湯津上村!O6</f>
        <v>102363</v>
      </c>
      <c r="P6" s="83">
        <f>歳入・旧大田原市!P6+旧・黒羽町!P6+歳入・旧湯津上村!P6</f>
        <v>70715</v>
      </c>
      <c r="Q6" s="83">
        <f>歳入・旧大田原市!Q6+旧・黒羽町!Q6+歳入・旧湯津上村!Q6</f>
        <v>69782</v>
      </c>
      <c r="R6" s="7">
        <v>40255</v>
      </c>
      <c r="S6" s="7">
        <v>27367</v>
      </c>
      <c r="T6" s="7">
        <v>36500</v>
      </c>
      <c r="U6" s="7">
        <v>36827</v>
      </c>
      <c r="V6" s="7">
        <v>29946</v>
      </c>
      <c r="W6" s="7">
        <v>25775</v>
      </c>
      <c r="X6" s="7">
        <v>20165</v>
      </c>
      <c r="Y6" s="121">
        <v>17785</v>
      </c>
      <c r="Z6" s="121">
        <v>16616</v>
      </c>
      <c r="AA6" s="121">
        <v>14892</v>
      </c>
      <c r="AB6" s="121">
        <v>12215</v>
      </c>
      <c r="AC6" s="139">
        <v>6987</v>
      </c>
      <c r="AD6" s="139">
        <v>12943</v>
      </c>
      <c r="AE6" s="139">
        <v>14073</v>
      </c>
      <c r="AF6" s="139">
        <v>5714</v>
      </c>
    </row>
    <row r="7" spans="1:32" ht="15" customHeight="1" x14ac:dyDescent="0.15">
      <c r="A7" s="3" t="s">
        <v>162</v>
      </c>
      <c r="B7" s="7"/>
      <c r="C7" s="7"/>
      <c r="D7" s="83">
        <f>歳入・旧大田原市!D7+旧・黒羽町!D7+歳入・旧湯津上村!D7</f>
        <v>0</v>
      </c>
      <c r="E7" s="83">
        <f>歳入・旧大田原市!E7+旧・黒羽町!E7+歳入・旧湯津上村!E7</f>
        <v>0</v>
      </c>
      <c r="F7" s="83">
        <f>歳入・旧大田原市!F7+旧・黒羽町!F7+歳入・旧湯津上村!F7</f>
        <v>0</v>
      </c>
      <c r="G7" s="83">
        <f>歳入・旧大田原市!G7+旧・黒羽町!G7+歳入・旧湯津上村!G7</f>
        <v>0</v>
      </c>
      <c r="H7" s="83">
        <f>歳入・旧大田原市!H7+旧・黒羽町!H7+歳入・旧湯津上村!H7</f>
        <v>0</v>
      </c>
      <c r="I7" s="83">
        <f>歳入・旧大田原市!I7+旧・黒羽町!I7+歳入・旧湯津上村!I7</f>
        <v>0</v>
      </c>
      <c r="J7" s="83">
        <f>歳入・旧大田原市!J7+旧・黒羽町!J7+歳入・旧湯津上村!J7</f>
        <v>0</v>
      </c>
      <c r="K7" s="83">
        <f>歳入・旧大田原市!K7+旧・黒羽町!K7+歳入・旧湯津上村!K7</f>
        <v>0</v>
      </c>
      <c r="L7" s="83">
        <f>歳入・旧大田原市!L7+旧・黒羽町!L7+歳入・旧湯津上村!L7</f>
        <v>0</v>
      </c>
      <c r="M7" s="83">
        <f>歳入・旧大田原市!M7+旧・黒羽町!M7+歳入・旧湯津上村!M7</f>
        <v>0</v>
      </c>
      <c r="N7" s="83">
        <f>歳入・旧大田原市!N7+旧・黒羽町!N7+歳入・旧湯津上村!N7</f>
        <v>0</v>
      </c>
      <c r="O7" s="83">
        <f>歳入・旧大田原市!O7+旧・黒羽町!O7+歳入・旧湯津上村!O7</f>
        <v>0</v>
      </c>
      <c r="P7" s="83">
        <f>歳入・旧大田原市!P7+旧・黒羽町!P7+歳入・旧湯津上村!P7</f>
        <v>0</v>
      </c>
      <c r="Q7" s="83">
        <f>歳入・旧大田原市!Q7+旧・黒羽町!Q7+歳入・旧湯津上村!Q7</f>
        <v>10933</v>
      </c>
      <c r="R7" s="7">
        <v>18987</v>
      </c>
      <c r="S7" s="7">
        <v>29420</v>
      </c>
      <c r="T7" s="7">
        <v>32406</v>
      </c>
      <c r="U7" s="7">
        <v>11706</v>
      </c>
      <c r="V7" s="7">
        <v>9175</v>
      </c>
      <c r="W7" s="7">
        <v>11706</v>
      </c>
      <c r="X7" s="7">
        <v>13422</v>
      </c>
      <c r="Y7" s="121">
        <v>15653</v>
      </c>
      <c r="Z7" s="121">
        <v>32101</v>
      </c>
      <c r="AA7" s="121">
        <v>62170</v>
      </c>
      <c r="AB7" s="121">
        <v>47399</v>
      </c>
      <c r="AC7" s="139">
        <v>26799</v>
      </c>
      <c r="AD7" s="139">
        <v>39390</v>
      </c>
      <c r="AE7" s="139">
        <v>29935</v>
      </c>
      <c r="AF7" s="139">
        <v>35826</v>
      </c>
    </row>
    <row r="8" spans="1:32" ht="15" customHeight="1" x14ac:dyDescent="0.15">
      <c r="A8" s="3" t="s">
        <v>163</v>
      </c>
      <c r="B8" s="7"/>
      <c r="C8" s="7"/>
      <c r="D8" s="83">
        <f>歳入・旧大田原市!D8+旧・黒羽町!D8+歳入・旧湯津上村!D8</f>
        <v>0</v>
      </c>
      <c r="E8" s="83">
        <f>歳入・旧大田原市!E8+旧・黒羽町!E8+歳入・旧湯津上村!E8</f>
        <v>0</v>
      </c>
      <c r="F8" s="83">
        <f>歳入・旧大田原市!F8+旧・黒羽町!F8+歳入・旧湯津上村!F8</f>
        <v>0</v>
      </c>
      <c r="G8" s="83">
        <f>歳入・旧大田原市!G8+旧・黒羽町!G8+歳入・旧湯津上村!G8</f>
        <v>0</v>
      </c>
      <c r="H8" s="83">
        <f>歳入・旧大田原市!H8+旧・黒羽町!H8+歳入・旧湯津上村!H8</f>
        <v>0</v>
      </c>
      <c r="I8" s="83">
        <f>歳入・旧大田原市!I8+旧・黒羽町!I8+歳入・旧湯津上村!I8</f>
        <v>0</v>
      </c>
      <c r="J8" s="83">
        <f>歳入・旧大田原市!J8+旧・黒羽町!J8+歳入・旧湯津上村!J8</f>
        <v>0</v>
      </c>
      <c r="K8" s="83">
        <f>歳入・旧大田原市!K8+旧・黒羽町!K8+歳入・旧湯津上村!K8</f>
        <v>0</v>
      </c>
      <c r="L8" s="83">
        <f>歳入・旧大田原市!L8+旧・黒羽町!L8+歳入・旧湯津上村!L8</f>
        <v>0</v>
      </c>
      <c r="M8" s="83">
        <f>歳入・旧大田原市!M8+旧・黒羽町!M8+歳入・旧湯津上村!M8</f>
        <v>0</v>
      </c>
      <c r="N8" s="83">
        <f>歳入・旧大田原市!N8+旧・黒羽町!N8+歳入・旧湯津上村!N8</f>
        <v>0</v>
      </c>
      <c r="O8" s="83">
        <f>歳入・旧大田原市!O8+旧・黒羽町!O8+歳入・旧湯津上村!O8</f>
        <v>0</v>
      </c>
      <c r="P8" s="83">
        <f>歳入・旧大田原市!P8+旧・黒羽町!P8+歳入・旧湯津上村!P8</f>
        <v>0</v>
      </c>
      <c r="Q8" s="83">
        <f>歳入・旧大田原市!Q8+旧・黒羽町!Q8+歳入・旧湯津上村!Q8</f>
        <v>12672</v>
      </c>
      <c r="R8" s="7">
        <v>28015</v>
      </c>
      <c r="S8" s="7">
        <v>21461</v>
      </c>
      <c r="T8" s="7">
        <v>18675</v>
      </c>
      <c r="U8" s="7">
        <v>6823</v>
      </c>
      <c r="V8" s="7">
        <v>5422</v>
      </c>
      <c r="W8" s="7">
        <v>4534</v>
      </c>
      <c r="X8" s="7">
        <v>3475</v>
      </c>
      <c r="Y8" s="121">
        <v>4553</v>
      </c>
      <c r="Z8" s="121">
        <v>51734</v>
      </c>
      <c r="AA8" s="121">
        <v>33955</v>
      </c>
      <c r="AB8" s="121">
        <v>40673</v>
      </c>
      <c r="AC8" s="139">
        <v>15438</v>
      </c>
      <c r="AD8" s="139">
        <v>41694</v>
      </c>
      <c r="AE8" s="139">
        <v>27000</v>
      </c>
      <c r="AF8" s="139">
        <v>24810</v>
      </c>
    </row>
    <row r="9" spans="1:32" ht="15" customHeight="1" x14ac:dyDescent="0.15">
      <c r="A9" s="3" t="s">
        <v>99</v>
      </c>
      <c r="B9" s="7"/>
      <c r="C9" s="7"/>
      <c r="D9" s="83">
        <f>歳入・旧大田原市!D9+旧・黒羽町!D9+歳入・旧湯津上村!D9</f>
        <v>0</v>
      </c>
      <c r="E9" s="83">
        <f>歳入・旧大田原市!E9+旧・黒羽町!E9+歳入・旧湯津上村!E9</f>
        <v>0</v>
      </c>
      <c r="F9" s="83">
        <f>歳入・旧大田原市!F9+旧・黒羽町!F9+歳入・旧湯津上村!F9</f>
        <v>0</v>
      </c>
      <c r="G9" s="83">
        <f>歳入・旧大田原市!G9+旧・黒羽町!G9+歳入・旧湯津上村!G9</f>
        <v>0</v>
      </c>
      <c r="H9" s="83">
        <f>歳入・旧大田原市!H9+旧・黒羽町!H9+歳入・旧湯津上村!H9</f>
        <v>0</v>
      </c>
      <c r="I9" s="83">
        <f>歳入・旧大田原市!I9+旧・黒羽町!I9+歳入・旧湯津上村!I9</f>
        <v>0</v>
      </c>
      <c r="J9" s="83">
        <f>歳入・旧大田原市!J9+旧・黒羽町!J9+歳入・旧湯津上村!J9</f>
        <v>180907</v>
      </c>
      <c r="K9" s="83">
        <f>歳入・旧大田原市!K9+旧・黒羽町!K9+歳入・旧湯津上村!K9</f>
        <v>805008</v>
      </c>
      <c r="L9" s="83">
        <f>歳入・旧大田原市!L9+旧・黒羽町!L9+歳入・旧湯津上村!L9</f>
        <v>763761</v>
      </c>
      <c r="M9" s="83">
        <f>歳入・旧大田原市!M9+旧・黒羽町!M9+歳入・旧湯津上村!M9</f>
        <v>787643</v>
      </c>
      <c r="N9" s="83">
        <f>歳入・旧大田原市!N9+旧・黒羽町!N9+歳入・旧湯津上村!N9</f>
        <v>768649</v>
      </c>
      <c r="O9" s="83">
        <f>歳入・旧大田原市!O9+旧・黒羽町!O9+歳入・旧湯津上村!O9</f>
        <v>676589</v>
      </c>
      <c r="P9" s="83">
        <f>歳入・旧大田原市!P9+旧・黒羽町!P9+歳入・旧湯津上村!P9</f>
        <v>752970</v>
      </c>
      <c r="Q9" s="83">
        <f>歳入・旧大田原市!Q9+旧・黒羽町!Q9+歳入・旧湯津上村!Q9</f>
        <v>830967</v>
      </c>
      <c r="R9" s="7">
        <v>767482</v>
      </c>
      <c r="S9" s="7">
        <v>795829</v>
      </c>
      <c r="T9" s="7">
        <v>788535</v>
      </c>
      <c r="U9" s="7">
        <v>756706</v>
      </c>
      <c r="V9" s="7">
        <v>801777</v>
      </c>
      <c r="W9" s="7">
        <v>800399</v>
      </c>
      <c r="X9" s="7">
        <v>789536</v>
      </c>
      <c r="Y9" s="121">
        <v>785489</v>
      </c>
      <c r="Z9" s="121">
        <v>778795</v>
      </c>
      <c r="AA9" s="121">
        <v>940340</v>
      </c>
      <c r="AB9" s="121">
        <v>1533760</v>
      </c>
      <c r="AC9" s="139">
        <v>1358869</v>
      </c>
      <c r="AD9" s="139">
        <v>1431015</v>
      </c>
      <c r="AE9" s="139">
        <v>1479312</v>
      </c>
      <c r="AF9" s="139">
        <v>1399212</v>
      </c>
    </row>
    <row r="10" spans="1:32" ht="15" customHeight="1" x14ac:dyDescent="0.15">
      <c r="A10" s="3" t="s">
        <v>100</v>
      </c>
      <c r="B10" s="13"/>
      <c r="C10" s="13"/>
      <c r="D10" s="84">
        <f>歳入・旧大田原市!D10+旧・黒羽町!D10+歳入・旧湯津上村!D10</f>
        <v>290416</v>
      </c>
      <c r="E10" s="84">
        <f>歳入・旧大田原市!E10+旧・黒羽町!E10+歳入・旧湯津上村!E10</f>
        <v>298139</v>
      </c>
      <c r="F10" s="84">
        <f>歳入・旧大田原市!F10+旧・黒羽町!F10+歳入・旧湯津上村!F10</f>
        <v>266374</v>
      </c>
      <c r="G10" s="84">
        <f>歳入・旧大田原市!G10+旧・黒羽町!G10+歳入・旧湯津上村!G10</f>
        <v>231933</v>
      </c>
      <c r="H10" s="84">
        <f>歳入・旧大田原市!H10+旧・黒羽町!H10+歳入・旧湯津上村!H10</f>
        <v>227254</v>
      </c>
      <c r="I10" s="84">
        <f>歳入・旧大田原市!I10+旧・黒羽町!I10+歳入・旧湯津上村!I10</f>
        <v>221060</v>
      </c>
      <c r="J10" s="84">
        <f>歳入・旧大田原市!J10+旧・黒羽町!J10+歳入・旧湯津上村!J10</f>
        <v>210057</v>
      </c>
      <c r="K10" s="84">
        <f>歳入・旧大田原市!K10+旧・黒羽町!K10+歳入・旧湯津上村!K10</f>
        <v>175662</v>
      </c>
      <c r="L10" s="84">
        <f>歳入・旧大田原市!L10+旧・黒羽町!L10+歳入・旧湯津上村!L10</f>
        <v>164681</v>
      </c>
      <c r="M10" s="84">
        <f>歳入・旧大田原市!M10+旧・黒羽町!M10+歳入・旧湯津上村!M10</f>
        <v>148603</v>
      </c>
      <c r="N10" s="84">
        <f>歳入・旧大田原市!N10+旧・黒羽町!N10+歳入・旧湯津上村!N10</f>
        <v>149425</v>
      </c>
      <c r="O10" s="84">
        <f>歳入・旧大田原市!O10+旧・黒羽町!O10+歳入・旧湯津上村!O10</f>
        <v>124688</v>
      </c>
      <c r="P10" s="84">
        <f>歳入・旧大田原市!P10+旧・黒羽町!P10+歳入・旧湯津上村!P10</f>
        <v>116623</v>
      </c>
      <c r="Q10" s="84">
        <f>歳入・旧大田原市!Q10+旧・黒羽町!Q10+歳入・旧湯津上村!Q10</f>
        <v>112387</v>
      </c>
      <c r="R10" s="13">
        <v>109916</v>
      </c>
      <c r="S10" s="13">
        <v>101818</v>
      </c>
      <c r="T10" s="13">
        <v>97828</v>
      </c>
      <c r="U10" s="13">
        <v>110282</v>
      </c>
      <c r="V10" s="13">
        <v>117332</v>
      </c>
      <c r="W10" s="13">
        <v>108570</v>
      </c>
      <c r="X10" s="13">
        <v>89597</v>
      </c>
      <c r="Y10" s="122">
        <v>97281</v>
      </c>
      <c r="Z10" s="122">
        <v>95373</v>
      </c>
      <c r="AA10" s="122">
        <v>85310</v>
      </c>
      <c r="AB10" s="122">
        <v>82289</v>
      </c>
      <c r="AC10" s="140">
        <v>79242</v>
      </c>
      <c r="AD10" s="140">
        <v>76543</v>
      </c>
      <c r="AE10" s="140">
        <v>64221</v>
      </c>
      <c r="AF10" s="140">
        <v>60676</v>
      </c>
    </row>
    <row r="11" spans="1:32" ht="15" customHeight="1" x14ac:dyDescent="0.15">
      <c r="A11" s="3" t="s">
        <v>101</v>
      </c>
      <c r="B11" s="13"/>
      <c r="C11" s="13"/>
      <c r="D11" s="84">
        <f>歳入・旧大田原市!D11+旧・黒羽町!D11+歳入・旧湯津上村!D11</f>
        <v>3700</v>
      </c>
      <c r="E11" s="84">
        <f>歳入・旧大田原市!E11+旧・黒羽町!E11+歳入・旧湯津上村!E11</f>
        <v>9920</v>
      </c>
      <c r="F11" s="84">
        <f>歳入・旧大田原市!F11+旧・黒羽町!F11+歳入・旧湯津上村!F11</f>
        <v>10484</v>
      </c>
      <c r="G11" s="84">
        <f>歳入・旧大田原市!G11+旧・黒羽町!G11+歳入・旧湯津上村!G11</f>
        <v>10642</v>
      </c>
      <c r="H11" s="84">
        <f>歳入・旧大田原市!H11+旧・黒羽町!H11+歳入・旧湯津上村!H11</f>
        <v>10056</v>
      </c>
      <c r="I11" s="84">
        <f>歳入・旧大田原市!I11+旧・黒羽町!I11+歳入・旧湯津上村!I11</f>
        <v>9505</v>
      </c>
      <c r="J11" s="84">
        <f>歳入・旧大田原市!J11+旧・黒羽町!J11+歳入・旧湯津上村!J11</f>
        <v>20197</v>
      </c>
      <c r="K11" s="84">
        <f>歳入・旧大田原市!K11+旧・黒羽町!K11+歳入・旧湯津上村!K11</f>
        <v>20703</v>
      </c>
      <c r="L11" s="84">
        <f>歳入・旧大田原市!L11+旧・黒羽町!L11+歳入・旧湯津上村!L11</f>
        <v>20082</v>
      </c>
      <c r="M11" s="84">
        <f>歳入・旧大田原市!M11+旧・黒羽町!M11+歳入・旧湯津上村!M11</f>
        <v>3791</v>
      </c>
      <c r="N11" s="84">
        <f>歳入・旧大田原市!N11+旧・黒羽町!N11+歳入・旧湯津上村!N11</f>
        <v>0</v>
      </c>
      <c r="O11" s="84">
        <f>歳入・旧大田原市!O11+旧・黒羽町!O11+歳入・旧湯津上村!O11</f>
        <v>147</v>
      </c>
      <c r="P11" s="84">
        <f>歳入・旧大田原市!P11+旧・黒羽町!P11+歳入・旧湯津上村!P11</f>
        <v>0</v>
      </c>
      <c r="Q11" s="84">
        <f>歳入・旧大田原市!Q11+旧・黒羽町!Q11+歳入・旧湯津上村!Q11</f>
        <v>1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22">
        <v>0</v>
      </c>
      <c r="Z11" s="122">
        <v>0</v>
      </c>
      <c r="AA11" s="122">
        <v>0</v>
      </c>
      <c r="AB11" s="122">
        <v>0</v>
      </c>
      <c r="AC11" s="140">
        <v>0</v>
      </c>
      <c r="AD11" s="140">
        <v>0</v>
      </c>
      <c r="AE11" s="140">
        <v>0</v>
      </c>
      <c r="AF11" s="140">
        <v>0</v>
      </c>
    </row>
    <row r="12" spans="1:32" ht="15" customHeight="1" x14ac:dyDescent="0.15">
      <c r="A12" s="3" t="s">
        <v>102</v>
      </c>
      <c r="B12" s="7"/>
      <c r="C12" s="7"/>
      <c r="D12" s="83">
        <f>歳入・旧大田原市!D12+旧・黒羽町!D12+歳入・旧湯津上村!D12</f>
        <v>407119</v>
      </c>
      <c r="E12" s="83">
        <f>歳入・旧大田原市!E12+旧・黒羽町!E12+歳入・旧湯津上村!E12</f>
        <v>377103</v>
      </c>
      <c r="F12" s="83">
        <f>歳入・旧大田原市!F12+旧・黒羽町!F12+歳入・旧湯津上村!F12</f>
        <v>326897</v>
      </c>
      <c r="G12" s="83">
        <f>歳入・旧大田原市!G12+旧・黒羽町!G12+歳入・旧湯津上村!G12</f>
        <v>360029</v>
      </c>
      <c r="H12" s="83">
        <f>歳入・旧大田原市!H12+旧・黒羽町!H12+歳入・旧湯津上村!H12</f>
        <v>383628</v>
      </c>
      <c r="I12" s="83">
        <f>歳入・旧大田原市!I12+旧・黒羽町!I12+歳入・旧湯津上村!I12</f>
        <v>381409</v>
      </c>
      <c r="J12" s="83">
        <f>歳入・旧大田原市!J12+旧・黒羽町!J12+歳入・旧湯津上村!J12</f>
        <v>311843</v>
      </c>
      <c r="K12" s="83">
        <f>歳入・旧大田原市!K12+旧・黒羽町!K12+歳入・旧湯津上村!K12</f>
        <v>273629</v>
      </c>
      <c r="L12" s="83">
        <f>歳入・旧大田原市!L12+旧・黒羽町!L12+歳入・旧湯津上村!L12</f>
        <v>261259</v>
      </c>
      <c r="M12" s="83">
        <f>歳入・旧大田原市!M12+旧・黒羽町!M12+歳入・旧湯津上村!M12</f>
        <v>248664</v>
      </c>
      <c r="N12" s="83">
        <f>歳入・旧大田原市!N12+旧・黒羽町!N12+歳入・旧湯津上村!N12</f>
        <v>266075</v>
      </c>
      <c r="O12" s="83">
        <f>歳入・旧大田原市!O12+旧・黒羽町!O12+歳入・旧湯津上村!O12</f>
        <v>235355</v>
      </c>
      <c r="P12" s="83">
        <f>歳入・旧大田原市!P12+旧・黒羽町!P12+歳入・旧湯津上村!P12</f>
        <v>254160</v>
      </c>
      <c r="Q12" s="83">
        <f>歳入・旧大田原市!Q12+旧・黒羽町!Q12+歳入・旧湯津上村!Q12</f>
        <v>242137</v>
      </c>
      <c r="R12" s="7">
        <v>255049</v>
      </c>
      <c r="S12" s="7">
        <v>241669</v>
      </c>
      <c r="T12" s="7">
        <v>242414</v>
      </c>
      <c r="U12" s="7">
        <v>200967</v>
      </c>
      <c r="V12" s="7">
        <v>125830</v>
      </c>
      <c r="W12" s="7">
        <v>115513</v>
      </c>
      <c r="X12" s="7">
        <v>87347</v>
      </c>
      <c r="Y12" s="121">
        <v>122978</v>
      </c>
      <c r="Z12" s="121">
        <v>103211</v>
      </c>
      <c r="AA12" s="121">
        <v>49755</v>
      </c>
      <c r="AB12" s="121">
        <v>76875</v>
      </c>
      <c r="AC12" s="139">
        <v>79376</v>
      </c>
      <c r="AD12" s="139">
        <v>92620</v>
      </c>
      <c r="AE12" s="139">
        <v>121224</v>
      </c>
      <c r="AF12" s="139">
        <v>53730</v>
      </c>
    </row>
    <row r="13" spans="1:32" ht="15" customHeight="1" x14ac:dyDescent="0.15">
      <c r="A13" s="3" t="s">
        <v>343</v>
      </c>
      <c r="B13" s="7"/>
      <c r="C13" s="7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>
        <f>歳入・旧大田原市!Q13+旧・黒羽町!Q13+歳入・旧湯津上村!Q13</f>
        <v>1</v>
      </c>
      <c r="R13" s="7">
        <v>1</v>
      </c>
      <c r="S13" s="7">
        <v>1</v>
      </c>
      <c r="T13" s="7">
        <v>1</v>
      </c>
      <c r="U13" s="7">
        <v>1</v>
      </c>
      <c r="V13" s="7">
        <v>1</v>
      </c>
      <c r="W13" s="7">
        <v>1</v>
      </c>
      <c r="X13" s="7">
        <v>1</v>
      </c>
      <c r="Y13" s="121">
        <v>1</v>
      </c>
      <c r="Z13" s="121">
        <v>1</v>
      </c>
      <c r="AA13" s="121">
        <v>1</v>
      </c>
      <c r="AB13" s="121">
        <v>1</v>
      </c>
      <c r="AC13" s="139"/>
      <c r="AD13" s="139"/>
      <c r="AE13" s="139"/>
      <c r="AF13" s="139">
        <v>16905</v>
      </c>
    </row>
    <row r="14" spans="1:32" ht="15" customHeight="1" x14ac:dyDescent="0.15">
      <c r="A14" s="3" t="s">
        <v>104</v>
      </c>
      <c r="B14" s="7"/>
      <c r="C14" s="7"/>
      <c r="D14" s="83">
        <f>歳入・旧大田原市!D14+旧・黒羽町!D14+歳入・旧湯津上村!D14</f>
        <v>0</v>
      </c>
      <c r="E14" s="83">
        <f>歳入・旧大田原市!E14+旧・黒羽町!E14+歳入・旧湯津上村!E14</f>
        <v>0</v>
      </c>
      <c r="F14" s="83">
        <f>歳入・旧大田原市!F14+旧・黒羽町!F14+歳入・旧湯津上村!F14</f>
        <v>0</v>
      </c>
      <c r="G14" s="83">
        <f>歳入・旧大田原市!G14+旧・黒羽町!G14+歳入・旧湯津上村!G14</f>
        <v>0</v>
      </c>
      <c r="H14" s="83">
        <f>歳入・旧大田原市!H14+旧・黒羽町!H14+歳入・旧湯津上村!H14</f>
        <v>0</v>
      </c>
      <c r="I14" s="83">
        <f>歳入・旧大田原市!I14+旧・黒羽町!I14+歳入・旧湯津上村!I14</f>
        <v>0</v>
      </c>
      <c r="J14" s="83">
        <f>歳入・旧大田原市!J14+旧・黒羽町!J14+歳入・旧湯津上村!J14</f>
        <v>0</v>
      </c>
      <c r="K14" s="83">
        <f>歳入・旧大田原市!K14+旧・黒羽町!K14+歳入・旧湯津上村!K14</f>
        <v>0</v>
      </c>
      <c r="L14" s="83">
        <f>歳入・旧大田原市!L14+旧・黒羽町!L14+歳入・旧湯津上村!L14</f>
        <v>222667</v>
      </c>
      <c r="M14" s="83">
        <f>歳入・旧大田原市!M14+旧・黒羽町!M14+歳入・旧湯津上村!M14</f>
        <v>280282</v>
      </c>
      <c r="N14" s="83">
        <f>歳入・旧大田原市!N14+旧・黒羽町!N14+歳入・旧湯津上村!N14</f>
        <v>300142</v>
      </c>
      <c r="O14" s="83">
        <f>歳入・旧大田原市!O14+旧・黒羽町!O14+歳入・旧湯津上村!O14</f>
        <v>339539</v>
      </c>
      <c r="P14" s="83">
        <f>歳入・旧大田原市!P14+旧・黒羽町!P14+歳入・旧湯津上村!P14</f>
        <v>278331</v>
      </c>
      <c r="Q14" s="83">
        <f>歳入・旧大田原市!Q14+旧・黒羽町!Q14+歳入・旧湯津上村!Q14</f>
        <v>275098</v>
      </c>
      <c r="R14" s="7">
        <v>311024</v>
      </c>
      <c r="S14" s="7">
        <v>273562</v>
      </c>
      <c r="T14" s="7">
        <v>74296</v>
      </c>
      <c r="U14" s="7">
        <v>130661</v>
      </c>
      <c r="V14" s="7">
        <v>148870</v>
      </c>
      <c r="W14" s="7">
        <v>137734</v>
      </c>
      <c r="X14" s="7">
        <v>119146</v>
      </c>
      <c r="Y14" s="121">
        <v>35244</v>
      </c>
      <c r="Z14" s="121">
        <v>37615</v>
      </c>
      <c r="AA14" s="121">
        <v>37615</v>
      </c>
      <c r="AB14" s="121">
        <v>36534</v>
      </c>
      <c r="AC14" s="139">
        <v>40343</v>
      </c>
      <c r="AD14" s="139">
        <v>45976</v>
      </c>
      <c r="AE14" s="139">
        <v>51025</v>
      </c>
      <c r="AF14" s="139">
        <v>161105</v>
      </c>
    </row>
    <row r="15" spans="1:32" ht="15" customHeight="1" x14ac:dyDescent="0.15">
      <c r="A15" s="3" t="s">
        <v>105</v>
      </c>
      <c r="B15" s="7"/>
      <c r="C15" s="7"/>
      <c r="D15" s="83">
        <f>歳入・旧大田原市!D15+旧・黒羽町!D15+歳入・旧湯津上村!D15</f>
        <v>4915209</v>
      </c>
      <c r="E15" s="83">
        <f>歳入・旧大田原市!E15+旧・黒羽町!E15+歳入・旧湯津上村!E15</f>
        <v>5753114</v>
      </c>
      <c r="F15" s="83">
        <f>歳入・旧大田原市!F15+旧・黒羽町!F15+歳入・旧湯津上村!F15</f>
        <v>5592700</v>
      </c>
      <c r="G15" s="83">
        <f>歳入・旧大田原市!G15+旧・黒羽町!G15+歳入・旧湯津上村!G15</f>
        <v>5689818</v>
      </c>
      <c r="H15" s="83">
        <f>歳入・旧大田原市!H15+旧・黒羽町!H15+歳入・旧湯津上村!H15</f>
        <v>6014406</v>
      </c>
      <c r="I15" s="83">
        <f>歳入・旧大田原市!I15+旧・黒羽町!I15+歳入・旧湯津上村!I15</f>
        <v>6373957</v>
      </c>
      <c r="J15" s="83">
        <f>歳入・旧大田原市!J15+旧・黒羽町!J15+歳入・旧湯津上村!J15</f>
        <v>6186676</v>
      </c>
      <c r="K15" s="83">
        <f>歳入・旧大田原市!K15+旧・黒羽町!K15+歳入・旧湯津上村!K15</f>
        <v>6817990</v>
      </c>
      <c r="L15" s="83">
        <f>歳入・旧大田原市!L15+旧・黒羽町!L15+歳入・旧湯津上村!L15</f>
        <v>7489868</v>
      </c>
      <c r="M15" s="83">
        <f>歳入・旧大田原市!M15+旧・黒羽町!M15+歳入・旧湯津上村!M15</f>
        <v>7579124</v>
      </c>
      <c r="N15" s="83">
        <f>歳入・旧大田原市!N15+旧・黒羽町!N15+歳入・旧湯津上村!N15</f>
        <v>6880628</v>
      </c>
      <c r="O15" s="83">
        <f>歳入・旧大田原市!O15+旧・黒羽町!O15+歳入・旧湯津上村!O15</f>
        <v>5690815</v>
      </c>
      <c r="P15" s="83">
        <f>歳入・旧大田原市!P15+旧・黒羽町!P15+歳入・旧湯津上村!P15</f>
        <v>5479852</v>
      </c>
      <c r="Q15" s="83">
        <f>歳入・旧大田原市!Q15+旧・黒羽町!Q15+歳入・旧湯津上村!Q15</f>
        <v>5018178</v>
      </c>
      <c r="R15" s="7">
        <v>4620813</v>
      </c>
      <c r="S15" s="7">
        <v>4388217</v>
      </c>
      <c r="T15" s="7">
        <v>4474143</v>
      </c>
      <c r="U15" s="7">
        <v>5305847</v>
      </c>
      <c r="V15" s="7">
        <v>6068904</v>
      </c>
      <c r="W15" s="7">
        <v>7018865</v>
      </c>
      <c r="X15" s="7">
        <v>7641602</v>
      </c>
      <c r="Y15" s="121">
        <v>7367651</v>
      </c>
      <c r="Z15" s="121">
        <v>7085757</v>
      </c>
      <c r="AA15" s="121">
        <v>7085757</v>
      </c>
      <c r="AB15" s="121">
        <v>7153258</v>
      </c>
      <c r="AC15" s="139">
        <v>7070370</v>
      </c>
      <c r="AD15" s="139">
        <v>7605523</v>
      </c>
      <c r="AE15" s="139">
        <v>7081448</v>
      </c>
      <c r="AF15" s="139">
        <v>6452456</v>
      </c>
    </row>
    <row r="16" spans="1:32" ht="15" customHeight="1" x14ac:dyDescent="0.15">
      <c r="A16" s="3" t="s">
        <v>106</v>
      </c>
      <c r="B16" s="6"/>
      <c r="C16" s="6"/>
      <c r="D16" s="85">
        <f>歳入・旧大田原市!D16+旧・黒羽町!D16+歳入・旧湯津上村!D16</f>
        <v>4303662</v>
      </c>
      <c r="E16" s="85">
        <f>歳入・旧大田原市!E16+旧・黒羽町!E16+歳入・旧湯津上村!E16</f>
        <v>5118285</v>
      </c>
      <c r="F16" s="85">
        <f>歳入・旧大田原市!F16+旧・黒羽町!F16+歳入・旧湯津上村!F16</f>
        <v>0</v>
      </c>
      <c r="G16" s="85">
        <f>歳入・旧大田原市!G16+旧・黒羽町!G16+歳入・旧湯津上村!G16</f>
        <v>0</v>
      </c>
      <c r="H16" s="85">
        <f>歳入・旧大田原市!H16+旧・黒羽町!H16+歳入・旧湯津上村!H16</f>
        <v>0</v>
      </c>
      <c r="I16" s="85">
        <f>歳入・旧大田原市!I16+旧・黒羽町!I16+歳入・旧湯津上村!I16</f>
        <v>0</v>
      </c>
      <c r="J16" s="85">
        <f>歳入・旧大田原市!J16+旧・黒羽町!J16+歳入・旧湯津上村!J16</f>
        <v>5481593</v>
      </c>
      <c r="K16" s="85">
        <f>歳入・旧大田原市!K16+旧・黒羽町!K16+歳入・旧湯津上村!K16</f>
        <v>6027918</v>
      </c>
      <c r="L16" s="85">
        <f>歳入・旧大田原市!L16+旧・黒羽町!L16+歳入・旧湯津上村!L16</f>
        <v>6594944</v>
      </c>
      <c r="M16" s="85">
        <f>歳入・旧大田原市!M16+旧・黒羽町!M16+歳入・旧湯津上村!M16</f>
        <v>6649652</v>
      </c>
      <c r="N16" s="85">
        <f>歳入・旧大田原市!N16+旧・黒羽町!N16+歳入・旧湯津上村!N16</f>
        <v>5977200</v>
      </c>
      <c r="O16" s="85">
        <f>歳入・旧大田原市!O16+旧・黒羽町!O16+歳入・旧湯津上村!O16</f>
        <v>4822650</v>
      </c>
      <c r="P16" s="85">
        <f>歳入・旧大田原市!P16+旧・黒羽町!P16+歳入・旧湯津上村!P16</f>
        <v>4673978</v>
      </c>
      <c r="Q16" s="85">
        <f>歳入・旧大田原市!Q16+旧・黒羽町!Q16+歳入・旧湯津上村!Q16</f>
        <v>4287380</v>
      </c>
      <c r="R16" s="6">
        <v>3771317</v>
      </c>
      <c r="S16" s="6">
        <v>3585021</v>
      </c>
      <c r="T16" s="6">
        <v>3750064</v>
      </c>
      <c r="U16" s="6">
        <v>4599988</v>
      </c>
      <c r="V16" s="6">
        <v>5327245</v>
      </c>
      <c r="W16" s="6">
        <v>6245429</v>
      </c>
      <c r="X16" s="6">
        <v>6050319</v>
      </c>
      <c r="Y16" s="6">
        <v>6172528</v>
      </c>
      <c r="Z16" s="6">
        <v>6240460</v>
      </c>
      <c r="AA16" s="6">
        <v>6240460</v>
      </c>
      <c r="AB16" s="6">
        <v>6224813</v>
      </c>
      <c r="AC16" s="79">
        <v>6313944</v>
      </c>
      <c r="AD16" s="79">
        <v>5869587</v>
      </c>
      <c r="AE16" s="79">
        <v>5611792</v>
      </c>
      <c r="AF16" s="79">
        <v>5569938</v>
      </c>
    </row>
    <row r="17" spans="1:32" ht="15" customHeight="1" x14ac:dyDescent="0.15">
      <c r="A17" s="3" t="s">
        <v>107</v>
      </c>
      <c r="B17" s="6"/>
      <c r="C17" s="6"/>
      <c r="D17" s="85">
        <f>歳入・旧大田原市!D17+旧・黒羽町!D17+歳入・旧湯津上村!D17</f>
        <v>611547</v>
      </c>
      <c r="E17" s="85">
        <f>歳入・旧大田原市!E17+旧・黒羽町!E17+歳入・旧湯津上村!E17</f>
        <v>634829</v>
      </c>
      <c r="F17" s="85">
        <f>歳入・旧大田原市!F17+旧・黒羽町!F17+歳入・旧湯津上村!F17</f>
        <v>0</v>
      </c>
      <c r="G17" s="85">
        <f>歳入・旧大田原市!G17+旧・黒羽町!G17+歳入・旧湯津上村!G17</f>
        <v>0</v>
      </c>
      <c r="H17" s="85">
        <f>歳入・旧大田原市!H17+旧・黒羽町!H17+歳入・旧湯津上村!H17</f>
        <v>0</v>
      </c>
      <c r="I17" s="85">
        <f>歳入・旧大田原市!I17+旧・黒羽町!I17+歳入・旧湯津上村!I17</f>
        <v>0</v>
      </c>
      <c r="J17" s="85">
        <f>歳入・旧大田原市!J17+旧・黒羽町!J17+歳入・旧湯津上村!J17</f>
        <v>705083</v>
      </c>
      <c r="K17" s="85">
        <f>歳入・旧大田原市!K17+旧・黒羽町!K17+歳入・旧湯津上村!K17</f>
        <v>790072</v>
      </c>
      <c r="L17" s="85">
        <f>歳入・旧大田原市!L17+旧・黒羽町!L17+歳入・旧湯津上村!L17</f>
        <v>894933</v>
      </c>
      <c r="M17" s="85">
        <f>歳入・旧大田原市!M17+旧・黒羽町!M17+歳入・旧湯津上村!M17</f>
        <v>929472</v>
      </c>
      <c r="N17" s="85">
        <f>歳入・旧大田原市!N17+旧・黒羽町!N17+歳入・旧湯津上村!N17</f>
        <v>903428</v>
      </c>
      <c r="O17" s="85">
        <f>歳入・旧大田原市!O17+旧・黒羽町!O17+歳入・旧湯津上村!O17</f>
        <v>868165</v>
      </c>
      <c r="P17" s="85">
        <f>歳入・旧大田原市!P17+旧・黒羽町!P17+歳入・旧湯津上村!P17</f>
        <v>805874</v>
      </c>
      <c r="Q17" s="85">
        <f>歳入・旧大田原市!Q17+旧・黒羽町!Q17+歳入・旧湯津上村!Q17</f>
        <v>730798</v>
      </c>
      <c r="R17" s="6">
        <v>849496</v>
      </c>
      <c r="S17" s="6">
        <v>803196</v>
      </c>
      <c r="T17" s="6">
        <v>724079</v>
      </c>
      <c r="U17" s="6">
        <v>705859</v>
      </c>
      <c r="V17" s="6">
        <v>741659</v>
      </c>
      <c r="W17" s="6">
        <v>773436</v>
      </c>
      <c r="X17" s="6">
        <v>978632</v>
      </c>
      <c r="Y17" s="6">
        <v>757204</v>
      </c>
      <c r="Z17" s="6">
        <v>845297</v>
      </c>
      <c r="AA17" s="6">
        <v>845297</v>
      </c>
      <c r="AB17" s="6">
        <v>928445</v>
      </c>
      <c r="AC17" s="79">
        <v>734818</v>
      </c>
      <c r="AD17" s="79">
        <v>696337</v>
      </c>
      <c r="AE17" s="79">
        <v>705195</v>
      </c>
      <c r="AF17" s="79">
        <v>741574</v>
      </c>
    </row>
    <row r="18" spans="1:32" ht="15" customHeight="1" x14ac:dyDescent="0.15">
      <c r="A18" s="3" t="s">
        <v>324</v>
      </c>
      <c r="B18" s="6"/>
      <c r="C18" s="6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6"/>
      <c r="S18" s="6"/>
      <c r="T18" s="6"/>
      <c r="U18" s="6"/>
      <c r="V18" s="6"/>
      <c r="W18" s="6"/>
      <c r="X18" s="6">
        <v>612651</v>
      </c>
      <c r="Y18" s="6">
        <v>437919</v>
      </c>
      <c r="Z18" s="6"/>
      <c r="AA18" s="6"/>
      <c r="AB18" s="6"/>
      <c r="AC18" s="79">
        <v>21608</v>
      </c>
      <c r="AD18" s="79">
        <v>1039599</v>
      </c>
      <c r="AE18" s="79">
        <v>764461</v>
      </c>
      <c r="AF18" s="79">
        <v>140944</v>
      </c>
    </row>
    <row r="19" spans="1:32" ht="15" customHeight="1" x14ac:dyDescent="0.15">
      <c r="A19" s="3" t="s">
        <v>108</v>
      </c>
      <c r="B19" s="7"/>
      <c r="C19" s="7"/>
      <c r="D19" s="83">
        <f>歳入・旧大田原市!D18+旧・黒羽町!D18+歳入・旧湯津上村!D18</f>
        <v>14774</v>
      </c>
      <c r="E19" s="83">
        <f>歳入・旧大田原市!E18+旧・黒羽町!E18+歳入・旧湯津上村!E18</f>
        <v>14274</v>
      </c>
      <c r="F19" s="83">
        <f>歳入・旧大田原市!F18+旧・黒羽町!F18+歳入・旧湯津上村!F18</f>
        <v>15038</v>
      </c>
      <c r="G19" s="83">
        <f>歳入・旧大田原市!G18+旧・黒羽町!G18+歳入・旧湯津上村!G18</f>
        <v>15822</v>
      </c>
      <c r="H19" s="83">
        <f>歳入・旧大田原市!H18+旧・黒羽町!H18+歳入・旧湯津上村!H18</f>
        <v>15352</v>
      </c>
      <c r="I19" s="83">
        <f>歳入・旧大田原市!I18+旧・黒羽町!I18+歳入・旧湯津上村!I18</f>
        <v>14714</v>
      </c>
      <c r="J19" s="83">
        <f>歳入・旧大田原市!J18+旧・黒羽町!J18+歳入・旧湯津上村!J18</f>
        <v>14113</v>
      </c>
      <c r="K19" s="83">
        <f>歳入・旧大田原市!K18+旧・黒羽町!K18+歳入・旧湯津上村!K18</f>
        <v>14756</v>
      </c>
      <c r="L19" s="83">
        <f>歳入・旧大田原市!L18+旧・黒羽町!L18+歳入・旧湯津上村!L18</f>
        <v>15270</v>
      </c>
      <c r="M19" s="83">
        <f>歳入・旧大田原市!M18+旧・黒羽町!M18+歳入・旧湯津上村!M18</f>
        <v>13103</v>
      </c>
      <c r="N19" s="83">
        <f>歳入・旧大田原市!N18+旧・黒羽町!N18+歳入・旧湯津上村!N18</f>
        <v>13360</v>
      </c>
      <c r="O19" s="83">
        <f>歳入・旧大田原市!O18+旧・黒羽町!O18+歳入・旧湯津上村!O18</f>
        <v>13151</v>
      </c>
      <c r="P19" s="83">
        <f>歳入・旧大田原市!P18+旧・黒羽町!P18+歳入・旧湯津上村!P18</f>
        <v>14190</v>
      </c>
      <c r="Q19" s="83">
        <f>歳入・旧大田原市!Q18+旧・黒羽町!Q18+歳入・旧湯津上村!Q18</f>
        <v>14161</v>
      </c>
      <c r="R19" s="7">
        <v>14050</v>
      </c>
      <c r="S19" s="7">
        <v>14187</v>
      </c>
      <c r="T19" s="7">
        <v>13912</v>
      </c>
      <c r="U19" s="7">
        <v>12712</v>
      </c>
      <c r="V19" s="7">
        <v>12559</v>
      </c>
      <c r="W19" s="7">
        <v>11889</v>
      </c>
      <c r="X19" s="7">
        <v>11416</v>
      </c>
      <c r="Y19" s="121">
        <v>10662</v>
      </c>
      <c r="Z19" s="121">
        <v>9376</v>
      </c>
      <c r="AA19" s="121">
        <v>7686</v>
      </c>
      <c r="AB19" s="121">
        <v>7691</v>
      </c>
      <c r="AC19" s="139">
        <v>7741</v>
      </c>
      <c r="AD19" s="139">
        <v>7668</v>
      </c>
      <c r="AE19" s="139">
        <v>6874</v>
      </c>
      <c r="AF19" s="139">
        <v>6645</v>
      </c>
    </row>
    <row r="20" spans="1:32" ht="15" customHeight="1" x14ac:dyDescent="0.15">
      <c r="A20" s="3" t="s">
        <v>109</v>
      </c>
      <c r="B20" s="7"/>
      <c r="C20" s="7"/>
      <c r="D20" s="83">
        <f>歳入・旧大田原市!D19+旧・黒羽町!D19+歳入・旧湯津上村!D19</f>
        <v>158451</v>
      </c>
      <c r="E20" s="83">
        <f>歳入・旧大田原市!E19+旧・黒羽町!E19+歳入・旧湯津上村!E19</f>
        <v>206542</v>
      </c>
      <c r="F20" s="83">
        <f>歳入・旧大田原市!F19+旧・黒羽町!F19+歳入・旧湯津上村!F19</f>
        <v>487146</v>
      </c>
      <c r="G20" s="83">
        <f>歳入・旧大田原市!G19+旧・黒羽町!G19+歳入・旧湯津上村!G19</f>
        <v>694942</v>
      </c>
      <c r="H20" s="83">
        <f>歳入・旧大田原市!H19+旧・黒羽町!H19+歳入・旧湯津上村!H19</f>
        <v>1014828</v>
      </c>
      <c r="I20" s="83">
        <f>歳入・旧大田原市!I19+旧・黒羽町!I19+歳入・旧湯津上村!I19</f>
        <v>682851</v>
      </c>
      <c r="J20" s="83">
        <f>歳入・旧大田原市!J19+旧・黒羽町!J19+歳入・旧湯津上村!J19</f>
        <v>674467</v>
      </c>
      <c r="K20" s="83">
        <f>歳入・旧大田原市!K19+旧・黒羽町!K19+歳入・旧湯津上村!K19</f>
        <v>646611</v>
      </c>
      <c r="L20" s="83">
        <f>歳入・旧大田原市!L19+旧・黒羽町!L19+歳入・旧湯津上村!L19</f>
        <v>597405</v>
      </c>
      <c r="M20" s="83">
        <f>歳入・旧大田原市!M19+旧・黒羽町!M19+歳入・旧湯津上村!M19</f>
        <v>520959</v>
      </c>
      <c r="N20" s="83">
        <f>歳入・旧大田原市!N19+旧・黒羽町!N19+歳入・旧湯津上村!N19</f>
        <v>527897</v>
      </c>
      <c r="O20" s="83">
        <f>歳入・旧大田原市!O19+旧・黒羽町!O19+歳入・旧湯津上村!O19</f>
        <v>464857</v>
      </c>
      <c r="P20" s="83">
        <f>歳入・旧大田原市!P19+旧・黒羽町!P19+歳入・旧湯津上村!P19</f>
        <v>392118</v>
      </c>
      <c r="Q20" s="83">
        <f>歳入・旧大田原市!Q19+旧・黒羽町!Q19+歳入・旧湯津上村!Q19</f>
        <v>319785</v>
      </c>
      <c r="R20" s="7">
        <v>200348</v>
      </c>
      <c r="S20" s="7">
        <v>222710</v>
      </c>
      <c r="T20" s="7">
        <v>230984</v>
      </c>
      <c r="U20" s="7">
        <v>235924</v>
      </c>
      <c r="V20" s="7">
        <v>237070</v>
      </c>
      <c r="W20" s="7">
        <v>239767</v>
      </c>
      <c r="X20" s="7">
        <v>240516</v>
      </c>
      <c r="Y20" s="121">
        <v>242058</v>
      </c>
      <c r="Z20" s="121">
        <v>268102</v>
      </c>
      <c r="AA20" s="121">
        <v>297241</v>
      </c>
      <c r="AB20" s="121">
        <v>290809</v>
      </c>
      <c r="AC20" s="139">
        <v>278790</v>
      </c>
      <c r="AD20" s="139">
        <v>274532</v>
      </c>
      <c r="AE20" s="139">
        <v>287387</v>
      </c>
      <c r="AF20" s="139">
        <v>253722</v>
      </c>
    </row>
    <row r="21" spans="1:32" ht="15" customHeight="1" x14ac:dyDescent="0.15">
      <c r="A21" s="3" t="s">
        <v>110</v>
      </c>
      <c r="B21" s="7"/>
      <c r="C21" s="7"/>
      <c r="D21" s="83">
        <f>歳入・旧大田原市!D20+旧・黒羽町!D20+歳入・旧湯津上村!D20</f>
        <v>356622</v>
      </c>
      <c r="E21" s="83">
        <f>歳入・旧大田原市!E20+旧・黒羽町!E20+歳入・旧湯津上村!E20</f>
        <v>378280</v>
      </c>
      <c r="F21" s="83">
        <f>歳入・旧大田原市!F20+旧・黒羽町!F20+歳入・旧湯津上村!F20</f>
        <v>425532</v>
      </c>
      <c r="G21" s="83">
        <f>歳入・旧大田原市!G20+旧・黒羽町!G20+歳入・旧湯津上村!G20</f>
        <v>447668</v>
      </c>
      <c r="H21" s="83">
        <f>歳入・旧大田原市!H20+旧・黒羽町!H20+歳入・旧湯津上村!H20</f>
        <v>426899</v>
      </c>
      <c r="I21" s="83">
        <f>歳入・旧大田原市!I20+旧・黒羽町!I20+歳入・旧湯津上村!I20</f>
        <v>433187</v>
      </c>
      <c r="J21" s="83">
        <f>歳入・旧大田原市!J20+旧・黒羽町!J20+歳入・旧湯津上村!J20</f>
        <v>438052</v>
      </c>
      <c r="K21" s="83">
        <f>歳入・旧大田原市!K20+旧・黒羽町!K20+歳入・旧湯津上村!K20</f>
        <v>495391</v>
      </c>
      <c r="L21" s="83">
        <f>歳入・旧大田原市!L20+旧・黒羽町!L20+歳入・旧湯津上村!L20</f>
        <v>529070</v>
      </c>
      <c r="M21" s="83">
        <f>歳入・旧大田原市!M20+旧・黒羽町!M20+歳入・旧湯津上村!M20</f>
        <v>525702</v>
      </c>
      <c r="N21" s="83">
        <f>歳入・旧大田原市!N20+旧・黒羽町!N20+歳入・旧湯津上村!N20</f>
        <v>533946</v>
      </c>
      <c r="O21" s="83">
        <f>歳入・旧大田原市!O20+旧・黒羽町!O20+歳入・旧湯津上村!O20</f>
        <v>655460</v>
      </c>
      <c r="P21" s="83">
        <f>歳入・旧大田原市!P20+旧・黒羽町!P20+歳入・旧湯津上村!P20</f>
        <v>519695</v>
      </c>
      <c r="Q21" s="83">
        <f>歳入・旧大田原市!Q20+旧・黒羽町!Q20+歳入・旧湯津上村!Q20</f>
        <v>522129</v>
      </c>
      <c r="R21" s="7">
        <v>523127</v>
      </c>
      <c r="S21" s="7">
        <v>520475</v>
      </c>
      <c r="T21" s="7">
        <v>545316</v>
      </c>
      <c r="U21" s="7">
        <v>556092</v>
      </c>
      <c r="V21" s="7">
        <v>555126</v>
      </c>
      <c r="W21" s="7">
        <v>662388</v>
      </c>
      <c r="X21" s="7">
        <v>535817</v>
      </c>
      <c r="Y21" s="121">
        <v>527556</v>
      </c>
      <c r="Z21" s="121">
        <v>473202</v>
      </c>
      <c r="AA21" s="121">
        <v>473298</v>
      </c>
      <c r="AB21" s="121">
        <v>451757</v>
      </c>
      <c r="AC21" s="139">
        <v>453147</v>
      </c>
      <c r="AD21" s="139">
        <v>438223</v>
      </c>
      <c r="AE21" s="139">
        <v>439665</v>
      </c>
      <c r="AF21" s="139">
        <v>390869</v>
      </c>
    </row>
    <row r="22" spans="1:32" ht="15" customHeight="1" x14ac:dyDescent="0.15">
      <c r="A22" s="4" t="s">
        <v>111</v>
      </c>
      <c r="B22" s="8"/>
      <c r="C22" s="8"/>
      <c r="D22" s="86">
        <f>歳入・旧大田原市!D21+旧・黒羽町!D21+歳入・旧湯津上村!D21</f>
        <v>48017</v>
      </c>
      <c r="E22" s="86">
        <f>歳入・旧大田原市!E21+旧・黒羽町!E21+歳入・旧湯津上村!E21</f>
        <v>49606</v>
      </c>
      <c r="F22" s="86">
        <f>歳入・旧大田原市!F21+旧・黒羽町!F21+歳入・旧湯津上村!F21</f>
        <v>52144</v>
      </c>
      <c r="G22" s="86">
        <f>歳入・旧大田原市!G21+旧・黒羽町!G21+歳入・旧湯津上村!G21</f>
        <v>52222</v>
      </c>
      <c r="H22" s="86">
        <f>歳入・旧大田原市!H21+旧・黒羽町!H21+歳入・旧湯津上村!H21</f>
        <v>58646</v>
      </c>
      <c r="I22" s="86">
        <f>歳入・旧大田原市!I21+旧・黒羽町!I21+歳入・旧湯津上村!I21</f>
        <v>58530</v>
      </c>
      <c r="J22" s="86">
        <f>歳入・旧大田原市!J21+旧・黒羽町!J21+歳入・旧湯津上村!J21</f>
        <v>59966</v>
      </c>
      <c r="K22" s="86">
        <f>歳入・旧大田原市!K21+旧・黒羽町!K21+歳入・旧湯津上村!K21</f>
        <v>61178</v>
      </c>
      <c r="L22" s="86">
        <f>歳入・旧大田原市!L21+旧・黒羽町!L21+歳入・旧湯津上村!L21</f>
        <v>62826</v>
      </c>
      <c r="M22" s="86">
        <f>歳入・旧大田原市!M21+旧・黒羽町!M21+歳入・旧湯津上村!M21</f>
        <v>68541</v>
      </c>
      <c r="N22" s="86">
        <f>歳入・旧大田原市!N21+旧・黒羽町!N21+歳入・旧湯津上村!N21</f>
        <v>69354</v>
      </c>
      <c r="O22" s="86">
        <f>歳入・旧大田原市!O21+旧・黒羽町!O21+歳入・旧湯津上村!O21</f>
        <v>71455</v>
      </c>
      <c r="P22" s="86">
        <f>歳入・旧大田原市!P21+旧・黒羽町!P21+歳入・旧湯津上村!P21</f>
        <v>42861</v>
      </c>
      <c r="Q22" s="86">
        <f>歳入・旧大田原市!Q21+旧・黒羽町!Q21+歳入・旧湯津上村!Q21</f>
        <v>41468</v>
      </c>
      <c r="R22" s="8">
        <v>44700</v>
      </c>
      <c r="S22" s="8">
        <v>41305</v>
      </c>
      <c r="T22" s="8">
        <v>43000</v>
      </c>
      <c r="U22" s="8">
        <v>42532</v>
      </c>
      <c r="V22" s="8">
        <v>41977</v>
      </c>
      <c r="W22" s="8">
        <v>41937</v>
      </c>
      <c r="X22" s="8">
        <v>41292</v>
      </c>
      <c r="Y22" s="123">
        <v>56874</v>
      </c>
      <c r="Z22" s="123">
        <v>56033</v>
      </c>
      <c r="AA22" s="123">
        <v>52116</v>
      </c>
      <c r="AB22" s="123">
        <v>60033</v>
      </c>
      <c r="AC22" s="141">
        <v>51218</v>
      </c>
      <c r="AD22" s="146">
        <v>46829</v>
      </c>
      <c r="AE22" s="146">
        <v>44768</v>
      </c>
      <c r="AF22" s="146">
        <v>42218</v>
      </c>
    </row>
    <row r="23" spans="1:32" ht="15" customHeight="1" x14ac:dyDescent="0.15">
      <c r="A23" s="3" t="s">
        <v>112</v>
      </c>
      <c r="B23" s="7"/>
      <c r="C23" s="7"/>
      <c r="D23" s="83">
        <f>歳入・旧大田原市!D22+旧・黒羽町!D22+歳入・旧湯津上村!D22</f>
        <v>1828507</v>
      </c>
      <c r="E23" s="83">
        <f>歳入・旧大田原市!E22+旧・黒羽町!E22+歳入・旧湯津上村!E22</f>
        <v>2123528</v>
      </c>
      <c r="F23" s="83">
        <f>歳入・旧大田原市!F22+旧・黒羽町!F22+歳入・旧湯津上村!F22</f>
        <v>2285788</v>
      </c>
      <c r="G23" s="83">
        <f>歳入・旧大田原市!G22+旧・黒羽町!G22+歳入・旧湯津上村!G22</f>
        <v>1862137</v>
      </c>
      <c r="H23" s="83">
        <f>歳入・旧大田原市!H22+旧・黒羽町!H22+歳入・旧湯津上村!H22</f>
        <v>1785017</v>
      </c>
      <c r="I23" s="83">
        <f>歳入・旧大田原市!I22+旧・黒羽町!I22+歳入・旧湯津上村!I22</f>
        <v>1902416</v>
      </c>
      <c r="J23" s="83">
        <f>歳入・旧大田原市!J22+旧・黒羽町!J22+歳入・旧湯津上村!J22</f>
        <v>1756984</v>
      </c>
      <c r="K23" s="83">
        <f>歳入・旧大田原市!K22+旧・黒羽町!K22+歳入・旧湯津上村!K22</f>
        <v>2317607</v>
      </c>
      <c r="L23" s="83">
        <f>歳入・旧大田原市!L22+旧・黒羽町!L22+歳入・旧湯津上村!L22</f>
        <v>2238757</v>
      </c>
      <c r="M23" s="83">
        <f>歳入・旧大田原市!M22+旧・黒羽町!M22+歳入・旧湯津上村!M22</f>
        <v>1281414</v>
      </c>
      <c r="N23" s="83">
        <f>歳入・旧大田原市!N22+旧・黒羽町!N22+歳入・旧湯津上村!N22</f>
        <v>1456352</v>
      </c>
      <c r="O23" s="83">
        <f>歳入・旧大田原市!O22+旧・黒羽町!O22+歳入・旧湯津上村!O22</f>
        <v>1363928</v>
      </c>
      <c r="P23" s="83">
        <f>歳入・旧大田原市!P22+旧・黒羽町!P22+歳入・旧湯津上村!P22</f>
        <v>1634996</v>
      </c>
      <c r="Q23" s="83">
        <f>歳入・旧大田原市!Q22+旧・黒羽町!Q22+歳入・旧湯津上村!Q22</f>
        <v>1774569</v>
      </c>
      <c r="R23" s="7">
        <v>2075929</v>
      </c>
      <c r="S23" s="7">
        <v>2383149</v>
      </c>
      <c r="T23" s="7">
        <v>3166131</v>
      </c>
      <c r="U23" s="7">
        <v>2883131</v>
      </c>
      <c r="V23" s="7">
        <v>5802907</v>
      </c>
      <c r="W23" s="7">
        <v>4510924</v>
      </c>
      <c r="X23" s="7">
        <v>4299026</v>
      </c>
      <c r="Y23" s="121">
        <v>4467103</v>
      </c>
      <c r="Z23" s="121">
        <v>6017746</v>
      </c>
      <c r="AA23" s="121">
        <v>4126163</v>
      </c>
      <c r="AB23" s="121">
        <v>4585909</v>
      </c>
      <c r="AC23" s="139">
        <v>4618758</v>
      </c>
      <c r="AD23" s="139">
        <v>4442067</v>
      </c>
      <c r="AE23" s="139">
        <v>4332208</v>
      </c>
      <c r="AF23" s="139">
        <v>4471103</v>
      </c>
    </row>
    <row r="24" spans="1:32" ht="15" customHeight="1" x14ac:dyDescent="0.15">
      <c r="A24" s="3" t="s">
        <v>113</v>
      </c>
      <c r="B24" s="7"/>
      <c r="C24" s="7"/>
      <c r="D24" s="83">
        <f>歳入・旧大田原市!D23+旧・黒羽町!D23+歳入・旧湯津上村!D23</f>
        <v>1275638</v>
      </c>
      <c r="E24" s="83">
        <f>歳入・旧大田原市!E23+旧・黒羽町!E23+歳入・旧湯津上村!E23</f>
        <v>1263811</v>
      </c>
      <c r="F24" s="83">
        <f>歳入・旧大田原市!F23+旧・黒羽町!F23+歳入・旧湯津上村!F23</f>
        <v>1495826</v>
      </c>
      <c r="G24" s="83">
        <f>歳入・旧大田原市!G23+旧・黒羽町!G23+歳入・旧湯津上村!G23</f>
        <v>1386839</v>
      </c>
      <c r="H24" s="83">
        <f>歳入・旧大田原市!H23+旧・黒羽町!H23+歳入・旧湯津上村!H23</f>
        <v>1473489</v>
      </c>
      <c r="I24" s="83">
        <f>歳入・旧大田原市!I23+旧・黒羽町!I23+歳入・旧湯津上村!I23</f>
        <v>2149473</v>
      </c>
      <c r="J24" s="83">
        <f>歳入・旧大田原市!J23+旧・黒羽町!J23+歳入・旧湯津上村!J23</f>
        <v>2193051</v>
      </c>
      <c r="K24" s="83">
        <f>歳入・旧大田原市!K23+旧・黒羽町!K23+歳入・旧湯津上村!K23</f>
        <v>1690965</v>
      </c>
      <c r="L24" s="83">
        <f>歳入・旧大田原市!L23+旧・黒羽町!L23+歳入・旧湯津上村!L23</f>
        <v>1892990</v>
      </c>
      <c r="M24" s="83">
        <f>歳入・旧大田原市!M23+旧・黒羽町!M23+歳入・旧湯津上村!M23</f>
        <v>1260009</v>
      </c>
      <c r="N24" s="83">
        <f>歳入・旧大田原市!N23+旧・黒羽町!N23+歳入・旧湯津上村!N23</f>
        <v>1317858</v>
      </c>
      <c r="O24" s="83">
        <f>歳入・旧大田原市!O23+旧・黒羽町!O23+歳入・旧湯津上村!O23</f>
        <v>1281199</v>
      </c>
      <c r="P24" s="83">
        <f>歳入・旧大田原市!P23+旧・黒羽町!P23+歳入・旧湯津上村!P23</f>
        <v>1535395</v>
      </c>
      <c r="Q24" s="83">
        <f>歳入・旧大田原市!Q23+旧・黒羽町!Q23+歳入・旧湯津上村!Q23</f>
        <v>1452434</v>
      </c>
      <c r="R24" s="7">
        <v>1355469</v>
      </c>
      <c r="S24" s="7">
        <v>1320625</v>
      </c>
      <c r="T24" s="7">
        <v>1589873</v>
      </c>
      <c r="U24" s="7">
        <v>1515392</v>
      </c>
      <c r="V24" s="7">
        <v>1481280</v>
      </c>
      <c r="W24" s="7">
        <v>1857275</v>
      </c>
      <c r="X24" s="7">
        <v>2150715</v>
      </c>
      <c r="Y24" s="121">
        <v>2036618</v>
      </c>
      <c r="Z24" s="121">
        <v>2881365</v>
      </c>
      <c r="AA24" s="121">
        <v>2094851</v>
      </c>
      <c r="AB24" s="121">
        <v>2152715</v>
      </c>
      <c r="AC24" s="139">
        <v>2637762</v>
      </c>
      <c r="AD24" s="139">
        <v>2438275</v>
      </c>
      <c r="AE24" s="139">
        <v>2279991</v>
      </c>
      <c r="AF24" s="139">
        <v>2542058</v>
      </c>
    </row>
    <row r="25" spans="1:32" ht="15" customHeight="1" x14ac:dyDescent="0.15">
      <c r="A25" s="3" t="s">
        <v>114</v>
      </c>
      <c r="B25" s="7"/>
      <c r="C25" s="7"/>
      <c r="D25" s="83">
        <f>歳入・旧大田原市!D24+旧・黒羽町!D24+歳入・旧湯津上村!D24</f>
        <v>620386</v>
      </c>
      <c r="E25" s="83">
        <f>歳入・旧大田原市!E24+旧・黒羽町!E24+歳入・旧湯津上村!E24</f>
        <v>572197</v>
      </c>
      <c r="F25" s="83">
        <f>歳入・旧大田原市!F24+旧・黒羽町!F24+歳入・旧湯津上村!F24</f>
        <v>517766</v>
      </c>
      <c r="G25" s="83">
        <f>歳入・旧大田原市!G24+旧・黒羽町!G24+歳入・旧湯津上村!G24</f>
        <v>166455</v>
      </c>
      <c r="H25" s="83">
        <f>歳入・旧大田原市!H24+旧・黒羽町!H24+歳入・旧湯津上村!H24</f>
        <v>193677</v>
      </c>
      <c r="I25" s="83">
        <f>歳入・旧大田原市!I24+旧・黒羽町!I24+歳入・旧湯津上村!I24</f>
        <v>80712</v>
      </c>
      <c r="J25" s="83">
        <f>歳入・旧大田原市!J24+旧・黒羽町!J24+歳入・旧湯津上村!J24</f>
        <v>143954</v>
      </c>
      <c r="K25" s="83">
        <f>歳入・旧大田原市!K24+旧・黒羽町!K24+歳入・旧湯津上村!K24</f>
        <v>270211</v>
      </c>
      <c r="L25" s="83">
        <f>歳入・旧大田原市!L24+旧・黒羽町!L24+歳入・旧湯津上村!L24</f>
        <v>96241</v>
      </c>
      <c r="M25" s="83">
        <f>歳入・旧大田原市!M24+旧・黒羽町!M24+歳入・旧湯津上村!M24</f>
        <v>193257</v>
      </c>
      <c r="N25" s="83">
        <f>歳入・旧大田原市!N24+旧・黒羽町!N24+歳入・旧湯津上村!N24</f>
        <v>65961</v>
      </c>
      <c r="O25" s="83">
        <f>歳入・旧大田原市!O24+旧・黒羽町!O24+歳入・旧湯津上村!O24</f>
        <v>42815</v>
      </c>
      <c r="P25" s="83">
        <f>歳入・旧大田原市!P24+旧・黒羽町!P24+歳入・旧湯津上村!P24</f>
        <v>269278</v>
      </c>
      <c r="Q25" s="83">
        <f>歳入・旧大田原市!Q24+旧・黒羽町!Q24+歳入・旧湯津上村!Q24</f>
        <v>449862</v>
      </c>
      <c r="R25" s="7">
        <v>224585</v>
      </c>
      <c r="S25" s="7">
        <v>62307</v>
      </c>
      <c r="T25" s="7">
        <v>131291</v>
      </c>
      <c r="U25" s="7">
        <v>276523</v>
      </c>
      <c r="V25" s="7">
        <v>295861</v>
      </c>
      <c r="W25" s="7">
        <v>228519</v>
      </c>
      <c r="X25" s="7">
        <v>185552</v>
      </c>
      <c r="Y25" s="121">
        <v>198610</v>
      </c>
      <c r="Z25" s="121">
        <v>264288</v>
      </c>
      <c r="AA25" s="121">
        <v>327869</v>
      </c>
      <c r="AB25" s="121">
        <v>890656</v>
      </c>
      <c r="AC25" s="139">
        <v>195923</v>
      </c>
      <c r="AD25" s="139">
        <v>141291</v>
      </c>
      <c r="AE25" s="139">
        <v>165250</v>
      </c>
      <c r="AF25" s="139">
        <v>128668</v>
      </c>
    </row>
    <row r="26" spans="1:32" ht="15" customHeight="1" x14ac:dyDescent="0.15">
      <c r="A26" s="3" t="s">
        <v>115</v>
      </c>
      <c r="B26" s="7"/>
      <c r="C26" s="7"/>
      <c r="D26" s="83">
        <f>歳入・旧大田原市!D25+旧・黒羽町!D25+歳入・旧湯津上村!D25</f>
        <v>5768</v>
      </c>
      <c r="E26" s="83">
        <f>歳入・旧大田原市!E25+旧・黒羽町!E25+歳入・旧湯津上村!E25</f>
        <v>11000</v>
      </c>
      <c r="F26" s="83">
        <f>歳入・旧大田原市!F25+旧・黒羽町!F25+歳入・旧湯津上村!F25</f>
        <v>15294</v>
      </c>
      <c r="G26" s="83">
        <f>歳入・旧大田原市!G25+旧・黒羽町!G25+歳入・旧湯津上村!G25</f>
        <v>43294</v>
      </c>
      <c r="H26" s="83">
        <f>歳入・旧大田原市!H25+旧・黒羽町!H25+歳入・旧湯津上村!H25</f>
        <v>22419</v>
      </c>
      <c r="I26" s="83">
        <f>歳入・旧大田原市!I25+旧・黒羽町!I25+歳入・旧湯津上村!I25</f>
        <v>19273</v>
      </c>
      <c r="J26" s="83">
        <f>歳入・旧大田原市!J25+旧・黒羽町!J25+歳入・旧湯津上村!J25</f>
        <v>20978</v>
      </c>
      <c r="K26" s="83">
        <f>歳入・旧大田原市!K25+旧・黒羽町!K25+歳入・旧湯津上村!K25</f>
        <v>15227</v>
      </c>
      <c r="L26" s="83">
        <f>歳入・旧大田原市!L25+旧・黒羽町!L25+歳入・旧湯津上村!L25</f>
        <v>5142</v>
      </c>
      <c r="M26" s="83">
        <f>歳入・旧大田原市!M25+旧・黒羽町!M25+歳入・旧湯津上村!M25</f>
        <v>20707</v>
      </c>
      <c r="N26" s="83">
        <f>歳入・旧大田原市!N25+旧・黒羽町!N25+歳入・旧湯津上村!N25</f>
        <v>22049</v>
      </c>
      <c r="O26" s="83">
        <f>歳入・旧大田原市!O25+旧・黒羽町!O25+歳入・旧湯津上村!O25</f>
        <v>10558</v>
      </c>
      <c r="P26" s="83">
        <f>歳入・旧大田原市!P25+旧・黒羽町!P25+歳入・旧湯津上村!P25</f>
        <v>5657</v>
      </c>
      <c r="Q26" s="83">
        <f>歳入・旧大田原市!Q25+旧・黒羽町!Q25+歳入・旧湯津上村!Q25</f>
        <v>71391</v>
      </c>
      <c r="R26" s="7">
        <v>6236</v>
      </c>
      <c r="S26" s="7">
        <v>2334</v>
      </c>
      <c r="T26" s="7">
        <v>5817</v>
      </c>
      <c r="U26" s="7">
        <v>11045</v>
      </c>
      <c r="V26" s="7">
        <v>25204</v>
      </c>
      <c r="W26" s="7">
        <v>5690</v>
      </c>
      <c r="X26" s="7">
        <v>23005</v>
      </c>
      <c r="Y26" s="121">
        <v>4747</v>
      </c>
      <c r="Z26" s="121">
        <v>9934</v>
      </c>
      <c r="AA26" s="121">
        <v>242071</v>
      </c>
      <c r="AB26" s="121">
        <v>274020</v>
      </c>
      <c r="AC26" s="139">
        <v>151805</v>
      </c>
      <c r="AD26" s="139">
        <v>92397</v>
      </c>
      <c r="AE26" s="139">
        <v>85154</v>
      </c>
      <c r="AF26" s="139">
        <v>108661</v>
      </c>
    </row>
    <row r="27" spans="1:32" ht="15" customHeight="1" x14ac:dyDescent="0.15">
      <c r="A27" s="3" t="s">
        <v>116</v>
      </c>
      <c r="B27" s="7"/>
      <c r="C27" s="7"/>
      <c r="D27" s="83">
        <f>歳入・旧大田原市!D26+旧・黒羽町!D26+歳入・旧湯津上村!D26</f>
        <v>352489</v>
      </c>
      <c r="E27" s="83">
        <f>歳入・旧大田原市!E26+旧・黒羽町!E26+歳入・旧湯津上村!E26</f>
        <v>2144574</v>
      </c>
      <c r="F27" s="83">
        <f>歳入・旧大田原市!F26+旧・黒羽町!F26+歳入・旧湯津上村!F26</f>
        <v>1303549</v>
      </c>
      <c r="G27" s="83">
        <f>歳入・旧大田原市!G26+旧・黒羽町!G26+歳入・旧湯津上村!G26</f>
        <v>1262362</v>
      </c>
      <c r="H27" s="83">
        <f>歳入・旧大田原市!H26+旧・黒羽町!H26+歳入・旧湯津上村!H26</f>
        <v>367000</v>
      </c>
      <c r="I27" s="83">
        <f>歳入・旧大田原市!I26+旧・黒羽町!I26+歳入・旧湯津上村!I26</f>
        <v>466389</v>
      </c>
      <c r="J27" s="83">
        <f>歳入・旧大田原市!J26+旧・黒羽町!J26+歳入・旧湯津上村!J26</f>
        <v>408649</v>
      </c>
      <c r="K27" s="83">
        <f>歳入・旧大田原市!K26+旧・黒羽町!K26+歳入・旧湯津上村!K26</f>
        <v>319675</v>
      </c>
      <c r="L27" s="83">
        <f>歳入・旧大田原市!L26+旧・黒羽町!L26+歳入・旧湯津上村!L26</f>
        <v>212392</v>
      </c>
      <c r="M27" s="83">
        <f>歳入・旧大田原市!M26+旧・黒羽町!M26+歳入・旧湯津上村!M26</f>
        <v>105015</v>
      </c>
      <c r="N27" s="83">
        <f>歳入・旧大田原市!N26+旧・黒羽町!N26+歳入・旧湯津上村!N26</f>
        <v>371309</v>
      </c>
      <c r="O27" s="83">
        <f>歳入・旧大田原市!O26+旧・黒羽町!O26+歳入・旧湯津上村!O26</f>
        <v>807894</v>
      </c>
      <c r="P27" s="83">
        <f>歳入・旧大田原市!P26+旧・黒羽町!P26+歳入・旧湯津上村!P26</f>
        <v>1364188</v>
      </c>
      <c r="Q27" s="83">
        <f>歳入・旧大田原市!Q26+旧・黒羽町!Q26+歳入・旧湯津上村!Q26</f>
        <v>667506</v>
      </c>
      <c r="R27" s="7">
        <v>1692894</v>
      </c>
      <c r="S27" s="7">
        <v>539039</v>
      </c>
      <c r="T27" s="7">
        <v>524020</v>
      </c>
      <c r="U27" s="7">
        <v>734868</v>
      </c>
      <c r="V27" s="7">
        <v>591627</v>
      </c>
      <c r="W27" s="7">
        <v>62157</v>
      </c>
      <c r="X27" s="7">
        <v>331184</v>
      </c>
      <c r="Y27" s="121">
        <v>1523473</v>
      </c>
      <c r="Z27" s="121">
        <v>777983</v>
      </c>
      <c r="AA27" s="121">
        <v>1239200</v>
      </c>
      <c r="AB27" s="121">
        <v>1581743</v>
      </c>
      <c r="AC27" s="139">
        <v>1220897</v>
      </c>
      <c r="AD27" s="139">
        <v>1193980</v>
      </c>
      <c r="AE27" s="139">
        <v>1059503</v>
      </c>
      <c r="AF27" s="139">
        <v>1152843</v>
      </c>
    </row>
    <row r="28" spans="1:32" ht="15" customHeight="1" x14ac:dyDescent="0.15">
      <c r="A28" s="3" t="s">
        <v>117</v>
      </c>
      <c r="B28" s="7"/>
      <c r="C28" s="7"/>
      <c r="D28" s="83">
        <f>歳入・旧大田原市!D27+旧・黒羽町!D27+歳入・旧湯津上村!D27</f>
        <v>1232805</v>
      </c>
      <c r="E28" s="83">
        <f>歳入・旧大田原市!E27+旧・黒羽町!E27+歳入・旧湯津上村!E27</f>
        <v>809915</v>
      </c>
      <c r="F28" s="83">
        <f>歳入・旧大田原市!F27+旧・黒羽町!F27+歳入・旧湯津上村!F27</f>
        <v>861565</v>
      </c>
      <c r="G28" s="83">
        <f>歳入・旧大田原市!G27+旧・黒羽町!G27+歳入・旧湯津上村!G27</f>
        <v>1922122</v>
      </c>
      <c r="H28" s="83">
        <f>歳入・旧大田原市!H27+旧・黒羽町!H27+歳入・旧湯津上村!H27</f>
        <v>880816</v>
      </c>
      <c r="I28" s="83">
        <f>歳入・旧大田原市!I27+旧・黒羽町!I27+歳入・旧湯津上村!I27</f>
        <v>836862</v>
      </c>
      <c r="J28" s="83">
        <f>歳入・旧大田原市!J27+旧・黒羽町!J27+歳入・旧湯津上村!J27</f>
        <v>1268984</v>
      </c>
      <c r="K28" s="83">
        <f>歳入・旧大田原市!K27+旧・黒羽町!K27+歳入・旧湯津上村!K27</f>
        <v>865629</v>
      </c>
      <c r="L28" s="83">
        <f>歳入・旧大田原市!L27+旧・黒羽町!L27+歳入・旧湯津上村!L27</f>
        <v>1309854</v>
      </c>
      <c r="M28" s="83">
        <f>歳入・旧大田原市!M27+旧・黒羽町!M27+歳入・旧湯津上村!M27</f>
        <v>1176831</v>
      </c>
      <c r="N28" s="83">
        <f>歳入・旧大田原市!N27+旧・黒羽町!N27+歳入・旧湯津上村!N27</f>
        <v>1339466</v>
      </c>
      <c r="O28" s="83">
        <f>歳入・旧大田原市!O27+旧・黒羽町!O27+歳入・旧湯津上村!O27</f>
        <v>1375126</v>
      </c>
      <c r="P28" s="83">
        <f>歳入・旧大田原市!P27+旧・黒羽町!P27+歳入・旧湯津上村!P27</f>
        <v>1085052</v>
      </c>
      <c r="Q28" s="83">
        <f>歳入・旧大田原市!Q27+旧・黒羽町!Q27+歳入・旧湯津上村!Q27</f>
        <v>1860192</v>
      </c>
      <c r="R28" s="7">
        <v>1144807</v>
      </c>
      <c r="S28" s="7">
        <v>1193714</v>
      </c>
      <c r="T28" s="7">
        <v>1469377</v>
      </c>
      <c r="U28" s="7">
        <v>1122465</v>
      </c>
      <c r="V28" s="7">
        <v>1284316</v>
      </c>
      <c r="W28" s="7">
        <v>1651746</v>
      </c>
      <c r="X28" s="7">
        <v>1887201</v>
      </c>
      <c r="Y28" s="121">
        <v>2090028</v>
      </c>
      <c r="Z28" s="121">
        <v>2188974</v>
      </c>
      <c r="AA28" s="121">
        <v>1550472</v>
      </c>
      <c r="AB28" s="121">
        <v>1501162</v>
      </c>
      <c r="AC28" s="139">
        <v>1278127</v>
      </c>
      <c r="AD28" s="139">
        <v>1079826</v>
      </c>
      <c r="AE28" s="139">
        <v>1257641</v>
      </c>
      <c r="AF28" s="139">
        <v>1133194</v>
      </c>
    </row>
    <row r="29" spans="1:32" ht="15" customHeight="1" x14ac:dyDescent="0.15">
      <c r="A29" s="3" t="s">
        <v>118</v>
      </c>
      <c r="B29" s="7"/>
      <c r="C29" s="7"/>
      <c r="D29" s="83">
        <f>歳入・旧大田原市!D28+旧・黒羽町!D28+歳入・旧湯津上村!D28</f>
        <v>854906</v>
      </c>
      <c r="E29" s="83">
        <f>歳入・旧大田原市!E28+旧・黒羽町!E28+歳入・旧湯津上村!E28</f>
        <v>694153</v>
      </c>
      <c r="F29" s="83">
        <f>歳入・旧大田原市!F28+旧・黒羽町!F28+歳入・旧湯津上村!F28</f>
        <v>720871</v>
      </c>
      <c r="G29" s="83">
        <f>歳入・旧大田原市!G28+旧・黒羽町!G28+歳入・旧湯津上村!G28</f>
        <v>725098</v>
      </c>
      <c r="H29" s="83">
        <f>歳入・旧大田原市!H28+旧・黒羽町!H28+歳入・旧湯津上村!H28</f>
        <v>741071</v>
      </c>
      <c r="I29" s="83">
        <f>歳入・旧大田原市!I28+旧・黒羽町!I28+歳入・旧湯津上村!I28</f>
        <v>792989</v>
      </c>
      <c r="J29" s="83">
        <f>歳入・旧大田原市!J28+旧・黒羽町!J28+歳入・旧湯津上村!J28</f>
        <v>772969</v>
      </c>
      <c r="K29" s="83">
        <f>歳入・旧大田原市!K28+旧・黒羽町!K28+歳入・旧湯津上村!K28</f>
        <v>717920</v>
      </c>
      <c r="L29" s="83">
        <f>歳入・旧大田原市!L28+旧・黒羽町!L28+歳入・旧湯津上村!L28</f>
        <v>760503</v>
      </c>
      <c r="M29" s="83">
        <f>歳入・旧大田原市!M28+旧・黒羽町!M28+歳入・旧湯津上村!M28</f>
        <v>739454</v>
      </c>
      <c r="N29" s="83">
        <f>歳入・旧大田原市!N28+旧・黒羽町!N28+歳入・旧湯津上村!N28</f>
        <v>815653</v>
      </c>
      <c r="O29" s="83">
        <f>歳入・旧大田原市!O28+旧・黒羽町!O28+歳入・旧湯津上村!O28</f>
        <v>738342</v>
      </c>
      <c r="P29" s="83">
        <f>歳入・旧大田原市!P28+旧・黒羽町!P28+歳入・旧湯津上村!P28</f>
        <v>809723</v>
      </c>
      <c r="Q29" s="83">
        <f>歳入・旧大田原市!Q28+旧・黒羽町!Q28+歳入・旧湯津上村!Q28</f>
        <v>784922</v>
      </c>
      <c r="R29" s="7">
        <v>812454</v>
      </c>
      <c r="S29" s="7">
        <v>806268</v>
      </c>
      <c r="T29" s="7">
        <v>893917</v>
      </c>
      <c r="U29" s="7">
        <v>851383</v>
      </c>
      <c r="V29" s="7">
        <v>894043</v>
      </c>
      <c r="W29" s="7">
        <v>921796</v>
      </c>
      <c r="X29" s="7">
        <v>1444085</v>
      </c>
      <c r="Y29" s="121">
        <v>887230</v>
      </c>
      <c r="Z29" s="121">
        <v>1021013</v>
      </c>
      <c r="AA29" s="121">
        <v>975498</v>
      </c>
      <c r="AB29" s="121">
        <v>966945</v>
      </c>
      <c r="AC29" s="139">
        <v>994697</v>
      </c>
      <c r="AD29" s="139">
        <v>951286</v>
      </c>
      <c r="AE29" s="139">
        <v>935603</v>
      </c>
      <c r="AF29" s="139">
        <v>909319</v>
      </c>
    </row>
    <row r="30" spans="1:32" ht="15" customHeight="1" x14ac:dyDescent="0.15">
      <c r="A30" s="3" t="s">
        <v>119</v>
      </c>
      <c r="B30" s="7"/>
      <c r="C30" s="7"/>
      <c r="D30" s="83">
        <f>歳入・旧大田原市!D29+旧・黒羽町!D29+歳入・旧湯津上村!D29</f>
        <v>1982302</v>
      </c>
      <c r="E30" s="83">
        <f>歳入・旧大田原市!E29+旧・黒羽町!E29+歳入・旧湯津上村!E29</f>
        <v>3354100</v>
      </c>
      <c r="F30" s="83">
        <f>歳入・旧大田原市!F29+旧・黒羽町!F29+歳入・旧湯津上村!F29</f>
        <v>5012920</v>
      </c>
      <c r="G30" s="83">
        <f>歳入・旧大田原市!G29+旧・黒羽町!G29+歳入・旧湯津上村!G29</f>
        <v>7192700</v>
      </c>
      <c r="H30" s="83">
        <f>歳入・旧大田原市!H29+旧・黒羽町!H29+歳入・旧湯津上村!H29</f>
        <v>2515900</v>
      </c>
      <c r="I30" s="83">
        <f>歳入・旧大田原市!I29+旧・黒羽町!I29+歳入・旧湯津上村!I29</f>
        <v>1816700</v>
      </c>
      <c r="J30" s="83">
        <f>歳入・旧大田原市!J29+旧・黒羽町!J29+歳入・旧湯津上村!J29</f>
        <v>2516500</v>
      </c>
      <c r="K30" s="83">
        <f>歳入・旧大田原市!K29+旧・黒羽町!K29+歳入・旧湯津上村!K29</f>
        <v>2338900</v>
      </c>
      <c r="L30" s="83">
        <f>歳入・旧大田原市!L29+旧・黒羽町!L29+歳入・旧湯津上村!L29</f>
        <v>2386400</v>
      </c>
      <c r="M30" s="83">
        <f>歳入・旧大田原市!M29+旧・黒羽町!M29+歳入・旧湯津上村!M29</f>
        <v>1621000</v>
      </c>
      <c r="N30" s="83">
        <f>歳入・旧大田原市!N29+旧・黒羽町!N29+歳入・旧湯津上村!N29</f>
        <v>2684250</v>
      </c>
      <c r="O30" s="83">
        <f>歳入・旧大田原市!O29+旧・黒羽町!O29+歳入・旧湯津上村!O29</f>
        <v>3256580</v>
      </c>
      <c r="P30" s="83">
        <f>歳入・旧大田原市!P29+旧・黒羽町!P29+歳入・旧湯津上村!P29</f>
        <v>3528600</v>
      </c>
      <c r="Q30" s="83">
        <f>歳入・旧大田原市!Q29+旧・黒羽町!Q29+歳入・旧湯津上村!Q29</f>
        <v>2780500</v>
      </c>
      <c r="R30" s="7">
        <v>3104400</v>
      </c>
      <c r="S30" s="7">
        <v>5552200</v>
      </c>
      <c r="T30" s="7">
        <v>3553200</v>
      </c>
      <c r="U30" s="7">
        <v>3449100</v>
      </c>
      <c r="V30" s="7">
        <v>5101700</v>
      </c>
      <c r="W30" s="7">
        <v>3587200</v>
      </c>
      <c r="X30" s="7">
        <v>3379900</v>
      </c>
      <c r="Y30" s="121">
        <v>3405200</v>
      </c>
      <c r="Z30" s="121">
        <v>3895100</v>
      </c>
      <c r="AA30" s="121">
        <v>2290500</v>
      </c>
      <c r="AB30" s="121">
        <v>3287600</v>
      </c>
      <c r="AC30" s="139">
        <v>3848600</v>
      </c>
      <c r="AD30" s="139">
        <v>3807500</v>
      </c>
      <c r="AE30" s="139">
        <v>4888100</v>
      </c>
      <c r="AF30" s="139">
        <v>2630000</v>
      </c>
    </row>
    <row r="31" spans="1:32" ht="15" customHeight="1" x14ac:dyDescent="0.15">
      <c r="A31" s="3" t="s">
        <v>158</v>
      </c>
      <c r="B31" s="7"/>
      <c r="C31" s="7"/>
      <c r="D31" s="83">
        <f>歳入・旧大田原市!D30+旧・黒羽町!D30+歳入・旧湯津上村!D30</f>
        <v>0</v>
      </c>
      <c r="E31" s="83">
        <f>歳入・旧大田原市!E30+旧・黒羽町!E30+歳入・旧湯津上村!E30</f>
        <v>0</v>
      </c>
      <c r="F31" s="83">
        <f>歳入・旧大田原市!F30+旧・黒羽町!F30+歳入・旧湯津上村!F30</f>
        <v>0</v>
      </c>
      <c r="G31" s="83">
        <f>歳入・旧大田原市!G30+旧・黒羽町!G30+歳入・旧湯津上村!G30</f>
        <v>0</v>
      </c>
      <c r="H31" s="83">
        <f>歳入・旧大田原市!H30+旧・黒羽町!H30+歳入・旧湯津上村!H30</f>
        <v>0</v>
      </c>
      <c r="I31" s="83">
        <f>歳入・旧大田原市!I30+旧・黒羽町!I30+歳入・旧湯津上村!I30</f>
        <v>0</v>
      </c>
      <c r="J31" s="83">
        <f>歳入・旧大田原市!J30+旧・黒羽町!J30+歳入・旧湯津上村!J30</f>
        <v>0</v>
      </c>
      <c r="K31" s="83">
        <f>歳入・旧大田原市!K30+旧・黒羽町!K30+歳入・旧湯津上村!K30</f>
        <v>0</v>
      </c>
      <c r="L31" s="83">
        <f>歳入・旧大田原市!L30+旧・黒羽町!L30+歳入・旧湯津上村!L30</f>
        <v>0</v>
      </c>
      <c r="M31" s="83">
        <f>歳入・旧大田原市!M30+旧・黒羽町!M30+歳入・旧湯津上村!M30</f>
        <v>0</v>
      </c>
      <c r="N31" s="83">
        <f>歳入・旧大田原市!N30+旧・黒羽町!N30+歳入・旧湯津上村!N30</f>
        <v>117500</v>
      </c>
      <c r="O31" s="83">
        <f>歳入・旧大田原市!O30+旧・黒羽町!O30+歳入・旧湯津上村!O30</f>
        <v>128600</v>
      </c>
      <c r="P31" s="83">
        <f>歳入・旧大田原市!P30+旧・黒羽町!P30+歳入・旧湯津上村!P30</f>
        <v>104200</v>
      </c>
      <c r="Q31" s="83">
        <f>歳入・旧大田原市!Q30+旧・黒羽町!Q30+歳入・旧湯津上村!Q30</f>
        <v>127400</v>
      </c>
      <c r="R31" s="7">
        <v>120100</v>
      </c>
      <c r="S31" s="7">
        <v>99800</v>
      </c>
      <c r="T31" s="7"/>
      <c r="U31" s="7">
        <v>0</v>
      </c>
      <c r="V31" s="7">
        <v>0</v>
      </c>
      <c r="W31" s="7">
        <v>0</v>
      </c>
      <c r="X31" s="7">
        <v>0</v>
      </c>
      <c r="Y31" s="121">
        <v>0</v>
      </c>
      <c r="Z31" s="121">
        <v>0</v>
      </c>
      <c r="AA31" s="121"/>
      <c r="AB31" s="121">
        <v>0</v>
      </c>
      <c r="AC31" s="139"/>
      <c r="AD31" s="139"/>
      <c r="AE31" s="139"/>
      <c r="AF31" s="139"/>
    </row>
    <row r="32" spans="1:32" ht="15" customHeight="1" x14ac:dyDescent="0.15">
      <c r="A32" s="3" t="s">
        <v>159</v>
      </c>
      <c r="B32" s="7"/>
      <c r="C32" s="7"/>
      <c r="D32" s="83">
        <f>歳入・旧大田原市!D31+旧・黒羽町!D31+歳入・旧湯津上村!D31</f>
        <v>0</v>
      </c>
      <c r="E32" s="83">
        <f>歳入・旧大田原市!E31+旧・黒羽町!E31+歳入・旧湯津上村!E31</f>
        <v>0</v>
      </c>
      <c r="F32" s="83">
        <f>歳入・旧大田原市!F31+旧・黒羽町!F31+歳入・旧湯津上村!F31</f>
        <v>0</v>
      </c>
      <c r="G32" s="83">
        <f>歳入・旧大田原市!G31+旧・黒羽町!G31+歳入・旧湯津上村!G31</f>
        <v>0</v>
      </c>
      <c r="H32" s="83">
        <f>歳入・旧大田原市!H31+旧・黒羽町!H31+歳入・旧湯津上村!H31</f>
        <v>0</v>
      </c>
      <c r="I32" s="83">
        <f>歳入・旧大田原市!I31+旧・黒羽町!I31+歳入・旧湯津上村!I31</f>
        <v>0</v>
      </c>
      <c r="J32" s="83">
        <f>歳入・旧大田原市!J31+旧・黒羽町!J31+歳入・旧湯津上村!J31</f>
        <v>0</v>
      </c>
      <c r="K32" s="83">
        <f>歳入・旧大田原市!K31+旧・黒羽町!K31+歳入・旧湯津上村!K31</f>
        <v>0</v>
      </c>
      <c r="L32" s="83">
        <f>歳入・旧大田原市!L31+旧・黒羽町!L31+歳入・旧湯津上村!L31</f>
        <v>0</v>
      </c>
      <c r="M32" s="83">
        <f>歳入・旧大田原市!M31+旧・黒羽町!M31+歳入・旧湯津上村!M31</f>
        <v>0</v>
      </c>
      <c r="N32" s="83">
        <f>歳入・旧大田原市!N31+旧・黒羽町!N31+歳入・旧湯津上村!N31</f>
        <v>458800</v>
      </c>
      <c r="O32" s="83">
        <f>歳入・旧大田原市!O31+旧・黒羽町!O31+歳入・旧湯津上村!O31</f>
        <v>951400</v>
      </c>
      <c r="P32" s="83">
        <f>歳入・旧大田原市!P31+旧・黒羽町!P31+歳入・旧湯津上村!P31</f>
        <v>1764300</v>
      </c>
      <c r="Q32" s="83">
        <f>歳入・旧大田原市!Q31+旧・黒羽町!Q31+歳入・旧湯津上村!Q31</f>
        <v>1255500</v>
      </c>
      <c r="R32" s="7">
        <v>971100</v>
      </c>
      <c r="S32" s="7">
        <v>875000</v>
      </c>
      <c r="T32" s="7">
        <v>794100</v>
      </c>
      <c r="U32" s="7">
        <v>743800</v>
      </c>
      <c r="V32" s="7">
        <v>1154400</v>
      </c>
      <c r="W32" s="7">
        <v>2144900</v>
      </c>
      <c r="X32" s="7">
        <v>1571500</v>
      </c>
      <c r="Y32" s="121">
        <v>1646400</v>
      </c>
      <c r="Z32" s="121">
        <v>1742100</v>
      </c>
      <c r="AA32" s="121">
        <v>1536500</v>
      </c>
      <c r="AB32" s="121">
        <v>1396900</v>
      </c>
      <c r="AC32" s="139">
        <v>1287600</v>
      </c>
      <c r="AD32" s="139">
        <v>1208500</v>
      </c>
      <c r="AE32" s="139">
        <v>1159800</v>
      </c>
      <c r="AF32" s="139">
        <v>940200</v>
      </c>
    </row>
    <row r="33" spans="1:32" ht="15" customHeight="1" x14ac:dyDescent="0.15">
      <c r="A33" s="3" t="s">
        <v>0</v>
      </c>
      <c r="B33" s="6"/>
      <c r="C33" s="6"/>
      <c r="D33" s="85">
        <f>歳入・旧大田原市!D32+旧・黒羽町!D32+歳入・旧湯津上村!D32</f>
        <v>23939710</v>
      </c>
      <c r="E33" s="85">
        <f>歳入・旧大田原市!E32+旧・黒羽町!E32+歳入・旧湯津上村!E32</f>
        <v>28008652</v>
      </c>
      <c r="F33" s="85">
        <f>歳入・旧大田原市!F32+旧・黒羽町!F32+歳入・旧湯津上村!F32</f>
        <v>29551663</v>
      </c>
      <c r="G33" s="85">
        <f>歳入・旧大田原市!G32+旧・黒羽町!G32+歳入・旧湯津上村!G32</f>
        <v>31970201</v>
      </c>
      <c r="H33" s="85">
        <f>歳入・旧大田原市!H32+旧・黒羽町!H32+歳入・旧湯津上村!H32</f>
        <v>26408816</v>
      </c>
      <c r="I33" s="85">
        <f>歳入・旧大田原市!I32+旧・黒羽町!I32+歳入・旧湯津上村!I32</f>
        <v>26827378</v>
      </c>
      <c r="J33" s="85">
        <f>歳入・旧大田原市!J32+旧・黒羽町!J32+歳入・旧湯津上村!J32</f>
        <v>27846696</v>
      </c>
      <c r="K33" s="85">
        <f>歳入・旧大田原市!K32+旧・黒羽町!K32+歳入・旧湯津上村!K32</f>
        <v>28012392</v>
      </c>
      <c r="L33" s="85">
        <f>歳入・旧大田原市!L32+旧・黒羽町!L32+歳入・旧湯津上村!L32</f>
        <v>29212117</v>
      </c>
      <c r="M33" s="85">
        <f>歳入・旧大田原市!M32+旧・黒羽町!M32+歳入・旧湯津上村!M32</f>
        <v>27235897</v>
      </c>
      <c r="N33" s="85">
        <f>歳入・旧大田原市!N32+旧・黒羽町!N32+歳入・旧湯津上村!N32</f>
        <v>28565268</v>
      </c>
      <c r="O33" s="85">
        <f>歳入・旧大田原市!O32+旧・黒羽町!O32+歳入・旧湯津上村!O32</f>
        <v>27425715</v>
      </c>
      <c r="P33" s="85">
        <f>歳入・旧大田原市!P32+旧・黒羽町!P32+歳入・旧湯津上村!P32</f>
        <v>27911613</v>
      </c>
      <c r="Q33" s="85">
        <f>歳入・旧大田原市!Q32+旧・黒羽町!Q32+歳入・旧湯津上村!Q32</f>
        <v>27695755</v>
      </c>
      <c r="R33" s="6">
        <f t="shared" ref="R33:W33" si="0">SUM(R4:R30)-R16-R17</f>
        <v>28593324</v>
      </c>
      <c r="S33" s="6">
        <f t="shared" si="0"/>
        <v>30325792</v>
      </c>
      <c r="T33" s="6">
        <f t="shared" si="0"/>
        <v>29803810</v>
      </c>
      <c r="U33" s="6">
        <f t="shared" si="0"/>
        <v>30014621</v>
      </c>
      <c r="V33" s="6">
        <f t="shared" si="0"/>
        <v>34365276</v>
      </c>
      <c r="W33" s="6">
        <f t="shared" si="0"/>
        <v>33212166</v>
      </c>
      <c r="X33" s="6">
        <f>SUM(X4:X30)-X16-X17-X18</f>
        <v>34447952</v>
      </c>
      <c r="Y33" s="6">
        <f t="shared" ref="Y33:AB33" si="1">SUM(Y4:Y30)-Y16-Y17-Y18</f>
        <v>34498158</v>
      </c>
      <c r="Z33" s="6">
        <f t="shared" si="1"/>
        <v>37098036</v>
      </c>
      <c r="AA33" s="6">
        <f t="shared" si="1"/>
        <v>33244156</v>
      </c>
      <c r="AB33" s="6">
        <f t="shared" si="1"/>
        <v>35565300</v>
      </c>
      <c r="AC33" s="6">
        <f t="shared" ref="AC33:AD33" si="2">SUM(AC4:AC30)-AC16-AC17-AC18</f>
        <v>35182418</v>
      </c>
      <c r="AD33" s="6">
        <f t="shared" si="2"/>
        <v>35265255</v>
      </c>
      <c r="AE33" s="6">
        <f t="shared" ref="AE33" si="3">SUM(AE4:AE30)-AE16-AE17-AE18</f>
        <v>35741689</v>
      </c>
      <c r="AF33" s="6">
        <f t="shared" ref="AF33" si="4">SUM(AF4:AF30)-AF16-AF17-AF18</f>
        <v>33164185</v>
      </c>
    </row>
    <row r="34" spans="1:32" ht="15" customHeight="1" x14ac:dyDescent="0.15">
      <c r="A34" s="3" t="s">
        <v>1</v>
      </c>
      <c r="B34" s="9"/>
      <c r="C34" s="9"/>
      <c r="D34" s="87">
        <f>歳入・旧大田原市!D33+旧・黒羽町!D33+歳入・旧湯津上村!D33</f>
        <v>15223819</v>
      </c>
      <c r="E34" s="87">
        <f>歳入・旧大田原市!E33+旧・黒羽町!E33+歳入・旧湯津上村!E33</f>
        <v>16400946</v>
      </c>
      <c r="F34" s="87">
        <f>歳入・旧大田原市!F33+旧・黒羽町!F33+歳入・旧湯津上村!F33</f>
        <v>16373262</v>
      </c>
      <c r="G34" s="87">
        <f>歳入・旧大田原市!G33+旧・黒羽町!G33+歳入・旧湯津上村!G33</f>
        <v>16214362</v>
      </c>
      <c r="H34" s="87">
        <f>歳入・旧大田原市!H33+旧・黒羽町!H33+歳入・旧湯津上村!H33</f>
        <v>16929054</v>
      </c>
      <c r="I34" s="87">
        <f>歳入・旧大田原市!I33+旧・黒羽町!I33+歳入・旧湯津上村!I33</f>
        <v>17587996</v>
      </c>
      <c r="J34" s="87">
        <f>歳入・旧大田原市!J33+旧・黒羽町!J33+歳入・旧湯津上村!J33</f>
        <v>17592142</v>
      </c>
      <c r="K34" s="87">
        <f>歳入・旧大田原市!K33+旧・黒羽町!K33+歳入・旧湯津上村!K33</f>
        <v>18273078</v>
      </c>
      <c r="L34" s="87">
        <f>歳入・旧大田原市!L33+旧・黒羽町!L33+歳入・旧湯津上村!L33</f>
        <v>19120537</v>
      </c>
      <c r="M34" s="87">
        <f>歳入・旧大田原市!M33+旧・黒羽町!M33+歳入・旧湯津上村!M33</f>
        <v>19723008</v>
      </c>
      <c r="N34" s="87">
        <f>歳入・旧大田原市!N33+旧・黒羽町!N33+歳入・旧湯津上村!N33</f>
        <v>19361173</v>
      </c>
      <c r="O34" s="87">
        <f>歳入・旧大田原市!O33+旧・黒羽町!O33+歳入・旧湯津上村!O33</f>
        <v>17357501</v>
      </c>
      <c r="P34" s="87">
        <f>歳入・旧大田原市!P33+旧・黒羽町!P33+歳入・旧湯津上村!P33</f>
        <v>16724050</v>
      </c>
      <c r="Q34" s="87">
        <f>歳入・旧大田原市!Q33+旧・黒羽町!Q33+歳入・旧湯津上村!Q33</f>
        <v>16970997</v>
      </c>
      <c r="R34" s="9">
        <f t="shared" ref="R34:X34" si="5">SUM(R4:R15)+R19</f>
        <v>17408375</v>
      </c>
      <c r="S34" s="9">
        <f t="shared" si="5"/>
        <v>17681666</v>
      </c>
      <c r="T34" s="9">
        <f t="shared" si="5"/>
        <v>17650884</v>
      </c>
      <c r="U34" s="9">
        <f t="shared" si="5"/>
        <v>18336166</v>
      </c>
      <c r="V34" s="9">
        <f t="shared" si="5"/>
        <v>18054165</v>
      </c>
      <c r="W34" s="9">
        <f t="shared" si="5"/>
        <v>19442767</v>
      </c>
      <c r="X34" s="9">
        <f t="shared" si="5"/>
        <v>19929659</v>
      </c>
      <c r="Y34" s="124">
        <f t="shared" ref="Y34:AB34" si="6">SUM(Y4:Y15)+Y19</f>
        <v>19058661</v>
      </c>
      <c r="Z34" s="124">
        <f t="shared" si="6"/>
        <v>19244296</v>
      </c>
      <c r="AA34" s="124">
        <f t="shared" si="6"/>
        <v>19574877</v>
      </c>
      <c r="AB34" s="124">
        <f t="shared" si="6"/>
        <v>19521951</v>
      </c>
      <c r="AC34" s="124">
        <f t="shared" ref="AC34:AD34" si="7">SUM(AC4:AC15)+AC19</f>
        <v>19452694</v>
      </c>
      <c r="AD34" s="124">
        <f t="shared" si="7"/>
        <v>20359049</v>
      </c>
      <c r="AE34" s="124">
        <f t="shared" ref="AE34" si="8">SUM(AE4:AE15)+AE19</f>
        <v>19966419</v>
      </c>
      <c r="AF34" s="124">
        <f t="shared" ref="AF34" si="9">SUM(AF4:AF15)+AF19</f>
        <v>19401530</v>
      </c>
    </row>
    <row r="35" spans="1:32" ht="15" customHeight="1" x14ac:dyDescent="0.15">
      <c r="A35" s="3" t="s">
        <v>151</v>
      </c>
      <c r="B35" s="9"/>
      <c r="C35" s="9"/>
      <c r="D35" s="87">
        <f>歳入・旧大田原市!D34+旧・黒羽町!D34+歳入・旧湯津上村!D34</f>
        <v>8715891</v>
      </c>
      <c r="E35" s="87">
        <f>歳入・旧大田原市!E34+旧・黒羽町!E34+歳入・旧湯津上村!E34</f>
        <v>11607706</v>
      </c>
      <c r="F35" s="87">
        <f>歳入・旧大田原市!F34+旧・黒羽町!F34+歳入・旧湯津上村!F34</f>
        <v>13178401</v>
      </c>
      <c r="G35" s="87">
        <f>歳入・旧大田原市!G34+旧・黒羽町!G34+歳入・旧湯津上村!G34</f>
        <v>15755839</v>
      </c>
      <c r="H35" s="87">
        <f>歳入・旧大田原市!H34+旧・黒羽町!H34+歳入・旧湯津上村!H34</f>
        <v>9479762</v>
      </c>
      <c r="I35" s="87">
        <f>歳入・旧大田原市!I34+旧・黒羽町!I34+歳入・旧湯津上村!I34</f>
        <v>9239382</v>
      </c>
      <c r="J35" s="87">
        <f>歳入・旧大田原市!J34+旧・黒羽町!J34+歳入・旧湯津上村!J34</f>
        <v>10254554</v>
      </c>
      <c r="K35" s="87">
        <f>歳入・旧大田原市!K34+旧・黒羽町!K34+歳入・旧湯津上村!K34</f>
        <v>9739314</v>
      </c>
      <c r="L35" s="87">
        <f>歳入・旧大田原市!L34+旧・黒羽町!L34+歳入・旧湯津上村!L34</f>
        <v>10091580</v>
      </c>
      <c r="M35" s="87">
        <f>歳入・旧大田原市!M34+旧・黒羽町!M34+歳入・旧湯津上村!M34</f>
        <v>7512889</v>
      </c>
      <c r="N35" s="87">
        <f>歳入・旧大田原市!N34+旧・黒羽町!N34+歳入・旧湯津上村!N34</f>
        <v>9204095</v>
      </c>
      <c r="O35" s="87">
        <f>歳入・旧大田原市!O34+旧・黒羽町!O34+歳入・旧湯津上村!O34</f>
        <v>10068214</v>
      </c>
      <c r="P35" s="87">
        <f>歳入・旧大田原市!P34+旧・黒羽町!P34+歳入・旧湯津上村!P34</f>
        <v>11187563</v>
      </c>
      <c r="Q35" s="87">
        <f>歳入・旧大田原市!Q34+旧・黒羽町!Q34+歳入・旧湯津上村!Q34</f>
        <v>10724758</v>
      </c>
      <c r="R35" s="9">
        <f t="shared" ref="R35:X35" si="10">SUM(R20:R30)</f>
        <v>11184949</v>
      </c>
      <c r="S35" s="9">
        <f t="shared" si="10"/>
        <v>12644126</v>
      </c>
      <c r="T35" s="9">
        <f t="shared" si="10"/>
        <v>12152926</v>
      </c>
      <c r="U35" s="9">
        <f t="shared" si="10"/>
        <v>11678455</v>
      </c>
      <c r="V35" s="9">
        <f t="shared" si="10"/>
        <v>16311111</v>
      </c>
      <c r="W35" s="9">
        <f t="shared" si="10"/>
        <v>13769399</v>
      </c>
      <c r="X35" s="9">
        <f t="shared" si="10"/>
        <v>14518293</v>
      </c>
      <c r="Y35" s="124">
        <f t="shared" ref="Y35:AB35" si="11">SUM(Y20:Y30)</f>
        <v>15439497</v>
      </c>
      <c r="Z35" s="124">
        <f t="shared" si="11"/>
        <v>17853740</v>
      </c>
      <c r="AA35" s="124">
        <f t="shared" si="11"/>
        <v>13669279</v>
      </c>
      <c r="AB35" s="124">
        <f t="shared" si="11"/>
        <v>16043349</v>
      </c>
      <c r="AC35" s="124">
        <f t="shared" ref="AC35:AD35" si="12">SUM(AC20:AC30)</f>
        <v>15729724</v>
      </c>
      <c r="AD35" s="124">
        <f t="shared" si="12"/>
        <v>14906206</v>
      </c>
      <c r="AE35" s="124">
        <f t="shared" ref="AE35" si="13">SUM(AE20:AE30)</f>
        <v>15775270</v>
      </c>
      <c r="AF35" s="124">
        <f t="shared" ref="AF35" si="14">SUM(AF20:AF30)</f>
        <v>13762655</v>
      </c>
    </row>
    <row r="36" spans="1:32" ht="15" customHeight="1" x14ac:dyDescent="0.15">
      <c r="A36" s="3" t="s">
        <v>3</v>
      </c>
      <c r="B36" s="9"/>
      <c r="C36" s="9"/>
      <c r="D36" s="87">
        <f>歳入・旧大田原市!D35+旧・黒羽町!D35+歳入・旧湯津上村!D35</f>
        <v>12319068</v>
      </c>
      <c r="E36" s="87">
        <f>歳入・旧大田原市!E35+旧・黒羽町!E35+歳入・旧湯津上村!E35</f>
        <v>13934327</v>
      </c>
      <c r="F36" s="87">
        <f>歳入・旧大田原市!F35+旧・黒羽町!F35+歳入・旧湯津上村!F35</f>
        <v>13594227</v>
      </c>
      <c r="G36" s="87">
        <f>歳入・旧大田原市!G35+旧・黒羽町!G35+歳入・旧湯津上村!G35</f>
        <v>14184619</v>
      </c>
      <c r="H36" s="87">
        <f>歳入・旧大田原市!H35+旧・黒羽町!H35+歳入・旧湯津上村!H35</f>
        <v>13017609</v>
      </c>
      <c r="I36" s="87">
        <f>歳入・旧大田原市!I35+旧・黒羽町!I35+歳入・旧湯津上村!I35</f>
        <v>13069026</v>
      </c>
      <c r="J36" s="87">
        <f>歳入・旧大田原市!J35+旧・黒羽町!J35+歳入・旧湯津上村!J35</f>
        <v>13853820</v>
      </c>
      <c r="K36" s="87">
        <f>歳入・旧大田原市!K35+旧・黒羽町!K35+歳入・旧湯津上村!K35</f>
        <v>13106252</v>
      </c>
      <c r="L36" s="87">
        <f>歳入・旧大田原市!L35+旧・黒羽町!L35+歳入・旧湯津上村!L35</f>
        <v>13315535</v>
      </c>
      <c r="M36" s="87">
        <f>歳入・旧大田原市!M35+旧・黒羽町!M35+歳入・旧湯津上村!M35</f>
        <v>13318818</v>
      </c>
      <c r="N36" s="87">
        <f>歳入・旧大田原市!N35+旧・黒羽町!N35+歳入・旧湯津上村!N35</f>
        <v>14011783</v>
      </c>
      <c r="O36" s="87">
        <f>歳入・旧大田原市!O35+旧・黒羽町!O35+歳入・旧湯津上村!O35</f>
        <v>13944787</v>
      </c>
      <c r="P36" s="87">
        <f>歳入・旧大田原市!P35+旧・黒羽町!P35+歳入・旧湯津上村!P35</f>
        <v>13846444</v>
      </c>
      <c r="Q36" s="87">
        <f>歳入・旧大田原市!Q35+旧・黒羽町!Q35+歳入・旧湯津上村!Q35</f>
        <v>14542161</v>
      </c>
      <c r="R36" s="9">
        <f t="shared" ref="R36:X36" si="15">+R4+R20+R21+R22+R25+R26+R27+R28+R29</f>
        <v>15192896</v>
      </c>
      <c r="S36" s="9">
        <f t="shared" si="15"/>
        <v>14178837</v>
      </c>
      <c r="T36" s="9">
        <f t="shared" si="15"/>
        <v>15305970</v>
      </c>
      <c r="U36" s="9">
        <f t="shared" si="15"/>
        <v>15201538</v>
      </c>
      <c r="V36" s="9">
        <f t="shared" si="15"/>
        <v>14292255</v>
      </c>
      <c r="W36" s="9">
        <f t="shared" si="15"/>
        <v>14632179</v>
      </c>
      <c r="X36" s="9">
        <f t="shared" si="15"/>
        <v>15462127</v>
      </c>
      <c r="Y36" s="124">
        <f t="shared" ref="Y36:AB36" si="16">+Y4+Y20+Y21+Y22+Y25+Y26+Y27+Y28+Y29</f>
        <v>15775652</v>
      </c>
      <c r="Z36" s="124">
        <f t="shared" si="16"/>
        <v>15753847</v>
      </c>
      <c r="AA36" s="124">
        <f t="shared" si="16"/>
        <v>16092108</v>
      </c>
      <c r="AB36" s="124">
        <f t="shared" si="16"/>
        <v>16210195</v>
      </c>
      <c r="AC36" s="124">
        <f t="shared" ref="AC36:AD36" si="17">+AC4+AC20+AC21+AC22+AC25+AC26+AC27+AC28+AC29</f>
        <v>15056698</v>
      </c>
      <c r="AD36" s="124">
        <f t="shared" si="17"/>
        <v>14890038</v>
      </c>
      <c r="AE36" s="124">
        <f t="shared" ref="AE36" si="18">+AE4+AE20+AE21+AE22+AE25+AE26+AE27+AE28+AE29</f>
        <v>15028904</v>
      </c>
      <c r="AF36" s="124">
        <f t="shared" ref="AF36" si="19">+AF4+AF20+AF21+AF22+AF25+AF26+AF27+AF28+AF29</f>
        <v>14949788</v>
      </c>
    </row>
    <row r="37" spans="1:32" ht="15" customHeight="1" x14ac:dyDescent="0.15">
      <c r="A37" s="3" t="s">
        <v>2</v>
      </c>
      <c r="B37" s="9"/>
      <c r="C37" s="9"/>
      <c r="D37" s="87">
        <f>歳入・旧大田原市!D36+旧・黒羽町!D36+歳入・旧湯津上村!D36</f>
        <v>11620642</v>
      </c>
      <c r="E37" s="87">
        <f>歳入・旧大田原市!E36+旧・黒羽町!E36+歳入・旧湯津上村!E36</f>
        <v>14074325</v>
      </c>
      <c r="F37" s="87">
        <f>歳入・旧大田原市!F36+旧・黒羽町!F36+歳入・旧湯津上村!F36</f>
        <v>15957436</v>
      </c>
      <c r="G37" s="87">
        <f>歳入・旧大田原市!G36+旧・黒羽町!G36+歳入・旧湯津上村!G36</f>
        <v>17785582</v>
      </c>
      <c r="H37" s="87">
        <f>歳入・旧大田原市!H36+旧・黒羽町!H36+歳入・旧湯津上村!H36</f>
        <v>13391207</v>
      </c>
      <c r="I37" s="87">
        <f>歳入・旧大田原市!I36+旧・黒羽町!I36+歳入・旧湯津上村!I36</f>
        <v>13758352</v>
      </c>
      <c r="J37" s="87">
        <f>歳入・旧大田原市!J36+旧・黒羽町!J36+歳入・旧湯津上村!J36</f>
        <v>13992876</v>
      </c>
      <c r="K37" s="87">
        <f>歳入・旧大田原市!K36+旧・黒羽町!K36+歳入・旧湯津上村!K36</f>
        <v>14906140</v>
      </c>
      <c r="L37" s="87">
        <f>歳入・旧大田原市!L36+旧・黒羽町!L36+歳入・旧湯津上村!L36</f>
        <v>15896582</v>
      </c>
      <c r="M37" s="87">
        <f>歳入・旧大田原市!M36+旧・黒羽町!M36+歳入・旧湯津上村!M36</f>
        <v>13917079</v>
      </c>
      <c r="N37" s="87">
        <f>歳入・旧大田原市!N36+旧・黒羽町!N36+歳入・旧湯津上村!N36</f>
        <v>14553485</v>
      </c>
      <c r="O37" s="87">
        <f>歳入・旧大田原市!O36+旧・黒羽町!O36+歳入・旧湯津上村!O36</f>
        <v>13480928</v>
      </c>
      <c r="P37" s="87">
        <f>歳入・旧大田原市!P36+旧・黒羽町!P36+歳入・旧湯津上村!P36</f>
        <v>14065169</v>
      </c>
      <c r="Q37" s="87">
        <f>歳入・旧大田原市!Q36+旧・黒羽町!Q36+歳入・旧湯津上村!Q36</f>
        <v>13153594</v>
      </c>
      <c r="R37" s="9">
        <f t="shared" ref="R37:X37" si="20">SUM(R5:R19)-R16-R17+R23+R24+R30</f>
        <v>13400428</v>
      </c>
      <c r="S37" s="9">
        <f t="shared" si="20"/>
        <v>16146955</v>
      </c>
      <c r="T37" s="9">
        <f t="shared" si="20"/>
        <v>14497840</v>
      </c>
      <c r="U37" s="9">
        <f t="shared" si="20"/>
        <v>14813083</v>
      </c>
      <c r="V37" s="9">
        <f t="shared" si="20"/>
        <v>20073021</v>
      </c>
      <c r="W37" s="9">
        <f t="shared" si="20"/>
        <v>18579987</v>
      </c>
      <c r="X37" s="9">
        <f t="shared" si="20"/>
        <v>19598476</v>
      </c>
      <c r="Y37" s="124">
        <f t="shared" ref="Y37:AB37" si="21">SUM(Y5:Y19)-Y16-Y17+Y23+Y24+Y30</f>
        <v>19160425</v>
      </c>
      <c r="Z37" s="124">
        <f t="shared" si="21"/>
        <v>21344189</v>
      </c>
      <c r="AA37" s="124">
        <f t="shared" si="21"/>
        <v>17152048</v>
      </c>
      <c r="AB37" s="124">
        <f t="shared" si="21"/>
        <v>19355105</v>
      </c>
      <c r="AC37" s="124">
        <f t="shared" ref="AC37:AD37" si="22">SUM(AC5:AC19)-AC16-AC17+AC23+AC24+AC30</f>
        <v>20147328</v>
      </c>
      <c r="AD37" s="124">
        <f t="shared" si="22"/>
        <v>21414816</v>
      </c>
      <c r="AE37" s="124">
        <f t="shared" ref="AE37" si="23">SUM(AE5:AE19)-AE16-AE17+AE23+AE24+AE30</f>
        <v>21477246</v>
      </c>
      <c r="AF37" s="124">
        <f t="shared" ref="AF37" si="24">SUM(AF5:AF19)-AF16-AF17+AF23+AF24+AF30</f>
        <v>18355341</v>
      </c>
    </row>
    <row r="38" spans="1:32" ht="15" customHeight="1" x14ac:dyDescent="0.2">
      <c r="A38" s="22" t="s">
        <v>78</v>
      </c>
      <c r="B38" s="22"/>
      <c r="C38" s="22"/>
      <c r="D38" s="111"/>
      <c r="E38" s="111"/>
      <c r="F38" s="111"/>
      <c r="G38" s="111"/>
      <c r="H38" s="111"/>
      <c r="I38" s="111"/>
      <c r="J38" s="111"/>
      <c r="K38" s="54" t="str">
        <f>[1]財政指標!$AA$1</f>
        <v>大田原市</v>
      </c>
      <c r="L38" s="51"/>
      <c r="M38" s="111"/>
      <c r="N38" s="111"/>
      <c r="O38" s="111"/>
      <c r="P38" s="111"/>
      <c r="Q38" s="111"/>
      <c r="R38" s="54"/>
      <c r="S38" s="54"/>
      <c r="T38" s="54"/>
      <c r="U38" s="54" t="str">
        <f>[1]財政指標!$AA$1</f>
        <v>大田原市</v>
      </c>
      <c r="V38" s="51"/>
      <c r="W38" s="54"/>
      <c r="X38" s="54"/>
      <c r="Y38" s="54"/>
      <c r="Z38" s="54"/>
      <c r="AA38" s="54"/>
      <c r="AB38" s="54"/>
      <c r="AC38" s="54"/>
      <c r="AE38" s="54" t="str">
        <f>[1]財政指標!$AA$1</f>
        <v>大田原市</v>
      </c>
      <c r="AF38" s="51"/>
    </row>
    <row r="39" spans="1:32" ht="15" customHeight="1" x14ac:dyDescent="0.15">
      <c r="D39" s="112"/>
      <c r="E39" s="112"/>
      <c r="F39" s="112"/>
      <c r="G39" s="112"/>
      <c r="H39" s="112"/>
      <c r="I39" s="112"/>
      <c r="J39" s="112"/>
      <c r="K39" s="15"/>
      <c r="L39" s="15" t="s">
        <v>344</v>
      </c>
      <c r="M39" s="112"/>
      <c r="N39" s="112"/>
      <c r="O39" s="112"/>
      <c r="P39" s="112"/>
      <c r="Q39" s="112"/>
      <c r="U39" s="15"/>
      <c r="V39" s="15" t="s">
        <v>344</v>
      </c>
      <c r="AE39" s="15"/>
      <c r="AF39" s="15" t="s">
        <v>344</v>
      </c>
    </row>
    <row r="40" spans="1:32" ht="15" customHeight="1" x14ac:dyDescent="0.15">
      <c r="A40" s="2"/>
      <c r="B40" s="2" t="s">
        <v>168</v>
      </c>
      <c r="C40" s="2" t="s">
        <v>197</v>
      </c>
      <c r="D40" s="81" t="s">
        <v>198</v>
      </c>
      <c r="E40" s="81" t="s">
        <v>199</v>
      </c>
      <c r="F40" s="81" t="s">
        <v>200</v>
      </c>
      <c r="G40" s="81" t="s">
        <v>201</v>
      </c>
      <c r="H40" s="81" t="s">
        <v>202</v>
      </c>
      <c r="I40" s="81" t="s">
        <v>203</v>
      </c>
      <c r="J40" s="82" t="s">
        <v>224</v>
      </c>
      <c r="K40" s="82" t="s">
        <v>226</v>
      </c>
      <c r="L40" s="81" t="s">
        <v>228</v>
      </c>
      <c r="M40" s="81" t="s">
        <v>230</v>
      </c>
      <c r="N40" s="81" t="s">
        <v>264</v>
      </c>
      <c r="O40" s="81" t="s">
        <v>265</v>
      </c>
      <c r="P40" s="81" t="s">
        <v>266</v>
      </c>
      <c r="Q40" s="81" t="s">
        <v>267</v>
      </c>
      <c r="R40" s="2" t="s">
        <v>164</v>
      </c>
      <c r="S40" s="2" t="s">
        <v>311</v>
      </c>
      <c r="T40" s="2" t="s">
        <v>312</v>
      </c>
      <c r="U40" s="2" t="s">
        <v>319</v>
      </c>
      <c r="V40" s="2" t="s">
        <v>320</v>
      </c>
      <c r="W40" s="2" t="s">
        <v>321</v>
      </c>
      <c r="X40" s="2" t="s">
        <v>322</v>
      </c>
      <c r="Y40" s="39" t="s">
        <v>329</v>
      </c>
      <c r="Z40" s="39" t="s">
        <v>330</v>
      </c>
      <c r="AA40" s="39" t="s">
        <v>331</v>
      </c>
      <c r="AB40" s="39" t="s">
        <v>332</v>
      </c>
      <c r="AC40" s="39" t="s">
        <v>335</v>
      </c>
      <c r="AD40" s="39" t="s">
        <v>339</v>
      </c>
      <c r="AE40" s="39" t="str">
        <f>AE3</f>
        <v>１８(H30)</v>
      </c>
      <c r="AF40" s="39" t="str">
        <f>AF3</f>
        <v>１９(R１)</v>
      </c>
    </row>
    <row r="41" spans="1:32" ht="15" customHeight="1" x14ac:dyDescent="0.15">
      <c r="A41" s="3" t="s">
        <v>97</v>
      </c>
      <c r="B41" s="3"/>
      <c r="C41" s="3"/>
      <c r="D41" s="88">
        <f t="shared" ref="D41:X41" si="25">+D4/D$33*100</f>
        <v>36.297950142253185</v>
      </c>
      <c r="E41" s="88">
        <f t="shared" si="25"/>
        <v>32.375924410785636</v>
      </c>
      <c r="F41" s="88">
        <f t="shared" si="25"/>
        <v>31.166976965052694</v>
      </c>
      <c r="G41" s="88">
        <f t="shared" si="25"/>
        <v>27.746012607177541</v>
      </c>
      <c r="H41" s="88">
        <f t="shared" si="25"/>
        <v>35.261910265117528</v>
      </c>
      <c r="I41" s="88">
        <f t="shared" si="25"/>
        <v>36.150506396860699</v>
      </c>
      <c r="J41" s="88">
        <f t="shared" si="25"/>
        <v>36.147200371634753</v>
      </c>
      <c r="K41" s="88">
        <f t="shared" si="25"/>
        <v>34.678973505725608</v>
      </c>
      <c r="L41" s="88">
        <f t="shared" si="25"/>
        <v>33.349524103302748</v>
      </c>
      <c r="M41" s="88">
        <f t="shared" si="25"/>
        <v>36.600050293919089</v>
      </c>
      <c r="N41" s="88">
        <f t="shared" si="25"/>
        <v>35.939267224799011</v>
      </c>
      <c r="O41" s="88">
        <f t="shared" si="25"/>
        <v>35.653692164452231</v>
      </c>
      <c r="P41" s="88">
        <f t="shared" si="25"/>
        <v>33.526804774772422</v>
      </c>
      <c r="Q41" s="88">
        <f t="shared" si="25"/>
        <v>35.474411150734106</v>
      </c>
      <c r="R41" s="20">
        <f t="shared" si="25"/>
        <v>36.874848828348881</v>
      </c>
      <c r="S41" s="20">
        <f t="shared" si="25"/>
        <v>35.582533178358538</v>
      </c>
      <c r="T41" s="20">
        <f t="shared" si="25"/>
        <v>38.45900238929184</v>
      </c>
      <c r="U41" s="20">
        <f t="shared" si="25"/>
        <v>37.883889988149441</v>
      </c>
      <c r="V41" s="20">
        <f t="shared" si="25"/>
        <v>30.167169325222353</v>
      </c>
      <c r="W41" s="20">
        <f t="shared" si="25"/>
        <v>32.572940289410809</v>
      </c>
      <c r="X41" s="20">
        <f t="shared" si="25"/>
        <v>31.274645877351432</v>
      </c>
      <c r="Y41" s="20">
        <f t="shared" ref="Y41:AB41" si="26">+Y4/Y$33*100</f>
        <v>29.697458049789212</v>
      </c>
      <c r="Z41" s="20">
        <f t="shared" si="26"/>
        <v>28.827181039988208</v>
      </c>
      <c r="AA41" s="20">
        <f t="shared" si="26"/>
        <v>32.891023011683615</v>
      </c>
      <c r="AB41" s="20">
        <f t="shared" si="26"/>
        <v>28.660154701352159</v>
      </c>
      <c r="AC41" s="20">
        <f t="shared" ref="AC41:AD56" si="27">+AC4/AC$33*100</f>
        <v>29.651441239769248</v>
      </c>
      <c r="AD41" s="20">
        <f t="shared" si="27"/>
        <v>30.261156483910295</v>
      </c>
      <c r="AE41" s="20">
        <f t="shared" ref="AE41" si="28">+AE4/AE$33*100</f>
        <v>30.08792617494937</v>
      </c>
      <c r="AF41" s="20">
        <f t="shared" ref="AF41" si="29">+AF4/AF$33*100</f>
        <v>32.656596264916502</v>
      </c>
    </row>
    <row r="42" spans="1:32" ht="15" customHeight="1" x14ac:dyDescent="0.15">
      <c r="A42" s="3" t="s">
        <v>98</v>
      </c>
      <c r="B42" s="3"/>
      <c r="C42" s="3"/>
      <c r="D42" s="88">
        <f t="shared" ref="D42:X42" si="30">+D5/D$33*100</f>
        <v>2.4856608538699927</v>
      </c>
      <c r="E42" s="88">
        <f t="shared" si="30"/>
        <v>2.350677212170011</v>
      </c>
      <c r="F42" s="88">
        <f t="shared" si="30"/>
        <v>2.4166017323627438</v>
      </c>
      <c r="G42" s="88">
        <f t="shared" si="30"/>
        <v>2.2613433052860694</v>
      </c>
      <c r="H42" s="88">
        <f t="shared" si="30"/>
        <v>2.8159119288043812</v>
      </c>
      <c r="I42" s="88">
        <f t="shared" si="30"/>
        <v>2.8466702933100656</v>
      </c>
      <c r="J42" s="88">
        <f t="shared" si="30"/>
        <v>1.8039518943288639</v>
      </c>
      <c r="K42" s="88">
        <f t="shared" si="30"/>
        <v>1.3220077742736143</v>
      </c>
      <c r="L42" s="88">
        <f t="shared" si="30"/>
        <v>1.2493993502764624</v>
      </c>
      <c r="M42" s="88">
        <f t="shared" si="30"/>
        <v>1.367526099838019</v>
      </c>
      <c r="N42" s="88">
        <f t="shared" si="30"/>
        <v>1.3759541832409905</v>
      </c>
      <c r="O42" s="88">
        <f t="shared" si="30"/>
        <v>1.4459932949788181</v>
      </c>
      <c r="P42" s="88">
        <f t="shared" si="30"/>
        <v>1.4307198942605002</v>
      </c>
      <c r="Q42" s="88">
        <f t="shared" si="30"/>
        <v>2.0211545054467734</v>
      </c>
      <c r="R42" s="20">
        <f t="shared" si="30"/>
        <v>2.4447594830177843</v>
      </c>
      <c r="S42" s="20">
        <f t="shared" si="30"/>
        <v>3.2891144277452011</v>
      </c>
      <c r="T42" s="20">
        <f t="shared" si="30"/>
        <v>1.3754147540197041</v>
      </c>
      <c r="U42" s="20">
        <f t="shared" si="30"/>
        <v>1.3091219775855241</v>
      </c>
      <c r="V42" s="20">
        <f t="shared" si="30"/>
        <v>1.0688638147413685</v>
      </c>
      <c r="W42" s="20">
        <f t="shared" si="30"/>
        <v>1.1730701333962983</v>
      </c>
      <c r="X42" s="20">
        <f t="shared" si="30"/>
        <v>1.1044981716184463</v>
      </c>
      <c r="Y42" s="20">
        <f t="shared" ref="Y42:AB42" si="31">+Y5/Y$33*100</f>
        <v>1.032773981729691</v>
      </c>
      <c r="Z42" s="20">
        <f t="shared" si="31"/>
        <v>0.9148705338471288</v>
      </c>
      <c r="AA42" s="20">
        <f t="shared" si="31"/>
        <v>0.97175876566094799</v>
      </c>
      <c r="AB42" s="20">
        <f t="shared" si="31"/>
        <v>0.95088752238839547</v>
      </c>
      <c r="AC42" s="20">
        <f t="shared" ref="AC42" si="32">+AC5/AC$33*100</f>
        <v>0.95341656164735467</v>
      </c>
      <c r="AD42" s="20">
        <f t="shared" si="27"/>
        <v>0.94711636141579014</v>
      </c>
      <c r="AE42" s="20">
        <f t="shared" ref="AE42" si="33">+AE5/AE$33*100</f>
        <v>0.94392293548298745</v>
      </c>
      <c r="AF42" s="20">
        <f t="shared" ref="AF42" si="34">+AF5/AF$33*100</f>
        <v>1.0678899541779785</v>
      </c>
    </row>
    <row r="43" spans="1:32" ht="15" customHeight="1" x14ac:dyDescent="0.15">
      <c r="A43" s="3" t="s">
        <v>161</v>
      </c>
      <c r="B43" s="3"/>
      <c r="C43" s="3"/>
      <c r="D43" s="88">
        <f t="shared" ref="D43:X43" si="35">+D6/D$33*100</f>
        <v>1.2862185882786381</v>
      </c>
      <c r="E43" s="88">
        <f t="shared" si="35"/>
        <v>0.79240871713497674</v>
      </c>
      <c r="F43" s="88">
        <f t="shared" si="35"/>
        <v>0.80287528996253099</v>
      </c>
      <c r="G43" s="88">
        <f t="shared" si="35"/>
        <v>0.97811709097481125</v>
      </c>
      <c r="H43" s="88">
        <f t="shared" si="35"/>
        <v>0.84235506809544214</v>
      </c>
      <c r="I43" s="88">
        <f t="shared" si="35"/>
        <v>0.46754848722077874</v>
      </c>
      <c r="J43" s="88">
        <f t="shared" si="35"/>
        <v>0.35985238607840586</v>
      </c>
      <c r="K43" s="88">
        <f t="shared" si="35"/>
        <v>0.28770838277573724</v>
      </c>
      <c r="L43" s="88">
        <f t="shared" si="35"/>
        <v>0.25972441504325072</v>
      </c>
      <c r="M43" s="88">
        <f t="shared" si="35"/>
        <v>1.178547561697711</v>
      </c>
      <c r="N43" s="88">
        <f t="shared" si="35"/>
        <v>1.1331978401182863</v>
      </c>
      <c r="O43" s="88">
        <f t="shared" si="35"/>
        <v>0.37323730666638955</v>
      </c>
      <c r="P43" s="88">
        <f t="shared" si="35"/>
        <v>0.25335332644516101</v>
      </c>
      <c r="Q43" s="88">
        <f t="shared" si="35"/>
        <v>0.25195919013581686</v>
      </c>
      <c r="R43" s="20">
        <f t="shared" si="35"/>
        <v>0.14078461112111343</v>
      </c>
      <c r="S43" s="20">
        <f t="shared" si="35"/>
        <v>9.0243314997346155E-2</v>
      </c>
      <c r="T43" s="20">
        <f t="shared" si="35"/>
        <v>0.12246756371081416</v>
      </c>
      <c r="U43" s="20">
        <f t="shared" si="35"/>
        <v>0.12269686830295141</v>
      </c>
      <c r="V43" s="20">
        <f t="shared" si="35"/>
        <v>8.714028660791201E-2</v>
      </c>
      <c r="W43" s="20">
        <f t="shared" si="35"/>
        <v>7.7607103372902567E-2</v>
      </c>
      <c r="X43" s="20">
        <f t="shared" si="35"/>
        <v>5.8537587372392993E-2</v>
      </c>
      <c r="Y43" s="20">
        <f t="shared" ref="Y43:AB43" si="36">+Y6/Y$33*100</f>
        <v>5.1553477145069596E-2</v>
      </c>
      <c r="Z43" s="20">
        <f t="shared" si="36"/>
        <v>4.4789433057857833E-2</v>
      </c>
      <c r="AA43" s="20">
        <f t="shared" si="36"/>
        <v>4.4795843215270678E-2</v>
      </c>
      <c r="AB43" s="20">
        <f t="shared" si="36"/>
        <v>3.4345274748139337E-2</v>
      </c>
      <c r="AC43" s="20">
        <f t="shared" ref="AC43" si="37">+AC6/AC$33*100</f>
        <v>1.9859351338500954E-2</v>
      </c>
      <c r="AD43" s="20">
        <f t="shared" si="27"/>
        <v>3.6701847186416205E-2</v>
      </c>
      <c r="AE43" s="20">
        <f t="shared" ref="AE43" si="38">+AE6/AE$33*100</f>
        <v>3.9374188500157337E-2</v>
      </c>
      <c r="AF43" s="20">
        <f t="shared" ref="AF43" si="39">+AF6/AF$33*100</f>
        <v>1.7229429880456885E-2</v>
      </c>
    </row>
    <row r="44" spans="1:32" ht="15" customHeight="1" x14ac:dyDescent="0.15">
      <c r="A44" s="3" t="s">
        <v>162</v>
      </c>
      <c r="B44" s="3"/>
      <c r="C44" s="3"/>
      <c r="D44" s="88">
        <f t="shared" ref="D44:X44" si="40">+D7/D$33*100</f>
        <v>0</v>
      </c>
      <c r="E44" s="88">
        <f t="shared" si="40"/>
        <v>0</v>
      </c>
      <c r="F44" s="88">
        <f t="shared" si="40"/>
        <v>0</v>
      </c>
      <c r="G44" s="88">
        <f t="shared" si="40"/>
        <v>0</v>
      </c>
      <c r="H44" s="88">
        <f t="shared" si="40"/>
        <v>0</v>
      </c>
      <c r="I44" s="88">
        <f t="shared" si="40"/>
        <v>0</v>
      </c>
      <c r="J44" s="88">
        <f t="shared" si="40"/>
        <v>0</v>
      </c>
      <c r="K44" s="88">
        <f t="shared" si="40"/>
        <v>0</v>
      </c>
      <c r="L44" s="88">
        <f t="shared" si="40"/>
        <v>0</v>
      </c>
      <c r="M44" s="88">
        <f t="shared" si="40"/>
        <v>0</v>
      </c>
      <c r="N44" s="88">
        <f t="shared" si="40"/>
        <v>0</v>
      </c>
      <c r="O44" s="88">
        <f t="shared" si="40"/>
        <v>0</v>
      </c>
      <c r="P44" s="88">
        <f t="shared" si="40"/>
        <v>0</v>
      </c>
      <c r="Q44" s="88">
        <f t="shared" si="40"/>
        <v>3.9475363643273129E-2</v>
      </c>
      <c r="R44" s="20">
        <f t="shared" si="40"/>
        <v>6.6403612255783895E-2</v>
      </c>
      <c r="S44" s="20">
        <f t="shared" si="40"/>
        <v>9.7013129945625165E-2</v>
      </c>
      <c r="T44" s="20">
        <f t="shared" si="40"/>
        <v>0.10873106492089435</v>
      </c>
      <c r="U44" s="20">
        <f t="shared" si="40"/>
        <v>3.9000992216426791E-2</v>
      </c>
      <c r="V44" s="20">
        <f t="shared" si="40"/>
        <v>2.6698461551712838E-2</v>
      </c>
      <c r="W44" s="20">
        <f t="shared" si="40"/>
        <v>3.524612035240339E-2</v>
      </c>
      <c r="X44" s="20">
        <f t="shared" si="40"/>
        <v>3.8963129070779014E-2</v>
      </c>
      <c r="Y44" s="20">
        <f t="shared" ref="Y44:AB44" si="41">+Y7/Y$33*100</f>
        <v>4.5373437039739915E-2</v>
      </c>
      <c r="Z44" s="20">
        <f t="shared" si="41"/>
        <v>8.6530187204519396E-2</v>
      </c>
      <c r="AA44" s="20">
        <f t="shared" si="41"/>
        <v>0.18701031242904767</v>
      </c>
      <c r="AB44" s="20">
        <f t="shared" si="41"/>
        <v>0.13327316232395059</v>
      </c>
      <c r="AC44" s="20">
        <f t="shared" ref="AC44" si="42">+AC7/AC$33*100</f>
        <v>7.6171569560682273E-2</v>
      </c>
      <c r="AD44" s="20">
        <f t="shared" si="27"/>
        <v>0.11169634247646869</v>
      </c>
      <c r="AE44" s="20">
        <f t="shared" ref="AE44" si="43">+AE7/AE$33*100</f>
        <v>8.3753736428068631E-2</v>
      </c>
      <c r="AF44" s="20">
        <f t="shared" ref="AF44" si="44">+AF7/AF$33*100</f>
        <v>0.10802617341568925</v>
      </c>
    </row>
    <row r="45" spans="1:32" ht="15" customHeight="1" x14ac:dyDescent="0.15">
      <c r="A45" s="3" t="s">
        <v>163</v>
      </c>
      <c r="B45" s="3"/>
      <c r="C45" s="3"/>
      <c r="D45" s="88">
        <f t="shared" ref="D45:X45" si="45">+D8/D$33*100</f>
        <v>0</v>
      </c>
      <c r="E45" s="88">
        <f t="shared" si="45"/>
        <v>0</v>
      </c>
      <c r="F45" s="88">
        <f t="shared" si="45"/>
        <v>0</v>
      </c>
      <c r="G45" s="88">
        <f t="shared" si="45"/>
        <v>0</v>
      </c>
      <c r="H45" s="88">
        <f t="shared" si="45"/>
        <v>0</v>
      </c>
      <c r="I45" s="88">
        <f t="shared" si="45"/>
        <v>0</v>
      </c>
      <c r="J45" s="88">
        <f t="shared" si="45"/>
        <v>0</v>
      </c>
      <c r="K45" s="88">
        <f t="shared" si="45"/>
        <v>0</v>
      </c>
      <c r="L45" s="88">
        <f t="shared" si="45"/>
        <v>0</v>
      </c>
      <c r="M45" s="88">
        <f t="shared" si="45"/>
        <v>0</v>
      </c>
      <c r="N45" s="88">
        <f t="shared" si="45"/>
        <v>0</v>
      </c>
      <c r="O45" s="88">
        <f t="shared" si="45"/>
        <v>0</v>
      </c>
      <c r="P45" s="88">
        <f t="shared" si="45"/>
        <v>0</v>
      </c>
      <c r="Q45" s="88">
        <f t="shared" si="45"/>
        <v>4.5754304224600487E-2</v>
      </c>
      <c r="R45" s="20">
        <f t="shared" si="45"/>
        <v>9.7977415987032496E-2</v>
      </c>
      <c r="S45" s="20">
        <f t="shared" si="45"/>
        <v>7.0768143499764152E-2</v>
      </c>
      <c r="T45" s="20">
        <f t="shared" si="45"/>
        <v>6.2659774035601495E-2</v>
      </c>
      <c r="U45" s="20">
        <f t="shared" si="45"/>
        <v>2.2732254390285322E-2</v>
      </c>
      <c r="V45" s="20">
        <f t="shared" si="45"/>
        <v>1.5777554063584418E-2</v>
      </c>
      <c r="W45" s="20">
        <f t="shared" si="45"/>
        <v>1.3651623926003501E-2</v>
      </c>
      <c r="X45" s="20">
        <f t="shared" si="45"/>
        <v>1.0087682425939284E-2</v>
      </c>
      <c r="Y45" s="20">
        <f t="shared" ref="Y45:AB45" si="46">+Y8/Y$33*100</f>
        <v>1.3197806097357429E-2</v>
      </c>
      <c r="Z45" s="20">
        <f t="shared" si="46"/>
        <v>0.1394521262527213</v>
      </c>
      <c r="AA45" s="20">
        <f t="shared" si="46"/>
        <v>0.10213825250970426</v>
      </c>
      <c r="AB45" s="20">
        <f t="shared" si="46"/>
        <v>0.11436147030954329</v>
      </c>
      <c r="AC45" s="20">
        <f t="shared" ref="AC45" si="47">+AC8/AC$33*100</f>
        <v>4.3879872042905069E-2</v>
      </c>
      <c r="AD45" s="20">
        <f t="shared" si="27"/>
        <v>0.11822968528088058</v>
      </c>
      <c r="AE45" s="20">
        <f t="shared" ref="AE45" si="48">+AE8/AE$33*100</f>
        <v>7.5542037199193363E-2</v>
      </c>
      <c r="AF45" s="20">
        <f t="shared" ref="AF45" si="49">+AF8/AF$33*100</f>
        <v>7.4809617664356898E-2</v>
      </c>
    </row>
    <row r="46" spans="1:32" ht="15" customHeight="1" x14ac:dyDescent="0.15">
      <c r="A46" s="3" t="s">
        <v>99</v>
      </c>
      <c r="B46" s="3"/>
      <c r="C46" s="3"/>
      <c r="D46" s="88">
        <f t="shared" ref="D46:X46" si="50">+D9/D$33*100</f>
        <v>0</v>
      </c>
      <c r="E46" s="88">
        <f t="shared" si="50"/>
        <v>0</v>
      </c>
      <c r="F46" s="88">
        <f t="shared" si="50"/>
        <v>0</v>
      </c>
      <c r="G46" s="88">
        <f t="shared" si="50"/>
        <v>0</v>
      </c>
      <c r="H46" s="88">
        <f t="shared" si="50"/>
        <v>0</v>
      </c>
      <c r="I46" s="88">
        <f t="shared" si="50"/>
        <v>0</v>
      </c>
      <c r="J46" s="88">
        <f t="shared" si="50"/>
        <v>0.6496533735995107</v>
      </c>
      <c r="K46" s="88">
        <f t="shared" si="50"/>
        <v>2.8737567288077361</v>
      </c>
      <c r="L46" s="88">
        <f t="shared" si="50"/>
        <v>2.6145349205605335</v>
      </c>
      <c r="M46" s="88">
        <f t="shared" si="50"/>
        <v>2.8919297205449115</v>
      </c>
      <c r="N46" s="88">
        <f t="shared" si="50"/>
        <v>2.6908517014438655</v>
      </c>
      <c r="O46" s="88">
        <f t="shared" si="50"/>
        <v>2.4669876428016555</v>
      </c>
      <c r="P46" s="88">
        <f t="shared" si="50"/>
        <v>2.6976943252975025</v>
      </c>
      <c r="Q46" s="88">
        <f t="shared" si="50"/>
        <v>3.0003406659251568</v>
      </c>
      <c r="R46" s="20">
        <f t="shared" si="50"/>
        <v>2.6841300437822477</v>
      </c>
      <c r="S46" s="20">
        <f t="shared" si="50"/>
        <v>2.6242645204451707</v>
      </c>
      <c r="T46" s="20">
        <f t="shared" si="50"/>
        <v>2.6457523383755297</v>
      </c>
      <c r="U46" s="20">
        <f t="shared" si="50"/>
        <v>2.5211246212304328</v>
      </c>
      <c r="V46" s="20">
        <f t="shared" si="50"/>
        <v>2.3331021697599637</v>
      </c>
      <c r="W46" s="20">
        <f t="shared" si="50"/>
        <v>2.4099572427766383</v>
      </c>
      <c r="X46" s="20">
        <f t="shared" si="50"/>
        <v>2.2919678940565174</v>
      </c>
      <c r="Y46" s="20">
        <f t="shared" ref="Y46:AB46" si="51">+Y9/Y$33*100</f>
        <v>2.2769012768739709</v>
      </c>
      <c r="Z46" s="20">
        <f t="shared" si="51"/>
        <v>2.0992890297480979</v>
      </c>
      <c r="AA46" s="20">
        <f t="shared" si="51"/>
        <v>2.8285873763797764</v>
      </c>
      <c r="AB46" s="20">
        <f t="shared" si="51"/>
        <v>4.3125181005080799</v>
      </c>
      <c r="AC46" s="20">
        <f t="shared" ref="AC46" si="52">+AC9/AC$33*100</f>
        <v>3.8623524966362464</v>
      </c>
      <c r="AD46" s="20">
        <f t="shared" si="27"/>
        <v>4.0578609172115723</v>
      </c>
      <c r="AE46" s="20">
        <f t="shared" ref="AE46" si="53">+AE9/AE$33*100</f>
        <v>4.1388978567856709</v>
      </c>
      <c r="AF46" s="20">
        <f t="shared" ref="AF46" si="54">+AF9/AF$33*100</f>
        <v>4.2190453345981513</v>
      </c>
    </row>
    <row r="47" spans="1:32" ht="15" customHeight="1" x14ac:dyDescent="0.15">
      <c r="A47" s="3" t="s">
        <v>100</v>
      </c>
      <c r="B47" s="3"/>
      <c r="C47" s="3"/>
      <c r="D47" s="88">
        <f t="shared" ref="D47:X47" si="55">+D10/D$33*100</f>
        <v>1.2131141104048462</v>
      </c>
      <c r="E47" s="88">
        <f t="shared" si="55"/>
        <v>1.0644532268100586</v>
      </c>
      <c r="F47" s="88">
        <f t="shared" si="55"/>
        <v>0.90138412853449235</v>
      </c>
      <c r="G47" s="88">
        <f t="shared" si="55"/>
        <v>0.72546619272115309</v>
      </c>
      <c r="H47" s="88">
        <f t="shared" si="55"/>
        <v>0.86052324345021747</v>
      </c>
      <c r="I47" s="88">
        <f t="shared" si="55"/>
        <v>0.82400896576624083</v>
      </c>
      <c r="J47" s="88">
        <f t="shared" si="55"/>
        <v>0.75433365595688617</v>
      </c>
      <c r="K47" s="88">
        <f t="shared" si="55"/>
        <v>0.62708675503327238</v>
      </c>
      <c r="L47" s="88">
        <f t="shared" si="55"/>
        <v>0.56374209373459649</v>
      </c>
      <c r="M47" s="88">
        <f t="shared" si="55"/>
        <v>0.54561448811471125</v>
      </c>
      <c r="N47" s="88">
        <f t="shared" si="55"/>
        <v>0.52310029088472065</v>
      </c>
      <c r="O47" s="88">
        <f t="shared" si="55"/>
        <v>0.45463901305763588</v>
      </c>
      <c r="P47" s="88">
        <f t="shared" si="55"/>
        <v>0.41782966824597345</v>
      </c>
      <c r="Q47" s="88">
        <f t="shared" si="55"/>
        <v>0.40579142904752014</v>
      </c>
      <c r="R47" s="20">
        <f t="shared" si="55"/>
        <v>0.38441141015993802</v>
      </c>
      <c r="S47" s="20">
        <f t="shared" si="55"/>
        <v>0.33574720818503273</v>
      </c>
      <c r="T47" s="20">
        <f t="shared" si="55"/>
        <v>0.3282399129507268</v>
      </c>
      <c r="U47" s="20">
        <f t="shared" si="55"/>
        <v>0.36742759470459413</v>
      </c>
      <c r="V47" s="20">
        <f t="shared" si="55"/>
        <v>0.34142603714284153</v>
      </c>
      <c r="W47" s="20">
        <f t="shared" si="55"/>
        <v>0.32689828179228053</v>
      </c>
      <c r="X47" s="20">
        <f t="shared" si="55"/>
        <v>0.26009383663795166</v>
      </c>
      <c r="Y47" s="20">
        <f t="shared" ref="Y47:AB47" si="56">+Y10/Y$33*100</f>
        <v>0.28198896880233432</v>
      </c>
      <c r="Z47" s="20">
        <f t="shared" si="56"/>
        <v>0.25708369036031986</v>
      </c>
      <c r="AA47" s="20">
        <f t="shared" si="56"/>
        <v>0.25661653133862083</v>
      </c>
      <c r="AB47" s="20">
        <f t="shared" si="56"/>
        <v>0.23137440145310173</v>
      </c>
      <c r="AC47" s="20">
        <f t="shared" ref="AC47" si="57">+AC10/AC$33*100</f>
        <v>0.22523181891591421</v>
      </c>
      <c r="AD47" s="20">
        <f t="shared" si="27"/>
        <v>0.2170493308498691</v>
      </c>
      <c r="AE47" s="20">
        <f t="shared" ref="AE47" si="58">+AE10/AE$33*100</f>
        <v>0.17968093225812581</v>
      </c>
      <c r="AF47" s="20">
        <f t="shared" ref="AF47" si="59">+AF10/AF$33*100</f>
        <v>0.18295640311981132</v>
      </c>
    </row>
    <row r="48" spans="1:32" ht="15" customHeight="1" x14ac:dyDescent="0.15">
      <c r="A48" s="3" t="s">
        <v>101</v>
      </c>
      <c r="B48" s="3"/>
      <c r="C48" s="3"/>
      <c r="D48" s="88">
        <f t="shared" ref="D48:X48" si="60">+D11/D$33*100</f>
        <v>1.5455492150907427E-2</v>
      </c>
      <c r="E48" s="88">
        <f t="shared" si="60"/>
        <v>3.5417627381710476E-2</v>
      </c>
      <c r="F48" s="88">
        <f t="shared" si="60"/>
        <v>3.5476852859346701E-2</v>
      </c>
      <c r="G48" s="88">
        <f t="shared" si="60"/>
        <v>3.3287247709202702E-2</v>
      </c>
      <c r="H48" s="88">
        <f t="shared" si="60"/>
        <v>3.8078193282122155E-2</v>
      </c>
      <c r="I48" s="88">
        <f t="shared" si="60"/>
        <v>3.5430223557441951E-2</v>
      </c>
      <c r="J48" s="88">
        <f t="shared" si="60"/>
        <v>7.252925086696102E-2</v>
      </c>
      <c r="K48" s="88">
        <f t="shared" si="60"/>
        <v>7.3906576775021576E-2</v>
      </c>
      <c r="L48" s="88">
        <f t="shared" si="60"/>
        <v>6.8745445597113014E-2</v>
      </c>
      <c r="M48" s="88">
        <f t="shared" si="60"/>
        <v>1.3919130330093406E-2</v>
      </c>
      <c r="N48" s="88">
        <f t="shared" si="60"/>
        <v>0</v>
      </c>
      <c r="O48" s="88">
        <f t="shared" si="60"/>
        <v>5.3599331867920305E-4</v>
      </c>
      <c r="P48" s="88">
        <f t="shared" si="60"/>
        <v>0</v>
      </c>
      <c r="Q48" s="88">
        <f t="shared" si="60"/>
        <v>3.6106616338857704E-6</v>
      </c>
      <c r="R48" s="20">
        <f t="shared" si="60"/>
        <v>0</v>
      </c>
      <c r="S48" s="20">
        <f t="shared" si="60"/>
        <v>0</v>
      </c>
      <c r="T48" s="20">
        <f t="shared" si="60"/>
        <v>0</v>
      </c>
      <c r="U48" s="20">
        <f t="shared" si="60"/>
        <v>0</v>
      </c>
      <c r="V48" s="20">
        <f t="shared" si="60"/>
        <v>0</v>
      </c>
      <c r="W48" s="20">
        <f t="shared" si="60"/>
        <v>0</v>
      </c>
      <c r="X48" s="20">
        <f t="shared" si="60"/>
        <v>0</v>
      </c>
      <c r="Y48" s="20">
        <f t="shared" ref="Y48:AB48" si="61">+Y11/Y$33*100</f>
        <v>0</v>
      </c>
      <c r="Z48" s="20">
        <f t="shared" si="61"/>
        <v>0</v>
      </c>
      <c r="AA48" s="20">
        <f t="shared" si="61"/>
        <v>0</v>
      </c>
      <c r="AB48" s="20">
        <f t="shared" si="61"/>
        <v>0</v>
      </c>
      <c r="AC48" s="20">
        <f t="shared" ref="AC48" si="62">+AC11/AC$33*100</f>
        <v>0</v>
      </c>
      <c r="AD48" s="20">
        <f t="shared" si="27"/>
        <v>0</v>
      </c>
      <c r="AE48" s="20">
        <f t="shared" ref="AE48" si="63">+AE11/AE$33*100</f>
        <v>0</v>
      </c>
      <c r="AF48" s="20">
        <f t="shared" ref="AF48" si="64">+AF11/AF$33*100</f>
        <v>0</v>
      </c>
    </row>
    <row r="49" spans="1:32" ht="15" customHeight="1" x14ac:dyDescent="0.15">
      <c r="A49" s="3" t="s">
        <v>102</v>
      </c>
      <c r="B49" s="3"/>
      <c r="C49" s="3"/>
      <c r="D49" s="88">
        <f t="shared" ref="D49:X49" si="65">+D12/D$33*100</f>
        <v>1.7006012186446702</v>
      </c>
      <c r="E49" s="88">
        <f t="shared" si="65"/>
        <v>1.3463803970287467</v>
      </c>
      <c r="F49" s="88">
        <f t="shared" si="65"/>
        <v>1.1061881695118139</v>
      </c>
      <c r="G49" s="88">
        <f t="shared" si="65"/>
        <v>1.1261393070378256</v>
      </c>
      <c r="H49" s="88">
        <f t="shared" si="65"/>
        <v>1.4526512661529392</v>
      </c>
      <c r="I49" s="88">
        <f t="shared" si="65"/>
        <v>1.4217155325429121</v>
      </c>
      <c r="J49" s="88">
        <f t="shared" si="65"/>
        <v>1.1198563736250793</v>
      </c>
      <c r="K49" s="88">
        <f t="shared" si="65"/>
        <v>0.97681411855153244</v>
      </c>
      <c r="L49" s="88">
        <f t="shared" si="65"/>
        <v>0.89435147750503674</v>
      </c>
      <c r="M49" s="88">
        <f t="shared" si="65"/>
        <v>0.91300095605443066</v>
      </c>
      <c r="N49" s="88">
        <f t="shared" si="65"/>
        <v>0.93146334212582915</v>
      </c>
      <c r="O49" s="88">
        <f t="shared" si="65"/>
        <v>0.85815447290982205</v>
      </c>
      <c r="P49" s="88">
        <f t="shared" si="65"/>
        <v>0.91058872161920557</v>
      </c>
      <c r="Q49" s="88">
        <f t="shared" si="65"/>
        <v>0.87427477604419879</v>
      </c>
      <c r="R49" s="20">
        <f t="shared" si="65"/>
        <v>0.89198793396668397</v>
      </c>
      <c r="S49" s="20">
        <f t="shared" si="65"/>
        <v>0.79690911287659039</v>
      </c>
      <c r="T49" s="20">
        <f t="shared" si="65"/>
        <v>0.81336580792858371</v>
      </c>
      <c r="U49" s="20">
        <f t="shared" si="65"/>
        <v>0.66956367698262786</v>
      </c>
      <c r="V49" s="20">
        <f t="shared" si="65"/>
        <v>0.36615448687215546</v>
      </c>
      <c r="W49" s="20">
        <f t="shared" si="65"/>
        <v>0.34780327184923743</v>
      </c>
      <c r="X49" s="20">
        <f t="shared" si="65"/>
        <v>0.25356224370029312</v>
      </c>
      <c r="Y49" s="20">
        <f t="shared" ref="Y49:AB49" si="66">+Y12/Y$33*100</f>
        <v>0.35647700378669495</v>
      </c>
      <c r="Z49" s="20">
        <f t="shared" si="66"/>
        <v>0.27821149346019286</v>
      </c>
      <c r="AA49" s="20">
        <f t="shared" si="66"/>
        <v>0.14966540284554072</v>
      </c>
      <c r="AB49" s="20">
        <f t="shared" si="66"/>
        <v>0.21615169842515036</v>
      </c>
      <c r="AC49" s="20">
        <f t="shared" ref="AC49" si="67">+AC12/AC$33*100</f>
        <v>0.2256126909753616</v>
      </c>
      <c r="AD49" s="20">
        <f t="shared" si="27"/>
        <v>0.26263811221555039</v>
      </c>
      <c r="AE49" s="20">
        <f t="shared" ref="AE49" si="68">+AE12/AE$33*100</f>
        <v>0.33916695990500056</v>
      </c>
      <c r="AF49" s="20">
        <f t="shared" ref="AF49" si="69">+AF12/AF$33*100</f>
        <v>0.16201212241458671</v>
      </c>
    </row>
    <row r="50" spans="1:32" ht="15" customHeight="1" x14ac:dyDescent="0.15">
      <c r="A50" s="3" t="s">
        <v>342</v>
      </c>
      <c r="B50" s="3"/>
      <c r="C50" s="3"/>
      <c r="D50" s="88">
        <f t="shared" ref="D50:X50" si="70">+D13/D$33*100</f>
        <v>0</v>
      </c>
      <c r="E50" s="88">
        <f t="shared" si="70"/>
        <v>0</v>
      </c>
      <c r="F50" s="88">
        <f t="shared" si="70"/>
        <v>0</v>
      </c>
      <c r="G50" s="88">
        <f t="shared" si="70"/>
        <v>0</v>
      </c>
      <c r="H50" s="88">
        <f t="shared" si="70"/>
        <v>0</v>
      </c>
      <c r="I50" s="88">
        <f t="shared" si="70"/>
        <v>0</v>
      </c>
      <c r="J50" s="88">
        <f t="shared" si="70"/>
        <v>0</v>
      </c>
      <c r="K50" s="88">
        <f t="shared" si="70"/>
        <v>0</v>
      </c>
      <c r="L50" s="88">
        <f t="shared" si="70"/>
        <v>0</v>
      </c>
      <c r="M50" s="88">
        <f t="shared" si="70"/>
        <v>0</v>
      </c>
      <c r="N50" s="88">
        <f t="shared" si="70"/>
        <v>0</v>
      </c>
      <c r="O50" s="88">
        <f t="shared" si="70"/>
        <v>0</v>
      </c>
      <c r="P50" s="88">
        <f t="shared" si="70"/>
        <v>0</v>
      </c>
      <c r="Q50" s="88">
        <f t="shared" si="70"/>
        <v>3.6106616338857704E-6</v>
      </c>
      <c r="R50" s="20">
        <f t="shared" si="70"/>
        <v>3.4973198638955024E-6</v>
      </c>
      <c r="S50" s="20">
        <f t="shared" si="70"/>
        <v>3.2975231116799856E-6</v>
      </c>
      <c r="T50" s="20">
        <f t="shared" si="70"/>
        <v>3.3552757181044977E-6</v>
      </c>
      <c r="U50" s="20">
        <f t="shared" si="70"/>
        <v>3.331709569146317E-6</v>
      </c>
      <c r="V50" s="20">
        <f t="shared" si="70"/>
        <v>2.9099140655817812E-6</v>
      </c>
      <c r="W50" s="20">
        <f t="shared" si="70"/>
        <v>3.0109448447294884E-6</v>
      </c>
      <c r="X50" s="20">
        <f t="shared" si="70"/>
        <v>2.9029301945149018E-6</v>
      </c>
      <c r="Y50" s="20">
        <f t="shared" ref="Y50:AB50" si="71">+Y13/Y$33*100</f>
        <v>2.8987054903047287E-6</v>
      </c>
      <c r="Z50" s="20">
        <f t="shared" si="71"/>
        <v>2.695560487353023E-6</v>
      </c>
      <c r="AA50" s="20">
        <f t="shared" si="71"/>
        <v>3.0080474896099032E-6</v>
      </c>
      <c r="AB50" s="20">
        <f t="shared" si="71"/>
        <v>2.8117294104084599E-6</v>
      </c>
      <c r="AC50" s="20">
        <f t="shared" ref="AC50" si="72">+AC13/AC$33*100</f>
        <v>0</v>
      </c>
      <c r="AD50" s="20">
        <f t="shared" si="27"/>
        <v>0</v>
      </c>
      <c r="AE50" s="20">
        <f t="shared" ref="AE50" si="73">+AE13/AE$33*100</f>
        <v>0</v>
      </c>
      <c r="AF50" s="20">
        <f t="shared" ref="AF50" si="74">+AF13/AF$33*100</f>
        <v>5.0973663305761925E-2</v>
      </c>
    </row>
    <row r="51" spans="1:32" ht="15" customHeight="1" x14ac:dyDescent="0.15">
      <c r="A51" s="3" t="s">
        <v>104</v>
      </c>
      <c r="B51" s="3"/>
      <c r="C51" s="3"/>
      <c r="D51" s="88">
        <f t="shared" ref="D51:X51" si="75">+D14/D$33*100</f>
        <v>0</v>
      </c>
      <c r="E51" s="88">
        <f t="shared" si="75"/>
        <v>0</v>
      </c>
      <c r="F51" s="88">
        <f t="shared" si="75"/>
        <v>0</v>
      </c>
      <c r="G51" s="88">
        <f t="shared" si="75"/>
        <v>0</v>
      </c>
      <c r="H51" s="88">
        <f t="shared" si="75"/>
        <v>0</v>
      </c>
      <c r="I51" s="88">
        <f t="shared" si="75"/>
        <v>0</v>
      </c>
      <c r="J51" s="88">
        <f t="shared" si="75"/>
        <v>0</v>
      </c>
      <c r="K51" s="88">
        <f t="shared" si="75"/>
        <v>0</v>
      </c>
      <c r="L51" s="88">
        <f t="shared" si="75"/>
        <v>0.76224191488757898</v>
      </c>
      <c r="M51" s="88">
        <f t="shared" si="75"/>
        <v>1.0290903949298971</v>
      </c>
      <c r="N51" s="88">
        <f t="shared" si="75"/>
        <v>1.0507235570133631</v>
      </c>
      <c r="O51" s="88">
        <f t="shared" si="75"/>
        <v>1.2380315335443397</v>
      </c>
      <c r="P51" s="88">
        <f t="shared" si="75"/>
        <v>0.99718708481663176</v>
      </c>
      <c r="Q51" s="88">
        <f t="shared" si="75"/>
        <v>0.99328579415870777</v>
      </c>
      <c r="R51" s="20">
        <f t="shared" si="75"/>
        <v>1.0877504133482345</v>
      </c>
      <c r="S51" s="20">
        <f t="shared" si="75"/>
        <v>0.90207701747740021</v>
      </c>
      <c r="T51" s="20">
        <f t="shared" si="75"/>
        <v>0.24928356475229174</v>
      </c>
      <c r="U51" s="20">
        <f t="shared" si="75"/>
        <v>0.4353245040142269</v>
      </c>
      <c r="V51" s="20">
        <f t="shared" si="75"/>
        <v>0.43319890694315971</v>
      </c>
      <c r="W51" s="20">
        <f t="shared" si="75"/>
        <v>0.41470947724397145</v>
      </c>
      <c r="X51" s="20">
        <f t="shared" si="75"/>
        <v>0.3458725209556725</v>
      </c>
      <c r="Y51" s="20">
        <f t="shared" ref="Y51:AB51" si="76">+Y14/Y$33*100</f>
        <v>0.10216197630029986</v>
      </c>
      <c r="Z51" s="20">
        <f t="shared" si="76"/>
        <v>0.10139350773178397</v>
      </c>
      <c r="AA51" s="20">
        <f t="shared" si="76"/>
        <v>0.11314770632167651</v>
      </c>
      <c r="AB51" s="20">
        <f t="shared" si="76"/>
        <v>0.10272372227986268</v>
      </c>
      <c r="AC51" s="20">
        <f t="shared" ref="AC51" si="77">+AC14/AC$33*100</f>
        <v>0.11466807085289021</v>
      </c>
      <c r="AD51" s="20">
        <f t="shared" si="27"/>
        <v>0.13037194825331619</v>
      </c>
      <c r="AE51" s="20">
        <f t="shared" ref="AE51" si="78">+AE14/AE$33*100</f>
        <v>0.14276046104032744</v>
      </c>
      <c r="AF51" s="20">
        <f t="shared" ref="AF51" si="79">+AF14/AF$33*100</f>
        <v>0.4857800666592591</v>
      </c>
    </row>
    <row r="52" spans="1:32" ht="15" customHeight="1" x14ac:dyDescent="0.15">
      <c r="A52" s="3" t="s">
        <v>105</v>
      </c>
      <c r="B52" s="3"/>
      <c r="C52" s="3"/>
      <c r="D52" s="88">
        <f t="shared" ref="D52:X52" si="80">+D15/D$33*100</f>
        <v>20.531614626910685</v>
      </c>
      <c r="E52" s="88">
        <f t="shared" si="80"/>
        <v>20.540488703276402</v>
      </c>
      <c r="F52" s="88">
        <f t="shared" si="80"/>
        <v>18.925161673642528</v>
      </c>
      <c r="G52" s="88">
        <f t="shared" si="80"/>
        <v>17.797254386983681</v>
      </c>
      <c r="H52" s="88">
        <f t="shared" si="80"/>
        <v>22.774235694625613</v>
      </c>
      <c r="I52" s="88">
        <f t="shared" si="80"/>
        <v>23.759150074226412</v>
      </c>
      <c r="J52" s="88">
        <f t="shared" si="80"/>
        <v>22.216912196692924</v>
      </c>
      <c r="K52" s="88">
        <f t="shared" si="80"/>
        <v>24.339192454539404</v>
      </c>
      <c r="L52" s="88">
        <f t="shared" si="80"/>
        <v>25.639593323551317</v>
      </c>
      <c r="M52" s="88">
        <f t="shared" si="80"/>
        <v>27.827701066720877</v>
      </c>
      <c r="N52" s="88">
        <f t="shared" si="80"/>
        <v>24.0873917234034</v>
      </c>
      <c r="O52" s="88">
        <f t="shared" si="80"/>
        <v>20.7499239308802</v>
      </c>
      <c r="P52" s="88">
        <f t="shared" si="80"/>
        <v>19.632874674781426</v>
      </c>
      <c r="Q52" s="88">
        <f t="shared" si="80"/>
        <v>18.118942776609629</v>
      </c>
      <c r="R52" s="20">
        <f t="shared" si="80"/>
        <v>16.160461092246567</v>
      </c>
      <c r="S52" s="20">
        <f t="shared" si="80"/>
        <v>14.470246976567008</v>
      </c>
      <c r="T52" s="20">
        <f t="shared" si="80"/>
        <v>15.011983367227211</v>
      </c>
      <c r="U52" s="20">
        <f t="shared" si="80"/>
        <v>17.67754122232628</v>
      </c>
      <c r="V52" s="20">
        <f t="shared" si="80"/>
        <v>17.659989112265531</v>
      </c>
      <c r="W52" s="20">
        <f t="shared" si="80"/>
        <v>21.133415387602241</v>
      </c>
      <c r="X52" s="20">
        <f t="shared" si="80"/>
        <v>22.183037180265465</v>
      </c>
      <c r="Y52" s="20">
        <f t="shared" ref="Y52:AB52" si="81">+Y15/Y$33*100</f>
        <v>21.356650404349125</v>
      </c>
      <c r="Z52" s="20">
        <f t="shared" si="81"/>
        <v>19.100086592185093</v>
      </c>
      <c r="AA52" s="20">
        <f t="shared" si="81"/>
        <v>21.314293555835796</v>
      </c>
      <c r="AB52" s="20">
        <f t="shared" si="81"/>
        <v>20.113025898839599</v>
      </c>
      <c r="AC52" s="20">
        <f t="shared" ref="AC52" si="82">+AC15/AC$33*100</f>
        <v>20.096316290710888</v>
      </c>
      <c r="AD52" s="20">
        <f t="shared" si="27"/>
        <v>21.566618474756527</v>
      </c>
      <c r="AE52" s="20">
        <f t="shared" ref="AE52" si="83">+AE15/AE$33*100</f>
        <v>19.81285215704272</v>
      </c>
      <c r="AF52" s="20">
        <f t="shared" ref="AF52" si="84">+AF15/AF$33*100</f>
        <v>19.456096991377898</v>
      </c>
    </row>
    <row r="53" spans="1:32" ht="15" customHeight="1" x14ac:dyDescent="0.15">
      <c r="A53" s="3" t="s">
        <v>106</v>
      </c>
      <c r="B53" s="3"/>
      <c r="C53" s="3"/>
      <c r="D53" s="88">
        <f t="shared" ref="D53:X53" si="85">+D16/D$33*100</f>
        <v>17.977084935448257</v>
      </c>
      <c r="E53" s="88">
        <f t="shared" si="85"/>
        <v>18.273942637439315</v>
      </c>
      <c r="F53" s="88">
        <f t="shared" si="85"/>
        <v>0</v>
      </c>
      <c r="G53" s="88">
        <f t="shared" si="85"/>
        <v>0</v>
      </c>
      <c r="H53" s="88">
        <f t="shared" si="85"/>
        <v>0</v>
      </c>
      <c r="I53" s="88">
        <f t="shared" si="85"/>
        <v>0</v>
      </c>
      <c r="J53" s="88">
        <f t="shared" si="85"/>
        <v>19.684895471979871</v>
      </c>
      <c r="K53" s="88">
        <f t="shared" si="85"/>
        <v>21.518754985293651</v>
      </c>
      <c r="L53" s="88">
        <f t="shared" si="85"/>
        <v>22.576056367294434</v>
      </c>
      <c r="M53" s="88">
        <f t="shared" si="85"/>
        <v>24.415028445731014</v>
      </c>
      <c r="N53" s="88">
        <f t="shared" si="85"/>
        <v>20.924711786355374</v>
      </c>
      <c r="O53" s="88">
        <f t="shared" si="85"/>
        <v>17.584409376382713</v>
      </c>
      <c r="P53" s="88">
        <f t="shared" si="85"/>
        <v>16.745639171766964</v>
      </c>
      <c r="Q53" s="88">
        <f t="shared" si="85"/>
        <v>15.480278475889175</v>
      </c>
      <c r="R53" s="20">
        <f t="shared" si="85"/>
        <v>13.189501857146793</v>
      </c>
      <c r="S53" s="20">
        <f t="shared" si="85"/>
        <v>11.821689603358092</v>
      </c>
      <c r="T53" s="20">
        <f t="shared" si="85"/>
        <v>12.582498680537824</v>
      </c>
      <c r="U53" s="20">
        <f t="shared" si="85"/>
        <v>15.325824037558228</v>
      </c>
      <c r="V53" s="20">
        <f t="shared" si="85"/>
        <v>15.501825156300214</v>
      </c>
      <c r="W53" s="20">
        <f t="shared" si="85"/>
        <v>18.804642250674046</v>
      </c>
      <c r="X53" s="20">
        <f t="shared" si="85"/>
        <v>17.563653711547207</v>
      </c>
      <c r="Y53" s="20">
        <f t="shared" ref="Y53:AB53" si="86">+Y16/Y$33*100</f>
        <v>17.892340802659668</v>
      </c>
      <c r="Z53" s="20">
        <f t="shared" si="86"/>
        <v>16.821537398907047</v>
      </c>
      <c r="AA53" s="20">
        <f t="shared" si="86"/>
        <v>18.771600037011016</v>
      </c>
      <c r="AB53" s="20">
        <f t="shared" si="86"/>
        <v>17.502489786392918</v>
      </c>
      <c r="AC53" s="20">
        <f t="shared" ref="AC53" si="87">+AC16/AC$33*100</f>
        <v>17.946304884445407</v>
      </c>
      <c r="AD53" s="20">
        <f t="shared" si="27"/>
        <v>16.644107635121312</v>
      </c>
      <c r="AE53" s="20">
        <f t="shared" ref="AE53" si="88">+AE16/AE$33*100</f>
        <v>15.700970371042061</v>
      </c>
      <c r="AF53" s="20">
        <f t="shared" ref="AF53" si="89">+AF16/AF$33*100</f>
        <v>16.795039588640577</v>
      </c>
    </row>
    <row r="54" spans="1:32" ht="15" customHeight="1" x14ac:dyDescent="0.15">
      <c r="A54" s="3" t="s">
        <v>107</v>
      </c>
      <c r="B54" s="3"/>
      <c r="C54" s="3"/>
      <c r="D54" s="88">
        <f t="shared" ref="D54:X54" si="90">+D17/D$33*100</f>
        <v>2.5545296914624278</v>
      </c>
      <c r="E54" s="88">
        <f t="shared" si="90"/>
        <v>2.2665460658370851</v>
      </c>
      <c r="F54" s="88">
        <f t="shared" si="90"/>
        <v>0</v>
      </c>
      <c r="G54" s="88">
        <f t="shared" si="90"/>
        <v>0</v>
      </c>
      <c r="H54" s="88">
        <f t="shared" si="90"/>
        <v>0</v>
      </c>
      <c r="I54" s="88">
        <f t="shared" si="90"/>
        <v>0</v>
      </c>
      <c r="J54" s="88">
        <f t="shared" si="90"/>
        <v>2.5320167247130505</v>
      </c>
      <c r="K54" s="88">
        <f t="shared" si="90"/>
        <v>2.8204374692457534</v>
      </c>
      <c r="L54" s="88">
        <f t="shared" si="90"/>
        <v>3.063567765389958</v>
      </c>
      <c r="M54" s="88">
        <f t="shared" si="90"/>
        <v>3.412672620989865</v>
      </c>
      <c r="N54" s="88">
        <f t="shared" si="90"/>
        <v>3.1626799370480261</v>
      </c>
      <c r="O54" s="88">
        <f t="shared" si="90"/>
        <v>3.1655145544974852</v>
      </c>
      <c r="P54" s="88">
        <f t="shared" si="90"/>
        <v>2.8872355030144621</v>
      </c>
      <c r="Q54" s="88">
        <f t="shared" si="90"/>
        <v>2.6386643007204533</v>
      </c>
      <c r="R54" s="20">
        <f t="shared" si="90"/>
        <v>2.970959235099774</v>
      </c>
      <c r="S54" s="20">
        <f t="shared" si="90"/>
        <v>2.6485573732089174</v>
      </c>
      <c r="T54" s="20">
        <f t="shared" si="90"/>
        <v>2.4294846866893862</v>
      </c>
      <c r="U54" s="20">
        <f t="shared" si="90"/>
        <v>2.35171718476805</v>
      </c>
      <c r="V54" s="20">
        <f t="shared" si="90"/>
        <v>2.1581639559653181</v>
      </c>
      <c r="W54" s="20">
        <f t="shared" si="90"/>
        <v>2.3287731369281968</v>
      </c>
      <c r="X54" s="20">
        <f t="shared" si="90"/>
        <v>2.8409003821185075</v>
      </c>
      <c r="Y54" s="20">
        <f t="shared" ref="Y54:AB54" si="91">+Y17/Y$33*100</f>
        <v>2.1949113920807015</v>
      </c>
      <c r="Z54" s="20">
        <f t="shared" si="91"/>
        <v>2.2785491932780486</v>
      </c>
      <c r="AA54" s="20">
        <f t="shared" si="91"/>
        <v>2.5426935188247826</v>
      </c>
      <c r="AB54" s="20">
        <f t="shared" si="91"/>
        <v>2.6105361124466828</v>
      </c>
      <c r="AC54" s="20">
        <f t="shared" ref="AC54" si="92">+AC17/AC$33*100</f>
        <v>2.0885943655151844</v>
      </c>
      <c r="AD54" s="20">
        <f t="shared" si="27"/>
        <v>1.9745695869773237</v>
      </c>
      <c r="AE54" s="20">
        <f t="shared" ref="AE54" si="93">+AE17/AE$33*100</f>
        <v>1.9730321082475986</v>
      </c>
      <c r="AF54" s="20">
        <f t="shared" ref="AF54" si="94">+AF17/AF$33*100</f>
        <v>2.2360688194207095</v>
      </c>
    </row>
    <row r="55" spans="1:32" ht="15" customHeight="1" x14ac:dyDescent="0.15">
      <c r="A55" s="3" t="s">
        <v>324</v>
      </c>
      <c r="B55" s="3"/>
      <c r="C55" s="3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20"/>
      <c r="S55" s="20"/>
      <c r="T55" s="20"/>
      <c r="U55" s="20"/>
      <c r="V55" s="20"/>
      <c r="W55" s="20"/>
      <c r="X55" s="20">
        <f t="shared" ref="X55:AB69" si="95">+X18/X$33*100</f>
        <v>1.778483086599749</v>
      </c>
      <c r="Y55" s="20">
        <f t="shared" si="95"/>
        <v>1.2693982096087564</v>
      </c>
      <c r="Z55" s="20">
        <f t="shared" si="95"/>
        <v>0</v>
      </c>
      <c r="AA55" s="20">
        <f t="shared" si="95"/>
        <v>0</v>
      </c>
      <c r="AB55" s="20">
        <f t="shared" si="95"/>
        <v>0</v>
      </c>
      <c r="AC55" s="20">
        <f t="shared" ref="AC55" si="96">+AC18/AC$33*100</f>
        <v>6.1417040750297497E-2</v>
      </c>
      <c r="AD55" s="20">
        <f t="shared" si="27"/>
        <v>2.9479412526578921</v>
      </c>
      <c r="AE55" s="20">
        <f t="shared" ref="AE55" si="97">+AE18/AE$33*100</f>
        <v>2.1388496777530577</v>
      </c>
      <c r="AF55" s="20">
        <f t="shared" ref="AF55" si="98">+AF18/AF$33*100</f>
        <v>0.42498858331661099</v>
      </c>
    </row>
    <row r="56" spans="1:32" ht="15" customHeight="1" x14ac:dyDescent="0.15">
      <c r="A56" s="3" t="s">
        <v>108</v>
      </c>
      <c r="B56" s="3"/>
      <c r="C56" s="3"/>
      <c r="D56" s="88">
        <f t="shared" ref="D56:W56" si="99">+D19/D$33*100</f>
        <v>6.1713362442569274E-2</v>
      </c>
      <c r="E56" s="88">
        <f t="shared" si="99"/>
        <v>5.0962823915981392E-2</v>
      </c>
      <c r="F56" s="88">
        <f t="shared" si="99"/>
        <v>5.0887153118929378E-2</v>
      </c>
      <c r="G56" s="88">
        <f t="shared" si="99"/>
        <v>4.9489835863090137E-2</v>
      </c>
      <c r="H56" s="88">
        <f t="shared" si="99"/>
        <v>5.8132102552420371E-2</v>
      </c>
      <c r="I56" s="88">
        <f t="shared" si="99"/>
        <v>5.4846955226112666E-2</v>
      </c>
      <c r="J56" s="88">
        <f t="shared" si="99"/>
        <v>5.0681057458306721E-2</v>
      </c>
      <c r="K56" s="88">
        <f t="shared" si="99"/>
        <v>5.2676686803468986E-2</v>
      </c>
      <c r="L56" s="88">
        <f t="shared" si="99"/>
        <v>5.2272829114028266E-2</v>
      </c>
      <c r="M56" s="88">
        <f t="shared" si="99"/>
        <v>4.8109302219787362E-2</v>
      </c>
      <c r="N56" s="88">
        <f t="shared" si="99"/>
        <v>4.6770084565634043E-2</v>
      </c>
      <c r="O56" s="88">
        <f t="shared" si="99"/>
        <v>4.7951347850001359E-2</v>
      </c>
      <c r="P56" s="88">
        <f t="shared" si="99"/>
        <v>5.0839053980864524E-2</v>
      </c>
      <c r="Q56" s="88">
        <f t="shared" si="99"/>
        <v>5.113057939745639E-2</v>
      </c>
      <c r="R56" s="20">
        <f t="shared" si="99"/>
        <v>4.9137344087731807E-2</v>
      </c>
      <c r="S56" s="20">
        <f t="shared" si="99"/>
        <v>4.6781960385403949E-2</v>
      </c>
      <c r="T56" s="20">
        <f t="shared" si="99"/>
        <v>4.667859579026977E-2</v>
      </c>
      <c r="U56" s="20">
        <f t="shared" si="99"/>
        <v>4.2352692042987979E-2</v>
      </c>
      <c r="V56" s="20">
        <f t="shared" si="99"/>
        <v>3.6545610749641584E-2</v>
      </c>
      <c r="W56" s="20">
        <f t="shared" si="99"/>
        <v>3.5797123258988893E-2</v>
      </c>
      <c r="X56" s="20">
        <f t="shared" si="95"/>
        <v>3.3139851100582124E-2</v>
      </c>
      <c r="Y56" s="20">
        <f t="shared" si="95"/>
        <v>3.0905997937629017E-2</v>
      </c>
      <c r="Z56" s="20">
        <f t="shared" si="95"/>
        <v>2.5273575129421945E-2</v>
      </c>
      <c r="AA56" s="20">
        <f t="shared" si="95"/>
        <v>2.3119853005141716E-2</v>
      </c>
      <c r="AB56" s="20">
        <f t="shared" si="95"/>
        <v>2.1625010895451467E-2</v>
      </c>
      <c r="AC56" s="20">
        <f t="shared" ref="AC56" si="100">+AC19/AC$33*100</f>
        <v>2.2002467255093153E-2</v>
      </c>
      <c r="AD56" s="20">
        <f t="shared" si="27"/>
        <v>2.1743781520933279E-2</v>
      </c>
      <c r="AE56" s="20">
        <f t="shared" ref="AE56" si="101">+AE19/AE$33*100</f>
        <v>1.9232443100268708E-2</v>
      </c>
      <c r="AF56" s="20">
        <f t="shared" ref="AF56" si="102">+AF19/AF$33*100</f>
        <v>2.0036675105991601E-2</v>
      </c>
    </row>
    <row r="57" spans="1:32" ht="15" customHeight="1" x14ac:dyDescent="0.15">
      <c r="A57" s="3" t="s">
        <v>109</v>
      </c>
      <c r="B57" s="3"/>
      <c r="C57" s="3"/>
      <c r="D57" s="88">
        <f t="shared" ref="D57:W57" si="103">+D20/D$33*100</f>
        <v>0.66187518562254932</v>
      </c>
      <c r="E57" s="88">
        <f t="shared" si="103"/>
        <v>0.73742213655980304</v>
      </c>
      <c r="F57" s="88">
        <f t="shared" si="103"/>
        <v>1.6484554524055042</v>
      </c>
      <c r="G57" s="88">
        <f t="shared" si="103"/>
        <v>2.1737179569186944</v>
      </c>
      <c r="H57" s="88">
        <f t="shared" si="103"/>
        <v>3.8427622048637087</v>
      </c>
      <c r="I57" s="88">
        <f t="shared" si="103"/>
        <v>2.5453512452838294</v>
      </c>
      <c r="J57" s="88">
        <f t="shared" si="103"/>
        <v>2.4220719039702234</v>
      </c>
      <c r="K57" s="88">
        <f t="shared" si="103"/>
        <v>2.3083034108618787</v>
      </c>
      <c r="L57" s="88">
        <f t="shared" si="103"/>
        <v>2.0450589048373318</v>
      </c>
      <c r="M57" s="88">
        <f t="shared" si="103"/>
        <v>1.9127660822039385</v>
      </c>
      <c r="N57" s="88">
        <f t="shared" si="103"/>
        <v>1.8480379739479427</v>
      </c>
      <c r="O57" s="88">
        <f t="shared" si="103"/>
        <v>1.6949676608248865</v>
      </c>
      <c r="P57" s="88">
        <f t="shared" si="103"/>
        <v>1.4048561077426804</v>
      </c>
      <c r="Q57" s="88">
        <f t="shared" si="103"/>
        <v>1.1546354305921611</v>
      </c>
      <c r="R57" s="20">
        <f t="shared" si="103"/>
        <v>0.70068104009173615</v>
      </c>
      <c r="S57" s="20">
        <f t="shared" si="103"/>
        <v>0.73439137220224948</v>
      </c>
      <c r="T57" s="20">
        <f t="shared" si="103"/>
        <v>0.77501500647064914</v>
      </c>
      <c r="U57" s="20">
        <f t="shared" si="103"/>
        <v>0.78603024839127567</v>
      </c>
      <c r="V57" s="20">
        <f t="shared" si="103"/>
        <v>0.68985332752747275</v>
      </c>
      <c r="W57" s="20">
        <f t="shared" si="103"/>
        <v>0.7219252125862553</v>
      </c>
      <c r="X57" s="20">
        <f t="shared" si="95"/>
        <v>0.69820115866394616</v>
      </c>
      <c r="Y57" s="20">
        <f t="shared" si="95"/>
        <v>0.70165485357218205</v>
      </c>
      <c r="Z57" s="20">
        <f t="shared" si="95"/>
        <v>0.72268515778032028</v>
      </c>
      <c r="AA57" s="20">
        <f t="shared" si="95"/>
        <v>0.8941150438591372</v>
      </c>
      <c r="AB57" s="20">
        <f t="shared" si="95"/>
        <v>0.81767621811147384</v>
      </c>
      <c r="AC57" s="20">
        <f t="shared" ref="AC57:AD69" si="104">+AC20/AC$33*100</f>
        <v>0.79241284666676415</v>
      </c>
      <c r="AD57" s="20">
        <f t="shared" si="104"/>
        <v>0.77847728592916743</v>
      </c>
      <c r="AE57" s="20">
        <f t="shared" ref="AE57" si="105">+AE20/AE$33*100</f>
        <v>0.80406664609498446</v>
      </c>
      <c r="AF57" s="20">
        <f t="shared" ref="AF57" si="106">+AF20/AF$33*100</f>
        <v>0.76504819883256592</v>
      </c>
    </row>
    <row r="58" spans="1:32" ht="15" customHeight="1" x14ac:dyDescent="0.15">
      <c r="A58" s="3" t="s">
        <v>110</v>
      </c>
      <c r="B58" s="3"/>
      <c r="C58" s="3"/>
      <c r="D58" s="88">
        <f t="shared" ref="D58:W58" si="107">+D21/D$33*100</f>
        <v>1.4896671680651101</v>
      </c>
      <c r="E58" s="88">
        <f t="shared" si="107"/>
        <v>1.3505826699549839</v>
      </c>
      <c r="F58" s="88">
        <f t="shared" si="107"/>
        <v>1.439959571818344</v>
      </c>
      <c r="G58" s="88">
        <f t="shared" si="107"/>
        <v>1.4002664543773122</v>
      </c>
      <c r="H58" s="88">
        <f t="shared" si="107"/>
        <v>1.6165018530175681</v>
      </c>
      <c r="I58" s="88">
        <f t="shared" si="107"/>
        <v>1.6147198581985909</v>
      </c>
      <c r="J58" s="88">
        <f t="shared" si="107"/>
        <v>1.5730842897843249</v>
      </c>
      <c r="K58" s="88">
        <f t="shared" si="107"/>
        <v>1.7684708967374154</v>
      </c>
      <c r="L58" s="88">
        <f t="shared" si="107"/>
        <v>1.8111320038872909</v>
      </c>
      <c r="M58" s="88">
        <f t="shared" si="107"/>
        <v>1.9301805995227548</v>
      </c>
      <c r="N58" s="88">
        <f t="shared" si="107"/>
        <v>1.8692140399312898</v>
      </c>
      <c r="O58" s="88">
        <f t="shared" si="107"/>
        <v>2.3899468072208876</v>
      </c>
      <c r="P58" s="88">
        <f t="shared" si="107"/>
        <v>1.861931089399957</v>
      </c>
      <c r="Q58" s="88">
        <f t="shared" si="107"/>
        <v>1.8852311482391435</v>
      </c>
      <c r="R58" s="20">
        <f t="shared" si="107"/>
        <v>1.8295424484400624</v>
      </c>
      <c r="S58" s="20">
        <f t="shared" si="107"/>
        <v>1.7162783415516403</v>
      </c>
      <c r="T58" s="20">
        <f t="shared" si="107"/>
        <v>1.829685533493872</v>
      </c>
      <c r="U58" s="20">
        <f t="shared" si="107"/>
        <v>1.8527370377257137</v>
      </c>
      <c r="V58" s="20">
        <f t="shared" si="107"/>
        <v>1.6153689555701518</v>
      </c>
      <c r="W58" s="20">
        <f t="shared" si="107"/>
        <v>1.9944137338106764</v>
      </c>
      <c r="X58" s="20">
        <f t="shared" si="95"/>
        <v>1.5554393480343911</v>
      </c>
      <c r="Y58" s="20">
        <f t="shared" si="95"/>
        <v>1.5292294736432015</v>
      </c>
      <c r="Z58" s="20">
        <f t="shared" si="95"/>
        <v>1.2755446137364252</v>
      </c>
      <c r="AA58" s="20">
        <f t="shared" si="95"/>
        <v>1.4237028607373878</v>
      </c>
      <c r="AB58" s="20">
        <f t="shared" si="95"/>
        <v>1.2702184432578947</v>
      </c>
      <c r="AC58" s="20">
        <f t="shared" ref="AC58" si="108">+AC21/AC$33*100</f>
        <v>1.2879927695703006</v>
      </c>
      <c r="AD58" s="20">
        <f t="shared" si="104"/>
        <v>1.2426480398341087</v>
      </c>
      <c r="AE58" s="20">
        <f t="shared" ref="AE58" si="109">+AE21/AE$33*100</f>
        <v>1.2301181401919759</v>
      </c>
      <c r="AF58" s="20">
        <f t="shared" ref="AF58" si="110">+AF21/AF$33*100</f>
        <v>1.1785876842744667</v>
      </c>
    </row>
    <row r="59" spans="1:32" ht="15" customHeight="1" x14ac:dyDescent="0.15">
      <c r="A59" s="4" t="s">
        <v>111</v>
      </c>
      <c r="B59" s="4"/>
      <c r="C59" s="4"/>
      <c r="D59" s="88">
        <f t="shared" ref="D59:W59" si="111">+D22/D$33*100</f>
        <v>0.2005746936784113</v>
      </c>
      <c r="E59" s="88">
        <f t="shared" si="111"/>
        <v>0.17710955886059779</v>
      </c>
      <c r="F59" s="88">
        <f t="shared" si="111"/>
        <v>0.17645030670524361</v>
      </c>
      <c r="G59" s="88">
        <f t="shared" si="111"/>
        <v>0.16334586072824503</v>
      </c>
      <c r="H59" s="88">
        <f t="shared" si="111"/>
        <v>0.22206978154567777</v>
      </c>
      <c r="I59" s="88">
        <f t="shared" si="111"/>
        <v>0.21817264437844056</v>
      </c>
      <c r="J59" s="88">
        <f t="shared" si="111"/>
        <v>0.21534332116097366</v>
      </c>
      <c r="K59" s="88">
        <f t="shared" si="111"/>
        <v>0.21839620122408682</v>
      </c>
      <c r="L59" s="88">
        <f t="shared" si="111"/>
        <v>0.21506828827229468</v>
      </c>
      <c r="M59" s="88">
        <f t="shared" si="111"/>
        <v>0.2516568483130921</v>
      </c>
      <c r="N59" s="88">
        <f t="shared" si="111"/>
        <v>0.24279135067103169</v>
      </c>
      <c r="O59" s="88">
        <f t="shared" si="111"/>
        <v>0.26054015364777178</v>
      </c>
      <c r="P59" s="88">
        <f t="shared" si="111"/>
        <v>0.15355973873670434</v>
      </c>
      <c r="Q59" s="88">
        <f t="shared" si="111"/>
        <v>0.14972691663397514</v>
      </c>
      <c r="R59" s="20">
        <f t="shared" si="111"/>
        <v>0.15633019791612895</v>
      </c>
      <c r="S59" s="20">
        <f t="shared" si="111"/>
        <v>0.13620419212794177</v>
      </c>
      <c r="T59" s="20">
        <f t="shared" si="111"/>
        <v>0.14427685587849337</v>
      </c>
      <c r="U59" s="20">
        <f t="shared" si="111"/>
        <v>0.14170427139493116</v>
      </c>
      <c r="V59" s="20">
        <f t="shared" si="111"/>
        <v>0.1221494627309264</v>
      </c>
      <c r="W59" s="20">
        <f t="shared" si="111"/>
        <v>0.12626999395342056</v>
      </c>
      <c r="X59" s="20">
        <f t="shared" si="95"/>
        <v>0.11986779359190933</v>
      </c>
      <c r="Y59" s="20">
        <f t="shared" si="95"/>
        <v>0.16486097605559114</v>
      </c>
      <c r="Z59" s="20">
        <f t="shared" si="95"/>
        <v>0.15104034078785195</v>
      </c>
      <c r="AA59" s="20">
        <f t="shared" si="95"/>
        <v>0.15676740296850972</v>
      </c>
      <c r="AB59" s="20">
        <f t="shared" si="95"/>
        <v>0.16879655169505106</v>
      </c>
      <c r="AC59" s="20">
        <f t="shared" ref="AC59" si="112">+AC22/AC$33*100</f>
        <v>0.14557839657297006</v>
      </c>
      <c r="AD59" s="20">
        <f t="shared" si="104"/>
        <v>0.13279075963012318</v>
      </c>
      <c r="AE59" s="20">
        <f t="shared" ref="AE59" si="113">+AE22/AE$33*100</f>
        <v>0.12525429338272179</v>
      </c>
      <c r="AF59" s="20">
        <f t="shared" ref="AF59" si="114">+AF22/AF$33*100</f>
        <v>0.12729997737016605</v>
      </c>
    </row>
    <row r="60" spans="1:32" ht="15" customHeight="1" x14ac:dyDescent="0.15">
      <c r="A60" s="3" t="s">
        <v>112</v>
      </c>
      <c r="B60" s="3"/>
      <c r="C60" s="3"/>
      <c r="D60" s="88">
        <f t="shared" ref="D60:W60" si="115">+D23/D$33*100</f>
        <v>7.637966374697104</v>
      </c>
      <c r="E60" s="88">
        <f t="shared" si="115"/>
        <v>7.5816858305069443</v>
      </c>
      <c r="F60" s="88">
        <f t="shared" si="115"/>
        <v>7.7348878809290698</v>
      </c>
      <c r="G60" s="88">
        <f t="shared" si="115"/>
        <v>5.8246021036902453</v>
      </c>
      <c r="H60" s="88">
        <f t="shared" si="115"/>
        <v>6.7591708768768726</v>
      </c>
      <c r="I60" s="88">
        <f t="shared" si="115"/>
        <v>7.091322901552287</v>
      </c>
      <c r="J60" s="88">
        <f t="shared" si="115"/>
        <v>6.3094882064285107</v>
      </c>
      <c r="K60" s="88">
        <f t="shared" si="115"/>
        <v>8.2735062396670731</v>
      </c>
      <c r="L60" s="88">
        <f t="shared" si="115"/>
        <v>7.663795814592965</v>
      </c>
      <c r="M60" s="88">
        <f t="shared" si="115"/>
        <v>4.7048716625709082</v>
      </c>
      <c r="N60" s="88">
        <f t="shared" si="115"/>
        <v>5.0983313021953798</v>
      </c>
      <c r="O60" s="88">
        <f t="shared" si="115"/>
        <v>4.973172075914885</v>
      </c>
      <c r="P60" s="88">
        <f t="shared" si="115"/>
        <v>5.8577625019378132</v>
      </c>
      <c r="Q60" s="88">
        <f t="shared" si="115"/>
        <v>6.4073682049830385</v>
      </c>
      <c r="R60" s="20">
        <f t="shared" si="115"/>
        <v>7.2601877277367262</v>
      </c>
      <c r="S60" s="20">
        <f t="shared" si="115"/>
        <v>7.8584889060770449</v>
      </c>
      <c r="T60" s="20">
        <f t="shared" si="115"/>
        <v>10.623242464637912</v>
      </c>
      <c r="U60" s="20">
        <f t="shared" si="115"/>
        <v>9.6057551418023905</v>
      </c>
      <c r="V60" s="20">
        <f t="shared" si="115"/>
        <v>16.885960700562975</v>
      </c>
      <c r="W60" s="20">
        <f t="shared" si="115"/>
        <v>13.582143362766525</v>
      </c>
      <c r="X60" s="20">
        <f t="shared" si="95"/>
        <v>12.479772382404621</v>
      </c>
      <c r="Y60" s="20">
        <f t="shared" si="95"/>
        <v>12.948815991856724</v>
      </c>
      <c r="Z60" s="20">
        <f t="shared" si="95"/>
        <v>16.221198340526708</v>
      </c>
      <c r="AA60" s="20">
        <f t="shared" si="95"/>
        <v>12.411694253871266</v>
      </c>
      <c r="AB60" s="20">
        <f t="shared" si="95"/>
        <v>12.89433520875685</v>
      </c>
      <c r="AC60" s="20">
        <f t="shared" ref="AC60" si="116">+AC23/AC$33*100</f>
        <v>13.128028892158577</v>
      </c>
      <c r="AD60" s="20">
        <f t="shared" si="104"/>
        <v>12.596157322554452</v>
      </c>
      <c r="AE60" s="20">
        <f t="shared" ref="AE60" si="117">+AE23/AE$33*100</f>
        <v>12.120882144097891</v>
      </c>
      <c r="AF60" s="20">
        <f t="shared" ref="AF60" si="118">+AF23/AF$33*100</f>
        <v>13.48172132075611</v>
      </c>
    </row>
    <row r="61" spans="1:32" ht="15" customHeight="1" x14ac:dyDescent="0.15">
      <c r="A61" s="3" t="s">
        <v>113</v>
      </c>
      <c r="B61" s="3"/>
      <c r="C61" s="3"/>
      <c r="D61" s="88">
        <f t="shared" ref="D61:W61" si="119">+D24/D$33*100</f>
        <v>5.3285440801079043</v>
      </c>
      <c r="E61" s="88">
        <f t="shared" si="119"/>
        <v>4.5122164394059379</v>
      </c>
      <c r="F61" s="88">
        <f t="shared" si="119"/>
        <v>5.061732058869242</v>
      </c>
      <c r="G61" s="88">
        <f t="shared" si="119"/>
        <v>4.3379114194496307</v>
      </c>
      <c r="H61" s="88">
        <f t="shared" si="119"/>
        <v>5.5795345009030317</v>
      </c>
      <c r="I61" s="88">
        <f t="shared" si="119"/>
        <v>8.0122366039648014</v>
      </c>
      <c r="J61" s="88">
        <f t="shared" si="119"/>
        <v>7.8754441819596845</v>
      </c>
      <c r="K61" s="88">
        <f t="shared" si="119"/>
        <v>6.0364891366649447</v>
      </c>
      <c r="L61" s="88">
        <f t="shared" si="119"/>
        <v>6.4801534240055245</v>
      </c>
      <c r="M61" s="88">
        <f t="shared" si="119"/>
        <v>4.6262805296994625</v>
      </c>
      <c r="N61" s="88">
        <f t="shared" si="119"/>
        <v>4.6134977623875262</v>
      </c>
      <c r="O61" s="88">
        <f t="shared" si="119"/>
        <v>4.6715245163161656</v>
      </c>
      <c r="P61" s="88">
        <f t="shared" si="119"/>
        <v>5.5009182020401326</v>
      </c>
      <c r="Q61" s="88">
        <f t="shared" si="119"/>
        <v>5.2442477195512458</v>
      </c>
      <c r="R61" s="20">
        <f t="shared" si="119"/>
        <v>4.7405086585945728</v>
      </c>
      <c r="S61" s="20">
        <f t="shared" si="119"/>
        <v>4.3547914593623807</v>
      </c>
      <c r="T61" s="20">
        <f t="shared" si="119"/>
        <v>5.3344622717699508</v>
      </c>
      <c r="U61" s="20">
        <f t="shared" si="119"/>
        <v>5.0488460274077758</v>
      </c>
      <c r="V61" s="20">
        <f t="shared" si="119"/>
        <v>4.3103975070649803</v>
      </c>
      <c r="W61" s="20">
        <f t="shared" si="119"/>
        <v>5.5921525864949615</v>
      </c>
      <c r="X61" s="20">
        <f t="shared" si="95"/>
        <v>6.2433755132961171</v>
      </c>
      <c r="Y61" s="20">
        <f t="shared" si="95"/>
        <v>5.9035557782534358</v>
      </c>
      <c r="Z61" s="20">
        <f t="shared" si="95"/>
        <v>7.7668936436419438</v>
      </c>
      <c r="AA61" s="20">
        <f t="shared" si="95"/>
        <v>6.3014112916567955</v>
      </c>
      <c r="AB61" s="20">
        <f t="shared" si="95"/>
        <v>6.0528520777274473</v>
      </c>
      <c r="AC61" s="20">
        <f t="shared" ref="AC61" si="120">+AC24/AC$33*100</f>
        <v>7.4973869050160218</v>
      </c>
      <c r="AD61" s="20">
        <f t="shared" si="104"/>
        <v>6.9141000114702127</v>
      </c>
      <c r="AE61" s="20">
        <f t="shared" ref="AE61" si="121">+AE24/AE$33*100</f>
        <v>6.3790801828083721</v>
      </c>
      <c r="AF61" s="20">
        <f t="shared" ref="AF61" si="122">+AF24/AF$33*100</f>
        <v>7.6650700145352584</v>
      </c>
    </row>
    <row r="62" spans="1:32" ht="15" customHeight="1" x14ac:dyDescent="0.15">
      <c r="A62" s="3" t="s">
        <v>114</v>
      </c>
      <c r="B62" s="3"/>
      <c r="C62" s="3"/>
      <c r="D62" s="88">
        <f t="shared" ref="D62:W62" si="123">+D25/D$33*100</f>
        <v>2.5914516090629336</v>
      </c>
      <c r="E62" s="88">
        <f t="shared" si="123"/>
        <v>2.0429294490859466</v>
      </c>
      <c r="F62" s="88">
        <f t="shared" si="123"/>
        <v>1.7520706025918067</v>
      </c>
      <c r="G62" s="88">
        <f t="shared" si="123"/>
        <v>0.52065672030025711</v>
      </c>
      <c r="H62" s="88">
        <f t="shared" si="123"/>
        <v>0.73338009549538308</v>
      </c>
      <c r="I62" s="88">
        <f t="shared" si="123"/>
        <v>0.30085683364210997</v>
      </c>
      <c r="J62" s="88">
        <f t="shared" si="123"/>
        <v>0.51695181360115394</v>
      </c>
      <c r="K62" s="88">
        <f t="shared" si="123"/>
        <v>0.96461237583709381</v>
      </c>
      <c r="L62" s="88">
        <f t="shared" si="123"/>
        <v>0.32945575289870294</v>
      </c>
      <c r="M62" s="88">
        <f t="shared" si="123"/>
        <v>0.70956723033575875</v>
      </c>
      <c r="N62" s="88">
        <f t="shared" si="123"/>
        <v>0.23091328952348703</v>
      </c>
      <c r="O62" s="88">
        <f t="shared" si="123"/>
        <v>0.15611261183163319</v>
      </c>
      <c r="P62" s="88">
        <f t="shared" si="123"/>
        <v>0.96475255657922743</v>
      </c>
      <c r="Q62" s="88">
        <f t="shared" si="123"/>
        <v>1.6242994639431205</v>
      </c>
      <c r="R62" s="20">
        <f t="shared" si="123"/>
        <v>0.7854455816329714</v>
      </c>
      <c r="S62" s="20">
        <f t="shared" si="123"/>
        <v>0.20545877251944483</v>
      </c>
      <c r="T62" s="20">
        <f t="shared" si="123"/>
        <v>0.44051750430565756</v>
      </c>
      <c r="U62" s="20">
        <f t="shared" si="123"/>
        <v>0.92129432518904697</v>
      </c>
      <c r="V62" s="20">
        <f t="shared" si="123"/>
        <v>0.86093008535709126</v>
      </c>
      <c r="W62" s="20">
        <f t="shared" si="123"/>
        <v>0.688058104972738</v>
      </c>
      <c r="X62" s="20">
        <f t="shared" si="95"/>
        <v>0.53864450345262904</v>
      </c>
      <c r="Y62" s="20">
        <f t="shared" si="95"/>
        <v>0.57571189742942219</v>
      </c>
      <c r="Z62" s="20">
        <f t="shared" si="95"/>
        <v>0.71240429008155581</v>
      </c>
      <c r="AA62" s="20">
        <f t="shared" si="95"/>
        <v>0.98624552237090934</v>
      </c>
      <c r="AB62" s="20">
        <f t="shared" si="95"/>
        <v>2.5042836697567572</v>
      </c>
      <c r="AC62" s="20">
        <f t="shared" ref="AC62" si="124">+AC25/AC$33*100</f>
        <v>0.55687758584415659</v>
      </c>
      <c r="AD62" s="20">
        <f t="shared" si="104"/>
        <v>0.40065214330649251</v>
      </c>
      <c r="AE62" s="20">
        <f t="shared" ref="AE62" si="125">+AE25/AE$33*100</f>
        <v>0.46234524619135936</v>
      </c>
      <c r="AF62" s="20">
        <f t="shared" ref="AF62" si="126">+AF25/AF$33*100</f>
        <v>0.38797274831267525</v>
      </c>
    </row>
    <row r="63" spans="1:32" ht="15" customHeight="1" x14ac:dyDescent="0.15">
      <c r="A63" s="3" t="s">
        <v>115</v>
      </c>
      <c r="B63" s="3"/>
      <c r="C63" s="3"/>
      <c r="D63" s="88">
        <f t="shared" ref="D63:W63" si="127">+D26/D$33*100</f>
        <v>2.4093859115252438E-2</v>
      </c>
      <c r="E63" s="88">
        <f t="shared" si="127"/>
        <v>3.9273578749880571E-2</v>
      </c>
      <c r="F63" s="88">
        <f t="shared" si="127"/>
        <v>5.1753432624079401E-2</v>
      </c>
      <c r="G63" s="88">
        <f t="shared" si="127"/>
        <v>0.13541985550857188</v>
      </c>
      <c r="H63" s="88">
        <f t="shared" si="127"/>
        <v>8.4892105727117792E-2</v>
      </c>
      <c r="I63" s="88">
        <f t="shared" si="127"/>
        <v>7.1840788913474882E-2</v>
      </c>
      <c r="J63" s="88">
        <f t="shared" si="127"/>
        <v>7.5333892394271837E-2</v>
      </c>
      <c r="K63" s="88">
        <f t="shared" si="127"/>
        <v>5.4358085521579162E-2</v>
      </c>
      <c r="L63" s="88">
        <f t="shared" si="127"/>
        <v>1.7602284695765115E-2</v>
      </c>
      <c r="M63" s="88">
        <f t="shared" si="127"/>
        <v>7.6028338629713574E-2</v>
      </c>
      <c r="N63" s="88">
        <f t="shared" si="127"/>
        <v>7.7188143307459961E-2</v>
      </c>
      <c r="O63" s="88">
        <f t="shared" si="127"/>
        <v>3.8496717405544396E-2</v>
      </c>
      <c r="P63" s="88">
        <f t="shared" si="127"/>
        <v>2.0267549567988062E-2</v>
      </c>
      <c r="Q63" s="88">
        <f t="shared" si="127"/>
        <v>0.25776874470473904</v>
      </c>
      <c r="R63" s="20">
        <f t="shared" si="127"/>
        <v>2.1809286671252353E-2</v>
      </c>
      <c r="S63" s="20">
        <f t="shared" si="127"/>
        <v>7.6964189426610846E-3</v>
      </c>
      <c r="T63" s="20">
        <f t="shared" si="127"/>
        <v>1.9517638852213862E-2</v>
      </c>
      <c r="U63" s="20">
        <f t="shared" si="127"/>
        <v>3.6798732191221074E-2</v>
      </c>
      <c r="V63" s="20">
        <f t="shared" si="127"/>
        <v>7.3341474108923208E-2</v>
      </c>
      <c r="W63" s="20">
        <f t="shared" si="127"/>
        <v>1.713227616651079E-2</v>
      </c>
      <c r="X63" s="20">
        <f t="shared" si="95"/>
        <v>6.6781909124815325E-2</v>
      </c>
      <c r="Y63" s="20">
        <f t="shared" si="95"/>
        <v>1.3760154962476548E-2</v>
      </c>
      <c r="Z63" s="20">
        <f t="shared" si="95"/>
        <v>2.6777697881364932E-2</v>
      </c>
      <c r="AA63" s="20">
        <f t="shared" si="95"/>
        <v>0.7281610638573589</v>
      </c>
      <c r="AB63" s="20">
        <f t="shared" si="95"/>
        <v>0.77047009304012626</v>
      </c>
      <c r="AC63" s="20">
        <f t="shared" ref="AC63" si="128">+AC26/AC$33*100</f>
        <v>0.43147972376429611</v>
      </c>
      <c r="AD63" s="20">
        <f t="shared" si="104"/>
        <v>0.26200576176182477</v>
      </c>
      <c r="AE63" s="20">
        <f t="shared" ref="AE63" si="129">+AE26/AE$33*100</f>
        <v>0.23824839391333744</v>
      </c>
      <c r="AF63" s="20">
        <f t="shared" ref="AF63" si="130">+AF26/AF$33*100</f>
        <v>0.32764562132312314</v>
      </c>
    </row>
    <row r="64" spans="1:32" ht="15" customHeight="1" x14ac:dyDescent="0.15">
      <c r="A64" s="3" t="s">
        <v>116</v>
      </c>
      <c r="B64" s="3"/>
      <c r="C64" s="3"/>
      <c r="D64" s="88">
        <f t="shared" ref="D64:W64" si="131">+D27/D$33*100</f>
        <v>1.4724029656165425</v>
      </c>
      <c r="E64" s="88">
        <f t="shared" si="131"/>
        <v>7.6568268976314888</v>
      </c>
      <c r="F64" s="88">
        <f t="shared" si="131"/>
        <v>4.4110850885109247</v>
      </c>
      <c r="G64" s="88">
        <f t="shared" si="131"/>
        <v>3.9485582214512824</v>
      </c>
      <c r="H64" s="88">
        <f t="shared" si="131"/>
        <v>1.3896874437687778</v>
      </c>
      <c r="I64" s="88">
        <f t="shared" si="131"/>
        <v>1.7384814870838292</v>
      </c>
      <c r="J64" s="88">
        <f t="shared" si="131"/>
        <v>1.4674954615800742</v>
      </c>
      <c r="K64" s="88">
        <f t="shared" si="131"/>
        <v>1.141191369876589</v>
      </c>
      <c r="L64" s="88">
        <f t="shared" si="131"/>
        <v>0.72706815462912189</v>
      </c>
      <c r="M64" s="88">
        <f t="shared" si="131"/>
        <v>0.38557569813103643</v>
      </c>
      <c r="N64" s="88">
        <f t="shared" si="131"/>
        <v>1.2998617761961835</v>
      </c>
      <c r="O64" s="88">
        <f t="shared" si="131"/>
        <v>2.9457536476259598</v>
      </c>
      <c r="P64" s="88">
        <f t="shared" si="131"/>
        <v>4.8875283560287253</v>
      </c>
      <c r="Q64" s="88">
        <f t="shared" si="131"/>
        <v>2.4101383045885552</v>
      </c>
      <c r="R64" s="20">
        <f t="shared" si="131"/>
        <v>5.9205918136695121</v>
      </c>
      <c r="S64" s="20">
        <f t="shared" si="131"/>
        <v>1.7774935605968676</v>
      </c>
      <c r="T64" s="20">
        <f t="shared" si="131"/>
        <v>1.7582315818011187</v>
      </c>
      <c r="U64" s="20">
        <f t="shared" si="131"/>
        <v>2.4483667476594158</v>
      </c>
      <c r="V64" s="20">
        <f t="shared" si="131"/>
        <v>1.7215837288779523</v>
      </c>
      <c r="W64" s="20">
        <f t="shared" si="131"/>
        <v>0.18715129871385081</v>
      </c>
      <c r="X64" s="20">
        <f t="shared" si="95"/>
        <v>0.9614040335402233</v>
      </c>
      <c r="Y64" s="20">
        <f t="shared" si="95"/>
        <v>4.4160995494310153</v>
      </c>
      <c r="Z64" s="20">
        <f t="shared" si="95"/>
        <v>2.0971002346323671</v>
      </c>
      <c r="AA64" s="20">
        <f t="shared" si="95"/>
        <v>3.7275724491245921</v>
      </c>
      <c r="AB64" s="20">
        <f t="shared" si="95"/>
        <v>4.4474333128077088</v>
      </c>
      <c r="AC64" s="20">
        <f t="shared" ref="AC64" si="132">+AC27/AC$33*100</f>
        <v>3.4701907071878915</v>
      </c>
      <c r="AD64" s="20">
        <f t="shared" si="104"/>
        <v>3.3857120840328534</v>
      </c>
      <c r="AE64" s="20">
        <f t="shared" ref="AE64" si="133">+AE27/AE$33*100</f>
        <v>2.9643338903206282</v>
      </c>
      <c r="AF64" s="20">
        <f t="shared" ref="AF64" si="134">+AF27/AF$33*100</f>
        <v>3.4761686439754214</v>
      </c>
    </row>
    <row r="65" spans="1:32" ht="15" customHeight="1" x14ac:dyDescent="0.15">
      <c r="A65" s="3" t="s">
        <v>117</v>
      </c>
      <c r="B65" s="3"/>
      <c r="C65" s="3"/>
      <c r="D65" s="88">
        <f t="shared" ref="D65:W65" si="135">+D28/D$33*100</f>
        <v>5.1496237840809274</v>
      </c>
      <c r="E65" s="88">
        <f t="shared" si="135"/>
        <v>2.891660048473593</v>
      </c>
      <c r="F65" s="88">
        <f t="shared" si="135"/>
        <v>2.9154535228694236</v>
      </c>
      <c r="G65" s="88">
        <f t="shared" si="135"/>
        <v>6.0122299512599247</v>
      </c>
      <c r="H65" s="88">
        <f t="shared" si="135"/>
        <v>3.3353104508736777</v>
      </c>
      <c r="I65" s="88">
        <f t="shared" si="135"/>
        <v>3.1194326929750646</v>
      </c>
      <c r="J65" s="88">
        <f t="shared" si="135"/>
        <v>4.5570361381472333</v>
      </c>
      <c r="K65" s="88">
        <f t="shared" si="135"/>
        <v>3.0901645243290896</v>
      </c>
      <c r="L65" s="88">
        <f t="shared" si="135"/>
        <v>4.4839406880370909</v>
      </c>
      <c r="M65" s="88">
        <f t="shared" si="135"/>
        <v>4.3208821064347545</v>
      </c>
      <c r="N65" s="88">
        <f t="shared" si="135"/>
        <v>4.6891420728137403</v>
      </c>
      <c r="O65" s="88">
        <f t="shared" si="135"/>
        <v>5.0140023696738627</v>
      </c>
      <c r="P65" s="88">
        <f t="shared" si="135"/>
        <v>3.8874571670222</v>
      </c>
      <c r="Q65" s="88">
        <f t="shared" si="135"/>
        <v>6.7165238860612391</v>
      </c>
      <c r="R65" s="20">
        <f t="shared" si="135"/>
        <v>4.0037562614266182</v>
      </c>
      <c r="S65" s="20">
        <f t="shared" si="135"/>
        <v>3.9362995037359618</v>
      </c>
      <c r="T65" s="20">
        <f t="shared" si="135"/>
        <v>4.9301649688412326</v>
      </c>
      <c r="U65" s="20">
        <f t="shared" si="135"/>
        <v>3.739727381531821</v>
      </c>
      <c r="V65" s="20">
        <f t="shared" si="135"/>
        <v>3.7372491930517304</v>
      </c>
      <c r="W65" s="20">
        <f t="shared" si="135"/>
        <v>4.9733161035025537</v>
      </c>
      <c r="X65" s="20">
        <f t="shared" si="95"/>
        <v>5.4784127660187174</v>
      </c>
      <c r="Y65" s="20">
        <f t="shared" si="95"/>
        <v>6.0583756384906113</v>
      </c>
      <c r="Z65" s="20">
        <f t="shared" si="95"/>
        <v>5.9005118222430966</v>
      </c>
      <c r="AA65" s="20">
        <f t="shared" si="95"/>
        <v>4.6638934073104457</v>
      </c>
      <c r="AB65" s="20">
        <f t="shared" si="95"/>
        <v>4.2208613451875845</v>
      </c>
      <c r="AC65" s="20">
        <f t="shared" ref="AC65" si="136">+AC28/AC$33*100</f>
        <v>3.6328571845175621</v>
      </c>
      <c r="AD65" s="20">
        <f t="shared" si="104"/>
        <v>3.0620110360750261</v>
      </c>
      <c r="AE65" s="20">
        <f t="shared" ref="AE65" si="137">+AE28/AE$33*100</f>
        <v>3.5186949335270641</v>
      </c>
      <c r="AF65" s="20">
        <f t="shared" ref="AF65" si="138">+AF28/AF$33*100</f>
        <v>3.4169209947417669</v>
      </c>
    </row>
    <row r="66" spans="1:32" ht="15" customHeight="1" x14ac:dyDescent="0.15">
      <c r="A66" s="3" t="s">
        <v>118</v>
      </c>
      <c r="B66" s="3"/>
      <c r="C66" s="3"/>
      <c r="D66" s="88">
        <f t="shared" ref="D66:W66" si="139">+D29/D$33*100</f>
        <v>3.5710791818280172</v>
      </c>
      <c r="E66" s="88">
        <f t="shared" si="139"/>
        <v>2.4783520463605315</v>
      </c>
      <c r="F66" s="88">
        <f t="shared" si="139"/>
        <v>2.4393584888945168</v>
      </c>
      <c r="G66" s="88">
        <f t="shared" si="139"/>
        <v>2.268043294441596</v>
      </c>
      <c r="H66" s="88">
        <f t="shared" si="139"/>
        <v>2.8061500371694059</v>
      </c>
      <c r="I66" s="88">
        <f t="shared" si="139"/>
        <v>2.9558945343074527</v>
      </c>
      <c r="J66" s="88">
        <f t="shared" si="139"/>
        <v>2.7758014810805562</v>
      </c>
      <c r="K66" s="88">
        <f t="shared" si="139"/>
        <v>2.5628657488442972</v>
      </c>
      <c r="L66" s="88">
        <f t="shared" si="139"/>
        <v>2.6033820143880706</v>
      </c>
      <c r="M66" s="88">
        <f t="shared" si="139"/>
        <v>2.7149977839907384</v>
      </c>
      <c r="N66" s="88">
        <f t="shared" si="139"/>
        <v>2.8554011816027769</v>
      </c>
      <c r="O66" s="88">
        <f t="shared" si="139"/>
        <v>2.6921522374165998</v>
      </c>
      <c r="P66" s="88">
        <f t="shared" si="139"/>
        <v>2.9010254620540921</v>
      </c>
      <c r="Q66" s="88">
        <f t="shared" si="139"/>
        <v>2.8340877509928868</v>
      </c>
      <c r="R66" s="20">
        <f t="shared" si="139"/>
        <v>2.8414115127013564</v>
      </c>
      <c r="S66" s="20">
        <f t="shared" si="139"/>
        <v>2.6586873642079984</v>
      </c>
      <c r="T66" s="20">
        <f t="shared" si="139"/>
        <v>2.9993380041008177</v>
      </c>
      <c r="U66" s="20">
        <f t="shared" si="139"/>
        <v>2.8365608881084992</v>
      </c>
      <c r="V66" s="20">
        <f t="shared" si="139"/>
        <v>2.6015883009349321</v>
      </c>
      <c r="W66" s="20">
        <f t="shared" si="139"/>
        <v>2.7754769140922635</v>
      </c>
      <c r="X66" s="20">
        <f t="shared" si="95"/>
        <v>4.1920779499460519</v>
      </c>
      <c r="Y66" s="20">
        <f t="shared" si="95"/>
        <v>2.5718184721630646</v>
      </c>
      <c r="Z66" s="20">
        <f t="shared" si="95"/>
        <v>2.7522022998737725</v>
      </c>
      <c r="AA66" s="20">
        <f t="shared" si="95"/>
        <v>2.9343443100194815</v>
      </c>
      <c r="AB66" s="20">
        <f t="shared" si="95"/>
        <v>2.7187876947474083</v>
      </c>
      <c r="AC66" s="20">
        <f t="shared" ref="AC66" si="140">+AC29/AC$33*100</f>
        <v>2.8272559322102304</v>
      </c>
      <c r="AD66" s="20">
        <f t="shared" si="104"/>
        <v>2.697516294721249</v>
      </c>
      <c r="AE66" s="20">
        <f t="shared" ref="AE66" si="141">+AE29/AE$33*100</f>
        <v>2.6176798751732187</v>
      </c>
      <c r="AF66" s="20">
        <f t="shared" ref="AF66" si="142">+AF29/AF$33*100</f>
        <v>2.7418704846809896</v>
      </c>
    </row>
    <row r="67" spans="1:32" ht="15" customHeight="1" x14ac:dyDescent="0.15">
      <c r="A67" s="3" t="s">
        <v>119</v>
      </c>
      <c r="B67" s="3"/>
      <c r="C67" s="3"/>
      <c r="D67" s="88">
        <f t="shared" ref="D67:W67" si="143">+D30/D$33*100</f>
        <v>8.2803927031697544</v>
      </c>
      <c r="E67" s="88">
        <f t="shared" si="143"/>
        <v>11.975228225906767</v>
      </c>
      <c r="F67" s="88">
        <f t="shared" si="143"/>
        <v>16.963241628736768</v>
      </c>
      <c r="G67" s="88">
        <f t="shared" si="143"/>
        <v>22.498138188120869</v>
      </c>
      <c r="H67" s="88">
        <f t="shared" si="143"/>
        <v>9.5267428876781146</v>
      </c>
      <c r="I67" s="88">
        <f t="shared" si="143"/>
        <v>6.7718134809894579</v>
      </c>
      <c r="J67" s="88">
        <f t="shared" si="143"/>
        <v>9.0369787496513041</v>
      </c>
      <c r="K67" s="88">
        <f t="shared" si="143"/>
        <v>8.3495190271505546</v>
      </c>
      <c r="L67" s="88">
        <f t="shared" si="143"/>
        <v>8.1692127961831726</v>
      </c>
      <c r="M67" s="88">
        <f t="shared" si="143"/>
        <v>5.9517041057983144</v>
      </c>
      <c r="N67" s="88">
        <f t="shared" si="143"/>
        <v>9.3969011598280812</v>
      </c>
      <c r="O67" s="88">
        <f t="shared" si="143"/>
        <v>11.874184501662036</v>
      </c>
      <c r="P67" s="88">
        <f t="shared" si="143"/>
        <v>12.642049744670794</v>
      </c>
      <c r="Q67" s="88">
        <f t="shared" si="143"/>
        <v>10.039444673019386</v>
      </c>
      <c r="R67" s="20">
        <f t="shared" si="143"/>
        <v>10.857079785477197</v>
      </c>
      <c r="S67" s="20">
        <f t="shared" si="143"/>
        <v>18.308507820669615</v>
      </c>
      <c r="T67" s="20">
        <f t="shared" si="143"/>
        <v>11.921965681568899</v>
      </c>
      <c r="U67" s="20">
        <f t="shared" si="143"/>
        <v>11.491399474942563</v>
      </c>
      <c r="V67" s="20">
        <f t="shared" si="143"/>
        <v>14.845508588378573</v>
      </c>
      <c r="W67" s="20">
        <f t="shared" si="143"/>
        <v>10.800861347013621</v>
      </c>
      <c r="X67" s="20">
        <f t="shared" si="95"/>
        <v>9.8116137644409172</v>
      </c>
      <c r="Y67" s="20">
        <f t="shared" si="95"/>
        <v>9.870671935585662</v>
      </c>
      <c r="Z67" s="20">
        <f t="shared" si="95"/>
        <v>10.499477654288761</v>
      </c>
      <c r="AA67" s="20">
        <f t="shared" si="95"/>
        <v>6.8899327749514834</v>
      </c>
      <c r="AB67" s="20">
        <f t="shared" si="95"/>
        <v>9.2438416096588529</v>
      </c>
      <c r="AC67" s="20">
        <f t="shared" ref="AC67" si="144">+AC30/AC$33*100</f>
        <v>10.938986626786139</v>
      </c>
      <c r="AD67" s="20">
        <f t="shared" si="104"/>
        <v>10.796745975606868</v>
      </c>
      <c r="AE67" s="20">
        <f t="shared" ref="AE67" si="145">+AE30/AE$33*100</f>
        <v>13.676186371606558</v>
      </c>
      <c r="AF67" s="20">
        <f t="shared" ref="AF67" si="146">+AF30/AF$33*100</f>
        <v>7.9302416145610097</v>
      </c>
    </row>
    <row r="68" spans="1:32" ht="15" customHeight="1" x14ac:dyDescent="0.15">
      <c r="A68" s="3" t="s">
        <v>158</v>
      </c>
      <c r="B68" s="3"/>
      <c r="C68" s="3"/>
      <c r="D68" s="88">
        <f t="shared" ref="D68:W68" si="147">+D31/D$33*100</f>
        <v>0</v>
      </c>
      <c r="E68" s="88">
        <f t="shared" si="147"/>
        <v>0</v>
      </c>
      <c r="F68" s="88">
        <f t="shared" si="147"/>
        <v>0</v>
      </c>
      <c r="G68" s="88">
        <f t="shared" si="147"/>
        <v>0</v>
      </c>
      <c r="H68" s="88">
        <f t="shared" si="147"/>
        <v>0</v>
      </c>
      <c r="I68" s="88">
        <f t="shared" si="147"/>
        <v>0</v>
      </c>
      <c r="J68" s="88">
        <f t="shared" si="147"/>
        <v>0</v>
      </c>
      <c r="K68" s="88">
        <f t="shared" si="147"/>
        <v>0</v>
      </c>
      <c r="L68" s="88">
        <f t="shared" si="147"/>
        <v>0</v>
      </c>
      <c r="M68" s="88">
        <f t="shared" si="147"/>
        <v>0</v>
      </c>
      <c r="N68" s="88">
        <f t="shared" si="147"/>
        <v>0.41133869284895208</v>
      </c>
      <c r="O68" s="88">
        <f t="shared" si="147"/>
        <v>0.46890299851799672</v>
      </c>
      <c r="P68" s="88">
        <f t="shared" si="147"/>
        <v>0.37332131253037937</v>
      </c>
      <c r="Q68" s="88">
        <f t="shared" si="147"/>
        <v>0.45999829215704718</v>
      </c>
      <c r="R68" s="20">
        <f t="shared" si="147"/>
        <v>0.42002811565384984</v>
      </c>
      <c r="S68" s="20">
        <f t="shared" si="147"/>
        <v>0.32909280654566253</v>
      </c>
      <c r="T68" s="20">
        <f t="shared" si="147"/>
        <v>0</v>
      </c>
      <c r="U68" s="20">
        <f t="shared" si="147"/>
        <v>0</v>
      </c>
      <c r="V68" s="20">
        <f t="shared" si="147"/>
        <v>0</v>
      </c>
      <c r="W68" s="20">
        <f t="shared" si="147"/>
        <v>0</v>
      </c>
      <c r="X68" s="20">
        <f t="shared" si="95"/>
        <v>0</v>
      </c>
      <c r="Y68" s="20">
        <f t="shared" si="95"/>
        <v>0</v>
      </c>
      <c r="Z68" s="20">
        <f t="shared" si="95"/>
        <v>0</v>
      </c>
      <c r="AA68" s="20">
        <f t="shared" si="95"/>
        <v>0</v>
      </c>
      <c r="AB68" s="20">
        <f t="shared" si="95"/>
        <v>0</v>
      </c>
      <c r="AC68" s="20">
        <f t="shared" ref="AC68" si="148">+AC31/AC$33*100</f>
        <v>0</v>
      </c>
      <c r="AD68" s="20">
        <f t="shared" si="104"/>
        <v>0</v>
      </c>
      <c r="AE68" s="20">
        <f t="shared" ref="AE68" si="149">+AE31/AE$33*100</f>
        <v>0</v>
      </c>
      <c r="AF68" s="20">
        <f t="shared" ref="AF68" si="150">+AF31/AF$33*100</f>
        <v>0</v>
      </c>
    </row>
    <row r="69" spans="1:32" ht="15" customHeight="1" x14ac:dyDescent="0.15">
      <c r="A69" s="3" t="s">
        <v>159</v>
      </c>
      <c r="B69" s="3"/>
      <c r="C69" s="3"/>
      <c r="D69" s="88">
        <f t="shared" ref="D69:W69" si="151">+D32/D$33*100</f>
        <v>0</v>
      </c>
      <c r="E69" s="88">
        <f t="shared" si="151"/>
        <v>0</v>
      </c>
      <c r="F69" s="88">
        <f t="shared" si="151"/>
        <v>0</v>
      </c>
      <c r="G69" s="88">
        <f t="shared" si="151"/>
        <v>0</v>
      </c>
      <c r="H69" s="88">
        <f t="shared" si="151"/>
        <v>0</v>
      </c>
      <c r="I69" s="88">
        <f t="shared" si="151"/>
        <v>0</v>
      </c>
      <c r="J69" s="88">
        <f t="shared" si="151"/>
        <v>0</v>
      </c>
      <c r="K69" s="88">
        <f t="shared" si="151"/>
        <v>0</v>
      </c>
      <c r="L69" s="88">
        <f t="shared" si="151"/>
        <v>0</v>
      </c>
      <c r="M69" s="88">
        <f t="shared" si="151"/>
        <v>0</v>
      </c>
      <c r="N69" s="88">
        <f t="shared" si="151"/>
        <v>1.6061463172689294</v>
      </c>
      <c r="O69" s="88">
        <f t="shared" si="151"/>
        <v>3.4690070979006378</v>
      </c>
      <c r="P69" s="88">
        <f t="shared" si="151"/>
        <v>6.3210248723353972</v>
      </c>
      <c r="Q69" s="88">
        <f t="shared" si="151"/>
        <v>4.5331856813435847</v>
      </c>
      <c r="R69" s="20">
        <f t="shared" si="151"/>
        <v>3.3962473198289227</v>
      </c>
      <c r="S69" s="20">
        <f t="shared" si="151"/>
        <v>2.885332722719987</v>
      </c>
      <c r="T69" s="20">
        <f t="shared" si="151"/>
        <v>2.6644244477467813</v>
      </c>
      <c r="U69" s="20">
        <f t="shared" si="151"/>
        <v>2.4781255775310309</v>
      </c>
      <c r="V69" s="20">
        <f t="shared" si="151"/>
        <v>3.3592047973076076</v>
      </c>
      <c r="W69" s="20">
        <f t="shared" si="151"/>
        <v>6.458175597460281</v>
      </c>
      <c r="X69" s="20">
        <f t="shared" si="95"/>
        <v>4.5619548006801676</v>
      </c>
      <c r="Y69" s="20">
        <f t="shared" si="95"/>
        <v>4.7724287192377055</v>
      </c>
      <c r="Z69" s="20">
        <f t="shared" si="95"/>
        <v>4.695935925017702</v>
      </c>
      <c r="AA69" s="20">
        <f t="shared" si="95"/>
        <v>4.6218649677856156</v>
      </c>
      <c r="AB69" s="20">
        <f t="shared" si="95"/>
        <v>3.9277048133995773</v>
      </c>
      <c r="AC69" s="20">
        <f t="shared" ref="AC69" si="152">+AC32/AC$33*100</f>
        <v>3.6597825652574536</v>
      </c>
      <c r="AD69" s="20">
        <f t="shared" si="104"/>
        <v>3.4268857548314906</v>
      </c>
      <c r="AE69" s="20">
        <f t="shared" ref="AE69" si="153">+AE32/AE$33*100</f>
        <v>3.2449501756897945</v>
      </c>
      <c r="AF69" s="20">
        <f t="shared" ref="AF69" si="154">+AF32/AF$33*100</f>
        <v>2.8349859946807077</v>
      </c>
    </row>
    <row r="70" spans="1:32" ht="15" customHeight="1" x14ac:dyDescent="0.15">
      <c r="A70" s="3" t="s">
        <v>0</v>
      </c>
      <c r="B70" s="3"/>
      <c r="C70" s="3"/>
      <c r="D70" s="89">
        <f t="shared" ref="D70:Q70" si="155">SUM(D41:D67)-D53-D54</f>
        <v>99.999999999999986</v>
      </c>
      <c r="E70" s="89">
        <f t="shared" si="155"/>
        <v>99.999999999999986</v>
      </c>
      <c r="F70" s="89">
        <f t="shared" si="155"/>
        <v>100</v>
      </c>
      <c r="G70" s="89">
        <f t="shared" si="155"/>
        <v>100</v>
      </c>
      <c r="H70" s="89">
        <f t="shared" si="155"/>
        <v>100.00000000000001</v>
      </c>
      <c r="I70" s="89">
        <f t="shared" si="155"/>
        <v>100</v>
      </c>
      <c r="J70" s="89">
        <f t="shared" si="155"/>
        <v>99.999999999999986</v>
      </c>
      <c r="K70" s="89">
        <f t="shared" si="155"/>
        <v>100</v>
      </c>
      <c r="L70" s="89">
        <f t="shared" si="155"/>
        <v>100</v>
      </c>
      <c r="M70" s="89">
        <f t="shared" si="155"/>
        <v>99.999999999999986</v>
      </c>
      <c r="N70" s="89">
        <f t="shared" si="155"/>
        <v>99.999999999999986</v>
      </c>
      <c r="O70" s="89">
        <f t="shared" si="155"/>
        <v>100.00000000000001</v>
      </c>
      <c r="P70" s="89">
        <f t="shared" si="155"/>
        <v>100</v>
      </c>
      <c r="Q70" s="89">
        <f t="shared" si="155"/>
        <v>100</v>
      </c>
      <c r="R70" s="21">
        <f t="shared" ref="R70:W70" si="156">SUM(R41:R67)-R53-R54</f>
        <v>100</v>
      </c>
      <c r="S70" s="21">
        <f t="shared" si="156"/>
        <v>100.00000000000001</v>
      </c>
      <c r="T70" s="21">
        <f t="shared" si="156"/>
        <v>99.999999999999986</v>
      </c>
      <c r="U70" s="21">
        <f t="shared" si="156"/>
        <v>99.999999999999986</v>
      </c>
      <c r="V70" s="21">
        <f t="shared" si="156"/>
        <v>100</v>
      </c>
      <c r="W70" s="21">
        <f t="shared" si="156"/>
        <v>100.00000000000001</v>
      </c>
      <c r="X70" s="21">
        <f>SUM(X41:X67)-X53-X54-X55</f>
        <v>100.00000000000001</v>
      </c>
      <c r="Y70" s="21">
        <f t="shared" ref="Y70:AB70" si="157">SUM(Y41:Y67)-Y53-Y54-Y55</f>
        <v>99.999999999999972</v>
      </c>
      <c r="Z70" s="21">
        <f t="shared" si="157"/>
        <v>100</v>
      </c>
      <c r="AA70" s="21">
        <f t="shared" si="157"/>
        <v>100</v>
      </c>
      <c r="AB70" s="21">
        <f t="shared" si="157"/>
        <v>99.999999999999986</v>
      </c>
      <c r="AC70" s="21">
        <f t="shared" ref="AC70:AD70" si="158">SUM(AC41:AC67)-AC53-AC54-AC55</f>
        <v>100.00000000000003</v>
      </c>
      <c r="AD70" s="21">
        <f t="shared" si="158"/>
        <v>99.999999999999986</v>
      </c>
      <c r="AE70" s="21">
        <f t="shared" ref="AE70" si="159">SUM(AE41:AE67)-AE53-AE54-AE55</f>
        <v>100</v>
      </c>
      <c r="AF70" s="21">
        <f t="shared" ref="AF70" si="160">SUM(AF41:AF67)-AF53-AF54-AF55</f>
        <v>100</v>
      </c>
    </row>
    <row r="71" spans="1:32" ht="15" customHeight="1" x14ac:dyDescent="0.15">
      <c r="A71" s="3" t="s">
        <v>1</v>
      </c>
      <c r="B71" s="3"/>
      <c r="C71" s="3"/>
      <c r="D71" s="88">
        <f t="shared" ref="D71:Q71" si="161">+D34/D$33*100</f>
        <v>63.592328394955501</v>
      </c>
      <c r="E71" s="88">
        <f t="shared" si="161"/>
        <v>58.556713118503524</v>
      </c>
      <c r="F71" s="88">
        <f t="shared" si="161"/>
        <v>55.405551965045085</v>
      </c>
      <c r="G71" s="88">
        <f t="shared" si="161"/>
        <v>50.717109973753374</v>
      </c>
      <c r="H71" s="88">
        <f t="shared" si="161"/>
        <v>64.10379776208066</v>
      </c>
      <c r="I71" s="88">
        <f t="shared" si="161"/>
        <v>65.559876928710665</v>
      </c>
      <c r="J71" s="88">
        <f t="shared" si="161"/>
        <v>63.174970560241697</v>
      </c>
      <c r="K71" s="88">
        <f t="shared" si="161"/>
        <v>65.232122983285407</v>
      </c>
      <c r="L71" s="88">
        <f t="shared" si="161"/>
        <v>65.454129873572668</v>
      </c>
      <c r="M71" s="88">
        <f t="shared" si="161"/>
        <v>72.415489014369527</v>
      </c>
      <c r="N71" s="88">
        <f t="shared" si="161"/>
        <v>67.778719947595107</v>
      </c>
      <c r="O71" s="88">
        <f t="shared" si="161"/>
        <v>63.289146700459767</v>
      </c>
      <c r="P71" s="88">
        <f t="shared" si="161"/>
        <v>59.917891524219691</v>
      </c>
      <c r="Q71" s="88">
        <f t="shared" si="161"/>
        <v>61.276527756690513</v>
      </c>
      <c r="R71" s="20">
        <f t="shared" ref="R71:S74" si="162">+R34/R$33*100</f>
        <v>60.882655685641865</v>
      </c>
      <c r="S71" s="20">
        <f t="shared" si="162"/>
        <v>58.305702288006202</v>
      </c>
      <c r="T71" s="20">
        <f t="shared" ref="T71:U74" si="163">+T34/T$33*100</f>
        <v>59.223582488279177</v>
      </c>
      <c r="U71" s="20">
        <f t="shared" si="163"/>
        <v>61.090779723655352</v>
      </c>
      <c r="V71" s="20">
        <f t="shared" ref="V71:X74" si="164">+V34/V$33*100</f>
        <v>52.536068675834294</v>
      </c>
      <c r="W71" s="20">
        <f t="shared" si="164"/>
        <v>58.54109906592663</v>
      </c>
      <c r="X71" s="20">
        <f t="shared" si="164"/>
        <v>57.85440887748566</v>
      </c>
      <c r="Y71" s="20">
        <f t="shared" ref="Y71:AB71" si="165">+Y34/Y$33*100</f>
        <v>55.245445278556616</v>
      </c>
      <c r="Z71" s="20">
        <f t="shared" si="165"/>
        <v>51.874163904525837</v>
      </c>
      <c r="AA71" s="20">
        <f t="shared" si="165"/>
        <v>58.882159619272635</v>
      </c>
      <c r="AB71" s="20">
        <f t="shared" si="165"/>
        <v>54.890443775252841</v>
      </c>
      <c r="AC71" s="20">
        <f t="shared" ref="AC71:AD74" si="166">+AC34/AC$33*100</f>
        <v>55.290952429705087</v>
      </c>
      <c r="AD71" s="20">
        <f t="shared" si="166"/>
        <v>57.731183285077627</v>
      </c>
      <c r="AE71" s="20">
        <f t="shared" ref="AE71" si="167">+AE34/AE$33*100</f>
        <v>55.863109882691887</v>
      </c>
      <c r="AF71" s="20">
        <f t="shared" ref="AF71" si="168">+AF34/AF$33*100</f>
        <v>58.501452696636449</v>
      </c>
    </row>
    <row r="72" spans="1:32" ht="15" customHeight="1" x14ac:dyDescent="0.15">
      <c r="A72" s="3" t="s">
        <v>151</v>
      </c>
      <c r="B72" s="3"/>
      <c r="C72" s="3"/>
      <c r="D72" s="88">
        <f t="shared" ref="D72:Q72" si="169">+D35/D$33*100</f>
        <v>36.407671605044506</v>
      </c>
      <c r="E72" s="88">
        <f t="shared" si="169"/>
        <v>41.443286881496476</v>
      </c>
      <c r="F72" s="88">
        <f t="shared" si="169"/>
        <v>44.594448034954922</v>
      </c>
      <c r="G72" s="88">
        <f t="shared" si="169"/>
        <v>49.282890026246626</v>
      </c>
      <c r="H72" s="88">
        <f t="shared" si="169"/>
        <v>35.89620223791934</v>
      </c>
      <c r="I72" s="88">
        <f t="shared" si="169"/>
        <v>34.440123071289335</v>
      </c>
      <c r="J72" s="88">
        <f t="shared" si="169"/>
        <v>36.82502943975831</v>
      </c>
      <c r="K72" s="88">
        <f t="shared" si="169"/>
        <v>34.767877016714607</v>
      </c>
      <c r="L72" s="88">
        <f t="shared" si="169"/>
        <v>34.545870126427332</v>
      </c>
      <c r="M72" s="88">
        <f t="shared" si="169"/>
        <v>27.584510985630473</v>
      </c>
      <c r="N72" s="88">
        <f t="shared" si="169"/>
        <v>32.2212800524049</v>
      </c>
      <c r="O72" s="88">
        <f t="shared" si="169"/>
        <v>36.710853299540233</v>
      </c>
      <c r="P72" s="88">
        <f t="shared" si="169"/>
        <v>40.082108475780316</v>
      </c>
      <c r="Q72" s="88">
        <f t="shared" si="169"/>
        <v>38.723472243309487</v>
      </c>
      <c r="R72" s="20">
        <f t="shared" si="162"/>
        <v>39.117344314358135</v>
      </c>
      <c r="S72" s="20">
        <f t="shared" si="162"/>
        <v>41.694297711993805</v>
      </c>
      <c r="T72" s="20">
        <f t="shared" si="163"/>
        <v>40.776417511720823</v>
      </c>
      <c r="U72" s="20">
        <f t="shared" si="163"/>
        <v>38.909220276344655</v>
      </c>
      <c r="V72" s="20">
        <f t="shared" si="164"/>
        <v>47.463931324165706</v>
      </c>
      <c r="W72" s="20">
        <f t="shared" si="164"/>
        <v>41.45890093407337</v>
      </c>
      <c r="X72" s="20">
        <f t="shared" si="164"/>
        <v>42.14559112251434</v>
      </c>
      <c r="Y72" s="20">
        <f t="shared" ref="Y72:AB72" si="170">+Y35/Y$33*100</f>
        <v>44.754554721443391</v>
      </c>
      <c r="Z72" s="20">
        <f t="shared" si="170"/>
        <v>48.12583609547417</v>
      </c>
      <c r="AA72" s="20">
        <f t="shared" si="170"/>
        <v>41.117840380727365</v>
      </c>
      <c r="AB72" s="20">
        <f t="shared" si="170"/>
        <v>45.109556224747152</v>
      </c>
      <c r="AC72" s="20">
        <f t="shared" ref="AC72" si="171">+AC35/AC$33*100</f>
        <v>44.709047570294913</v>
      </c>
      <c r="AD72" s="20">
        <f t="shared" si="166"/>
        <v>42.26881671492238</v>
      </c>
      <c r="AE72" s="20">
        <f t="shared" ref="AE72" si="172">+AE35/AE$33*100</f>
        <v>44.136890117308106</v>
      </c>
      <c r="AF72" s="20">
        <f t="shared" ref="AF72" si="173">+AF35/AF$33*100</f>
        <v>41.498547303363551</v>
      </c>
    </row>
    <row r="73" spans="1:32" ht="15" customHeight="1" x14ac:dyDescent="0.15">
      <c r="A73" s="3" t="s">
        <v>3</v>
      </c>
      <c r="B73" s="3"/>
      <c r="C73" s="3"/>
      <c r="D73" s="88">
        <f t="shared" ref="D73:Q73" si="174">+D36/D$33*100</f>
        <v>51.458718589322928</v>
      </c>
      <c r="E73" s="88">
        <f t="shared" si="174"/>
        <v>49.750080796462463</v>
      </c>
      <c r="F73" s="88">
        <f t="shared" si="174"/>
        <v>46.001563431472533</v>
      </c>
      <c r="G73" s="88">
        <f t="shared" si="174"/>
        <v>44.368250922163419</v>
      </c>
      <c r="H73" s="88">
        <f t="shared" si="174"/>
        <v>49.29266423757884</v>
      </c>
      <c r="I73" s="88">
        <f t="shared" si="174"/>
        <v>48.715256481643493</v>
      </c>
      <c r="J73" s="88">
        <f t="shared" si="174"/>
        <v>49.750318673353568</v>
      </c>
      <c r="K73" s="88">
        <f t="shared" si="174"/>
        <v>46.78733611895764</v>
      </c>
      <c r="L73" s="88">
        <f t="shared" si="174"/>
        <v>45.582232194948418</v>
      </c>
      <c r="M73" s="88">
        <f t="shared" si="174"/>
        <v>48.901704981480876</v>
      </c>
      <c r="N73" s="88">
        <f t="shared" si="174"/>
        <v>49.05181705279292</v>
      </c>
      <c r="O73" s="88">
        <f t="shared" si="174"/>
        <v>50.845664370099378</v>
      </c>
      <c r="P73" s="88">
        <f t="shared" si="174"/>
        <v>49.608182801903993</v>
      </c>
      <c r="Q73" s="88">
        <f t="shared" si="174"/>
        <v>52.506822796489928</v>
      </c>
      <c r="R73" s="20">
        <f t="shared" si="162"/>
        <v>53.134416970898521</v>
      </c>
      <c r="S73" s="20">
        <f t="shared" si="162"/>
        <v>46.755042704243301</v>
      </c>
      <c r="T73" s="20">
        <f t="shared" si="163"/>
        <v>51.355749483035893</v>
      </c>
      <c r="U73" s="20">
        <f t="shared" si="163"/>
        <v>50.647109620341368</v>
      </c>
      <c r="V73" s="20">
        <f t="shared" si="164"/>
        <v>41.589233853381536</v>
      </c>
      <c r="W73" s="20">
        <f t="shared" si="164"/>
        <v>44.056683927209086</v>
      </c>
      <c r="X73" s="20">
        <f t="shared" si="164"/>
        <v>44.88547533972411</v>
      </c>
      <c r="Y73" s="20">
        <f t="shared" ref="Y73:AB73" si="175">+Y36/Y$33*100</f>
        <v>45.728969065536774</v>
      </c>
      <c r="Z73" s="20">
        <f t="shared" si="175"/>
        <v>42.465447497004959</v>
      </c>
      <c r="AA73" s="20">
        <f t="shared" si="175"/>
        <v>48.405825071931439</v>
      </c>
      <c r="AB73" s="20">
        <f t="shared" si="175"/>
        <v>45.578682029956163</v>
      </c>
      <c r="AC73" s="20">
        <f t="shared" ref="AC73" si="176">+AC36/AC$33*100</f>
        <v>42.796086386103418</v>
      </c>
      <c r="AD73" s="20">
        <f t="shared" si="166"/>
        <v>42.222969889201138</v>
      </c>
      <c r="AE73" s="20">
        <f t="shared" ref="AE73" si="177">+AE36/AE$33*100</f>
        <v>42.048667593744661</v>
      </c>
      <c r="AF73" s="20">
        <f t="shared" ref="AF73" si="178">+AF36/AF$33*100</f>
        <v>45.078110618427679</v>
      </c>
    </row>
    <row r="74" spans="1:32" ht="15" customHeight="1" x14ac:dyDescent="0.15">
      <c r="A74" s="3" t="s">
        <v>2</v>
      </c>
      <c r="B74" s="3"/>
      <c r="C74" s="3"/>
      <c r="D74" s="88">
        <f t="shared" ref="D74:Q74" si="179">+D37/D$33*100</f>
        <v>48.541281410677072</v>
      </c>
      <c r="E74" s="88">
        <f t="shared" si="179"/>
        <v>50.249919203537544</v>
      </c>
      <c r="F74" s="88">
        <f t="shared" si="179"/>
        <v>53.998436568527467</v>
      </c>
      <c r="G74" s="88">
        <f t="shared" si="179"/>
        <v>55.631749077836581</v>
      </c>
      <c r="H74" s="88">
        <f t="shared" si="179"/>
        <v>50.70733576242116</v>
      </c>
      <c r="I74" s="88">
        <f t="shared" si="179"/>
        <v>51.284743518356514</v>
      </c>
      <c r="J74" s="88">
        <f t="shared" si="179"/>
        <v>50.249681326646432</v>
      </c>
      <c r="K74" s="88">
        <f t="shared" si="179"/>
        <v>53.212663881042367</v>
      </c>
      <c r="L74" s="88">
        <f t="shared" si="179"/>
        <v>54.417767805051589</v>
      </c>
      <c r="M74" s="88">
        <f t="shared" si="179"/>
        <v>51.098295018519124</v>
      </c>
      <c r="N74" s="88">
        <f t="shared" si="179"/>
        <v>50.94818294720708</v>
      </c>
      <c r="O74" s="88">
        <f t="shared" si="179"/>
        <v>49.154335629900622</v>
      </c>
      <c r="P74" s="88">
        <f t="shared" si="179"/>
        <v>50.391817198096</v>
      </c>
      <c r="Q74" s="88">
        <f t="shared" si="179"/>
        <v>47.493177203510065</v>
      </c>
      <c r="R74" s="20">
        <f t="shared" si="162"/>
        <v>46.865583029101479</v>
      </c>
      <c r="S74" s="20">
        <f t="shared" si="162"/>
        <v>53.244957295756691</v>
      </c>
      <c r="T74" s="20">
        <f t="shared" si="163"/>
        <v>48.644250516964107</v>
      </c>
      <c r="U74" s="20">
        <f t="shared" si="163"/>
        <v>49.352890379658632</v>
      </c>
      <c r="V74" s="20">
        <f t="shared" si="164"/>
        <v>58.410766146618464</v>
      </c>
      <c r="W74" s="20">
        <f t="shared" si="164"/>
        <v>55.943316072790914</v>
      </c>
      <c r="X74" s="20">
        <f t="shared" si="164"/>
        <v>56.893007746875632</v>
      </c>
      <c r="Y74" s="20">
        <f t="shared" ref="Y74:AB74" si="180">+Y37/Y$33*100</f>
        <v>55.540429144071979</v>
      </c>
      <c r="Z74" s="20">
        <f t="shared" si="180"/>
        <v>57.534552502995041</v>
      </c>
      <c r="AA74" s="20">
        <f t="shared" si="180"/>
        <v>51.594174928068561</v>
      </c>
      <c r="AB74" s="20">
        <f t="shared" si="180"/>
        <v>54.421317970043837</v>
      </c>
      <c r="AC74" s="20">
        <f t="shared" ref="AC74" si="181">+AC37/AC$33*100</f>
        <v>57.265330654646874</v>
      </c>
      <c r="AD74" s="20">
        <f t="shared" si="166"/>
        <v>60.724971363456746</v>
      </c>
      <c r="AE74" s="20">
        <f t="shared" ref="AE74" si="182">+AE37/AE$33*100</f>
        <v>60.09018208400839</v>
      </c>
      <c r="AF74" s="20">
        <f t="shared" ref="AF74" si="183">+AF37/AF$33*100</f>
        <v>55.346877964888932</v>
      </c>
    </row>
    <row r="75" spans="1:32" ht="15" customHeight="1" x14ac:dyDescent="0.15"/>
    <row r="76" spans="1:32" ht="15" customHeight="1" x14ac:dyDescent="0.15"/>
    <row r="77" spans="1:32" ht="15" customHeight="1" x14ac:dyDescent="0.15"/>
    <row r="78" spans="1:32" ht="15" customHeight="1" x14ac:dyDescent="0.15"/>
    <row r="79" spans="1:32" ht="15" customHeight="1" x14ac:dyDescent="0.15"/>
    <row r="80" spans="1:32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</sheetData>
  <phoneticPr fontId="2"/>
  <pageMargins left="0.78740157480314965" right="0.78740157480314965" top="0.47244094488188981" bottom="0.39370078740157483" header="0.51181102362204722" footer="0.39370078740157483"/>
  <pageSetup paperSize="9" firstPageNumber="2" orientation="landscape" useFirstPageNumber="1" r:id="rId1"/>
  <headerFooter alignWithMargins="0">
    <oddFooter>&amp;C-&amp;P--</oddFooter>
  </headerFooter>
  <rowBreaks count="1" manualBreakCount="1">
    <brk id="37" max="16383" man="1"/>
  </rowBreaks>
  <colBreaks count="1" manualBreakCount="1">
    <brk id="12" max="7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Q554"/>
  <sheetViews>
    <sheetView workbookViewId="0">
      <selection sqref="A1:IV65536"/>
    </sheetView>
  </sheetViews>
  <sheetFormatPr defaultColWidth="9" defaultRowHeight="12" x14ac:dyDescent="0.15"/>
  <cols>
    <col min="1" max="1" width="24.77734375" style="1" customWidth="1"/>
    <col min="2" max="9" width="8.6640625" style="1" customWidth="1"/>
    <col min="10" max="11" width="8.6640625" style="75" customWidth="1"/>
    <col min="12" max="12" width="8.6640625" style="1" customWidth="1"/>
    <col min="13" max="13" width="8.6640625" style="51" customWidth="1"/>
    <col min="14" max="35" width="8.6640625" style="1" customWidth="1"/>
    <col min="36" max="16384" width="9" style="1"/>
  </cols>
  <sheetData>
    <row r="1" spans="1:17" ht="15" customHeight="1" x14ac:dyDescent="0.2">
      <c r="A1" s="22" t="s">
        <v>77</v>
      </c>
      <c r="L1" s="23" t="str">
        <f>[2]財政指標!$M$1</f>
        <v>大田原市</v>
      </c>
      <c r="P1" s="23" t="str">
        <f>[2]財政指標!$M$1</f>
        <v>大田原市</v>
      </c>
      <c r="Q1" s="51"/>
    </row>
    <row r="2" spans="1:17" ht="15" customHeight="1" x14ac:dyDescent="0.15">
      <c r="M2" s="18" t="s">
        <v>148</v>
      </c>
      <c r="Q2" s="18" t="s">
        <v>148</v>
      </c>
    </row>
    <row r="3" spans="1:17" ht="15" customHeight="1" x14ac:dyDescent="0.15">
      <c r="A3" s="2"/>
      <c r="B3" s="2" t="s">
        <v>168</v>
      </c>
      <c r="C3" s="2" t="s">
        <v>197</v>
      </c>
      <c r="D3" s="2" t="s">
        <v>198</v>
      </c>
      <c r="E3" s="2" t="s">
        <v>199</v>
      </c>
      <c r="F3" s="2" t="s">
        <v>200</v>
      </c>
      <c r="G3" s="2" t="s">
        <v>201</v>
      </c>
      <c r="H3" s="2" t="s">
        <v>202</v>
      </c>
      <c r="I3" s="2" t="s">
        <v>203</v>
      </c>
      <c r="J3" s="76" t="s">
        <v>224</v>
      </c>
      <c r="K3" s="76" t="s">
        <v>226</v>
      </c>
      <c r="L3" s="2" t="s">
        <v>228</v>
      </c>
      <c r="M3" s="2" t="s">
        <v>230</v>
      </c>
      <c r="N3" s="2" t="s">
        <v>208</v>
      </c>
      <c r="O3" s="2" t="s">
        <v>209</v>
      </c>
      <c r="P3" s="2" t="s">
        <v>210</v>
      </c>
      <c r="Q3" s="2" t="s">
        <v>211</v>
      </c>
    </row>
    <row r="4" spans="1:17" ht="15" customHeight="1" x14ac:dyDescent="0.15">
      <c r="A4" s="3" t="s">
        <v>231</v>
      </c>
      <c r="B4" s="12">
        <v>6393419</v>
      </c>
      <c r="C4" s="12">
        <v>6704119</v>
      </c>
      <c r="D4" s="12">
        <v>6968667</v>
      </c>
      <c r="E4" s="12">
        <v>7257553</v>
      </c>
      <c r="F4" s="12">
        <v>7343918</v>
      </c>
      <c r="G4" s="12">
        <v>7084822</v>
      </c>
      <c r="H4" s="12">
        <v>7457408</v>
      </c>
      <c r="I4" s="12">
        <v>7810708</v>
      </c>
      <c r="J4" s="6">
        <v>8044130</v>
      </c>
      <c r="K4" s="7">
        <v>7838165</v>
      </c>
      <c r="L4" s="12">
        <v>7870238</v>
      </c>
      <c r="M4" s="7">
        <v>7876105</v>
      </c>
      <c r="N4" s="7">
        <v>8210357</v>
      </c>
      <c r="O4" s="7">
        <v>7798225</v>
      </c>
      <c r="P4" s="7">
        <v>7453608</v>
      </c>
      <c r="Q4" s="7">
        <v>7920303</v>
      </c>
    </row>
    <row r="5" spans="1:17" ht="15" customHeight="1" x14ac:dyDescent="0.15">
      <c r="A5" s="3" t="s">
        <v>232</v>
      </c>
      <c r="B5" s="12">
        <v>340936</v>
      </c>
      <c r="C5" s="12">
        <v>384036</v>
      </c>
      <c r="D5" s="12">
        <v>410005</v>
      </c>
      <c r="E5" s="12">
        <v>451844</v>
      </c>
      <c r="F5" s="12">
        <v>490515</v>
      </c>
      <c r="G5" s="12">
        <v>494288</v>
      </c>
      <c r="H5" s="12">
        <v>507587</v>
      </c>
      <c r="I5" s="12">
        <v>522933</v>
      </c>
      <c r="J5" s="6">
        <v>336053</v>
      </c>
      <c r="K5" s="7">
        <v>239380</v>
      </c>
      <c r="L5" s="12">
        <v>228361</v>
      </c>
      <c r="M5" s="7">
        <v>232091</v>
      </c>
      <c r="N5" s="7">
        <v>252243</v>
      </c>
      <c r="O5" s="7">
        <v>254775</v>
      </c>
      <c r="P5" s="7">
        <v>250312</v>
      </c>
      <c r="Q5" s="7">
        <v>362482</v>
      </c>
    </row>
    <row r="6" spans="1:17" ht="15" customHeight="1" x14ac:dyDescent="0.15">
      <c r="A6" s="3" t="s">
        <v>233</v>
      </c>
      <c r="B6" s="12">
        <v>94527</v>
      </c>
      <c r="C6" s="12">
        <v>210508</v>
      </c>
      <c r="D6" s="12">
        <v>233749</v>
      </c>
      <c r="E6" s="12">
        <v>168725</v>
      </c>
      <c r="F6" s="12">
        <v>180992</v>
      </c>
      <c r="G6" s="12">
        <v>239682</v>
      </c>
      <c r="H6" s="12">
        <v>170822</v>
      </c>
      <c r="I6" s="12">
        <v>96415</v>
      </c>
      <c r="J6" s="6">
        <v>77212</v>
      </c>
      <c r="K6" s="7">
        <v>62082</v>
      </c>
      <c r="L6" s="12">
        <v>58490</v>
      </c>
      <c r="M6" s="7">
        <v>247877</v>
      </c>
      <c r="N6" s="7">
        <v>250472</v>
      </c>
      <c r="O6" s="7">
        <v>79244</v>
      </c>
      <c r="P6" s="7">
        <v>54812</v>
      </c>
      <c r="Q6" s="7">
        <v>54273</v>
      </c>
    </row>
    <row r="7" spans="1:17" ht="15" customHeight="1" x14ac:dyDescent="0.15">
      <c r="A7" s="3" t="s">
        <v>234</v>
      </c>
      <c r="B7" s="12"/>
      <c r="C7" s="12"/>
      <c r="D7" s="12"/>
      <c r="E7" s="12"/>
      <c r="F7" s="12"/>
      <c r="G7" s="12"/>
      <c r="H7" s="12"/>
      <c r="I7" s="12"/>
      <c r="J7" s="6"/>
      <c r="K7" s="7"/>
      <c r="L7" s="12"/>
      <c r="M7" s="7"/>
      <c r="N7" s="7"/>
      <c r="O7" s="7"/>
      <c r="P7" s="7"/>
      <c r="Q7" s="7">
        <v>8500</v>
      </c>
    </row>
    <row r="8" spans="1:17" ht="15" customHeight="1" x14ac:dyDescent="0.15">
      <c r="A8" s="3" t="s">
        <v>235</v>
      </c>
      <c r="B8" s="12"/>
      <c r="C8" s="12"/>
      <c r="D8" s="12"/>
      <c r="E8" s="12"/>
      <c r="F8" s="12"/>
      <c r="G8" s="12"/>
      <c r="H8" s="12"/>
      <c r="I8" s="12"/>
      <c r="J8" s="6"/>
      <c r="K8" s="7"/>
      <c r="L8" s="12"/>
      <c r="M8" s="7"/>
      <c r="N8" s="7"/>
      <c r="O8" s="7"/>
      <c r="P8" s="7"/>
      <c r="Q8" s="7">
        <v>9862</v>
      </c>
    </row>
    <row r="9" spans="1:17" ht="15" customHeight="1" x14ac:dyDescent="0.15">
      <c r="A9" s="3" t="s">
        <v>236</v>
      </c>
      <c r="B9" s="12"/>
      <c r="C9" s="12"/>
      <c r="D9" s="12"/>
      <c r="E9" s="12"/>
      <c r="F9" s="12"/>
      <c r="G9" s="12"/>
      <c r="H9" s="12"/>
      <c r="I9" s="12"/>
      <c r="J9" s="6">
        <v>132085</v>
      </c>
      <c r="K9" s="7">
        <v>596848</v>
      </c>
      <c r="L9" s="12">
        <v>566267</v>
      </c>
      <c r="M9" s="7">
        <v>583974</v>
      </c>
      <c r="N9" s="7">
        <v>573108</v>
      </c>
      <c r="O9" s="7">
        <v>507821</v>
      </c>
      <c r="P9" s="7">
        <v>564607</v>
      </c>
      <c r="Q9" s="7">
        <v>623091</v>
      </c>
    </row>
    <row r="10" spans="1:17" ht="15" customHeight="1" x14ac:dyDescent="0.15">
      <c r="A10" s="3" t="s">
        <v>237</v>
      </c>
      <c r="B10" s="12">
        <v>123155</v>
      </c>
      <c r="C10" s="12">
        <v>135481</v>
      </c>
      <c r="D10" s="12">
        <v>145184</v>
      </c>
      <c r="E10" s="12">
        <v>145690</v>
      </c>
      <c r="F10" s="12">
        <v>123141</v>
      </c>
      <c r="G10" s="12">
        <v>106492</v>
      </c>
      <c r="H10" s="12">
        <v>102591</v>
      </c>
      <c r="I10" s="12">
        <v>103529</v>
      </c>
      <c r="J10" s="6">
        <v>100657</v>
      </c>
      <c r="K10" s="7">
        <v>87337</v>
      </c>
      <c r="L10" s="7">
        <v>84644</v>
      </c>
      <c r="M10" s="7">
        <v>79114</v>
      </c>
      <c r="N10" s="7">
        <v>76265</v>
      </c>
      <c r="O10" s="7">
        <v>65637</v>
      </c>
      <c r="P10" s="7">
        <v>55249</v>
      </c>
      <c r="Q10" s="7">
        <v>53214</v>
      </c>
    </row>
    <row r="11" spans="1:17" ht="15" customHeight="1" x14ac:dyDescent="0.15">
      <c r="A11" s="3" t="s">
        <v>238</v>
      </c>
      <c r="B11" s="12"/>
      <c r="C11" s="12"/>
      <c r="D11" s="12">
        <v>3700</v>
      </c>
      <c r="E11" s="12">
        <v>9478</v>
      </c>
      <c r="F11" s="12">
        <v>9641</v>
      </c>
      <c r="G11" s="12">
        <v>9696</v>
      </c>
      <c r="H11" s="12">
        <v>9105</v>
      </c>
      <c r="I11" s="12">
        <v>8594</v>
      </c>
      <c r="J11" s="6">
        <v>18255</v>
      </c>
      <c r="K11" s="7">
        <v>19067</v>
      </c>
      <c r="L11" s="7">
        <v>18612</v>
      </c>
      <c r="M11" s="7">
        <v>3591</v>
      </c>
      <c r="N11" s="13">
        <v>0</v>
      </c>
      <c r="O11" s="13">
        <v>147</v>
      </c>
      <c r="P11" s="13">
        <v>0</v>
      </c>
      <c r="Q11" s="13">
        <v>1</v>
      </c>
    </row>
    <row r="12" spans="1:17" ht="15" customHeight="1" x14ac:dyDescent="0.15">
      <c r="A12" s="3" t="s">
        <v>239</v>
      </c>
      <c r="B12" s="12">
        <v>237548</v>
      </c>
      <c r="C12" s="12">
        <v>243803</v>
      </c>
      <c r="D12" s="12">
        <v>263371</v>
      </c>
      <c r="E12" s="12">
        <v>243153</v>
      </c>
      <c r="F12" s="12">
        <v>210534</v>
      </c>
      <c r="G12" s="12">
        <v>229960</v>
      </c>
      <c r="H12" s="12">
        <v>244691</v>
      </c>
      <c r="I12" s="12">
        <v>243230</v>
      </c>
      <c r="J12" s="6">
        <v>201494</v>
      </c>
      <c r="K12" s="7">
        <v>176879</v>
      </c>
      <c r="L12" s="7">
        <v>163516</v>
      </c>
      <c r="M12" s="7">
        <v>155631</v>
      </c>
      <c r="N12" s="7">
        <v>170778</v>
      </c>
      <c r="O12" s="7">
        <v>151218</v>
      </c>
      <c r="P12" s="7">
        <v>159337</v>
      </c>
      <c r="Q12" s="7">
        <v>151697</v>
      </c>
    </row>
    <row r="13" spans="1:17" ht="15" customHeight="1" x14ac:dyDescent="0.15">
      <c r="A13" s="3" t="s">
        <v>240</v>
      </c>
      <c r="B13" s="12"/>
      <c r="C13" s="12"/>
      <c r="D13" s="12"/>
      <c r="E13" s="12"/>
      <c r="F13" s="12"/>
      <c r="G13" s="12"/>
      <c r="H13" s="12"/>
      <c r="I13" s="12"/>
      <c r="J13" s="6"/>
      <c r="K13" s="7"/>
      <c r="L13" s="7"/>
      <c r="M13" s="7"/>
      <c r="N13" s="7"/>
      <c r="O13" s="7"/>
      <c r="P13" s="7">
        <v>0</v>
      </c>
      <c r="Q13" s="7">
        <v>1</v>
      </c>
    </row>
    <row r="14" spans="1:17" ht="15" customHeight="1" x14ac:dyDescent="0.15">
      <c r="A14" s="3" t="s">
        <v>104</v>
      </c>
      <c r="B14" s="12"/>
      <c r="C14" s="12"/>
      <c r="D14" s="12"/>
      <c r="E14" s="12"/>
      <c r="F14" s="12"/>
      <c r="G14" s="12"/>
      <c r="H14" s="12"/>
      <c r="I14" s="12"/>
      <c r="J14" s="6"/>
      <c r="K14" s="7"/>
      <c r="L14" s="7">
        <v>171078</v>
      </c>
      <c r="M14" s="7">
        <v>217045</v>
      </c>
      <c r="N14" s="7">
        <v>233494</v>
      </c>
      <c r="O14" s="7">
        <v>273452</v>
      </c>
      <c r="P14" s="7">
        <v>219012</v>
      </c>
      <c r="Q14" s="7">
        <v>217200</v>
      </c>
    </row>
    <row r="15" spans="1:17" ht="15" customHeight="1" x14ac:dyDescent="0.15">
      <c r="A15" s="3" t="s">
        <v>241</v>
      </c>
      <c r="B15" s="12">
        <v>1883357</v>
      </c>
      <c r="C15" s="12">
        <v>1871264</v>
      </c>
      <c r="D15" s="12">
        <v>1735542</v>
      </c>
      <c r="E15" s="12">
        <v>2383932</v>
      </c>
      <c r="F15" s="12">
        <v>2169981</v>
      </c>
      <c r="G15" s="12">
        <v>2296903</v>
      </c>
      <c r="H15" s="12">
        <v>2444559</v>
      </c>
      <c r="I15" s="12">
        <v>2669235</v>
      </c>
      <c r="J15" s="6">
        <v>2524338</v>
      </c>
      <c r="K15" s="7">
        <v>2911910</v>
      </c>
      <c r="L15" s="7">
        <v>3407923</v>
      </c>
      <c r="M15" s="7">
        <v>3572532</v>
      </c>
      <c r="N15" s="7">
        <v>3204574</v>
      </c>
      <c r="O15" s="7">
        <v>2334393</v>
      </c>
      <c r="P15" s="7">
        <v>2399967</v>
      </c>
      <c r="Q15" s="7">
        <v>2053552</v>
      </c>
    </row>
    <row r="16" spans="1:17" ht="15" customHeight="1" x14ac:dyDescent="0.15">
      <c r="A16" s="3" t="s">
        <v>242</v>
      </c>
      <c r="B16" s="12">
        <v>1553138</v>
      </c>
      <c r="C16" s="12">
        <v>1508943</v>
      </c>
      <c r="D16" s="12">
        <v>1354830</v>
      </c>
      <c r="E16" s="12">
        <v>1986070</v>
      </c>
      <c r="F16" s="12"/>
      <c r="G16" s="12"/>
      <c r="H16" s="12"/>
      <c r="I16" s="12"/>
      <c r="J16" s="6">
        <v>2098160</v>
      </c>
      <c r="K16" s="6">
        <v>2446310</v>
      </c>
      <c r="L16" s="6">
        <v>2888870</v>
      </c>
      <c r="M16" s="6">
        <v>3041401</v>
      </c>
      <c r="N16" s="6">
        <v>2699488</v>
      </c>
      <c r="O16" s="6">
        <v>1851280</v>
      </c>
      <c r="P16" s="6">
        <v>1949948</v>
      </c>
      <c r="Q16" s="6">
        <v>1650536</v>
      </c>
    </row>
    <row r="17" spans="1:17" ht="15" customHeight="1" x14ac:dyDescent="0.15">
      <c r="A17" s="3" t="s">
        <v>243</v>
      </c>
      <c r="B17" s="12">
        <v>330219</v>
      </c>
      <c r="C17" s="12">
        <v>362321</v>
      </c>
      <c r="D17" s="12">
        <v>380712</v>
      </c>
      <c r="E17" s="12">
        <v>397862</v>
      </c>
      <c r="F17" s="12"/>
      <c r="G17" s="12"/>
      <c r="H17" s="12"/>
      <c r="I17" s="12"/>
      <c r="J17" s="6">
        <v>426178</v>
      </c>
      <c r="K17" s="6">
        <v>465600</v>
      </c>
      <c r="L17" s="6">
        <v>519062</v>
      </c>
      <c r="M17" s="6">
        <v>531131</v>
      </c>
      <c r="N17" s="6">
        <v>505086</v>
      </c>
      <c r="O17" s="6">
        <v>483113</v>
      </c>
      <c r="P17" s="6">
        <v>450019</v>
      </c>
      <c r="Q17" s="6">
        <v>403016</v>
      </c>
    </row>
    <row r="18" spans="1:17" ht="15" customHeight="1" x14ac:dyDescent="0.15">
      <c r="A18" s="3" t="s">
        <v>244</v>
      </c>
      <c r="B18" s="12">
        <v>9039</v>
      </c>
      <c r="C18" s="12">
        <v>9520</v>
      </c>
      <c r="D18" s="12">
        <v>11424</v>
      </c>
      <c r="E18" s="12">
        <v>11031</v>
      </c>
      <c r="F18" s="12">
        <v>11899</v>
      </c>
      <c r="G18" s="12">
        <v>12398</v>
      </c>
      <c r="H18" s="12">
        <v>11798</v>
      </c>
      <c r="I18" s="12">
        <v>11300</v>
      </c>
      <c r="J18" s="6">
        <v>10953</v>
      </c>
      <c r="K18" s="7">
        <v>11757</v>
      </c>
      <c r="L18" s="7">
        <v>12348</v>
      </c>
      <c r="M18" s="7">
        <v>10592</v>
      </c>
      <c r="N18" s="7">
        <v>10740</v>
      </c>
      <c r="O18" s="7">
        <v>10235</v>
      </c>
      <c r="P18" s="7">
        <v>11103</v>
      </c>
      <c r="Q18" s="7">
        <v>11277</v>
      </c>
    </row>
    <row r="19" spans="1:17" ht="15" customHeight="1" x14ac:dyDescent="0.15">
      <c r="A19" s="3" t="s">
        <v>245</v>
      </c>
      <c r="B19" s="12">
        <v>121904</v>
      </c>
      <c r="C19" s="12">
        <v>130553</v>
      </c>
      <c r="D19" s="12">
        <v>142830</v>
      </c>
      <c r="E19" s="12">
        <v>152273</v>
      </c>
      <c r="F19" s="12">
        <v>207926</v>
      </c>
      <c r="G19" s="12">
        <v>332682</v>
      </c>
      <c r="H19" s="12">
        <v>568980</v>
      </c>
      <c r="I19" s="12">
        <v>644141</v>
      </c>
      <c r="J19" s="6">
        <v>629255</v>
      </c>
      <c r="K19" s="7">
        <v>594562</v>
      </c>
      <c r="L19" s="7">
        <v>539023</v>
      </c>
      <c r="M19" s="7">
        <v>485340</v>
      </c>
      <c r="N19" s="7">
        <v>450917</v>
      </c>
      <c r="O19" s="7">
        <v>435566</v>
      </c>
      <c r="P19" s="7">
        <v>367072</v>
      </c>
      <c r="Q19" s="7">
        <v>282252</v>
      </c>
    </row>
    <row r="20" spans="1:17" ht="15" customHeight="1" x14ac:dyDescent="0.15">
      <c r="A20" s="3" t="s">
        <v>246</v>
      </c>
      <c r="B20" s="12">
        <v>195162</v>
      </c>
      <c r="C20" s="12">
        <v>204270</v>
      </c>
      <c r="D20" s="12">
        <v>217377</v>
      </c>
      <c r="E20" s="12">
        <v>240302</v>
      </c>
      <c r="F20" s="12">
        <v>262193</v>
      </c>
      <c r="G20" s="12">
        <v>263597</v>
      </c>
      <c r="H20" s="12">
        <v>269137</v>
      </c>
      <c r="I20" s="12">
        <v>271948</v>
      </c>
      <c r="J20" s="6">
        <v>279616</v>
      </c>
      <c r="K20" s="7">
        <v>270744</v>
      </c>
      <c r="L20" s="7">
        <v>283632</v>
      </c>
      <c r="M20" s="7">
        <v>289540</v>
      </c>
      <c r="N20" s="7">
        <v>292791</v>
      </c>
      <c r="O20" s="7">
        <v>429133</v>
      </c>
      <c r="P20" s="7">
        <v>303989</v>
      </c>
      <c r="Q20" s="7">
        <v>306554</v>
      </c>
    </row>
    <row r="21" spans="1:17" ht="15" customHeight="1" x14ac:dyDescent="0.15">
      <c r="A21" s="4" t="s">
        <v>247</v>
      </c>
      <c r="B21" s="12">
        <v>37391</v>
      </c>
      <c r="C21" s="12">
        <v>38077</v>
      </c>
      <c r="D21" s="12">
        <v>38201</v>
      </c>
      <c r="E21" s="12">
        <v>39403</v>
      </c>
      <c r="F21" s="12">
        <v>41387</v>
      </c>
      <c r="G21" s="12">
        <v>41198</v>
      </c>
      <c r="H21" s="12">
        <v>47149</v>
      </c>
      <c r="I21" s="12">
        <v>47915</v>
      </c>
      <c r="J21" s="6">
        <v>50057</v>
      </c>
      <c r="K21" s="8">
        <v>51287</v>
      </c>
      <c r="L21" s="8">
        <v>52749</v>
      </c>
      <c r="M21" s="8">
        <v>57928</v>
      </c>
      <c r="N21" s="8">
        <v>58354</v>
      </c>
      <c r="O21" s="8">
        <v>60527</v>
      </c>
      <c r="P21" s="8">
        <v>31407</v>
      </c>
      <c r="Q21" s="8">
        <v>29685</v>
      </c>
    </row>
    <row r="22" spans="1:17" ht="15" customHeight="1" x14ac:dyDescent="0.15">
      <c r="A22" s="3" t="s">
        <v>248</v>
      </c>
      <c r="B22" s="12">
        <v>1269045</v>
      </c>
      <c r="C22" s="12">
        <v>1187480</v>
      </c>
      <c r="D22" s="12">
        <v>1484765</v>
      </c>
      <c r="E22" s="12">
        <v>1775484</v>
      </c>
      <c r="F22" s="12">
        <v>1789540</v>
      </c>
      <c r="G22" s="12">
        <v>1339295</v>
      </c>
      <c r="H22" s="12">
        <v>1366460</v>
      </c>
      <c r="I22" s="12">
        <v>1392071</v>
      </c>
      <c r="J22" s="6">
        <v>1319522</v>
      </c>
      <c r="K22" s="7">
        <v>1681352</v>
      </c>
      <c r="L22" s="7">
        <v>1690348</v>
      </c>
      <c r="M22" s="7">
        <v>1012911</v>
      </c>
      <c r="N22" s="7">
        <v>997429</v>
      </c>
      <c r="O22" s="7">
        <v>1085984</v>
      </c>
      <c r="P22" s="7">
        <v>1249847</v>
      </c>
      <c r="Q22" s="7">
        <v>1398444</v>
      </c>
    </row>
    <row r="23" spans="1:17" ht="15" customHeight="1" x14ac:dyDescent="0.15">
      <c r="A23" s="3" t="s">
        <v>249</v>
      </c>
      <c r="B23" s="12">
        <v>561564</v>
      </c>
      <c r="C23" s="12">
        <v>571217</v>
      </c>
      <c r="D23" s="12">
        <v>579380</v>
      </c>
      <c r="E23" s="12">
        <v>775133</v>
      </c>
      <c r="F23" s="12">
        <v>645500</v>
      </c>
      <c r="G23" s="12">
        <v>574039</v>
      </c>
      <c r="H23" s="12">
        <v>581191</v>
      </c>
      <c r="I23" s="12">
        <v>980841</v>
      </c>
      <c r="J23" s="6">
        <v>1143546</v>
      </c>
      <c r="K23" s="7">
        <v>1081510</v>
      </c>
      <c r="L23" s="7">
        <v>1004225</v>
      </c>
      <c r="M23" s="7">
        <v>758094</v>
      </c>
      <c r="N23" s="7">
        <v>776654</v>
      </c>
      <c r="O23" s="7">
        <v>780346</v>
      </c>
      <c r="P23" s="7">
        <v>1012926</v>
      </c>
      <c r="Q23" s="7">
        <v>970838</v>
      </c>
    </row>
    <row r="24" spans="1:17" ht="15" customHeight="1" x14ac:dyDescent="0.15">
      <c r="A24" s="3" t="s">
        <v>250</v>
      </c>
      <c r="B24" s="12">
        <v>161079</v>
      </c>
      <c r="C24" s="12">
        <v>269793</v>
      </c>
      <c r="D24" s="12">
        <v>292953</v>
      </c>
      <c r="E24" s="12">
        <v>159437</v>
      </c>
      <c r="F24" s="12">
        <v>135848</v>
      </c>
      <c r="G24" s="12">
        <v>69053</v>
      </c>
      <c r="H24" s="12">
        <v>135089</v>
      </c>
      <c r="I24" s="12">
        <v>45683</v>
      </c>
      <c r="J24" s="6">
        <v>122988</v>
      </c>
      <c r="K24" s="7">
        <v>255067</v>
      </c>
      <c r="L24" s="7">
        <v>69463</v>
      </c>
      <c r="M24" s="7">
        <v>141051</v>
      </c>
      <c r="N24" s="7">
        <v>38502</v>
      </c>
      <c r="O24" s="7">
        <v>36529</v>
      </c>
      <c r="P24" s="7">
        <v>259372</v>
      </c>
      <c r="Q24" s="7">
        <v>443896</v>
      </c>
    </row>
    <row r="25" spans="1:17" ht="15" customHeight="1" x14ac:dyDescent="0.15">
      <c r="A25" s="3" t="s">
        <v>115</v>
      </c>
      <c r="B25" s="12">
        <v>5000</v>
      </c>
      <c r="C25" s="12">
        <v>0</v>
      </c>
      <c r="D25" s="12">
        <v>100</v>
      </c>
      <c r="E25" s="12">
        <v>6800</v>
      </c>
      <c r="F25" s="12">
        <v>9803</v>
      </c>
      <c r="G25" s="12">
        <v>42572</v>
      </c>
      <c r="H25" s="12">
        <v>9100</v>
      </c>
      <c r="I25" s="12">
        <v>9596</v>
      </c>
      <c r="J25" s="14">
        <v>4917</v>
      </c>
      <c r="K25" s="13">
        <v>7229</v>
      </c>
      <c r="L25" s="7">
        <v>3092</v>
      </c>
      <c r="M25" s="7">
        <v>14705</v>
      </c>
      <c r="N25" s="7">
        <v>3420</v>
      </c>
      <c r="O25" s="7">
        <v>2177</v>
      </c>
      <c r="P25" s="7">
        <v>4967</v>
      </c>
      <c r="Q25" s="7">
        <v>70341</v>
      </c>
    </row>
    <row r="26" spans="1:17" ht="15" customHeight="1" x14ac:dyDescent="0.15">
      <c r="A26" s="3" t="s">
        <v>251</v>
      </c>
      <c r="B26" s="12">
        <v>330803</v>
      </c>
      <c r="C26" s="12">
        <v>349357</v>
      </c>
      <c r="D26" s="12">
        <v>330844</v>
      </c>
      <c r="E26" s="12">
        <v>1952590</v>
      </c>
      <c r="F26" s="12">
        <v>1279804</v>
      </c>
      <c r="G26" s="12">
        <v>857337</v>
      </c>
      <c r="H26" s="12">
        <v>0</v>
      </c>
      <c r="I26" s="12">
        <v>304534</v>
      </c>
      <c r="J26" s="6">
        <v>206640</v>
      </c>
      <c r="K26" s="7">
        <v>200706</v>
      </c>
      <c r="L26" s="7">
        <v>206040</v>
      </c>
      <c r="M26" s="7">
        <v>100000</v>
      </c>
      <c r="N26" s="7">
        <v>305859</v>
      </c>
      <c r="O26" s="7">
        <v>606000</v>
      </c>
      <c r="P26" s="7">
        <v>200000</v>
      </c>
      <c r="Q26" s="7">
        <v>100000</v>
      </c>
    </row>
    <row r="27" spans="1:17" ht="15" customHeight="1" x14ac:dyDescent="0.15">
      <c r="A27" s="3" t="s">
        <v>252</v>
      </c>
      <c r="B27" s="12">
        <v>481314</v>
      </c>
      <c r="C27" s="12">
        <v>417341</v>
      </c>
      <c r="D27" s="12">
        <v>835382</v>
      </c>
      <c r="E27" s="12">
        <v>462643</v>
      </c>
      <c r="F27" s="12">
        <v>450223</v>
      </c>
      <c r="G27" s="12">
        <v>1568344</v>
      </c>
      <c r="H27" s="12">
        <v>436154</v>
      </c>
      <c r="I27" s="12">
        <v>454845</v>
      </c>
      <c r="J27" s="6">
        <v>856454</v>
      </c>
      <c r="K27" s="7">
        <v>515715</v>
      </c>
      <c r="L27" s="7">
        <v>730215</v>
      </c>
      <c r="M27" s="7">
        <v>713310</v>
      </c>
      <c r="N27" s="7">
        <v>925903</v>
      </c>
      <c r="O27" s="7">
        <v>900250</v>
      </c>
      <c r="P27" s="7">
        <v>687850</v>
      </c>
      <c r="Q27" s="7">
        <v>827991</v>
      </c>
    </row>
    <row r="28" spans="1:17" ht="15" customHeight="1" x14ac:dyDescent="0.15">
      <c r="A28" s="3" t="s">
        <v>253</v>
      </c>
      <c r="B28" s="12">
        <v>920728</v>
      </c>
      <c r="C28" s="12">
        <v>590827</v>
      </c>
      <c r="D28" s="12">
        <v>567451</v>
      </c>
      <c r="E28" s="12">
        <v>465416</v>
      </c>
      <c r="F28" s="12">
        <v>438267</v>
      </c>
      <c r="G28" s="12">
        <v>447736</v>
      </c>
      <c r="H28" s="12">
        <v>447412</v>
      </c>
      <c r="I28" s="12">
        <v>458350</v>
      </c>
      <c r="J28" s="6">
        <v>435470</v>
      </c>
      <c r="K28" s="7">
        <v>439048</v>
      </c>
      <c r="L28" s="7">
        <v>451888</v>
      </c>
      <c r="M28" s="7">
        <v>469748</v>
      </c>
      <c r="N28" s="7">
        <v>516653</v>
      </c>
      <c r="O28" s="7">
        <v>466466</v>
      </c>
      <c r="P28" s="7">
        <v>542082</v>
      </c>
      <c r="Q28" s="7">
        <v>517092</v>
      </c>
    </row>
    <row r="29" spans="1:17" ht="15" customHeight="1" x14ac:dyDescent="0.15">
      <c r="A29" s="3" t="s">
        <v>254</v>
      </c>
      <c r="B29" s="12">
        <v>677700</v>
      </c>
      <c r="C29" s="12">
        <v>979376</v>
      </c>
      <c r="D29" s="12">
        <v>1476202</v>
      </c>
      <c r="E29" s="12">
        <v>2764300</v>
      </c>
      <c r="F29" s="12">
        <v>4316200</v>
      </c>
      <c r="G29" s="12">
        <v>5406300</v>
      </c>
      <c r="H29" s="12">
        <v>1106200</v>
      </c>
      <c r="I29" s="12">
        <v>1183100</v>
      </c>
      <c r="J29" s="6">
        <v>1253000</v>
      </c>
      <c r="K29" s="7">
        <v>1375100</v>
      </c>
      <c r="L29" s="7">
        <v>1977800</v>
      </c>
      <c r="M29" s="7">
        <v>1084700</v>
      </c>
      <c r="N29" s="7">
        <v>1501850</v>
      </c>
      <c r="O29" s="7">
        <v>2289642</v>
      </c>
      <c r="P29" s="7">
        <v>2220300</v>
      </c>
      <c r="Q29" s="7">
        <v>1941800</v>
      </c>
    </row>
    <row r="30" spans="1:17" ht="15" customHeight="1" x14ac:dyDescent="0.15">
      <c r="A30" s="3" t="s">
        <v>255</v>
      </c>
      <c r="B30" s="12"/>
      <c r="C30" s="77"/>
      <c r="D30" s="78"/>
      <c r="E30" s="12"/>
      <c r="F30" s="12"/>
      <c r="G30" s="12"/>
      <c r="H30" s="12"/>
      <c r="I30" s="12"/>
      <c r="J30" s="6"/>
      <c r="K30" s="7"/>
      <c r="L30" s="7"/>
      <c r="M30" s="7"/>
      <c r="N30" s="7">
        <v>92300</v>
      </c>
      <c r="O30" s="7">
        <v>103900</v>
      </c>
      <c r="P30" s="7">
        <v>81900</v>
      </c>
      <c r="Q30" s="7">
        <v>98700</v>
      </c>
    </row>
    <row r="31" spans="1:17" ht="15" customHeight="1" x14ac:dyDescent="0.15">
      <c r="A31" s="3" t="s">
        <v>256</v>
      </c>
      <c r="B31" s="12"/>
      <c r="C31" s="77"/>
      <c r="D31" s="78"/>
      <c r="E31" s="12"/>
      <c r="F31" s="12"/>
      <c r="G31" s="12"/>
      <c r="H31" s="12"/>
      <c r="I31" s="12"/>
      <c r="J31" s="6"/>
      <c r="K31" s="7"/>
      <c r="L31" s="7"/>
      <c r="M31" s="7"/>
      <c r="N31" s="7">
        <v>278800</v>
      </c>
      <c r="O31" s="7">
        <v>587300</v>
      </c>
      <c r="P31" s="7">
        <v>1075000</v>
      </c>
      <c r="Q31" s="7">
        <v>769300</v>
      </c>
    </row>
    <row r="32" spans="1:17" ht="15" customHeight="1" x14ac:dyDescent="0.15">
      <c r="A32" s="3" t="s">
        <v>0</v>
      </c>
      <c r="B32" s="6">
        <f t="shared" ref="B32:Q32" si="0">SUM(B4:B29)-B16-B17</f>
        <v>13843671</v>
      </c>
      <c r="C32" s="79">
        <f t="shared" si="0"/>
        <v>14297022</v>
      </c>
      <c r="D32" s="80">
        <f t="shared" si="0"/>
        <v>15737127</v>
      </c>
      <c r="E32" s="6">
        <f t="shared" si="0"/>
        <v>19465187</v>
      </c>
      <c r="F32" s="6">
        <f t="shared" si="0"/>
        <v>20117312</v>
      </c>
      <c r="G32" s="6">
        <f t="shared" si="0"/>
        <v>21416394</v>
      </c>
      <c r="H32" s="6">
        <f t="shared" si="0"/>
        <v>15915433</v>
      </c>
      <c r="I32" s="6">
        <f t="shared" si="0"/>
        <v>17258968</v>
      </c>
      <c r="J32" s="6">
        <f t="shared" si="0"/>
        <v>17746642</v>
      </c>
      <c r="K32" s="6">
        <f t="shared" si="0"/>
        <v>18415745</v>
      </c>
      <c r="L32" s="6">
        <f t="shared" si="0"/>
        <v>19589952</v>
      </c>
      <c r="M32" s="6">
        <f t="shared" si="0"/>
        <v>18105879</v>
      </c>
      <c r="N32" s="6">
        <f t="shared" si="0"/>
        <v>18850363</v>
      </c>
      <c r="O32" s="6">
        <f t="shared" si="0"/>
        <v>18567767</v>
      </c>
      <c r="P32" s="6">
        <f t="shared" si="0"/>
        <v>18047819</v>
      </c>
      <c r="Q32" s="6">
        <f t="shared" si="0"/>
        <v>18354346</v>
      </c>
    </row>
    <row r="33" spans="1:17" ht="15" customHeight="1" x14ac:dyDescent="0.15">
      <c r="A33" s="3" t="s">
        <v>257</v>
      </c>
      <c r="B33" s="12">
        <f t="shared" ref="B33:L33" si="1">+B4+B5+B6+B9+B10+B11+B12+B13+B14+B15+B18</f>
        <v>9081981</v>
      </c>
      <c r="C33" s="12">
        <f t="shared" si="1"/>
        <v>9558731</v>
      </c>
      <c r="D33" s="12">
        <f t="shared" si="1"/>
        <v>9771642</v>
      </c>
      <c r="E33" s="12">
        <f t="shared" si="1"/>
        <v>10671406</v>
      </c>
      <c r="F33" s="12">
        <f t="shared" si="1"/>
        <v>10540621</v>
      </c>
      <c r="G33" s="12">
        <f t="shared" si="1"/>
        <v>10474241</v>
      </c>
      <c r="H33" s="12">
        <f t="shared" si="1"/>
        <v>10948561</v>
      </c>
      <c r="I33" s="12">
        <f t="shared" si="1"/>
        <v>11465944</v>
      </c>
      <c r="J33" s="9">
        <f t="shared" si="1"/>
        <v>11445177</v>
      </c>
      <c r="K33" s="9">
        <f t="shared" si="1"/>
        <v>11943425</v>
      </c>
      <c r="L33" s="9">
        <f t="shared" si="1"/>
        <v>12581477</v>
      </c>
      <c r="M33" s="9">
        <f>+M4+M5+M6+M9+M10+M11+M12+M13+M14+M15+M18</f>
        <v>12978552</v>
      </c>
      <c r="N33" s="9">
        <f>+N4+N5+N6+N9+N10+N11+N12+N13+N14+N15+N18</f>
        <v>12982031</v>
      </c>
      <c r="O33" s="9">
        <f>+O4+O5+O6+O9+O10+O11+O12+O13+O14+O15+O18</f>
        <v>11475147</v>
      </c>
      <c r="P33" s="9">
        <f>+P4+P5+P6+P9+P10+P11+P12+P13+P14+P15+P18</f>
        <v>11168007</v>
      </c>
      <c r="Q33" s="9">
        <f>SUM(Q4:Q15)+Q18</f>
        <v>11465453</v>
      </c>
    </row>
    <row r="34" spans="1:17" ht="15" customHeight="1" x14ac:dyDescent="0.15">
      <c r="A34" s="3" t="s">
        <v>151</v>
      </c>
      <c r="B34" s="12">
        <f t="shared" ref="B34:O34" si="2">SUM(B19:B29)</f>
        <v>4761690</v>
      </c>
      <c r="C34" s="12">
        <f t="shared" si="2"/>
        <v>4738291</v>
      </c>
      <c r="D34" s="12">
        <f t="shared" si="2"/>
        <v>5965485</v>
      </c>
      <c r="E34" s="12">
        <f t="shared" si="2"/>
        <v>8793781</v>
      </c>
      <c r="F34" s="12">
        <f t="shared" si="2"/>
        <v>9576691</v>
      </c>
      <c r="G34" s="12">
        <f t="shared" si="2"/>
        <v>10942153</v>
      </c>
      <c r="H34" s="12">
        <f t="shared" si="2"/>
        <v>4966872</v>
      </c>
      <c r="I34" s="12">
        <f t="shared" si="2"/>
        <v>5793024</v>
      </c>
      <c r="J34" s="9">
        <f t="shared" si="2"/>
        <v>6301465</v>
      </c>
      <c r="K34" s="9">
        <f t="shared" si="2"/>
        <v>6472320</v>
      </c>
      <c r="L34" s="9">
        <f t="shared" si="2"/>
        <v>7008475</v>
      </c>
      <c r="M34" s="9">
        <f t="shared" si="2"/>
        <v>5127327</v>
      </c>
      <c r="N34" s="9">
        <f t="shared" si="2"/>
        <v>5868332</v>
      </c>
      <c r="O34" s="9">
        <f t="shared" si="2"/>
        <v>7092620</v>
      </c>
      <c r="P34" s="9">
        <f>SUM(P19:P29)</f>
        <v>6879812</v>
      </c>
      <c r="Q34" s="9">
        <f>SUM(Q19:Q29)</f>
        <v>6888893</v>
      </c>
    </row>
    <row r="35" spans="1:17" ht="15" customHeight="1" x14ac:dyDescent="0.15">
      <c r="A35" s="3" t="s">
        <v>258</v>
      </c>
      <c r="B35" s="12">
        <f t="shared" ref="B35:L35" si="3">+B4+B19+B20+B21+B24+B25+B26+B27+B28</f>
        <v>8646800</v>
      </c>
      <c r="C35" s="12">
        <f t="shared" si="3"/>
        <v>8704337</v>
      </c>
      <c r="D35" s="12">
        <f t="shared" si="3"/>
        <v>9393805</v>
      </c>
      <c r="E35" s="12">
        <f t="shared" si="3"/>
        <v>10736417</v>
      </c>
      <c r="F35" s="12">
        <f t="shared" si="3"/>
        <v>10169369</v>
      </c>
      <c r="G35" s="12">
        <f t="shared" si="3"/>
        <v>10707341</v>
      </c>
      <c r="H35" s="12">
        <f t="shared" si="3"/>
        <v>9370429</v>
      </c>
      <c r="I35" s="12">
        <f t="shared" si="3"/>
        <v>10047720</v>
      </c>
      <c r="J35" s="9">
        <f t="shared" si="3"/>
        <v>10629527</v>
      </c>
      <c r="K35" s="9">
        <f t="shared" si="3"/>
        <v>10172523</v>
      </c>
      <c r="L35" s="9">
        <f t="shared" si="3"/>
        <v>10206340</v>
      </c>
      <c r="M35" s="9">
        <f>+M4+M19+M20+M21+M24+M25+M26+M27+M28</f>
        <v>10147727</v>
      </c>
      <c r="N35" s="9">
        <f>+N4+N19+N20+N21+N24+N25+N26+N27+N28</f>
        <v>10802756</v>
      </c>
      <c r="O35" s="9">
        <f>+O4+O19+O20+O21+O24+O25+O26+O27+O28</f>
        <v>10734873</v>
      </c>
      <c r="P35" s="9">
        <f>+P4+P19+P20+P21+P24+P25+P26+P27+P28</f>
        <v>9850347</v>
      </c>
      <c r="Q35" s="9">
        <f>+Q4+Q19+Q20+Q21+Q24+Q25+Q26+Q27+Q28</f>
        <v>10498114</v>
      </c>
    </row>
    <row r="36" spans="1:17" ht="15" customHeight="1" x14ac:dyDescent="0.15">
      <c r="A36" s="3" t="s">
        <v>259</v>
      </c>
      <c r="B36" s="9">
        <f t="shared" ref="B36:Q36" si="4">SUM(B5:B18)-B16-B17+B22+B23+B29</f>
        <v>5196871</v>
      </c>
      <c r="C36" s="9">
        <f t="shared" si="4"/>
        <v>5592685</v>
      </c>
      <c r="D36" s="9">
        <f t="shared" si="4"/>
        <v>6343322</v>
      </c>
      <c r="E36" s="9">
        <f t="shared" si="4"/>
        <v>8728770</v>
      </c>
      <c r="F36" s="9">
        <f t="shared" si="4"/>
        <v>9947943</v>
      </c>
      <c r="G36" s="9">
        <f t="shared" si="4"/>
        <v>10709053</v>
      </c>
      <c r="H36" s="9">
        <f t="shared" si="4"/>
        <v>6545004</v>
      </c>
      <c r="I36" s="9">
        <f t="shared" si="4"/>
        <v>7211248</v>
      </c>
      <c r="J36" s="9">
        <f t="shared" si="4"/>
        <v>7117115</v>
      </c>
      <c r="K36" s="9">
        <f t="shared" si="4"/>
        <v>8243222</v>
      </c>
      <c r="L36" s="9">
        <f t="shared" si="4"/>
        <v>9383612</v>
      </c>
      <c r="M36" s="9">
        <f t="shared" si="4"/>
        <v>7958152</v>
      </c>
      <c r="N36" s="9">
        <f t="shared" si="4"/>
        <v>8047607</v>
      </c>
      <c r="O36" s="9">
        <f t="shared" si="4"/>
        <v>7832894</v>
      </c>
      <c r="P36" s="9">
        <f t="shared" si="4"/>
        <v>8197472</v>
      </c>
      <c r="Q36" s="9">
        <f t="shared" si="4"/>
        <v>7856232</v>
      </c>
    </row>
    <row r="37" spans="1:17" ht="15" customHeight="1" x14ac:dyDescent="0.2">
      <c r="A37" s="22" t="s">
        <v>78</v>
      </c>
      <c r="L37" s="23"/>
      <c r="M37" s="54" t="str">
        <f>[2]財政指標!$M$1</f>
        <v>大田原市</v>
      </c>
      <c r="O37" s="54"/>
      <c r="P37" s="54"/>
      <c r="Q37" s="54" t="str">
        <f>[2]財政指標!$M$1</f>
        <v>大田原市</v>
      </c>
    </row>
    <row r="38" spans="1:17" ht="15" customHeight="1" x14ac:dyDescent="0.15">
      <c r="N38" s="51"/>
      <c r="O38" s="51"/>
      <c r="P38" s="51"/>
      <c r="Q38" s="51"/>
    </row>
    <row r="39" spans="1:17" ht="15" customHeight="1" x14ac:dyDescent="0.15">
      <c r="A39" s="2"/>
      <c r="B39" s="2" t="s">
        <v>168</v>
      </c>
      <c r="C39" s="2" t="s">
        <v>197</v>
      </c>
      <c r="D39" s="2" t="s">
        <v>198</v>
      </c>
      <c r="E39" s="2" t="s">
        <v>199</v>
      </c>
      <c r="F39" s="2" t="s">
        <v>200</v>
      </c>
      <c r="G39" s="2" t="s">
        <v>201</v>
      </c>
      <c r="H39" s="2" t="s">
        <v>202</v>
      </c>
      <c r="I39" s="2" t="s">
        <v>203</v>
      </c>
      <c r="J39" s="76" t="s">
        <v>224</v>
      </c>
      <c r="K39" s="76" t="s">
        <v>226</v>
      </c>
      <c r="L39" s="2" t="s">
        <v>206</v>
      </c>
      <c r="M39" s="2" t="s">
        <v>230</v>
      </c>
      <c r="N39" s="2" t="s">
        <v>208</v>
      </c>
      <c r="O39" s="2" t="s">
        <v>209</v>
      </c>
      <c r="P39" s="2" t="s">
        <v>210</v>
      </c>
      <c r="Q39" s="2" t="s">
        <v>211</v>
      </c>
    </row>
    <row r="40" spans="1:17" ht="15" customHeight="1" x14ac:dyDescent="0.15">
      <c r="A40" s="3" t="s">
        <v>231</v>
      </c>
      <c r="B40" s="20">
        <f>+B4/$B$32*100</f>
        <v>46.182974154759968</v>
      </c>
      <c r="C40" s="20">
        <f t="shared" ref="C40:Q40" si="5">+C4/C$32*100</f>
        <v>46.891716330855473</v>
      </c>
      <c r="D40" s="20">
        <f t="shared" si="5"/>
        <v>44.28169766946661</v>
      </c>
      <c r="E40" s="20">
        <f t="shared" si="5"/>
        <v>37.28478436914066</v>
      </c>
      <c r="F40" s="20">
        <f t="shared" si="5"/>
        <v>36.50546355298362</v>
      </c>
      <c r="G40" s="20">
        <f t="shared" si="5"/>
        <v>33.081302109029188</v>
      </c>
      <c r="H40" s="20">
        <f t="shared" si="5"/>
        <v>46.856456874280454</v>
      </c>
      <c r="I40" s="20">
        <f t="shared" si="5"/>
        <v>45.255938825542756</v>
      </c>
      <c r="J40" s="20">
        <f t="shared" si="5"/>
        <v>45.327617472646374</v>
      </c>
      <c r="K40" s="20">
        <f t="shared" si="5"/>
        <v>42.56230198669671</v>
      </c>
      <c r="L40" s="20">
        <f t="shared" si="5"/>
        <v>40.174871280950555</v>
      </c>
      <c r="M40" s="20">
        <f t="shared" si="5"/>
        <v>43.500263091341765</v>
      </c>
      <c r="N40" s="20">
        <f t="shared" si="5"/>
        <v>43.555431797255046</v>
      </c>
      <c r="O40" s="20">
        <f t="shared" si="5"/>
        <v>41.99872284050096</v>
      </c>
      <c r="P40" s="20">
        <f t="shared" si="5"/>
        <v>41.299217373578486</v>
      </c>
      <c r="Q40" s="20">
        <f t="shared" si="5"/>
        <v>43.152194036224444</v>
      </c>
    </row>
    <row r="41" spans="1:17" ht="15" customHeight="1" x14ac:dyDescent="0.15">
      <c r="A41" s="3" t="s">
        <v>232</v>
      </c>
      <c r="B41" s="20">
        <f>+B5/$B$32*100</f>
        <v>2.4627571689619034</v>
      </c>
      <c r="C41" s="20">
        <f t="shared" ref="C41:Q41" si="6">+C5/C$32*100</f>
        <v>2.6861258239652983</v>
      </c>
      <c r="D41" s="20">
        <f t="shared" si="6"/>
        <v>2.6053357769814021</v>
      </c>
      <c r="E41" s="20">
        <f t="shared" si="6"/>
        <v>2.3212928804639787</v>
      </c>
      <c r="F41" s="20">
        <f t="shared" si="6"/>
        <v>2.4382730655069627</v>
      </c>
      <c r="G41" s="20">
        <f t="shared" si="6"/>
        <v>2.3079889172752428</v>
      </c>
      <c r="H41" s="20">
        <f t="shared" si="6"/>
        <v>3.1892754661466007</v>
      </c>
      <c r="I41" s="20">
        <f t="shared" si="6"/>
        <v>3.0299204448377215</v>
      </c>
      <c r="J41" s="20">
        <f t="shared" si="6"/>
        <v>1.8936145779015545</v>
      </c>
      <c r="K41" s="20">
        <f t="shared" si="6"/>
        <v>1.2998659570926945</v>
      </c>
      <c r="L41" s="20">
        <f t="shared" si="6"/>
        <v>1.1657047449631321</v>
      </c>
      <c r="M41" s="20">
        <f t="shared" si="6"/>
        <v>1.2818543634363182</v>
      </c>
      <c r="N41" s="20">
        <f t="shared" si="6"/>
        <v>1.3381333823651036</v>
      </c>
      <c r="O41" s="20">
        <f t="shared" si="6"/>
        <v>1.3721359170437673</v>
      </c>
      <c r="P41" s="20">
        <f t="shared" si="6"/>
        <v>1.386937668202457</v>
      </c>
      <c r="Q41" s="20">
        <f t="shared" si="6"/>
        <v>1.974911010177099</v>
      </c>
    </row>
    <row r="42" spans="1:17" ht="15" customHeight="1" x14ac:dyDescent="0.15">
      <c r="A42" s="3" t="s">
        <v>233</v>
      </c>
      <c r="B42" s="20">
        <f>+B6/$B$32*100</f>
        <v>0.68281744054738081</v>
      </c>
      <c r="C42" s="20">
        <f t="shared" ref="C42:Q42" si="7">+C6/C$32*100</f>
        <v>1.4723905439888112</v>
      </c>
      <c r="D42" s="20">
        <f t="shared" si="7"/>
        <v>1.4853346484399599</v>
      </c>
      <c r="E42" s="20">
        <f t="shared" si="7"/>
        <v>0.86680389970052696</v>
      </c>
      <c r="F42" s="20">
        <f t="shared" si="7"/>
        <v>0.89968282044837811</v>
      </c>
      <c r="G42" s="20">
        <f t="shared" si="7"/>
        <v>1.1191519916938397</v>
      </c>
      <c r="H42" s="20">
        <f t="shared" si="7"/>
        <v>1.073310415117201</v>
      </c>
      <c r="I42" s="20">
        <f t="shared" si="7"/>
        <v>0.55863710970435776</v>
      </c>
      <c r="J42" s="20">
        <f t="shared" si="7"/>
        <v>0.43507949278517033</v>
      </c>
      <c r="K42" s="20">
        <f t="shared" si="7"/>
        <v>0.33711370351837522</v>
      </c>
      <c r="L42" s="20">
        <f t="shared" si="7"/>
        <v>0.29857143090498639</v>
      </c>
      <c r="M42" s="20">
        <f t="shared" si="7"/>
        <v>1.3690415140850107</v>
      </c>
      <c r="N42" s="20">
        <f t="shared" si="7"/>
        <v>1.3287383378240516</v>
      </c>
      <c r="O42" s="20">
        <f t="shared" si="7"/>
        <v>0.42678260665377804</v>
      </c>
      <c r="P42" s="20">
        <f t="shared" si="7"/>
        <v>0.30370428692796619</v>
      </c>
      <c r="Q42" s="20">
        <f t="shared" si="7"/>
        <v>0.29569563524627901</v>
      </c>
    </row>
    <row r="43" spans="1:17" ht="15" customHeight="1" x14ac:dyDescent="0.15">
      <c r="A43" s="3" t="s">
        <v>234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>
        <f t="shared" ref="Q43:Q55" si="8">+Q7/Q$32*100</f>
        <v>4.6310557728398496E-2</v>
      </c>
    </row>
    <row r="44" spans="1:17" ht="15" customHeight="1" x14ac:dyDescent="0.15">
      <c r="A44" s="3" t="s">
        <v>235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>
        <f t="shared" si="8"/>
        <v>5.3731143566760696E-2</v>
      </c>
    </row>
    <row r="45" spans="1:17" ht="15" customHeight="1" x14ac:dyDescent="0.15">
      <c r="A45" s="3" t="s">
        <v>236</v>
      </c>
      <c r="B45" s="20">
        <f t="shared" ref="B45:B65" si="9">+B9/$B$32*100</f>
        <v>0</v>
      </c>
      <c r="C45" s="20">
        <f t="shared" ref="C45:Q60" si="10">+C9/C$32*100</f>
        <v>0</v>
      </c>
      <c r="D45" s="20">
        <f t="shared" si="10"/>
        <v>0</v>
      </c>
      <c r="E45" s="20">
        <f t="shared" si="10"/>
        <v>0</v>
      </c>
      <c r="F45" s="20">
        <f t="shared" si="10"/>
        <v>0</v>
      </c>
      <c r="G45" s="20">
        <f t="shared" si="10"/>
        <v>0</v>
      </c>
      <c r="H45" s="20">
        <f t="shared" si="10"/>
        <v>0</v>
      </c>
      <c r="I45" s="20">
        <f t="shared" si="10"/>
        <v>0</v>
      </c>
      <c r="J45" s="20">
        <f t="shared" si="10"/>
        <v>0.74428165057930395</v>
      </c>
      <c r="K45" s="20">
        <f t="shared" si="10"/>
        <v>3.2409658148502816</v>
      </c>
      <c r="L45" s="20">
        <f t="shared" si="10"/>
        <v>2.8905992214784395</v>
      </c>
      <c r="M45" s="20">
        <f t="shared" si="10"/>
        <v>3.2253280826630952</v>
      </c>
      <c r="N45" s="20">
        <f t="shared" si="10"/>
        <v>3.0403021947110513</v>
      </c>
      <c r="O45" s="20">
        <f t="shared" si="10"/>
        <v>2.7349599981516355</v>
      </c>
      <c r="P45" s="20">
        <f t="shared" si="10"/>
        <v>3.1283946276278591</v>
      </c>
      <c r="Q45" s="20">
        <f t="shared" si="8"/>
        <v>3.3947872618288875</v>
      </c>
    </row>
    <row r="46" spans="1:17" ht="15" customHeight="1" x14ac:dyDescent="0.15">
      <c r="A46" s="3" t="s">
        <v>237</v>
      </c>
      <c r="B46" s="20">
        <f t="shared" si="9"/>
        <v>0.88961230009005565</v>
      </c>
      <c r="C46" s="20">
        <f t="shared" si="10"/>
        <v>0.94761692330053071</v>
      </c>
      <c r="D46" s="20">
        <f t="shared" si="10"/>
        <v>0.92255721136392932</v>
      </c>
      <c r="E46" s="20">
        <f t="shared" si="10"/>
        <v>0.74846442523259604</v>
      </c>
      <c r="F46" s="20">
        <f t="shared" si="10"/>
        <v>0.61211458071535596</v>
      </c>
      <c r="G46" s="20">
        <f t="shared" si="10"/>
        <v>0.49724524119233143</v>
      </c>
      <c r="H46" s="20">
        <f t="shared" si="10"/>
        <v>0.64460074696051306</v>
      </c>
      <c r="I46" s="20">
        <f t="shared" si="10"/>
        <v>0.59985626023525862</v>
      </c>
      <c r="J46" s="20">
        <f t="shared" si="10"/>
        <v>0.56718899271197332</v>
      </c>
      <c r="K46" s="20">
        <f t="shared" si="10"/>
        <v>0.47425178834741688</v>
      </c>
      <c r="L46" s="20">
        <f t="shared" si="10"/>
        <v>0.43207864929939593</v>
      </c>
      <c r="M46" s="20">
        <f t="shared" si="10"/>
        <v>0.43695199774614646</v>
      </c>
      <c r="N46" s="20">
        <f t="shared" si="10"/>
        <v>0.40458106827969303</v>
      </c>
      <c r="O46" s="20">
        <f t="shared" si="10"/>
        <v>0.35349969654401631</v>
      </c>
      <c r="P46" s="20">
        <f t="shared" si="10"/>
        <v>0.30612563213316801</v>
      </c>
      <c r="Q46" s="20">
        <f t="shared" si="8"/>
        <v>0.28992588458341145</v>
      </c>
    </row>
    <row r="47" spans="1:17" ht="15" customHeight="1" x14ac:dyDescent="0.15">
      <c r="A47" s="3" t="s">
        <v>238</v>
      </c>
      <c r="B47" s="20">
        <f t="shared" si="9"/>
        <v>0</v>
      </c>
      <c r="C47" s="20">
        <f t="shared" si="10"/>
        <v>0</v>
      </c>
      <c r="D47" s="20">
        <f t="shared" si="10"/>
        <v>2.3511280044953568E-2</v>
      </c>
      <c r="E47" s="20">
        <f t="shared" si="10"/>
        <v>4.8692057260996263E-2</v>
      </c>
      <c r="F47" s="20">
        <f t="shared" si="10"/>
        <v>4.7923897586317696E-2</v>
      </c>
      <c r="G47" s="20">
        <f t="shared" si="10"/>
        <v>4.5273728154235492E-2</v>
      </c>
      <c r="H47" s="20">
        <f t="shared" si="10"/>
        <v>5.7208622599209211E-2</v>
      </c>
      <c r="I47" s="20">
        <f t="shared" si="10"/>
        <v>4.9794402539016236E-2</v>
      </c>
      <c r="J47" s="20">
        <f t="shared" si="10"/>
        <v>0.10286453065317934</v>
      </c>
      <c r="K47" s="20">
        <f t="shared" si="10"/>
        <v>0.10353640322452336</v>
      </c>
      <c r="L47" s="20">
        <f t="shared" si="10"/>
        <v>9.500788975899481E-2</v>
      </c>
      <c r="M47" s="20">
        <f t="shared" si="10"/>
        <v>1.983333700617352E-2</v>
      </c>
      <c r="N47" s="20">
        <f t="shared" si="10"/>
        <v>0</v>
      </c>
      <c r="O47" s="20">
        <f t="shared" si="10"/>
        <v>7.9169455325457281E-4</v>
      </c>
      <c r="P47" s="20">
        <f t="shared" si="10"/>
        <v>0</v>
      </c>
      <c r="Q47" s="20">
        <f t="shared" si="8"/>
        <v>5.4483009092233522E-6</v>
      </c>
    </row>
    <row r="48" spans="1:17" ht="15" customHeight="1" x14ac:dyDescent="0.15">
      <c r="A48" s="3" t="s">
        <v>239</v>
      </c>
      <c r="B48" s="20">
        <f t="shared" si="9"/>
        <v>1.7159321396759575</v>
      </c>
      <c r="C48" s="20">
        <f t="shared" si="10"/>
        <v>1.7052712096267322</v>
      </c>
      <c r="D48" s="20">
        <f t="shared" si="10"/>
        <v>1.6735646855998556</v>
      </c>
      <c r="E48" s="20">
        <f t="shared" si="10"/>
        <v>1.2491685797829735</v>
      </c>
      <c r="F48" s="20">
        <f t="shared" si="10"/>
        <v>1.0465314650386692</v>
      </c>
      <c r="G48" s="20">
        <f t="shared" si="10"/>
        <v>1.0737568612157582</v>
      </c>
      <c r="H48" s="20">
        <f t="shared" si="10"/>
        <v>1.5374448184978693</v>
      </c>
      <c r="I48" s="20">
        <f t="shared" si="10"/>
        <v>1.409296314820214</v>
      </c>
      <c r="J48" s="20">
        <f t="shared" si="10"/>
        <v>1.1353922618149392</v>
      </c>
      <c r="K48" s="20">
        <f t="shared" si="10"/>
        <v>0.96047702658784639</v>
      </c>
      <c r="L48" s="20">
        <f t="shared" si="10"/>
        <v>0.83469321415386832</v>
      </c>
      <c r="M48" s="20">
        <f t="shared" si="10"/>
        <v>0.85956058802778912</v>
      </c>
      <c r="N48" s="20">
        <f t="shared" si="10"/>
        <v>0.90596663841433711</v>
      </c>
      <c r="O48" s="20">
        <f t="shared" si="10"/>
        <v>0.81441133982346936</v>
      </c>
      <c r="P48" s="20">
        <f t="shared" si="10"/>
        <v>0.88286013949940423</v>
      </c>
      <c r="Q48" s="20">
        <f t="shared" si="8"/>
        <v>0.82649090302645489</v>
      </c>
    </row>
    <row r="49" spans="1:17" ht="15" customHeight="1" x14ac:dyDescent="0.15">
      <c r="A49" s="3" t="s">
        <v>240</v>
      </c>
      <c r="B49" s="20">
        <f t="shared" si="9"/>
        <v>0</v>
      </c>
      <c r="C49" s="20">
        <f t="shared" si="10"/>
        <v>0</v>
      </c>
      <c r="D49" s="20">
        <f t="shared" si="10"/>
        <v>0</v>
      </c>
      <c r="E49" s="20">
        <f t="shared" si="10"/>
        <v>0</v>
      </c>
      <c r="F49" s="20">
        <f t="shared" si="10"/>
        <v>0</v>
      </c>
      <c r="G49" s="20">
        <f t="shared" si="10"/>
        <v>0</v>
      </c>
      <c r="H49" s="20">
        <f t="shared" si="10"/>
        <v>0</v>
      </c>
      <c r="I49" s="20">
        <f t="shared" si="10"/>
        <v>0</v>
      </c>
      <c r="J49" s="20">
        <f t="shared" si="10"/>
        <v>0</v>
      </c>
      <c r="K49" s="20">
        <f t="shared" si="10"/>
        <v>0</v>
      </c>
      <c r="L49" s="20">
        <f t="shared" si="10"/>
        <v>0</v>
      </c>
      <c r="M49" s="20">
        <f t="shared" si="10"/>
        <v>0</v>
      </c>
      <c r="N49" s="20">
        <f t="shared" si="10"/>
        <v>0</v>
      </c>
      <c r="O49" s="20">
        <f t="shared" si="10"/>
        <v>0</v>
      </c>
      <c r="P49" s="20">
        <f t="shared" si="10"/>
        <v>0</v>
      </c>
      <c r="Q49" s="20">
        <f t="shared" si="8"/>
        <v>5.4483009092233522E-6</v>
      </c>
    </row>
    <row r="50" spans="1:17" ht="15" customHeight="1" x14ac:dyDescent="0.15">
      <c r="A50" s="3" t="s">
        <v>104</v>
      </c>
      <c r="B50" s="20">
        <f t="shared" si="9"/>
        <v>0</v>
      </c>
      <c r="C50" s="20">
        <f t="shared" si="10"/>
        <v>0</v>
      </c>
      <c r="D50" s="20">
        <f t="shared" si="10"/>
        <v>0</v>
      </c>
      <c r="E50" s="20">
        <f t="shared" si="10"/>
        <v>0</v>
      </c>
      <c r="F50" s="20">
        <f t="shared" si="10"/>
        <v>0</v>
      </c>
      <c r="G50" s="20">
        <f t="shared" si="10"/>
        <v>0</v>
      </c>
      <c r="H50" s="20">
        <f t="shared" si="10"/>
        <v>0</v>
      </c>
      <c r="I50" s="20">
        <f t="shared" si="10"/>
        <v>0</v>
      </c>
      <c r="J50" s="20">
        <f t="shared" si="10"/>
        <v>0</v>
      </c>
      <c r="K50" s="20">
        <f t="shared" si="10"/>
        <v>0</v>
      </c>
      <c r="L50" s="20">
        <f t="shared" si="10"/>
        <v>0.87329463594397783</v>
      </c>
      <c r="M50" s="20">
        <f t="shared" si="10"/>
        <v>1.1987542830701563</v>
      </c>
      <c r="N50" s="20">
        <f t="shared" si="10"/>
        <v>1.2386711067579972</v>
      </c>
      <c r="O50" s="20">
        <f t="shared" si="10"/>
        <v>1.4727242107249623</v>
      </c>
      <c r="P50" s="20">
        <f t="shared" si="10"/>
        <v>1.2135095104843416</v>
      </c>
      <c r="Q50" s="20">
        <f t="shared" si="8"/>
        <v>1.1833709574833122</v>
      </c>
    </row>
    <row r="51" spans="1:17" ht="15" customHeight="1" x14ac:dyDescent="0.15">
      <c r="A51" s="3" t="s">
        <v>241</v>
      </c>
      <c r="B51" s="20">
        <f t="shared" si="9"/>
        <v>13.604462284606445</v>
      </c>
      <c r="C51" s="20">
        <f t="shared" si="10"/>
        <v>13.088487938257352</v>
      </c>
      <c r="D51" s="20">
        <f t="shared" si="10"/>
        <v>11.028328105886164</v>
      </c>
      <c r="E51" s="20">
        <f t="shared" si="10"/>
        <v>12.247156937151439</v>
      </c>
      <c r="F51" s="20">
        <f t="shared" si="10"/>
        <v>10.786634914246992</v>
      </c>
      <c r="G51" s="20">
        <f t="shared" si="10"/>
        <v>10.724975455718642</v>
      </c>
      <c r="H51" s="20">
        <f t="shared" si="10"/>
        <v>15.359676359417932</v>
      </c>
      <c r="I51" s="20">
        <f t="shared" si="10"/>
        <v>15.465785671541891</v>
      </c>
      <c r="J51" s="20">
        <f t="shared" si="10"/>
        <v>14.224313534921142</v>
      </c>
      <c r="K51" s="20">
        <f t="shared" si="10"/>
        <v>15.812067336944555</v>
      </c>
      <c r="L51" s="20">
        <f t="shared" si="10"/>
        <v>17.396280501350898</v>
      </c>
      <c r="M51" s="20">
        <f t="shared" si="10"/>
        <v>19.731336987284628</v>
      </c>
      <c r="N51" s="20">
        <f t="shared" si="10"/>
        <v>17.000065197683462</v>
      </c>
      <c r="O51" s="20">
        <f t="shared" si="10"/>
        <v>12.572287233031307</v>
      </c>
      <c r="P51" s="20">
        <f t="shared" si="10"/>
        <v>13.297822856047038</v>
      </c>
      <c r="Q51" s="20">
        <f t="shared" si="8"/>
        <v>11.188369228737434</v>
      </c>
    </row>
    <row r="52" spans="1:17" ht="15" customHeight="1" x14ac:dyDescent="0.15">
      <c r="A52" s="3" t="s">
        <v>242</v>
      </c>
      <c r="B52" s="20">
        <f t="shared" si="9"/>
        <v>11.219119552898938</v>
      </c>
      <c r="C52" s="20">
        <f t="shared" si="10"/>
        <v>10.55424689141557</v>
      </c>
      <c r="D52" s="20">
        <f t="shared" si="10"/>
        <v>8.6091317684606601</v>
      </c>
      <c r="E52" s="20">
        <f t="shared" si="10"/>
        <v>10.203189930823681</v>
      </c>
      <c r="F52" s="20">
        <f t="shared" si="10"/>
        <v>0</v>
      </c>
      <c r="G52" s="20">
        <f t="shared" si="10"/>
        <v>0</v>
      </c>
      <c r="H52" s="20">
        <f t="shared" si="10"/>
        <v>0</v>
      </c>
      <c r="I52" s="20">
        <f t="shared" si="10"/>
        <v>0</v>
      </c>
      <c r="J52" s="20">
        <f t="shared" si="10"/>
        <v>11.822856402918367</v>
      </c>
      <c r="K52" s="20">
        <f t="shared" si="10"/>
        <v>13.283796012596829</v>
      </c>
      <c r="L52" s="20">
        <f t="shared" si="10"/>
        <v>14.746692590160507</v>
      </c>
      <c r="M52" s="20">
        <f t="shared" si="10"/>
        <v>16.797864384269882</v>
      </c>
      <c r="N52" s="20">
        <f t="shared" si="10"/>
        <v>14.320615470375822</v>
      </c>
      <c r="O52" s="20">
        <f t="shared" si="10"/>
        <v>9.9703965479532357</v>
      </c>
      <c r="P52" s="20">
        <f t="shared" si="10"/>
        <v>10.804341510738777</v>
      </c>
      <c r="Q52" s="20">
        <f t="shared" si="8"/>
        <v>8.9926167895058757</v>
      </c>
    </row>
    <row r="53" spans="1:17" ht="15" customHeight="1" x14ac:dyDescent="0.15">
      <c r="A53" s="3" t="s">
        <v>243</v>
      </c>
      <c r="B53" s="20">
        <f t="shared" si="9"/>
        <v>2.3853427317075075</v>
      </c>
      <c r="C53" s="20">
        <f t="shared" si="10"/>
        <v>2.5342410468417826</v>
      </c>
      <c r="D53" s="20">
        <f t="shared" si="10"/>
        <v>2.4191963374255034</v>
      </c>
      <c r="E53" s="20">
        <f t="shared" si="10"/>
        <v>2.0439670063277586</v>
      </c>
      <c r="F53" s="20">
        <f t="shared" si="10"/>
        <v>0</v>
      </c>
      <c r="G53" s="20">
        <f t="shared" si="10"/>
        <v>0</v>
      </c>
      <c r="H53" s="20">
        <f t="shared" si="10"/>
        <v>0</v>
      </c>
      <c r="I53" s="20">
        <f t="shared" si="10"/>
        <v>0</v>
      </c>
      <c r="J53" s="20">
        <f t="shared" si="10"/>
        <v>2.4014571320027756</v>
      </c>
      <c r="K53" s="20">
        <f t="shared" si="10"/>
        <v>2.5282713243477253</v>
      </c>
      <c r="L53" s="20">
        <f t="shared" si="10"/>
        <v>2.6496338531100028</v>
      </c>
      <c r="M53" s="20">
        <f t="shared" si="10"/>
        <v>2.9334726030147444</v>
      </c>
      <c r="N53" s="20">
        <f t="shared" si="10"/>
        <v>2.6794497273076385</v>
      </c>
      <c r="O53" s="20">
        <f t="shared" si="10"/>
        <v>2.6018906850780712</v>
      </c>
      <c r="P53" s="20">
        <f t="shared" si="10"/>
        <v>2.4934813453082612</v>
      </c>
      <c r="Q53" s="20">
        <f t="shared" si="8"/>
        <v>2.1957524392315584</v>
      </c>
    </row>
    <row r="54" spans="1:17" ht="15" customHeight="1" x14ac:dyDescent="0.15">
      <c r="A54" s="3" t="s">
        <v>244</v>
      </c>
      <c r="B54" s="20">
        <f t="shared" si="9"/>
        <v>6.5293374857001443E-2</v>
      </c>
      <c r="C54" s="20">
        <f t="shared" si="10"/>
        <v>6.6587293493707983E-2</v>
      </c>
      <c r="D54" s="20">
        <f t="shared" si="10"/>
        <v>7.2592665738797177E-2</v>
      </c>
      <c r="E54" s="20">
        <f t="shared" si="10"/>
        <v>5.6670403423301305E-2</v>
      </c>
      <c r="F54" s="20">
        <f t="shared" si="10"/>
        <v>5.9148061132620493E-2</v>
      </c>
      <c r="G54" s="20">
        <f t="shared" si="10"/>
        <v>5.7890231193916217E-2</v>
      </c>
      <c r="H54" s="20">
        <f t="shared" si="10"/>
        <v>7.4129305812791896E-2</v>
      </c>
      <c r="I54" s="20">
        <f t="shared" si="10"/>
        <v>6.5473207899800268E-2</v>
      </c>
      <c r="J54" s="20">
        <f t="shared" si="10"/>
        <v>6.1718718391907609E-2</v>
      </c>
      <c r="K54" s="20">
        <f t="shared" si="10"/>
        <v>6.3842109021383611E-2</v>
      </c>
      <c r="L54" s="20">
        <f t="shared" si="10"/>
        <v>6.3032313708578758E-2</v>
      </c>
      <c r="M54" s="20">
        <f t="shared" si="10"/>
        <v>5.8500335719685298E-2</v>
      </c>
      <c r="N54" s="20">
        <f t="shared" si="10"/>
        <v>5.6975030136024431E-2</v>
      </c>
      <c r="O54" s="20">
        <f t="shared" si="10"/>
        <v>5.5122406480003765E-2</v>
      </c>
      <c r="P54" s="20">
        <f t="shared" si="10"/>
        <v>6.1519898886397299E-2</v>
      </c>
      <c r="Q54" s="20">
        <f t="shared" si="8"/>
        <v>6.1440489353311742E-2</v>
      </c>
    </row>
    <row r="55" spans="1:17" ht="15" customHeight="1" x14ac:dyDescent="0.15">
      <c r="A55" s="3" t="s">
        <v>245</v>
      </c>
      <c r="B55" s="20">
        <f t="shared" si="9"/>
        <v>0.88057567967340444</v>
      </c>
      <c r="C55" s="20">
        <f t="shared" si="10"/>
        <v>0.91314820666849372</v>
      </c>
      <c r="D55" s="20">
        <f t="shared" si="10"/>
        <v>0.90759895373532917</v>
      </c>
      <c r="E55" s="20">
        <f t="shared" si="10"/>
        <v>0.78228377667268234</v>
      </c>
      <c r="F55" s="20">
        <f t="shared" si="10"/>
        <v>1.0335675064342593</v>
      </c>
      <c r="G55" s="20">
        <f t="shared" si="10"/>
        <v>1.5533987654504302</v>
      </c>
      <c r="H55" s="20">
        <f t="shared" si="10"/>
        <v>3.575020547665904</v>
      </c>
      <c r="I55" s="20">
        <f t="shared" si="10"/>
        <v>3.7322104079455967</v>
      </c>
      <c r="J55" s="20">
        <f t="shared" si="10"/>
        <v>3.5457693911896118</v>
      </c>
      <c r="K55" s="20">
        <f t="shared" si="10"/>
        <v>3.2285525239407904</v>
      </c>
      <c r="L55" s="20">
        <f t="shared" si="10"/>
        <v>2.7515279261531624</v>
      </c>
      <c r="M55" s="20">
        <f t="shared" si="10"/>
        <v>2.6805657985453233</v>
      </c>
      <c r="N55" s="20">
        <f t="shared" si="10"/>
        <v>2.3920865608794908</v>
      </c>
      <c r="O55" s="20">
        <f t="shared" si="10"/>
        <v>2.3458178896794646</v>
      </c>
      <c r="P55" s="20">
        <f t="shared" si="10"/>
        <v>2.0338856456838359</v>
      </c>
      <c r="Q55" s="20">
        <f t="shared" si="8"/>
        <v>1.5377938282301096</v>
      </c>
    </row>
    <row r="56" spans="1:17" ht="15" customHeight="1" x14ac:dyDescent="0.15">
      <c r="A56" s="3" t="s">
        <v>246</v>
      </c>
      <c r="B56" s="20">
        <f t="shared" si="9"/>
        <v>1.409756126102679</v>
      </c>
      <c r="C56" s="20">
        <f t="shared" si="10"/>
        <v>1.428759080037787</v>
      </c>
      <c r="D56" s="20">
        <f t="shared" si="10"/>
        <v>1.3813004114410463</v>
      </c>
      <c r="E56" s="20">
        <f t="shared" si="10"/>
        <v>1.2345219185410343</v>
      </c>
      <c r="F56" s="20">
        <f t="shared" si="10"/>
        <v>1.3033202447722638</v>
      </c>
      <c r="G56" s="20">
        <f t="shared" si="10"/>
        <v>1.2308187830313544</v>
      </c>
      <c r="H56" s="20">
        <f t="shared" si="10"/>
        <v>1.6910441582079483</v>
      </c>
      <c r="I56" s="20">
        <f t="shared" si="10"/>
        <v>1.5756909683128213</v>
      </c>
      <c r="J56" s="20">
        <f t="shared" si="10"/>
        <v>1.5755994852434618</v>
      </c>
      <c r="K56" s="20">
        <f t="shared" si="10"/>
        <v>1.470176742781788</v>
      </c>
      <c r="L56" s="20">
        <f t="shared" si="10"/>
        <v>1.447844282619988</v>
      </c>
      <c r="M56" s="20">
        <f t="shared" si="10"/>
        <v>1.5991490940594488</v>
      </c>
      <c r="N56" s="20">
        <f t="shared" si="10"/>
        <v>1.5532379933479266</v>
      </c>
      <c r="O56" s="20">
        <f t="shared" si="10"/>
        <v>2.3111718280394191</v>
      </c>
      <c r="P56" s="20">
        <f t="shared" si="10"/>
        <v>1.6843531065997503</v>
      </c>
      <c r="Q56" s="20">
        <f t="shared" si="10"/>
        <v>1.6701984369260556</v>
      </c>
    </row>
    <row r="57" spans="1:17" ht="15" customHeight="1" x14ac:dyDescent="0.15">
      <c r="A57" s="4" t="s">
        <v>247</v>
      </c>
      <c r="B57" s="20">
        <f t="shared" si="9"/>
        <v>0.27009454356434792</v>
      </c>
      <c r="C57" s="20">
        <f t="shared" si="10"/>
        <v>0.26632819058402513</v>
      </c>
      <c r="D57" s="20">
        <f t="shared" si="10"/>
        <v>0.24274443486412739</v>
      </c>
      <c r="E57" s="20">
        <f t="shared" si="10"/>
        <v>0.20242805784501328</v>
      </c>
      <c r="F57" s="20">
        <f t="shared" si="10"/>
        <v>0.20572828019966086</v>
      </c>
      <c r="G57" s="20">
        <f t="shared" si="10"/>
        <v>0.19236665145402163</v>
      </c>
      <c r="H57" s="20">
        <f t="shared" si="10"/>
        <v>0.29624704524218726</v>
      </c>
      <c r="I57" s="20">
        <f t="shared" si="10"/>
        <v>0.27762378376273716</v>
      </c>
      <c r="J57" s="20">
        <f t="shared" si="10"/>
        <v>0.28206462946623928</v>
      </c>
      <c r="K57" s="20">
        <f t="shared" si="10"/>
        <v>0.27849538533466878</v>
      </c>
      <c r="L57" s="20">
        <f t="shared" si="10"/>
        <v>0.26926559084983975</v>
      </c>
      <c r="M57" s="20">
        <f t="shared" si="10"/>
        <v>0.31994028017087711</v>
      </c>
      <c r="N57" s="20">
        <f t="shared" si="10"/>
        <v>0.30956433040573278</v>
      </c>
      <c r="O57" s="20">
        <f t="shared" si="10"/>
        <v>0.32597888588326207</v>
      </c>
      <c r="P57" s="20">
        <f t="shared" si="10"/>
        <v>0.17402102713906872</v>
      </c>
      <c r="Q57" s="20">
        <f t="shared" si="10"/>
        <v>0.1617328124902952</v>
      </c>
    </row>
    <row r="58" spans="1:17" ht="15" customHeight="1" x14ac:dyDescent="0.15">
      <c r="A58" s="3" t="s">
        <v>248</v>
      </c>
      <c r="B58" s="20">
        <f t="shared" si="9"/>
        <v>9.1669687902869121</v>
      </c>
      <c r="C58" s="20">
        <f t="shared" si="10"/>
        <v>8.3057856384357525</v>
      </c>
      <c r="D58" s="20">
        <f t="shared" si="10"/>
        <v>9.4347907340393196</v>
      </c>
      <c r="E58" s="20">
        <f t="shared" si="10"/>
        <v>9.1213303011165525</v>
      </c>
      <c r="F58" s="20">
        <f t="shared" si="10"/>
        <v>8.8955224236717125</v>
      </c>
      <c r="G58" s="20">
        <f t="shared" si="10"/>
        <v>6.2535971275089546</v>
      </c>
      <c r="H58" s="20">
        <f t="shared" si="10"/>
        <v>8.5857544686343132</v>
      </c>
      <c r="I58" s="20">
        <f t="shared" si="10"/>
        <v>8.0657835393170672</v>
      </c>
      <c r="J58" s="20">
        <f t="shared" si="10"/>
        <v>7.4353333999750486</v>
      </c>
      <c r="K58" s="20">
        <f t="shared" si="10"/>
        <v>9.1299700337944518</v>
      </c>
      <c r="L58" s="20">
        <f t="shared" si="10"/>
        <v>8.6286479926035557</v>
      </c>
      <c r="M58" s="20">
        <f t="shared" si="10"/>
        <v>5.5943762796603247</v>
      </c>
      <c r="N58" s="20">
        <f t="shared" si="10"/>
        <v>5.2912986344082604</v>
      </c>
      <c r="O58" s="20">
        <f t="shared" si="10"/>
        <v>5.8487593042286665</v>
      </c>
      <c r="P58" s="20">
        <f t="shared" si="10"/>
        <v>6.9251968894413221</v>
      </c>
      <c r="Q58" s="20">
        <f t="shared" si="10"/>
        <v>7.6191437166979421</v>
      </c>
    </row>
    <row r="59" spans="1:17" ht="15" customHeight="1" x14ac:dyDescent="0.15">
      <c r="A59" s="3" t="s">
        <v>249</v>
      </c>
      <c r="B59" s="20">
        <f t="shared" si="9"/>
        <v>4.0564673922112133</v>
      </c>
      <c r="C59" s="20">
        <f t="shared" si="10"/>
        <v>3.9953565155037181</v>
      </c>
      <c r="D59" s="20">
        <f t="shared" si="10"/>
        <v>3.6816122790392427</v>
      </c>
      <c r="E59" s="20">
        <f t="shared" si="10"/>
        <v>3.9821502870740466</v>
      </c>
      <c r="F59" s="20">
        <f t="shared" si="10"/>
        <v>3.2086791714519314</v>
      </c>
      <c r="G59" s="20">
        <f t="shared" si="10"/>
        <v>2.6803718683920366</v>
      </c>
      <c r="H59" s="20">
        <f t="shared" si="10"/>
        <v>3.6517448190068094</v>
      </c>
      <c r="I59" s="20">
        <f t="shared" si="10"/>
        <v>5.6830802397918578</v>
      </c>
      <c r="J59" s="20">
        <f t="shared" si="10"/>
        <v>6.4437317211898453</v>
      </c>
      <c r="K59" s="20">
        <f t="shared" si="10"/>
        <v>5.8727463917425009</v>
      </c>
      <c r="L59" s="20">
        <f t="shared" si="10"/>
        <v>5.1262249136700282</v>
      </c>
      <c r="M59" s="20">
        <f t="shared" si="10"/>
        <v>4.1870046740067135</v>
      </c>
      <c r="N59" s="20">
        <f t="shared" si="10"/>
        <v>4.1201010293541822</v>
      </c>
      <c r="O59" s="20">
        <f t="shared" si="10"/>
        <v>4.2026916860815842</v>
      </c>
      <c r="P59" s="20">
        <f t="shared" si="10"/>
        <v>5.6124565522293857</v>
      </c>
      <c r="Q59" s="20">
        <f t="shared" si="10"/>
        <v>5.2894175581085809</v>
      </c>
    </row>
    <row r="60" spans="1:17" ht="15" customHeight="1" x14ac:dyDescent="0.15">
      <c r="A60" s="3" t="s">
        <v>250</v>
      </c>
      <c r="B60" s="20">
        <f t="shared" si="9"/>
        <v>1.1635569784921933</v>
      </c>
      <c r="C60" s="20">
        <f t="shared" si="10"/>
        <v>1.8870573186499959</v>
      </c>
      <c r="D60" s="20">
        <f t="shared" si="10"/>
        <v>1.8615405467592654</v>
      </c>
      <c r="E60" s="20">
        <f t="shared" si="10"/>
        <v>0.8190879440305403</v>
      </c>
      <c r="F60" s="20">
        <f t="shared" si="10"/>
        <v>0.6752790830106925</v>
      </c>
      <c r="G60" s="20">
        <f t="shared" si="10"/>
        <v>0.32243056417434235</v>
      </c>
      <c r="H60" s="20">
        <f t="shared" si="10"/>
        <v>0.84879248965453835</v>
      </c>
      <c r="I60" s="20">
        <f t="shared" si="10"/>
        <v>0.26469137668022791</v>
      </c>
      <c r="J60" s="20">
        <f t="shared" si="10"/>
        <v>0.69302124875229909</v>
      </c>
      <c r="K60" s="20">
        <f t="shared" si="10"/>
        <v>1.3850485006172708</v>
      </c>
      <c r="L60" s="20">
        <f t="shared" si="10"/>
        <v>0.35458484022829662</v>
      </c>
      <c r="M60" s="20">
        <f t="shared" si="10"/>
        <v>0.77903425732603204</v>
      </c>
      <c r="N60" s="20">
        <f t="shared" si="10"/>
        <v>0.20425070859378144</v>
      </c>
      <c r="O60" s="20">
        <f t="shared" si="10"/>
        <v>0.19673340364514486</v>
      </c>
      <c r="P60" s="20">
        <f t="shared" si="10"/>
        <v>1.4371376397336431</v>
      </c>
      <c r="Q60" s="20">
        <f t="shared" si="10"/>
        <v>2.418478980400609</v>
      </c>
    </row>
    <row r="61" spans="1:17" ht="15" customHeight="1" x14ac:dyDescent="0.15">
      <c r="A61" s="3" t="s">
        <v>115</v>
      </c>
      <c r="B61" s="20">
        <f t="shared" si="9"/>
        <v>3.6117587596526959E-2</v>
      </c>
      <c r="C61" s="20">
        <f t="shared" ref="C61:Q67" si="11">+C25/C$32*100</f>
        <v>0</v>
      </c>
      <c r="D61" s="20">
        <f t="shared" si="11"/>
        <v>6.3544000121496121E-4</v>
      </c>
      <c r="E61" s="20">
        <f t="shared" si="11"/>
        <v>3.4934162204555239E-2</v>
      </c>
      <c r="F61" s="20">
        <f t="shared" si="11"/>
        <v>4.8729174156070157E-2</v>
      </c>
      <c r="G61" s="20">
        <f t="shared" si="11"/>
        <v>0.19878229733726413</v>
      </c>
      <c r="H61" s="20">
        <f t="shared" si="11"/>
        <v>5.7177206551653349E-2</v>
      </c>
      <c r="I61" s="20">
        <f t="shared" si="11"/>
        <v>5.5600079912078174E-2</v>
      </c>
      <c r="J61" s="20">
        <f t="shared" si="11"/>
        <v>2.7706650080618067E-2</v>
      </c>
      <c r="K61" s="20">
        <f t="shared" si="11"/>
        <v>3.9254453186661743E-2</v>
      </c>
      <c r="L61" s="20">
        <f t="shared" si="11"/>
        <v>1.5783601715818395E-2</v>
      </c>
      <c r="M61" s="20">
        <f t="shared" si="11"/>
        <v>8.1216714195427905E-2</v>
      </c>
      <c r="N61" s="20">
        <f t="shared" si="11"/>
        <v>1.8142886691359737E-2</v>
      </c>
      <c r="O61" s="20">
        <f t="shared" si="11"/>
        <v>1.1724619336293911E-2</v>
      </c>
      <c r="P61" s="20">
        <f t="shared" si="11"/>
        <v>2.7521330970794865E-2</v>
      </c>
      <c r="Q61" s="20">
        <f t="shared" si="11"/>
        <v>0.38323893425567984</v>
      </c>
    </row>
    <row r="62" spans="1:17" ht="15" customHeight="1" x14ac:dyDescent="0.15">
      <c r="A62" s="3" t="s">
        <v>251</v>
      </c>
      <c r="B62" s="20">
        <f t="shared" si="9"/>
        <v>2.3895612659387817</v>
      </c>
      <c r="C62" s="20">
        <f t="shared" si="11"/>
        <v>2.4435648207018215</v>
      </c>
      <c r="D62" s="20">
        <f t="shared" si="11"/>
        <v>2.1023151176196264</v>
      </c>
      <c r="E62" s="20">
        <f t="shared" si="11"/>
        <v>10.031190555734193</v>
      </c>
      <c r="F62" s="20">
        <f t="shared" si="11"/>
        <v>6.361704784416526</v>
      </c>
      <c r="G62" s="20">
        <f t="shared" si="11"/>
        <v>4.0031809276575698</v>
      </c>
      <c r="H62" s="20">
        <f t="shared" si="11"/>
        <v>0</v>
      </c>
      <c r="I62" s="20">
        <f t="shared" si="11"/>
        <v>1.7644971588104224</v>
      </c>
      <c r="J62" s="20">
        <f t="shared" si="11"/>
        <v>1.1643892968596536</v>
      </c>
      <c r="K62" s="20">
        <f t="shared" si="11"/>
        <v>1.0898608772004608</v>
      </c>
      <c r="L62" s="20">
        <f t="shared" si="11"/>
        <v>1.0517636796659839</v>
      </c>
      <c r="M62" s="20">
        <f t="shared" si="11"/>
        <v>0.55230679493660595</v>
      </c>
      <c r="N62" s="20">
        <f t="shared" si="11"/>
        <v>1.6225629182843853</v>
      </c>
      <c r="O62" s="20">
        <f t="shared" si="11"/>
        <v>3.2637204032127292</v>
      </c>
      <c r="P62" s="20">
        <f t="shared" si="11"/>
        <v>1.1081671419687886</v>
      </c>
      <c r="Q62" s="20">
        <f t="shared" si="11"/>
        <v>0.54483009092233525</v>
      </c>
    </row>
    <row r="63" spans="1:17" ht="15" customHeight="1" x14ac:dyDescent="0.15">
      <c r="A63" s="3" t="s">
        <v>252</v>
      </c>
      <c r="B63" s="20">
        <f t="shared" si="9"/>
        <v>3.4767801112869554</v>
      </c>
      <c r="C63" s="20">
        <f t="shared" si="11"/>
        <v>2.9190764342392423</v>
      </c>
      <c r="D63" s="20">
        <f t="shared" si="11"/>
        <v>5.3083513909495679</v>
      </c>
      <c r="E63" s="20">
        <f t="shared" si="11"/>
        <v>2.3767714124708896</v>
      </c>
      <c r="F63" s="20">
        <f t="shared" si="11"/>
        <v>2.2379878584176653</v>
      </c>
      <c r="G63" s="20">
        <f t="shared" si="11"/>
        <v>7.3231002380699568</v>
      </c>
      <c r="H63" s="20">
        <f t="shared" si="11"/>
        <v>2.7404469611351447</v>
      </c>
      <c r="I63" s="20">
        <f t="shared" si="11"/>
        <v>2.6354124997508541</v>
      </c>
      <c r="J63" s="20">
        <f t="shared" si="11"/>
        <v>4.826005956507152</v>
      </c>
      <c r="K63" s="20">
        <f t="shared" si="11"/>
        <v>2.8004025902834773</v>
      </c>
      <c r="L63" s="20">
        <f t="shared" si="11"/>
        <v>3.7274976477737156</v>
      </c>
      <c r="M63" s="20">
        <f t="shared" si="11"/>
        <v>3.9396595989623036</v>
      </c>
      <c r="N63" s="20">
        <f t="shared" si="11"/>
        <v>4.911857665552648</v>
      </c>
      <c r="O63" s="20">
        <f t="shared" si="11"/>
        <v>4.8484559290301306</v>
      </c>
      <c r="P63" s="20">
        <f t="shared" si="11"/>
        <v>3.8112638430161563</v>
      </c>
      <c r="Q63" s="20">
        <f t="shared" si="11"/>
        <v>4.5111441181287528</v>
      </c>
    </row>
    <row r="64" spans="1:17" ht="15" customHeight="1" x14ac:dyDescent="0.15">
      <c r="A64" s="3" t="s">
        <v>253</v>
      </c>
      <c r="B64" s="20">
        <f t="shared" si="9"/>
        <v>6.6508948385150148</v>
      </c>
      <c r="C64" s="20">
        <f t="shared" si="11"/>
        <v>4.132517946744434</v>
      </c>
      <c r="D64" s="20">
        <f t="shared" si="11"/>
        <v>3.6058106412943101</v>
      </c>
      <c r="E64" s="20">
        <f t="shared" si="11"/>
        <v>2.3910173583228356</v>
      </c>
      <c r="F64" s="20">
        <f t="shared" si="11"/>
        <v>2.1785564592327247</v>
      </c>
      <c r="G64" s="20">
        <f t="shared" si="11"/>
        <v>2.0906227257492556</v>
      </c>
      <c r="H64" s="20">
        <f t="shared" si="11"/>
        <v>2.8111833338119046</v>
      </c>
      <c r="I64" s="20">
        <f t="shared" si="11"/>
        <v>2.6557207823781814</v>
      </c>
      <c r="J64" s="20">
        <f t="shared" si="11"/>
        <v>2.4538163332533558</v>
      </c>
      <c r="K64" s="20">
        <f t="shared" si="11"/>
        <v>2.3840903531190292</v>
      </c>
      <c r="L64" s="20">
        <f t="shared" si="11"/>
        <v>2.3067335744365276</v>
      </c>
      <c r="M64" s="20">
        <f t="shared" si="11"/>
        <v>2.5944501230788077</v>
      </c>
      <c r="N64" s="20">
        <f t="shared" si="11"/>
        <v>2.7408119408628897</v>
      </c>
      <c r="O64" s="20">
        <f t="shared" si="11"/>
        <v>2.5122353161799156</v>
      </c>
      <c r="P64" s="20">
        <f t="shared" si="11"/>
        <v>3.003587303263624</v>
      </c>
      <c r="Q64" s="20">
        <f t="shared" si="11"/>
        <v>2.8172728137521217</v>
      </c>
    </row>
    <row r="65" spans="1:17" ht="15" customHeight="1" x14ac:dyDescent="0.15">
      <c r="A65" s="3" t="s">
        <v>254</v>
      </c>
      <c r="B65" s="20">
        <f t="shared" si="9"/>
        <v>4.8953778228332645</v>
      </c>
      <c r="C65" s="20">
        <f t="shared" si="11"/>
        <v>6.8502097849468226</v>
      </c>
      <c r="D65" s="20">
        <f t="shared" si="11"/>
        <v>9.3803780067352829</v>
      </c>
      <c r="E65" s="20">
        <f t="shared" si="11"/>
        <v>14.201250673831185</v>
      </c>
      <c r="F65" s="20">
        <f t="shared" si="11"/>
        <v>21.455152656577578</v>
      </c>
      <c r="G65" s="20">
        <f t="shared" si="11"/>
        <v>25.243745515701665</v>
      </c>
      <c r="H65" s="20">
        <f t="shared" si="11"/>
        <v>6.9504863612570258</v>
      </c>
      <c r="I65" s="20">
        <f t="shared" si="11"/>
        <v>6.8549869262171406</v>
      </c>
      <c r="J65" s="20">
        <f t="shared" si="11"/>
        <v>7.0604906550771691</v>
      </c>
      <c r="K65" s="20">
        <f t="shared" si="11"/>
        <v>7.4669800217151137</v>
      </c>
      <c r="L65" s="20">
        <f t="shared" si="11"/>
        <v>10.095992067770252</v>
      </c>
      <c r="M65" s="20">
        <f t="shared" si="11"/>
        <v>5.990871804677365</v>
      </c>
      <c r="N65" s="20">
        <f t="shared" si="11"/>
        <v>7.9672205781925793</v>
      </c>
      <c r="O65" s="20">
        <f t="shared" si="11"/>
        <v>12.331272791176236</v>
      </c>
      <c r="P65" s="20">
        <f t="shared" si="11"/>
        <v>12.302317526566506</v>
      </c>
      <c r="Q65" s="20">
        <f t="shared" si="11"/>
        <v>10.579510705529906</v>
      </c>
    </row>
    <row r="66" spans="1:17" ht="15" customHeight="1" x14ac:dyDescent="0.15">
      <c r="A66" s="3" t="s">
        <v>255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>
        <f t="shared" si="11"/>
        <v>0.48964574316155079</v>
      </c>
      <c r="O66" s="20">
        <f t="shared" si="11"/>
        <v>0.55957186451122531</v>
      </c>
      <c r="P66" s="20">
        <f t="shared" si="11"/>
        <v>0.45379444463621887</v>
      </c>
      <c r="Q66" s="20">
        <f t="shared" si="11"/>
        <v>0.53774729974034485</v>
      </c>
    </row>
    <row r="67" spans="1:17" ht="15" customHeight="1" x14ac:dyDescent="0.15">
      <c r="A67" s="3" t="s">
        <v>256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>
        <f t="shared" si="11"/>
        <v>1.4790166109798522</v>
      </c>
      <c r="O67" s="20">
        <f t="shared" si="11"/>
        <v>3.1630082389551744</v>
      </c>
      <c r="P67" s="20">
        <f t="shared" si="11"/>
        <v>5.9563983880822384</v>
      </c>
      <c r="Q67" s="20">
        <f t="shared" si="11"/>
        <v>4.1913778894655254</v>
      </c>
    </row>
    <row r="68" spans="1:17" ht="15" customHeight="1" x14ac:dyDescent="0.15">
      <c r="A68" s="3" t="s">
        <v>0</v>
      </c>
      <c r="B68" s="21">
        <f t="shared" ref="B68:P68" si="12">SUM(B40:B65)-B52-B53</f>
        <v>100</v>
      </c>
      <c r="C68" s="21">
        <f t="shared" si="12"/>
        <v>99.999999999999986</v>
      </c>
      <c r="D68" s="21">
        <f t="shared" si="12"/>
        <v>100.00000000000003</v>
      </c>
      <c r="E68" s="21">
        <f t="shared" si="12"/>
        <v>100</v>
      </c>
      <c r="F68" s="21">
        <f t="shared" si="12"/>
        <v>100</v>
      </c>
      <c r="G68" s="21">
        <f t="shared" si="12"/>
        <v>100</v>
      </c>
      <c r="H68" s="21">
        <f t="shared" si="12"/>
        <v>99.999999999999986</v>
      </c>
      <c r="I68" s="21">
        <f t="shared" si="12"/>
        <v>100.00000000000003</v>
      </c>
      <c r="J68" s="21">
        <f t="shared" si="12"/>
        <v>99.999999999999986</v>
      </c>
      <c r="K68" s="21">
        <f t="shared" si="12"/>
        <v>100</v>
      </c>
      <c r="L68" s="21">
        <f t="shared" si="12"/>
        <v>99.999999999999986</v>
      </c>
      <c r="M68" s="21">
        <f t="shared" si="12"/>
        <v>100.00000000000003</v>
      </c>
      <c r="N68" s="21">
        <f t="shared" si="12"/>
        <v>100</v>
      </c>
      <c r="O68" s="21">
        <f t="shared" si="12"/>
        <v>100</v>
      </c>
      <c r="P68" s="21">
        <f t="shared" si="12"/>
        <v>100.00000000000003</v>
      </c>
      <c r="Q68" s="21">
        <f>SUM(Q40:Q65)-Q52-Q53</f>
        <v>100.00000000000003</v>
      </c>
    </row>
    <row r="69" spans="1:17" ht="15" customHeight="1" x14ac:dyDescent="0.15">
      <c r="A69" s="3" t="s">
        <v>257</v>
      </c>
      <c r="B69" s="20">
        <f>+B33/$B$32*100</f>
        <v>65.603848863498698</v>
      </c>
      <c r="C69" s="20">
        <f t="shared" ref="C69:P72" si="13">+C33/C$32*100</f>
        <v>66.85819606348791</v>
      </c>
      <c r="D69" s="20">
        <f t="shared" si="13"/>
        <v>62.092922043521668</v>
      </c>
      <c r="E69" s="20">
        <f t="shared" si="13"/>
        <v>54.823033552156474</v>
      </c>
      <c r="F69" s="20">
        <f t="shared" si="13"/>
        <v>52.39577235765892</v>
      </c>
      <c r="G69" s="20">
        <f t="shared" si="13"/>
        <v>48.907584535473156</v>
      </c>
      <c r="H69" s="20">
        <f t="shared" si="13"/>
        <v>68.792102608832579</v>
      </c>
      <c r="I69" s="20">
        <f t="shared" si="13"/>
        <v>66.434702237121016</v>
      </c>
      <c r="J69" s="20">
        <f t="shared" si="13"/>
        <v>64.49207123240555</v>
      </c>
      <c r="K69" s="20">
        <f t="shared" si="13"/>
        <v>64.854422126283779</v>
      </c>
      <c r="L69" s="20">
        <f t="shared" si="13"/>
        <v>64.224133882512831</v>
      </c>
      <c r="M69" s="20">
        <f t="shared" si="13"/>
        <v>71.681424580380764</v>
      </c>
      <c r="N69" s="20">
        <f t="shared" si="13"/>
        <v>68.868864753426763</v>
      </c>
      <c r="O69" s="20">
        <f t="shared" si="13"/>
        <v>61.801437943507153</v>
      </c>
      <c r="P69" s="20">
        <f t="shared" si="13"/>
        <v>61.880091993387119</v>
      </c>
      <c r="Q69" s="20">
        <f>+Q33/Q$32*100</f>
        <v>62.467238004557615</v>
      </c>
    </row>
    <row r="70" spans="1:17" ht="15" customHeight="1" x14ac:dyDescent="0.15">
      <c r="A70" s="3" t="s">
        <v>151</v>
      </c>
      <c r="B70" s="20">
        <f>+B34/$B$32*100</f>
        <v>34.396151136501295</v>
      </c>
      <c r="C70" s="20">
        <f t="shared" si="13"/>
        <v>33.14180393651209</v>
      </c>
      <c r="D70" s="20">
        <f t="shared" si="13"/>
        <v>37.907077956478332</v>
      </c>
      <c r="E70" s="20">
        <f t="shared" si="13"/>
        <v>45.176966447843526</v>
      </c>
      <c r="F70" s="20">
        <f t="shared" si="13"/>
        <v>47.604227642341087</v>
      </c>
      <c r="G70" s="20">
        <f t="shared" si="13"/>
        <v>51.092415464526852</v>
      </c>
      <c r="H70" s="20">
        <f t="shared" si="13"/>
        <v>31.207897391167428</v>
      </c>
      <c r="I70" s="20">
        <f t="shared" si="13"/>
        <v>33.565297762878984</v>
      </c>
      <c r="J70" s="20">
        <f t="shared" si="13"/>
        <v>35.507928767594457</v>
      </c>
      <c r="K70" s="20">
        <f t="shared" si="13"/>
        <v>35.145577873716213</v>
      </c>
      <c r="L70" s="20">
        <f t="shared" si="13"/>
        <v>35.775866117487169</v>
      </c>
      <c r="M70" s="20">
        <f t="shared" si="13"/>
        <v>28.318575419619229</v>
      </c>
      <c r="N70" s="20">
        <f t="shared" si="13"/>
        <v>31.131135246573237</v>
      </c>
      <c r="O70" s="20">
        <f t="shared" si="13"/>
        <v>38.198562056492847</v>
      </c>
      <c r="P70" s="20">
        <f t="shared" si="13"/>
        <v>38.119908006612881</v>
      </c>
      <c r="Q70" s="20">
        <f>+Q34/Q$32*100</f>
        <v>37.532761995442385</v>
      </c>
    </row>
    <row r="71" spans="1:17" ht="15" customHeight="1" x14ac:dyDescent="0.15">
      <c r="A71" s="3" t="s">
        <v>258</v>
      </c>
      <c r="B71" s="20">
        <f>+B35/$B$32*100</f>
        <v>62.460311285929869</v>
      </c>
      <c r="C71" s="20">
        <f t="shared" si="13"/>
        <v>60.882168328481278</v>
      </c>
      <c r="D71" s="20">
        <f t="shared" si="13"/>
        <v>59.691994606131097</v>
      </c>
      <c r="E71" s="20">
        <f t="shared" si="13"/>
        <v>55.157019554962403</v>
      </c>
      <c r="F71" s="20">
        <f t="shared" si="13"/>
        <v>50.550336943623485</v>
      </c>
      <c r="G71" s="20">
        <f t="shared" si="13"/>
        <v>49.996003061953381</v>
      </c>
      <c r="H71" s="20">
        <f t="shared" si="13"/>
        <v>58.876368616549733</v>
      </c>
      <c r="I71" s="20">
        <f t="shared" si="13"/>
        <v>58.217385883095673</v>
      </c>
      <c r="J71" s="20">
        <f t="shared" si="13"/>
        <v>59.895990463998771</v>
      </c>
      <c r="K71" s="20">
        <f t="shared" si="13"/>
        <v>55.238183413160854</v>
      </c>
      <c r="L71" s="20">
        <f t="shared" si="13"/>
        <v>52.099872424393887</v>
      </c>
      <c r="M71" s="20">
        <f t="shared" si="13"/>
        <v>56.046585752616593</v>
      </c>
      <c r="N71" s="20">
        <f t="shared" si="13"/>
        <v>57.307946801873257</v>
      </c>
      <c r="O71" s="20">
        <f t="shared" si="13"/>
        <v>57.814561115507324</v>
      </c>
      <c r="P71" s="20">
        <f t="shared" si="13"/>
        <v>54.579154411954157</v>
      </c>
      <c r="Q71" s="20">
        <f>+Q35/Q$32*100</f>
        <v>57.1968840513304</v>
      </c>
    </row>
    <row r="72" spans="1:17" ht="15" customHeight="1" x14ac:dyDescent="0.15">
      <c r="A72" s="3" t="s">
        <v>259</v>
      </c>
      <c r="B72" s="20">
        <f>+B36/$B$32*100</f>
        <v>37.539688714070138</v>
      </c>
      <c r="C72" s="20">
        <f t="shared" si="13"/>
        <v>39.117831671518729</v>
      </c>
      <c r="D72" s="20">
        <f t="shared" si="13"/>
        <v>40.308005393868903</v>
      </c>
      <c r="E72" s="20">
        <f t="shared" si="13"/>
        <v>44.842980445037597</v>
      </c>
      <c r="F72" s="20">
        <f t="shared" si="13"/>
        <v>49.449663056376522</v>
      </c>
      <c r="G72" s="20">
        <f t="shared" si="13"/>
        <v>50.003996938046626</v>
      </c>
      <c r="H72" s="20">
        <f t="shared" si="13"/>
        <v>41.123631383450267</v>
      </c>
      <c r="I72" s="20">
        <f t="shared" si="13"/>
        <v>41.782614116904327</v>
      </c>
      <c r="J72" s="20">
        <f t="shared" si="13"/>
        <v>40.104009536001236</v>
      </c>
      <c r="K72" s="20">
        <f t="shared" si="13"/>
        <v>44.761816586839146</v>
      </c>
      <c r="L72" s="20">
        <f t="shared" si="13"/>
        <v>47.900127575606106</v>
      </c>
      <c r="M72" s="20">
        <f t="shared" si="13"/>
        <v>43.953414247383407</v>
      </c>
      <c r="N72" s="20">
        <f t="shared" si="13"/>
        <v>42.692053198126736</v>
      </c>
      <c r="O72" s="20">
        <f t="shared" si="13"/>
        <v>42.185438884492683</v>
      </c>
      <c r="P72" s="20">
        <f t="shared" si="13"/>
        <v>45.420845588045843</v>
      </c>
      <c r="Q72" s="20">
        <f>+Q36/Q$32*100</f>
        <v>42.803115948669593</v>
      </c>
    </row>
    <row r="73" spans="1:17" ht="15" customHeight="1" x14ac:dyDescent="0.15"/>
    <row r="74" spans="1:17" ht="15" customHeight="1" x14ac:dyDescent="0.15"/>
    <row r="75" spans="1:17" ht="15" customHeight="1" x14ac:dyDescent="0.15"/>
    <row r="76" spans="1:17" ht="15" customHeight="1" x14ac:dyDescent="0.15"/>
    <row r="77" spans="1:17" ht="15" customHeight="1" x14ac:dyDescent="0.15"/>
    <row r="78" spans="1:17" ht="15" customHeight="1" x14ac:dyDescent="0.15"/>
    <row r="79" spans="1:17" ht="15" customHeight="1" x14ac:dyDescent="0.15"/>
    <row r="80" spans="1:17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</sheetData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/>
  </sheetPr>
  <dimension ref="A1:Q554"/>
  <sheetViews>
    <sheetView workbookViewId="0">
      <selection sqref="A1:IV65536"/>
    </sheetView>
  </sheetViews>
  <sheetFormatPr defaultColWidth="9" defaultRowHeight="12" x14ac:dyDescent="0.15"/>
  <cols>
    <col min="1" max="1" width="24.77734375" style="1" customWidth="1"/>
    <col min="2" max="9" width="8.6640625" style="1" customWidth="1"/>
    <col min="10" max="11" width="8.6640625" style="75" customWidth="1"/>
    <col min="12" max="12" width="8.6640625" style="1" customWidth="1"/>
    <col min="13" max="13" width="8.6640625" style="51" customWidth="1"/>
    <col min="14" max="35" width="8.6640625" style="1" customWidth="1"/>
    <col min="36" max="16384" width="9" style="1"/>
  </cols>
  <sheetData>
    <row r="1" spans="1:17" ht="15" customHeight="1" x14ac:dyDescent="0.2">
      <c r="A1" s="22" t="s">
        <v>77</v>
      </c>
      <c r="L1" s="23" t="str">
        <f>[3]財政指標!$M$1</f>
        <v>黒羽町</v>
      </c>
      <c r="P1" s="23" t="str">
        <f>[3]財政指標!$M$1</f>
        <v>黒羽町</v>
      </c>
      <c r="Q1" s="51"/>
    </row>
    <row r="2" spans="1:17" ht="15" customHeight="1" x14ac:dyDescent="0.15">
      <c r="M2" s="18" t="s">
        <v>148</v>
      </c>
      <c r="Q2" s="18" t="s">
        <v>148</v>
      </c>
    </row>
    <row r="3" spans="1:17" ht="15" customHeight="1" x14ac:dyDescent="0.15">
      <c r="A3" s="2"/>
      <c r="B3" s="2" t="s">
        <v>168</v>
      </c>
      <c r="C3" s="2" t="s">
        <v>169</v>
      </c>
      <c r="D3" s="2" t="s">
        <v>170</v>
      </c>
      <c r="E3" s="2" t="s">
        <v>171</v>
      </c>
      <c r="F3" s="2" t="s">
        <v>172</v>
      </c>
      <c r="G3" s="2" t="s">
        <v>173</v>
      </c>
      <c r="H3" s="2" t="s">
        <v>174</v>
      </c>
      <c r="I3" s="2" t="s">
        <v>175</v>
      </c>
      <c r="J3" s="76" t="s">
        <v>223</v>
      </c>
      <c r="K3" s="76" t="s">
        <v>225</v>
      </c>
      <c r="L3" s="2" t="s">
        <v>227</v>
      </c>
      <c r="M3" s="2" t="s">
        <v>229</v>
      </c>
      <c r="N3" s="2" t="s">
        <v>260</v>
      </c>
      <c r="O3" s="2" t="s">
        <v>261</v>
      </c>
      <c r="P3" s="2" t="s">
        <v>262</v>
      </c>
      <c r="Q3" s="2" t="s">
        <v>263</v>
      </c>
    </row>
    <row r="4" spans="1:17" ht="15" customHeight="1" x14ac:dyDescent="0.15">
      <c r="A4" s="3" t="s">
        <v>97</v>
      </c>
      <c r="B4" s="12"/>
      <c r="C4" s="12"/>
      <c r="D4" s="12">
        <v>1213609</v>
      </c>
      <c r="E4" s="12">
        <v>1297052</v>
      </c>
      <c r="F4" s="12">
        <v>1368910</v>
      </c>
      <c r="G4" s="12">
        <v>1315307</v>
      </c>
      <c r="H4" s="12">
        <v>1362817</v>
      </c>
      <c r="I4" s="12">
        <v>1413480</v>
      </c>
      <c r="J4" s="12">
        <v>1486900</v>
      </c>
      <c r="K4" s="12">
        <v>1359083</v>
      </c>
      <c r="L4" s="12">
        <v>1348986</v>
      </c>
      <c r="M4" s="12">
        <v>1440541</v>
      </c>
      <c r="N4" s="12">
        <v>1413098</v>
      </c>
      <c r="O4" s="12">
        <v>1373019</v>
      </c>
      <c r="P4" s="12">
        <v>1318305</v>
      </c>
      <c r="Q4" s="12">
        <v>1321501</v>
      </c>
    </row>
    <row r="5" spans="1:17" ht="15" customHeight="1" x14ac:dyDescent="0.15">
      <c r="A5" s="3" t="s">
        <v>98</v>
      </c>
      <c r="B5" s="12"/>
      <c r="C5" s="12"/>
      <c r="D5" s="12">
        <v>130066</v>
      </c>
      <c r="E5" s="12">
        <v>145857</v>
      </c>
      <c r="F5" s="12">
        <v>157951</v>
      </c>
      <c r="G5" s="12">
        <v>159630</v>
      </c>
      <c r="H5" s="12">
        <v>164923</v>
      </c>
      <c r="I5" s="12">
        <v>167900</v>
      </c>
      <c r="J5" s="12">
        <v>111770</v>
      </c>
      <c r="K5" s="12">
        <v>84879</v>
      </c>
      <c r="L5" s="12">
        <v>87196</v>
      </c>
      <c r="M5" s="12">
        <v>89293</v>
      </c>
      <c r="N5" s="12">
        <v>89339</v>
      </c>
      <c r="O5" s="12">
        <v>88646</v>
      </c>
      <c r="P5" s="12">
        <v>92780</v>
      </c>
      <c r="Q5" s="12">
        <v>127406</v>
      </c>
    </row>
    <row r="6" spans="1:17" ht="15" customHeight="1" x14ac:dyDescent="0.15">
      <c r="A6" s="3" t="s">
        <v>161</v>
      </c>
      <c r="B6" s="12"/>
      <c r="C6" s="12"/>
      <c r="D6" s="12">
        <v>55641</v>
      </c>
      <c r="E6" s="12">
        <v>39552</v>
      </c>
      <c r="F6" s="12">
        <v>41715</v>
      </c>
      <c r="G6" s="12">
        <v>54177</v>
      </c>
      <c r="H6" s="12">
        <v>38423</v>
      </c>
      <c r="I6" s="12">
        <v>21598</v>
      </c>
      <c r="J6" s="12">
        <v>17231</v>
      </c>
      <c r="K6" s="12">
        <v>13928</v>
      </c>
      <c r="L6" s="12">
        <v>13139</v>
      </c>
      <c r="M6" s="12">
        <v>55396</v>
      </c>
      <c r="N6" s="12">
        <v>55364</v>
      </c>
      <c r="O6" s="12">
        <v>17436</v>
      </c>
      <c r="P6" s="12">
        <v>11994</v>
      </c>
      <c r="Q6" s="12">
        <v>11758</v>
      </c>
    </row>
    <row r="7" spans="1:17" ht="15" customHeight="1" x14ac:dyDescent="0.15">
      <c r="A7" s="3" t="s">
        <v>162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>
        <v>1842</v>
      </c>
    </row>
    <row r="8" spans="1:17" ht="15" customHeight="1" x14ac:dyDescent="0.15">
      <c r="A8" s="3" t="s">
        <v>163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>
        <v>2134</v>
      </c>
    </row>
    <row r="9" spans="1:17" ht="15" customHeight="1" x14ac:dyDescent="0.15">
      <c r="A9" s="3" t="s">
        <v>99</v>
      </c>
      <c r="B9" s="12"/>
      <c r="C9" s="12"/>
      <c r="D9" s="12"/>
      <c r="E9" s="12"/>
      <c r="F9" s="12"/>
      <c r="G9" s="12"/>
      <c r="H9" s="12"/>
      <c r="I9" s="12"/>
      <c r="J9" s="12">
        <v>37221</v>
      </c>
      <c r="K9" s="12">
        <v>157497</v>
      </c>
      <c r="L9" s="12">
        <v>149427</v>
      </c>
      <c r="M9" s="12">
        <v>154099</v>
      </c>
      <c r="N9" s="12">
        <v>148078</v>
      </c>
      <c r="O9" s="12">
        <v>127404</v>
      </c>
      <c r="P9" s="12">
        <v>140547</v>
      </c>
      <c r="Q9" s="12">
        <v>155107</v>
      </c>
    </row>
    <row r="10" spans="1:17" ht="15" customHeight="1" x14ac:dyDescent="0.15">
      <c r="A10" s="3" t="s">
        <v>100</v>
      </c>
      <c r="B10" s="12"/>
      <c r="C10" s="12"/>
      <c r="D10" s="12">
        <v>92550</v>
      </c>
      <c r="E10" s="12">
        <v>101892</v>
      </c>
      <c r="F10" s="12">
        <v>98214</v>
      </c>
      <c r="G10" s="12">
        <v>89184</v>
      </c>
      <c r="H10" s="12">
        <v>92267</v>
      </c>
      <c r="I10" s="12">
        <v>86173</v>
      </c>
      <c r="J10" s="12">
        <v>85052</v>
      </c>
      <c r="K10" s="12">
        <v>66085</v>
      </c>
      <c r="L10" s="12">
        <v>60025</v>
      </c>
      <c r="M10" s="12">
        <v>51815</v>
      </c>
      <c r="N10" s="12">
        <v>56567</v>
      </c>
      <c r="O10" s="12">
        <v>45188</v>
      </c>
      <c r="P10" s="12">
        <v>42845</v>
      </c>
      <c r="Q10" s="12">
        <v>42418</v>
      </c>
    </row>
    <row r="11" spans="1:17" ht="15" customHeight="1" x14ac:dyDescent="0.15">
      <c r="A11" s="3" t="s">
        <v>101</v>
      </c>
      <c r="B11" s="12"/>
      <c r="C11" s="12"/>
      <c r="D11" s="12"/>
      <c r="E11" s="12">
        <v>442</v>
      </c>
      <c r="F11" s="12">
        <v>843</v>
      </c>
      <c r="G11" s="12">
        <v>946</v>
      </c>
      <c r="H11" s="12">
        <v>951</v>
      </c>
      <c r="I11" s="12">
        <v>911</v>
      </c>
      <c r="J11" s="12">
        <v>1942</v>
      </c>
      <c r="K11" s="12">
        <v>1636</v>
      </c>
      <c r="L11" s="12">
        <v>1470</v>
      </c>
      <c r="M11" s="12">
        <v>200</v>
      </c>
      <c r="N11" s="12">
        <v>0</v>
      </c>
      <c r="O11" s="12">
        <v>0</v>
      </c>
      <c r="P11" s="12">
        <v>0</v>
      </c>
      <c r="Q11" s="12">
        <v>0</v>
      </c>
    </row>
    <row r="12" spans="1:17" ht="15" customHeight="1" x14ac:dyDescent="0.15">
      <c r="A12" s="3" t="s">
        <v>102</v>
      </c>
      <c r="B12" s="12"/>
      <c r="C12" s="12"/>
      <c r="D12" s="12">
        <v>95300</v>
      </c>
      <c r="E12" s="12">
        <v>88644</v>
      </c>
      <c r="F12" s="12">
        <v>76819</v>
      </c>
      <c r="G12" s="12">
        <v>84162</v>
      </c>
      <c r="H12" s="12">
        <v>90348</v>
      </c>
      <c r="I12" s="12">
        <v>89402</v>
      </c>
      <c r="J12" s="12">
        <v>71312</v>
      </c>
      <c r="K12" s="12">
        <v>62712</v>
      </c>
      <c r="L12" s="12">
        <v>62365</v>
      </c>
      <c r="M12" s="12">
        <v>59360</v>
      </c>
      <c r="N12" s="12">
        <v>60462</v>
      </c>
      <c r="O12" s="12">
        <v>52596</v>
      </c>
      <c r="P12" s="12">
        <v>59024</v>
      </c>
      <c r="Q12" s="12">
        <v>55981</v>
      </c>
    </row>
    <row r="13" spans="1:17" ht="15" customHeight="1" x14ac:dyDescent="0.15">
      <c r="A13" s="3" t="s">
        <v>103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>
        <v>0</v>
      </c>
      <c r="N13" s="12">
        <v>0</v>
      </c>
      <c r="O13" s="12">
        <v>0</v>
      </c>
      <c r="P13" s="12">
        <v>0</v>
      </c>
      <c r="Q13" s="12">
        <v>0</v>
      </c>
    </row>
    <row r="14" spans="1:17" ht="15" customHeight="1" x14ac:dyDescent="0.15">
      <c r="A14" s="3" t="s">
        <v>104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>
        <v>40462</v>
      </c>
      <c r="M14" s="12">
        <v>49353</v>
      </c>
      <c r="N14" s="12">
        <v>49667</v>
      </c>
      <c r="O14" s="12">
        <v>49754</v>
      </c>
      <c r="P14" s="12">
        <v>46363</v>
      </c>
      <c r="Q14" s="12">
        <v>43015</v>
      </c>
    </row>
    <row r="15" spans="1:17" ht="15" customHeight="1" x14ac:dyDescent="0.15">
      <c r="A15" s="3" t="s">
        <v>105</v>
      </c>
      <c r="B15" s="12"/>
      <c r="C15" s="12"/>
      <c r="D15" s="12">
        <v>2068970</v>
      </c>
      <c r="E15" s="12">
        <v>2207008</v>
      </c>
      <c r="F15" s="12">
        <v>2219796</v>
      </c>
      <c r="G15" s="12">
        <v>2164904</v>
      </c>
      <c r="H15" s="12">
        <v>2291001</v>
      </c>
      <c r="I15" s="12">
        <v>2372054</v>
      </c>
      <c r="J15" s="12">
        <v>2359100</v>
      </c>
      <c r="K15" s="12">
        <v>2545436</v>
      </c>
      <c r="L15" s="12">
        <v>2693079</v>
      </c>
      <c r="M15" s="12">
        <v>2688634</v>
      </c>
      <c r="N15" s="12">
        <v>2528807</v>
      </c>
      <c r="O15" s="12">
        <v>2337259</v>
      </c>
      <c r="P15" s="12">
        <v>2161367</v>
      </c>
      <c r="Q15" s="12">
        <v>2114133</v>
      </c>
    </row>
    <row r="16" spans="1:17" ht="15" customHeight="1" x14ac:dyDescent="0.15">
      <c r="A16" s="3" t="s">
        <v>106</v>
      </c>
      <c r="B16" s="12"/>
      <c r="C16" s="12"/>
      <c r="D16" s="12">
        <v>1929094</v>
      </c>
      <c r="E16" s="12">
        <v>2061967</v>
      </c>
      <c r="F16" s="12"/>
      <c r="G16" s="12"/>
      <c r="H16" s="12"/>
      <c r="I16" s="12"/>
      <c r="J16" s="12">
        <v>2185399</v>
      </c>
      <c r="K16" s="12">
        <v>2336370</v>
      </c>
      <c r="L16" s="12">
        <v>2459629</v>
      </c>
      <c r="M16" s="12">
        <v>2441704</v>
      </c>
      <c r="N16" s="12">
        <v>2275204</v>
      </c>
      <c r="O16" s="12">
        <v>2091511</v>
      </c>
      <c r="P16" s="12">
        <v>1934107</v>
      </c>
      <c r="Q16" s="12">
        <v>1902270</v>
      </c>
    </row>
    <row r="17" spans="1:17" ht="15" customHeight="1" x14ac:dyDescent="0.15">
      <c r="A17" s="3" t="s">
        <v>107</v>
      </c>
      <c r="B17" s="12"/>
      <c r="C17" s="12"/>
      <c r="D17" s="12">
        <v>139876</v>
      </c>
      <c r="E17" s="12">
        <v>145041</v>
      </c>
      <c r="F17" s="12"/>
      <c r="G17" s="12"/>
      <c r="H17" s="12"/>
      <c r="I17" s="12"/>
      <c r="J17" s="12">
        <v>173701</v>
      </c>
      <c r="K17" s="12">
        <v>209066</v>
      </c>
      <c r="L17" s="12">
        <v>233450</v>
      </c>
      <c r="M17" s="12">
        <v>246930</v>
      </c>
      <c r="N17" s="12">
        <v>253603</v>
      </c>
      <c r="O17" s="12">
        <v>245748</v>
      </c>
      <c r="P17" s="12">
        <v>227260</v>
      </c>
      <c r="Q17" s="12">
        <v>211863</v>
      </c>
    </row>
    <row r="18" spans="1:17" ht="15" customHeight="1" x14ac:dyDescent="0.15">
      <c r="A18" s="3" t="s">
        <v>108</v>
      </c>
      <c r="B18" s="12"/>
      <c r="C18" s="12"/>
      <c r="D18" s="12">
        <v>2483</v>
      </c>
      <c r="E18" s="12">
        <v>2388</v>
      </c>
      <c r="F18" s="12">
        <v>2180</v>
      </c>
      <c r="G18" s="12">
        <v>2319</v>
      </c>
      <c r="H18" s="12">
        <v>2470</v>
      </c>
      <c r="I18" s="12">
        <v>2424</v>
      </c>
      <c r="J18" s="12">
        <v>2176</v>
      </c>
      <c r="K18" s="12">
        <v>2040</v>
      </c>
      <c r="L18" s="12">
        <v>1998</v>
      </c>
      <c r="M18" s="12">
        <v>1711</v>
      </c>
      <c r="N18" s="12">
        <v>1768</v>
      </c>
      <c r="O18" s="12">
        <v>2102</v>
      </c>
      <c r="P18" s="12">
        <v>2184</v>
      </c>
      <c r="Q18" s="12">
        <v>1991</v>
      </c>
    </row>
    <row r="19" spans="1:17" ht="15" customHeight="1" x14ac:dyDescent="0.15">
      <c r="A19" s="3" t="s">
        <v>109</v>
      </c>
      <c r="B19" s="12"/>
      <c r="C19" s="12"/>
      <c r="D19" s="12">
        <v>15379</v>
      </c>
      <c r="E19" s="12">
        <v>54022</v>
      </c>
      <c r="F19" s="12">
        <v>271599</v>
      </c>
      <c r="G19" s="12">
        <v>354208</v>
      </c>
      <c r="H19" s="12">
        <v>431904</v>
      </c>
      <c r="I19" s="12">
        <v>22167</v>
      </c>
      <c r="J19" s="6">
        <v>30398</v>
      </c>
      <c r="K19" s="7">
        <v>35096</v>
      </c>
      <c r="L19" s="7">
        <v>40923</v>
      </c>
      <c r="M19" s="7">
        <v>31857</v>
      </c>
      <c r="N19" s="7">
        <v>22453</v>
      </c>
      <c r="O19" s="7">
        <v>23134</v>
      </c>
      <c r="P19" s="7">
        <v>18926</v>
      </c>
      <c r="Q19" s="7">
        <v>26735</v>
      </c>
    </row>
    <row r="20" spans="1:17" ht="15" customHeight="1" x14ac:dyDescent="0.15">
      <c r="A20" s="3" t="s">
        <v>110</v>
      </c>
      <c r="B20" s="12"/>
      <c r="C20" s="12"/>
      <c r="D20" s="12">
        <v>98267</v>
      </c>
      <c r="E20" s="12">
        <v>95349</v>
      </c>
      <c r="F20" s="12">
        <v>102825</v>
      </c>
      <c r="G20" s="12">
        <v>125827</v>
      </c>
      <c r="H20" s="12">
        <v>102923</v>
      </c>
      <c r="I20" s="12">
        <v>103037</v>
      </c>
      <c r="J20" s="6">
        <v>102101</v>
      </c>
      <c r="K20" s="7">
        <v>164205</v>
      </c>
      <c r="L20" s="7">
        <v>185207</v>
      </c>
      <c r="M20" s="7">
        <v>178539</v>
      </c>
      <c r="N20" s="7">
        <v>179204</v>
      </c>
      <c r="O20" s="7">
        <v>169219</v>
      </c>
      <c r="P20" s="7">
        <v>163882</v>
      </c>
      <c r="Q20" s="7">
        <v>163565</v>
      </c>
    </row>
    <row r="21" spans="1:17" ht="15" customHeight="1" x14ac:dyDescent="0.15">
      <c r="A21" s="4" t="s">
        <v>111</v>
      </c>
      <c r="B21" s="12"/>
      <c r="C21" s="12"/>
      <c r="D21" s="12">
        <v>7381</v>
      </c>
      <c r="E21" s="12">
        <v>7728</v>
      </c>
      <c r="F21" s="12">
        <v>8094</v>
      </c>
      <c r="G21" s="12">
        <v>8155</v>
      </c>
      <c r="H21" s="12">
        <v>8940</v>
      </c>
      <c r="I21" s="12">
        <v>7998</v>
      </c>
      <c r="J21" s="6">
        <v>7345</v>
      </c>
      <c r="K21" s="8">
        <v>6971</v>
      </c>
      <c r="L21" s="8">
        <v>7065</v>
      </c>
      <c r="M21" s="8">
        <v>7834</v>
      </c>
      <c r="N21" s="8">
        <v>8040</v>
      </c>
      <c r="O21" s="8">
        <v>8074</v>
      </c>
      <c r="P21" s="8">
        <v>8432</v>
      </c>
      <c r="Q21" s="8">
        <v>8490</v>
      </c>
    </row>
    <row r="22" spans="1:17" ht="15" customHeight="1" x14ac:dyDescent="0.15">
      <c r="A22" s="3" t="s">
        <v>112</v>
      </c>
      <c r="B22" s="12"/>
      <c r="C22" s="12"/>
      <c r="D22" s="12">
        <v>188689</v>
      </c>
      <c r="E22" s="12">
        <v>270535</v>
      </c>
      <c r="F22" s="12">
        <v>345692</v>
      </c>
      <c r="G22" s="12">
        <v>371781</v>
      </c>
      <c r="H22" s="12">
        <v>305785</v>
      </c>
      <c r="I22" s="12">
        <v>335852</v>
      </c>
      <c r="J22" s="6">
        <v>290612</v>
      </c>
      <c r="K22" s="7">
        <v>458047</v>
      </c>
      <c r="L22" s="7">
        <v>351299</v>
      </c>
      <c r="M22" s="7">
        <v>134720</v>
      </c>
      <c r="N22" s="7">
        <v>258107</v>
      </c>
      <c r="O22" s="7">
        <v>191661</v>
      </c>
      <c r="P22" s="7">
        <v>166838</v>
      </c>
      <c r="Q22" s="7">
        <v>243843</v>
      </c>
    </row>
    <row r="23" spans="1:17" ht="15" customHeight="1" x14ac:dyDescent="0.15">
      <c r="A23" s="3" t="s">
        <v>113</v>
      </c>
      <c r="B23" s="12"/>
      <c r="C23" s="12"/>
      <c r="D23" s="12">
        <v>498252</v>
      </c>
      <c r="E23" s="12">
        <v>322078</v>
      </c>
      <c r="F23" s="12">
        <v>599348</v>
      </c>
      <c r="G23" s="12">
        <v>389443</v>
      </c>
      <c r="H23" s="12">
        <v>578382</v>
      </c>
      <c r="I23" s="12">
        <v>641547</v>
      </c>
      <c r="J23" s="6">
        <v>790926</v>
      </c>
      <c r="K23" s="7">
        <v>452753</v>
      </c>
      <c r="L23" s="7">
        <v>677337</v>
      </c>
      <c r="M23" s="7">
        <v>361111</v>
      </c>
      <c r="N23" s="7">
        <v>327230</v>
      </c>
      <c r="O23" s="7">
        <v>402439</v>
      </c>
      <c r="P23" s="7">
        <v>390820</v>
      </c>
      <c r="Q23" s="7">
        <v>335555</v>
      </c>
    </row>
    <row r="24" spans="1:17" ht="15" customHeight="1" x14ac:dyDescent="0.15">
      <c r="A24" s="3" t="s">
        <v>114</v>
      </c>
      <c r="B24" s="12"/>
      <c r="C24" s="12"/>
      <c r="D24" s="12">
        <v>288772</v>
      </c>
      <c r="E24" s="12">
        <v>380528</v>
      </c>
      <c r="F24" s="12">
        <v>111999</v>
      </c>
      <c r="G24" s="12">
        <v>64023</v>
      </c>
      <c r="H24" s="12">
        <v>40939</v>
      </c>
      <c r="I24" s="12">
        <v>18818</v>
      </c>
      <c r="J24" s="6">
        <v>15322</v>
      </c>
      <c r="K24" s="7">
        <v>10988</v>
      </c>
      <c r="L24" s="7">
        <v>8519</v>
      </c>
      <c r="M24" s="7">
        <v>35865</v>
      </c>
      <c r="N24" s="7">
        <v>23190</v>
      </c>
      <c r="O24" s="7">
        <v>4138</v>
      </c>
      <c r="P24" s="7">
        <v>8261</v>
      </c>
      <c r="Q24" s="7">
        <v>3905</v>
      </c>
    </row>
    <row r="25" spans="1:17" ht="15" customHeight="1" x14ac:dyDescent="0.15">
      <c r="A25" s="3" t="s">
        <v>115</v>
      </c>
      <c r="B25" s="12"/>
      <c r="C25" s="12"/>
      <c r="D25" s="12">
        <v>1968</v>
      </c>
      <c r="E25" s="12">
        <v>3820</v>
      </c>
      <c r="F25" s="12">
        <v>4990</v>
      </c>
      <c r="G25" s="12">
        <v>22</v>
      </c>
      <c r="H25" s="12">
        <v>1060</v>
      </c>
      <c r="I25" s="12">
        <v>7477</v>
      </c>
      <c r="J25" s="6">
        <v>11651</v>
      </c>
      <c r="K25" s="7">
        <v>5502</v>
      </c>
      <c r="L25" s="7">
        <v>300</v>
      </c>
      <c r="M25" s="7">
        <v>1821</v>
      </c>
      <c r="N25" s="7">
        <v>16329</v>
      </c>
      <c r="O25" s="7">
        <v>8341</v>
      </c>
      <c r="P25" s="13">
        <v>0</v>
      </c>
      <c r="Q25" s="13">
        <v>30</v>
      </c>
    </row>
    <row r="26" spans="1:17" ht="15" customHeight="1" x14ac:dyDescent="0.15">
      <c r="A26" s="3" t="s">
        <v>116</v>
      </c>
      <c r="B26" s="12"/>
      <c r="C26" s="12"/>
      <c r="D26" s="12">
        <v>11895</v>
      </c>
      <c r="E26" s="12">
        <v>188629</v>
      </c>
      <c r="F26" s="12">
        <v>23745</v>
      </c>
      <c r="G26" s="12">
        <v>405025</v>
      </c>
      <c r="H26" s="12">
        <v>362100</v>
      </c>
      <c r="I26" s="12">
        <v>118855</v>
      </c>
      <c r="J26" s="6">
        <v>162009</v>
      </c>
      <c r="K26" s="7">
        <v>118969</v>
      </c>
      <c r="L26" s="7">
        <v>6352</v>
      </c>
      <c r="M26" s="7">
        <v>5015</v>
      </c>
      <c r="N26" s="7">
        <v>5930</v>
      </c>
      <c r="O26" s="7">
        <v>109645</v>
      </c>
      <c r="P26" s="7">
        <v>267785</v>
      </c>
      <c r="Q26" s="7">
        <v>201311</v>
      </c>
    </row>
    <row r="27" spans="1:17" ht="15" customHeight="1" x14ac:dyDescent="0.15">
      <c r="A27" s="3" t="s">
        <v>117</v>
      </c>
      <c r="B27" s="12"/>
      <c r="C27" s="12"/>
      <c r="D27" s="12">
        <v>188994</v>
      </c>
      <c r="E27" s="12">
        <v>243921</v>
      </c>
      <c r="F27" s="12">
        <v>249217</v>
      </c>
      <c r="G27" s="12">
        <v>207994</v>
      </c>
      <c r="H27" s="12">
        <v>229470</v>
      </c>
      <c r="I27" s="12">
        <v>204600</v>
      </c>
      <c r="J27" s="6">
        <v>175468</v>
      </c>
      <c r="K27" s="7">
        <v>153483</v>
      </c>
      <c r="L27" s="7">
        <v>286631</v>
      </c>
      <c r="M27" s="7">
        <v>195912</v>
      </c>
      <c r="N27" s="7">
        <v>219493</v>
      </c>
      <c r="O27" s="7">
        <v>179277</v>
      </c>
      <c r="P27" s="7">
        <v>202640</v>
      </c>
      <c r="Q27" s="7">
        <v>241642</v>
      </c>
    </row>
    <row r="28" spans="1:17" ht="15" customHeight="1" x14ac:dyDescent="0.15">
      <c r="A28" s="3" t="s">
        <v>118</v>
      </c>
      <c r="B28" s="12"/>
      <c r="C28" s="12"/>
      <c r="D28" s="12">
        <v>238552</v>
      </c>
      <c r="E28" s="12">
        <v>201291</v>
      </c>
      <c r="F28" s="12">
        <v>210122</v>
      </c>
      <c r="G28" s="12">
        <v>209622</v>
      </c>
      <c r="H28" s="12">
        <v>228791</v>
      </c>
      <c r="I28" s="12">
        <v>262356</v>
      </c>
      <c r="J28" s="6">
        <v>274643</v>
      </c>
      <c r="K28" s="7">
        <v>215000</v>
      </c>
      <c r="L28" s="7">
        <v>244993</v>
      </c>
      <c r="M28" s="7">
        <v>208228</v>
      </c>
      <c r="N28" s="7">
        <v>232704</v>
      </c>
      <c r="O28" s="7">
        <v>206708</v>
      </c>
      <c r="P28" s="7">
        <v>196347</v>
      </c>
      <c r="Q28" s="7">
        <v>179974</v>
      </c>
    </row>
    <row r="29" spans="1:17" ht="15" customHeight="1" x14ac:dyDescent="0.15">
      <c r="A29" s="3" t="s">
        <v>119</v>
      </c>
      <c r="B29" s="12"/>
      <c r="C29" s="12"/>
      <c r="D29" s="12">
        <v>320400</v>
      </c>
      <c r="E29" s="12">
        <v>461800</v>
      </c>
      <c r="F29" s="12">
        <v>528220</v>
      </c>
      <c r="G29" s="12">
        <v>1604900</v>
      </c>
      <c r="H29" s="12">
        <v>1330200</v>
      </c>
      <c r="I29" s="12">
        <v>501500</v>
      </c>
      <c r="J29" s="6">
        <v>1027100</v>
      </c>
      <c r="K29" s="7">
        <v>762000</v>
      </c>
      <c r="L29" s="7">
        <v>276100</v>
      </c>
      <c r="M29" s="7">
        <v>393000</v>
      </c>
      <c r="N29" s="7">
        <v>868400</v>
      </c>
      <c r="O29" s="7">
        <v>732762</v>
      </c>
      <c r="P29" s="7">
        <v>664500</v>
      </c>
      <c r="Q29" s="7">
        <v>588500</v>
      </c>
    </row>
    <row r="30" spans="1:17" ht="15" customHeight="1" x14ac:dyDescent="0.15">
      <c r="A30" s="3" t="s">
        <v>255</v>
      </c>
      <c r="B30" s="78"/>
      <c r="C30" s="78"/>
      <c r="D30" s="78"/>
      <c r="E30" s="12"/>
      <c r="F30" s="12"/>
      <c r="G30" s="12"/>
      <c r="H30" s="12"/>
      <c r="I30" s="12"/>
      <c r="J30" s="6"/>
      <c r="K30" s="7"/>
      <c r="L30" s="7"/>
      <c r="M30" s="7"/>
      <c r="N30" s="7">
        <v>18600</v>
      </c>
      <c r="O30" s="7">
        <v>18500</v>
      </c>
      <c r="P30" s="7">
        <v>17600</v>
      </c>
      <c r="Q30" s="7">
        <v>20000</v>
      </c>
    </row>
    <row r="31" spans="1:17" ht="15" customHeight="1" x14ac:dyDescent="0.15">
      <c r="A31" s="3" t="s">
        <v>256</v>
      </c>
      <c r="B31" s="78"/>
      <c r="C31" s="78"/>
      <c r="D31" s="78"/>
      <c r="E31" s="12"/>
      <c r="F31" s="12"/>
      <c r="G31" s="12"/>
      <c r="H31" s="12"/>
      <c r="I31" s="12"/>
      <c r="J31" s="6"/>
      <c r="K31" s="7"/>
      <c r="L31" s="7"/>
      <c r="M31" s="7"/>
      <c r="N31" s="7">
        <v>118800</v>
      </c>
      <c r="O31" s="7">
        <v>239600</v>
      </c>
      <c r="P31" s="7">
        <v>454300</v>
      </c>
      <c r="Q31" s="7">
        <v>320300</v>
      </c>
    </row>
    <row r="32" spans="1:17" ht="15" customHeight="1" x14ac:dyDescent="0.15">
      <c r="A32" s="3" t="s">
        <v>0</v>
      </c>
      <c r="B32" s="80">
        <f t="shared" ref="B32:Q32" si="0">SUM(B4:B29)-B16-B17</f>
        <v>0</v>
      </c>
      <c r="C32" s="80">
        <f t="shared" si="0"/>
        <v>0</v>
      </c>
      <c r="D32" s="80">
        <f t="shared" si="0"/>
        <v>5517168</v>
      </c>
      <c r="E32" s="6">
        <f t="shared" si="0"/>
        <v>6112536</v>
      </c>
      <c r="F32" s="6">
        <f t="shared" si="0"/>
        <v>6422279</v>
      </c>
      <c r="G32" s="6">
        <f t="shared" si="0"/>
        <v>7611629</v>
      </c>
      <c r="H32" s="6">
        <f t="shared" si="0"/>
        <v>7663694</v>
      </c>
      <c r="I32" s="6">
        <f t="shared" si="0"/>
        <v>6378149</v>
      </c>
      <c r="J32" s="6">
        <f t="shared" si="0"/>
        <v>7060279</v>
      </c>
      <c r="K32" s="6">
        <f t="shared" si="0"/>
        <v>6676310</v>
      </c>
      <c r="L32" s="6">
        <f t="shared" si="0"/>
        <v>6542873</v>
      </c>
      <c r="M32" s="6">
        <f t="shared" si="0"/>
        <v>6144304</v>
      </c>
      <c r="N32" s="6">
        <f t="shared" si="0"/>
        <v>6564230</v>
      </c>
      <c r="O32" s="6">
        <f t="shared" si="0"/>
        <v>6128802</v>
      </c>
      <c r="P32" s="6">
        <f t="shared" si="0"/>
        <v>5963840</v>
      </c>
      <c r="Q32" s="6">
        <f t="shared" si="0"/>
        <v>5870836</v>
      </c>
    </row>
    <row r="33" spans="1:17" ht="15" customHeight="1" x14ac:dyDescent="0.15">
      <c r="A33" s="3" t="s">
        <v>1</v>
      </c>
      <c r="B33" s="12">
        <f t="shared" ref="B33:L33" si="1">+B4+B5+B6+B9+B10+B11+B12+B13+B14+B15+B18</f>
        <v>0</v>
      </c>
      <c r="C33" s="12">
        <f t="shared" si="1"/>
        <v>0</v>
      </c>
      <c r="D33" s="12">
        <f t="shared" si="1"/>
        <v>3658619</v>
      </c>
      <c r="E33" s="12">
        <f t="shared" si="1"/>
        <v>3882835</v>
      </c>
      <c r="F33" s="12">
        <f t="shared" si="1"/>
        <v>3966428</v>
      </c>
      <c r="G33" s="12">
        <f t="shared" si="1"/>
        <v>3870629</v>
      </c>
      <c r="H33" s="12">
        <f t="shared" si="1"/>
        <v>4043200</v>
      </c>
      <c r="I33" s="12">
        <f t="shared" si="1"/>
        <v>4153942</v>
      </c>
      <c r="J33" s="9">
        <f t="shared" si="1"/>
        <v>4172704</v>
      </c>
      <c r="K33" s="9">
        <f t="shared" si="1"/>
        <v>4293296</v>
      </c>
      <c r="L33" s="9">
        <f t="shared" si="1"/>
        <v>4458147</v>
      </c>
      <c r="M33" s="9">
        <f>+M4+M5+M6+M9+M10+M11+M12+M13+M14+M15+M18</f>
        <v>4590402</v>
      </c>
      <c r="N33" s="9">
        <f>+N4+N5+N6+N9+N10+N11+N12+N13+N14+N15+N18</f>
        <v>4403150</v>
      </c>
      <c r="O33" s="9">
        <f>+O4+O5+O6+O9+O10+O11+O12+O13+O14+O15+O18</f>
        <v>4093404</v>
      </c>
      <c r="P33" s="9">
        <f>+P4+P5+P6+P9+P10+P11+P12+P13+P14+P15+P18</f>
        <v>3875409</v>
      </c>
      <c r="Q33" s="9">
        <f>SUM(Q4:Q15)+Q18</f>
        <v>3877286</v>
      </c>
    </row>
    <row r="34" spans="1:17" ht="15" customHeight="1" x14ac:dyDescent="0.15">
      <c r="A34" s="3" t="s">
        <v>151</v>
      </c>
      <c r="B34" s="12">
        <f t="shared" ref="B34:P34" si="2">SUM(B19:B29)</f>
        <v>0</v>
      </c>
      <c r="C34" s="12">
        <f t="shared" si="2"/>
        <v>0</v>
      </c>
      <c r="D34" s="12">
        <f t="shared" si="2"/>
        <v>1858549</v>
      </c>
      <c r="E34" s="12">
        <f t="shared" si="2"/>
        <v>2229701</v>
      </c>
      <c r="F34" s="12">
        <f t="shared" si="2"/>
        <v>2455851</v>
      </c>
      <c r="G34" s="12">
        <f t="shared" si="2"/>
        <v>3741000</v>
      </c>
      <c r="H34" s="12">
        <f t="shared" si="2"/>
        <v>3620494</v>
      </c>
      <c r="I34" s="12">
        <f t="shared" si="2"/>
        <v>2224207</v>
      </c>
      <c r="J34" s="9">
        <f t="shared" si="2"/>
        <v>2887575</v>
      </c>
      <c r="K34" s="9">
        <f t="shared" si="2"/>
        <v>2383014</v>
      </c>
      <c r="L34" s="9">
        <f t="shared" si="2"/>
        <v>2084726</v>
      </c>
      <c r="M34" s="9">
        <f t="shared" si="2"/>
        <v>1553902</v>
      </c>
      <c r="N34" s="9">
        <f t="shared" si="2"/>
        <v>2161080</v>
      </c>
      <c r="O34" s="9">
        <f t="shared" si="2"/>
        <v>2035398</v>
      </c>
      <c r="P34" s="9">
        <f t="shared" si="2"/>
        <v>2088431</v>
      </c>
      <c r="Q34" s="9">
        <f>SUM(Q19:Q29)</f>
        <v>1993550</v>
      </c>
    </row>
    <row r="35" spans="1:17" ht="15" customHeight="1" x14ac:dyDescent="0.15">
      <c r="A35" s="3" t="s">
        <v>3</v>
      </c>
      <c r="B35" s="12">
        <f t="shared" ref="B35:L35" si="3">+B4+B19+B20+B21+B24+B25+B26+B27+B28</f>
        <v>0</v>
      </c>
      <c r="C35" s="12">
        <f t="shared" si="3"/>
        <v>0</v>
      </c>
      <c r="D35" s="12">
        <f t="shared" si="3"/>
        <v>2064817</v>
      </c>
      <c r="E35" s="12">
        <f t="shared" si="3"/>
        <v>2472340</v>
      </c>
      <c r="F35" s="12">
        <f t="shared" si="3"/>
        <v>2351501</v>
      </c>
      <c r="G35" s="12">
        <f t="shared" si="3"/>
        <v>2690183</v>
      </c>
      <c r="H35" s="12">
        <f t="shared" si="3"/>
        <v>2768944</v>
      </c>
      <c r="I35" s="12">
        <f t="shared" si="3"/>
        <v>2158788</v>
      </c>
      <c r="J35" s="9">
        <f t="shared" si="3"/>
        <v>2265837</v>
      </c>
      <c r="K35" s="9">
        <f t="shared" si="3"/>
        <v>2069297</v>
      </c>
      <c r="L35" s="9">
        <f t="shared" si="3"/>
        <v>2128976</v>
      </c>
      <c r="M35" s="9">
        <f>+M4+M19+M20+M21+M24+M25+M26+M27+M28</f>
        <v>2105612</v>
      </c>
      <c r="N35" s="9">
        <f>+N4+N19+N20+N21+N24+N25+N26+N27+N28</f>
        <v>2120441</v>
      </c>
      <c r="O35" s="9">
        <f>+O4+O19+O20+O21+O24+O25+O26+O27+O28</f>
        <v>2081555</v>
      </c>
      <c r="P35" s="9">
        <f>+P4+P19+P20+P21+P24+P25+P26+P27+P28</f>
        <v>2184578</v>
      </c>
      <c r="Q35" s="9">
        <f>+Q4+Q19+Q20+Q21+Q24+Q25+Q26+Q27+Q28</f>
        <v>2147153</v>
      </c>
    </row>
    <row r="36" spans="1:17" ht="15" customHeight="1" x14ac:dyDescent="0.15">
      <c r="A36" s="3" t="s">
        <v>2</v>
      </c>
      <c r="B36" s="9">
        <f t="shared" ref="B36:Q36" si="4">SUM(B5:B18)-B16-B17+B22+B23+B29</f>
        <v>0</v>
      </c>
      <c r="C36" s="9">
        <f t="shared" si="4"/>
        <v>0</v>
      </c>
      <c r="D36" s="9">
        <f t="shared" si="4"/>
        <v>3452351</v>
      </c>
      <c r="E36" s="9">
        <f t="shared" si="4"/>
        <v>3640196</v>
      </c>
      <c r="F36" s="9">
        <f t="shared" si="4"/>
        <v>4070778</v>
      </c>
      <c r="G36" s="9">
        <f t="shared" si="4"/>
        <v>4921446</v>
      </c>
      <c r="H36" s="9">
        <f t="shared" si="4"/>
        <v>4894750</v>
      </c>
      <c r="I36" s="9">
        <f t="shared" si="4"/>
        <v>4219361</v>
      </c>
      <c r="J36" s="9">
        <f t="shared" si="4"/>
        <v>4794442</v>
      </c>
      <c r="K36" s="9">
        <f t="shared" si="4"/>
        <v>4607013</v>
      </c>
      <c r="L36" s="9">
        <f t="shared" si="4"/>
        <v>4413897</v>
      </c>
      <c r="M36" s="9">
        <f t="shared" si="4"/>
        <v>4038692</v>
      </c>
      <c r="N36" s="9">
        <f t="shared" si="4"/>
        <v>4443789</v>
      </c>
      <c r="O36" s="9">
        <f t="shared" si="4"/>
        <v>4047247</v>
      </c>
      <c r="P36" s="9">
        <f t="shared" si="4"/>
        <v>3779262</v>
      </c>
      <c r="Q36" s="9">
        <f t="shared" si="4"/>
        <v>3723683</v>
      </c>
    </row>
    <row r="37" spans="1:17" ht="15" customHeight="1" x14ac:dyDescent="0.2">
      <c r="A37" s="22" t="s">
        <v>78</v>
      </c>
      <c r="L37" s="23"/>
      <c r="M37" s="54" t="str">
        <f>[3]財政指標!$M$1</f>
        <v>黒羽町</v>
      </c>
      <c r="P37" s="54"/>
      <c r="Q37" s="54" t="str">
        <f>[3]財政指標!$M$1</f>
        <v>黒羽町</v>
      </c>
    </row>
    <row r="38" spans="1:17" ht="15" customHeight="1" x14ac:dyDescent="0.15">
      <c r="N38" s="51"/>
    </row>
    <row r="39" spans="1:17" ht="15" customHeight="1" x14ac:dyDescent="0.15">
      <c r="A39" s="2"/>
      <c r="B39" s="2" t="s">
        <v>168</v>
      </c>
      <c r="C39" s="2" t="s">
        <v>169</v>
      </c>
      <c r="D39" s="2" t="s">
        <v>170</v>
      </c>
      <c r="E39" s="2" t="s">
        <v>171</v>
      </c>
      <c r="F39" s="2" t="s">
        <v>172</v>
      </c>
      <c r="G39" s="2" t="s">
        <v>173</v>
      </c>
      <c r="H39" s="2" t="s">
        <v>174</v>
      </c>
      <c r="I39" s="2" t="s">
        <v>175</v>
      </c>
      <c r="J39" s="76" t="s">
        <v>223</v>
      </c>
      <c r="K39" s="76" t="s">
        <v>225</v>
      </c>
      <c r="L39" s="2" t="s">
        <v>178</v>
      </c>
      <c r="M39" s="2" t="s">
        <v>179</v>
      </c>
      <c r="N39" s="2" t="s">
        <v>181</v>
      </c>
      <c r="O39" s="2" t="s">
        <v>261</v>
      </c>
      <c r="P39" s="2" t="s">
        <v>262</v>
      </c>
      <c r="Q39" s="2" t="s">
        <v>263</v>
      </c>
    </row>
    <row r="40" spans="1:17" ht="15" customHeight="1" x14ac:dyDescent="0.15">
      <c r="A40" s="3" t="s">
        <v>97</v>
      </c>
      <c r="B40" s="20" t="e">
        <f>+B4/$B$32*100</f>
        <v>#DIV/0!</v>
      </c>
      <c r="C40" s="20" t="e">
        <f t="shared" ref="C40:Q40" si="5">+C4/C$32*100</f>
        <v>#DIV/0!</v>
      </c>
      <c r="D40" s="20">
        <f t="shared" si="5"/>
        <v>21.996955684510606</v>
      </c>
      <c r="E40" s="20">
        <f t="shared" si="5"/>
        <v>21.219539647701051</v>
      </c>
      <c r="F40" s="20">
        <f t="shared" si="5"/>
        <v>21.315019169986229</v>
      </c>
      <c r="G40" s="20">
        <f t="shared" si="5"/>
        <v>17.280230026975829</v>
      </c>
      <c r="H40" s="20">
        <f t="shared" si="5"/>
        <v>17.782768988427776</v>
      </c>
      <c r="I40" s="20">
        <f t="shared" si="5"/>
        <v>22.161288486675364</v>
      </c>
      <c r="J40" s="20">
        <f t="shared" si="5"/>
        <v>21.060074254855934</v>
      </c>
      <c r="K40" s="20">
        <f t="shared" si="5"/>
        <v>20.356798890405027</v>
      </c>
      <c r="L40" s="20">
        <f t="shared" si="5"/>
        <v>20.61763998781575</v>
      </c>
      <c r="M40" s="20">
        <f t="shared" si="5"/>
        <v>23.445145292290228</v>
      </c>
      <c r="N40" s="20">
        <f t="shared" si="5"/>
        <v>21.527246912432989</v>
      </c>
      <c r="O40" s="20">
        <f t="shared" si="5"/>
        <v>22.402730582583676</v>
      </c>
      <c r="P40" s="20">
        <f t="shared" si="5"/>
        <v>22.104969281536729</v>
      </c>
      <c r="Q40" s="20">
        <f t="shared" si="5"/>
        <v>22.509588072294985</v>
      </c>
    </row>
    <row r="41" spans="1:17" ht="15" customHeight="1" x14ac:dyDescent="0.15">
      <c r="A41" s="3" t="s">
        <v>98</v>
      </c>
      <c r="B41" s="20" t="e">
        <f>+B5/$B$32*100</f>
        <v>#DIV/0!</v>
      </c>
      <c r="C41" s="20" t="e">
        <f t="shared" ref="C41:Q41" si="6">+C5/C$32*100</f>
        <v>#DIV/0!</v>
      </c>
      <c r="D41" s="20">
        <f t="shared" si="6"/>
        <v>2.3574776044521393</v>
      </c>
      <c r="E41" s="20">
        <f t="shared" si="6"/>
        <v>2.3861945352959886</v>
      </c>
      <c r="F41" s="20">
        <f t="shared" si="6"/>
        <v>2.4594228933373965</v>
      </c>
      <c r="G41" s="20">
        <f t="shared" si="6"/>
        <v>2.0971857666735989</v>
      </c>
      <c r="H41" s="20">
        <f t="shared" si="6"/>
        <v>2.1520039813698197</v>
      </c>
      <c r="I41" s="20">
        <f t="shared" si="6"/>
        <v>2.6324251753917944</v>
      </c>
      <c r="J41" s="20">
        <f t="shared" si="6"/>
        <v>1.5830819150348026</v>
      </c>
      <c r="K41" s="20">
        <f t="shared" si="6"/>
        <v>1.2713459980138728</v>
      </c>
      <c r="L41" s="20">
        <f t="shared" si="6"/>
        <v>1.3326867264579336</v>
      </c>
      <c r="M41" s="20">
        <f t="shared" si="6"/>
        <v>1.4532646822162445</v>
      </c>
      <c r="N41" s="20">
        <f t="shared" si="6"/>
        <v>1.3609974056363046</v>
      </c>
      <c r="O41" s="20">
        <f t="shared" si="6"/>
        <v>1.446383812040265</v>
      </c>
      <c r="P41" s="20">
        <f t="shared" si="6"/>
        <v>1.5557090733487149</v>
      </c>
      <c r="Q41" s="20">
        <f t="shared" si="6"/>
        <v>2.1701508950343698</v>
      </c>
    </row>
    <row r="42" spans="1:17" ht="15" customHeight="1" x14ac:dyDescent="0.15">
      <c r="A42" s="3" t="s">
        <v>161</v>
      </c>
      <c r="B42" s="20" t="e">
        <f>+B6/$B$32*100</f>
        <v>#DIV/0!</v>
      </c>
      <c r="C42" s="20" t="e">
        <f t="shared" ref="C42:Q42" si="7">+C6/C$32*100</f>
        <v>#DIV/0!</v>
      </c>
      <c r="D42" s="20">
        <f t="shared" si="7"/>
        <v>1.0085065381369571</v>
      </c>
      <c r="E42" s="20">
        <f t="shared" si="7"/>
        <v>0.64706367373541851</v>
      </c>
      <c r="F42" s="20">
        <f t="shared" si="7"/>
        <v>0.64953578005564694</v>
      </c>
      <c r="G42" s="20">
        <f t="shared" si="7"/>
        <v>0.71176616726853081</v>
      </c>
      <c r="H42" s="20">
        <f t="shared" si="7"/>
        <v>0.50136396364468627</v>
      </c>
      <c r="I42" s="20">
        <f t="shared" si="7"/>
        <v>0.33862488944676583</v>
      </c>
      <c r="J42" s="20">
        <f t="shared" si="7"/>
        <v>0.24405551112073615</v>
      </c>
      <c r="K42" s="20">
        <f t="shared" si="7"/>
        <v>0.20861823372491689</v>
      </c>
      <c r="L42" s="20">
        <f t="shared" si="7"/>
        <v>0.20081392379158206</v>
      </c>
      <c r="M42" s="20">
        <f t="shared" si="7"/>
        <v>0.90158299459141344</v>
      </c>
      <c r="N42" s="20">
        <f t="shared" si="7"/>
        <v>0.84341956329988443</v>
      </c>
      <c r="O42" s="20">
        <f t="shared" si="7"/>
        <v>0.28449279320819959</v>
      </c>
      <c r="P42" s="20">
        <f t="shared" si="7"/>
        <v>0.20111203519879808</v>
      </c>
      <c r="Q42" s="20">
        <f t="shared" si="7"/>
        <v>0.20027812052661664</v>
      </c>
    </row>
    <row r="43" spans="1:17" ht="15" customHeight="1" x14ac:dyDescent="0.15">
      <c r="A43" s="3" t="s">
        <v>162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>
        <f t="shared" ref="Q43:Q55" si="8">+Q7/Q$32*100</f>
        <v>3.1375429325567944E-2</v>
      </c>
    </row>
    <row r="44" spans="1:17" ht="15" customHeight="1" x14ac:dyDescent="0.15">
      <c r="A44" s="3" t="s">
        <v>163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>
        <f t="shared" si="8"/>
        <v>3.6349167307688376E-2</v>
      </c>
    </row>
    <row r="45" spans="1:17" ht="15" customHeight="1" x14ac:dyDescent="0.15">
      <c r="A45" s="3" t="s">
        <v>99</v>
      </c>
      <c r="B45" s="20" t="e">
        <f t="shared" ref="B45:B65" si="9">+B9/$B$32*100</f>
        <v>#DIV/0!</v>
      </c>
      <c r="C45" s="20" t="e">
        <f t="shared" ref="C45:Q60" si="10">+C9/C$32*100</f>
        <v>#DIV/0!</v>
      </c>
      <c r="D45" s="20">
        <f t="shared" si="10"/>
        <v>0</v>
      </c>
      <c r="E45" s="20">
        <f t="shared" si="10"/>
        <v>0</v>
      </c>
      <c r="F45" s="20">
        <f t="shared" si="10"/>
        <v>0</v>
      </c>
      <c r="G45" s="20">
        <f t="shared" si="10"/>
        <v>0</v>
      </c>
      <c r="H45" s="20">
        <f t="shared" si="10"/>
        <v>0</v>
      </c>
      <c r="I45" s="20">
        <f t="shared" si="10"/>
        <v>0</v>
      </c>
      <c r="J45" s="20">
        <f t="shared" si="10"/>
        <v>0.52718879806307939</v>
      </c>
      <c r="K45" s="20">
        <f t="shared" si="10"/>
        <v>2.3590426448142758</v>
      </c>
      <c r="L45" s="20">
        <f t="shared" si="10"/>
        <v>2.2838132422866835</v>
      </c>
      <c r="M45" s="20">
        <f t="shared" si="10"/>
        <v>2.5079976511578854</v>
      </c>
      <c r="N45" s="20">
        <f t="shared" si="10"/>
        <v>2.255831986386827</v>
      </c>
      <c r="O45" s="20">
        <f t="shared" si="10"/>
        <v>2.0787749383974226</v>
      </c>
      <c r="P45" s="20">
        <f t="shared" si="10"/>
        <v>2.3566527606374414</v>
      </c>
      <c r="Q45" s="20">
        <f t="shared" si="8"/>
        <v>2.6419917027149116</v>
      </c>
    </row>
    <row r="46" spans="1:17" ht="15" customHeight="1" x14ac:dyDescent="0.15">
      <c r="A46" s="3" t="s">
        <v>100</v>
      </c>
      <c r="B46" s="20" t="e">
        <f t="shared" si="9"/>
        <v>#DIV/0!</v>
      </c>
      <c r="C46" s="20" t="e">
        <f t="shared" si="10"/>
        <v>#DIV/0!</v>
      </c>
      <c r="D46" s="20">
        <f t="shared" si="10"/>
        <v>1.6774910606311064</v>
      </c>
      <c r="E46" s="20">
        <f t="shared" si="10"/>
        <v>1.6669349677449752</v>
      </c>
      <c r="F46" s="20">
        <f t="shared" si="10"/>
        <v>1.529270217005521</v>
      </c>
      <c r="G46" s="20">
        <f t="shared" si="10"/>
        <v>1.1716808583287492</v>
      </c>
      <c r="H46" s="20">
        <f t="shared" si="10"/>
        <v>1.2039494269995645</v>
      </c>
      <c r="I46" s="20">
        <f t="shared" si="10"/>
        <v>1.3510659597322043</v>
      </c>
      <c r="J46" s="20">
        <f t="shared" si="10"/>
        <v>1.20465494352277</v>
      </c>
      <c r="K46" s="20">
        <f t="shared" si="10"/>
        <v>0.98984319182302793</v>
      </c>
      <c r="L46" s="20">
        <f t="shared" si="10"/>
        <v>0.91741044033714236</v>
      </c>
      <c r="M46" s="20">
        <f t="shared" si="10"/>
        <v>0.84330137310914299</v>
      </c>
      <c r="N46" s="20">
        <f t="shared" si="10"/>
        <v>0.86174616063117837</v>
      </c>
      <c r="O46" s="20">
        <f t="shared" si="10"/>
        <v>0.73730559414384744</v>
      </c>
      <c r="P46" s="20">
        <f t="shared" si="10"/>
        <v>0.71841296882545469</v>
      </c>
      <c r="Q46" s="20">
        <f t="shared" si="8"/>
        <v>0.72252060864926226</v>
      </c>
    </row>
    <row r="47" spans="1:17" ht="15" customHeight="1" x14ac:dyDescent="0.15">
      <c r="A47" s="3" t="s">
        <v>101</v>
      </c>
      <c r="B47" s="20" t="e">
        <f t="shared" si="9"/>
        <v>#DIV/0!</v>
      </c>
      <c r="C47" s="20" t="e">
        <f t="shared" si="10"/>
        <v>#DIV/0!</v>
      </c>
      <c r="D47" s="20">
        <f t="shared" si="10"/>
        <v>0</v>
      </c>
      <c r="E47" s="20">
        <f t="shared" si="10"/>
        <v>7.2310412568531287E-3</v>
      </c>
      <c r="F47" s="20">
        <f t="shared" si="10"/>
        <v>1.3126181531509297E-2</v>
      </c>
      <c r="G47" s="20">
        <f t="shared" si="10"/>
        <v>1.242835140808886E-2</v>
      </c>
      <c r="H47" s="20">
        <f t="shared" si="10"/>
        <v>1.2409159342739937E-2</v>
      </c>
      <c r="I47" s="20">
        <f t="shared" si="10"/>
        <v>1.4283140767015635E-2</v>
      </c>
      <c r="J47" s="20">
        <f t="shared" si="10"/>
        <v>2.7505995159681367E-2</v>
      </c>
      <c r="K47" s="20">
        <f t="shared" si="10"/>
        <v>2.4504554162404081E-2</v>
      </c>
      <c r="L47" s="20">
        <f t="shared" si="10"/>
        <v>2.2467194457236141E-2</v>
      </c>
      <c r="M47" s="20">
        <f t="shared" si="10"/>
        <v>3.2550472763066413E-3</v>
      </c>
      <c r="N47" s="20">
        <f t="shared" si="10"/>
        <v>0</v>
      </c>
      <c r="O47" s="20">
        <f t="shared" si="10"/>
        <v>0</v>
      </c>
      <c r="P47" s="20">
        <f t="shared" si="10"/>
        <v>0</v>
      </c>
      <c r="Q47" s="20">
        <f t="shared" si="8"/>
        <v>0</v>
      </c>
    </row>
    <row r="48" spans="1:17" ht="15" customHeight="1" x14ac:dyDescent="0.15">
      <c r="A48" s="3" t="s">
        <v>102</v>
      </c>
      <c r="B48" s="20" t="e">
        <f t="shared" si="9"/>
        <v>#DIV/0!</v>
      </c>
      <c r="C48" s="20" t="e">
        <f t="shared" si="10"/>
        <v>#DIV/0!</v>
      </c>
      <c r="D48" s="20">
        <f t="shared" si="10"/>
        <v>1.7273354735617985</v>
      </c>
      <c r="E48" s="20">
        <f t="shared" si="10"/>
        <v>1.4502000479015584</v>
      </c>
      <c r="F48" s="20">
        <f t="shared" si="10"/>
        <v>1.1961330238066581</v>
      </c>
      <c r="G48" s="20">
        <f t="shared" si="10"/>
        <v>1.1057028659699522</v>
      </c>
      <c r="H48" s="20">
        <f t="shared" si="10"/>
        <v>1.1789092831733625</v>
      </c>
      <c r="I48" s="20">
        <f t="shared" si="10"/>
        <v>1.401691932878959</v>
      </c>
      <c r="J48" s="20">
        <f t="shared" si="10"/>
        <v>1.0100450704568473</v>
      </c>
      <c r="K48" s="20">
        <f t="shared" si="10"/>
        <v>0.93932127178036962</v>
      </c>
      <c r="L48" s="20">
        <f t="shared" si="10"/>
        <v>0.95317454579968153</v>
      </c>
      <c r="M48" s="20">
        <f t="shared" si="10"/>
        <v>0.96609803160781116</v>
      </c>
      <c r="N48" s="20">
        <f t="shared" si="10"/>
        <v>0.92108289928902554</v>
      </c>
      <c r="O48" s="20">
        <f t="shared" si="10"/>
        <v>0.85817750353168532</v>
      </c>
      <c r="P48" s="20">
        <f t="shared" si="10"/>
        <v>0.98969791275419861</v>
      </c>
      <c r="Q48" s="20">
        <f t="shared" si="8"/>
        <v>0.9535439245790549</v>
      </c>
    </row>
    <row r="49" spans="1:17" ht="15" customHeight="1" x14ac:dyDescent="0.15">
      <c r="A49" s="3" t="s">
        <v>103</v>
      </c>
      <c r="B49" s="20" t="e">
        <f t="shared" si="9"/>
        <v>#DIV/0!</v>
      </c>
      <c r="C49" s="20" t="e">
        <f t="shared" si="10"/>
        <v>#DIV/0!</v>
      </c>
      <c r="D49" s="20">
        <f t="shared" si="10"/>
        <v>0</v>
      </c>
      <c r="E49" s="20">
        <f t="shared" si="10"/>
        <v>0</v>
      </c>
      <c r="F49" s="20">
        <f t="shared" si="10"/>
        <v>0</v>
      </c>
      <c r="G49" s="20">
        <f t="shared" si="10"/>
        <v>0</v>
      </c>
      <c r="H49" s="20">
        <f t="shared" si="10"/>
        <v>0</v>
      </c>
      <c r="I49" s="20">
        <f t="shared" si="10"/>
        <v>0</v>
      </c>
      <c r="J49" s="20">
        <f t="shared" si="10"/>
        <v>0</v>
      </c>
      <c r="K49" s="20">
        <f t="shared" si="10"/>
        <v>0</v>
      </c>
      <c r="L49" s="20">
        <f t="shared" si="10"/>
        <v>0</v>
      </c>
      <c r="M49" s="20">
        <f t="shared" si="10"/>
        <v>0</v>
      </c>
      <c r="N49" s="20">
        <f t="shared" si="10"/>
        <v>0</v>
      </c>
      <c r="O49" s="20">
        <f t="shared" si="10"/>
        <v>0</v>
      </c>
      <c r="P49" s="20">
        <f t="shared" si="10"/>
        <v>0</v>
      </c>
      <c r="Q49" s="20">
        <f t="shared" si="8"/>
        <v>0</v>
      </c>
    </row>
    <row r="50" spans="1:17" ht="15" customHeight="1" x14ac:dyDescent="0.15">
      <c r="A50" s="3" t="s">
        <v>104</v>
      </c>
      <c r="B50" s="20" t="e">
        <f t="shared" si="9"/>
        <v>#DIV/0!</v>
      </c>
      <c r="C50" s="20" t="e">
        <f t="shared" si="10"/>
        <v>#DIV/0!</v>
      </c>
      <c r="D50" s="20">
        <f t="shared" si="10"/>
        <v>0</v>
      </c>
      <c r="E50" s="20">
        <f t="shared" si="10"/>
        <v>0</v>
      </c>
      <c r="F50" s="20">
        <f t="shared" si="10"/>
        <v>0</v>
      </c>
      <c r="G50" s="20">
        <f t="shared" si="10"/>
        <v>0</v>
      </c>
      <c r="H50" s="20">
        <f t="shared" si="10"/>
        <v>0</v>
      </c>
      <c r="I50" s="20">
        <f t="shared" si="10"/>
        <v>0</v>
      </c>
      <c r="J50" s="20">
        <f t="shared" si="10"/>
        <v>0</v>
      </c>
      <c r="K50" s="20">
        <f t="shared" si="10"/>
        <v>0</v>
      </c>
      <c r="L50" s="20">
        <f t="shared" si="10"/>
        <v>0.61841334838686302</v>
      </c>
      <c r="M50" s="20">
        <f t="shared" si="10"/>
        <v>0.80323174113780837</v>
      </c>
      <c r="N50" s="20">
        <f t="shared" si="10"/>
        <v>0.75663101384320774</v>
      </c>
      <c r="O50" s="20">
        <f t="shared" si="10"/>
        <v>0.81180628775411567</v>
      </c>
      <c r="P50" s="20">
        <f t="shared" si="10"/>
        <v>0.77740180823093852</v>
      </c>
      <c r="Q50" s="20">
        <f t="shared" si="8"/>
        <v>0.7326895181538029</v>
      </c>
    </row>
    <row r="51" spans="1:17" ht="15" customHeight="1" x14ac:dyDescent="0.15">
      <c r="A51" s="3" t="s">
        <v>105</v>
      </c>
      <c r="B51" s="20" t="e">
        <f t="shared" si="9"/>
        <v>#DIV/0!</v>
      </c>
      <c r="C51" s="20" t="e">
        <f t="shared" si="10"/>
        <v>#DIV/0!</v>
      </c>
      <c r="D51" s="20">
        <f t="shared" si="10"/>
        <v>37.500580007714099</v>
      </c>
      <c r="E51" s="20">
        <f t="shared" si="10"/>
        <v>36.106257697296179</v>
      </c>
      <c r="F51" s="20">
        <f t="shared" si="10"/>
        <v>34.563992003461699</v>
      </c>
      <c r="G51" s="20">
        <f t="shared" si="10"/>
        <v>28.44205885494419</v>
      </c>
      <c r="H51" s="20">
        <f t="shared" si="10"/>
        <v>29.894212895243466</v>
      </c>
      <c r="I51" s="20">
        <f t="shared" si="10"/>
        <v>37.190319636621851</v>
      </c>
      <c r="J51" s="20">
        <f t="shared" si="10"/>
        <v>33.413693708138162</v>
      </c>
      <c r="K51" s="20">
        <f t="shared" si="10"/>
        <v>38.12639017660954</v>
      </c>
      <c r="L51" s="20">
        <f t="shared" si="10"/>
        <v>41.160496314080987</v>
      </c>
      <c r="M51" s="20">
        <f t="shared" si="10"/>
        <v>43.758153893427149</v>
      </c>
      <c r="N51" s="20">
        <f t="shared" si="10"/>
        <v>38.524046232383689</v>
      </c>
      <c r="O51" s="20">
        <f t="shared" si="10"/>
        <v>38.135658485948802</v>
      </c>
      <c r="P51" s="20">
        <f t="shared" si="10"/>
        <v>36.24119694693352</v>
      </c>
      <c r="Q51" s="20">
        <f t="shared" si="8"/>
        <v>36.010765758062398</v>
      </c>
    </row>
    <row r="52" spans="1:17" ht="15" customHeight="1" x14ac:dyDescent="0.15">
      <c r="A52" s="3" t="s">
        <v>106</v>
      </c>
      <c r="B52" s="20" t="e">
        <f t="shared" si="9"/>
        <v>#DIV/0!</v>
      </c>
      <c r="C52" s="20" t="e">
        <f t="shared" si="10"/>
        <v>#DIV/0!</v>
      </c>
      <c r="D52" s="20">
        <f t="shared" si="10"/>
        <v>34.965293788407386</v>
      </c>
      <c r="E52" s="20">
        <f t="shared" si="10"/>
        <v>33.733412776628228</v>
      </c>
      <c r="F52" s="20">
        <f t="shared" si="10"/>
        <v>0</v>
      </c>
      <c r="G52" s="20">
        <f t="shared" si="10"/>
        <v>0</v>
      </c>
      <c r="H52" s="20">
        <f t="shared" si="10"/>
        <v>0</v>
      </c>
      <c r="I52" s="20">
        <f t="shared" si="10"/>
        <v>0</v>
      </c>
      <c r="J52" s="20">
        <f t="shared" si="10"/>
        <v>30.953436825938464</v>
      </c>
      <c r="K52" s="20">
        <f t="shared" si="10"/>
        <v>34.994929833995123</v>
      </c>
      <c r="L52" s="20">
        <f t="shared" si="10"/>
        <v>37.592491860991338</v>
      </c>
      <c r="M52" s="20">
        <f t="shared" si="10"/>
        <v>39.739309773735151</v>
      </c>
      <c r="N52" s="20">
        <f t="shared" si="10"/>
        <v>34.660638033706924</v>
      </c>
      <c r="O52" s="20">
        <f t="shared" si="10"/>
        <v>34.125935215397725</v>
      </c>
      <c r="P52" s="20">
        <f t="shared" si="10"/>
        <v>32.430564870955628</v>
      </c>
      <c r="Q52" s="20">
        <f t="shared" si="8"/>
        <v>32.40202928509671</v>
      </c>
    </row>
    <row r="53" spans="1:17" ht="15" customHeight="1" x14ac:dyDescent="0.15">
      <c r="A53" s="3" t="s">
        <v>107</v>
      </c>
      <c r="B53" s="20" t="e">
        <f t="shared" si="9"/>
        <v>#DIV/0!</v>
      </c>
      <c r="C53" s="20" t="e">
        <f t="shared" si="10"/>
        <v>#DIV/0!</v>
      </c>
      <c r="D53" s="20">
        <f t="shared" si="10"/>
        <v>2.5352862193067165</v>
      </c>
      <c r="E53" s="20">
        <f t="shared" si="10"/>
        <v>2.3728449206679518</v>
      </c>
      <c r="F53" s="20">
        <f t="shared" si="10"/>
        <v>0</v>
      </c>
      <c r="G53" s="20">
        <f t="shared" si="10"/>
        <v>0</v>
      </c>
      <c r="H53" s="20">
        <f t="shared" si="10"/>
        <v>0</v>
      </c>
      <c r="I53" s="20">
        <f t="shared" si="10"/>
        <v>0</v>
      </c>
      <c r="J53" s="20">
        <f t="shared" si="10"/>
        <v>2.460256882199698</v>
      </c>
      <c r="K53" s="20">
        <f t="shared" si="10"/>
        <v>3.1314603426144081</v>
      </c>
      <c r="L53" s="20">
        <f t="shared" si="10"/>
        <v>3.5680044530896446</v>
      </c>
      <c r="M53" s="20">
        <f t="shared" si="10"/>
        <v>4.0188441196919946</v>
      </c>
      <c r="N53" s="20">
        <f t="shared" si="10"/>
        <v>3.8634081986767681</v>
      </c>
      <c r="O53" s="20">
        <f t="shared" si="10"/>
        <v>4.0097232705510795</v>
      </c>
      <c r="P53" s="20">
        <f t="shared" si="10"/>
        <v>3.8106320759778933</v>
      </c>
      <c r="Q53" s="20">
        <f t="shared" si="8"/>
        <v>3.6087364729656901</v>
      </c>
    </row>
    <row r="54" spans="1:17" ht="15" customHeight="1" x14ac:dyDescent="0.15">
      <c r="A54" s="3" t="s">
        <v>108</v>
      </c>
      <c r="B54" s="20" t="e">
        <f t="shared" si="9"/>
        <v>#DIV/0!</v>
      </c>
      <c r="C54" s="20" t="e">
        <f t="shared" si="10"/>
        <v>#DIV/0!</v>
      </c>
      <c r="D54" s="20">
        <f t="shared" si="10"/>
        <v>4.500497356614843E-2</v>
      </c>
      <c r="E54" s="20">
        <f t="shared" si="10"/>
        <v>3.9067254573224602E-2</v>
      </c>
      <c r="F54" s="20">
        <f t="shared" si="10"/>
        <v>3.394433658207624E-2</v>
      </c>
      <c r="G54" s="20">
        <f t="shared" si="10"/>
        <v>3.0466540079659689E-2</v>
      </c>
      <c r="H54" s="20">
        <f t="shared" si="10"/>
        <v>3.2229888093131071E-2</v>
      </c>
      <c r="I54" s="20">
        <f t="shared" si="10"/>
        <v>3.8004756552410431E-2</v>
      </c>
      <c r="J54" s="20">
        <f t="shared" si="10"/>
        <v>3.0820311775214548E-2</v>
      </c>
      <c r="K54" s="20">
        <f t="shared" si="10"/>
        <v>3.0555801033804598E-2</v>
      </c>
      <c r="L54" s="20">
        <f t="shared" si="10"/>
        <v>3.0537043894937284E-2</v>
      </c>
      <c r="M54" s="20">
        <f t="shared" si="10"/>
        <v>2.7846929448803313E-2</v>
      </c>
      <c r="N54" s="20">
        <f t="shared" si="10"/>
        <v>2.6933852104511876E-2</v>
      </c>
      <c r="O54" s="20">
        <f t="shared" si="10"/>
        <v>3.4297077960749919E-2</v>
      </c>
      <c r="P54" s="20">
        <f t="shared" si="10"/>
        <v>3.6620700756559529E-2</v>
      </c>
      <c r="Q54" s="20">
        <f t="shared" si="8"/>
        <v>3.3913398364389676E-2</v>
      </c>
    </row>
    <row r="55" spans="1:17" ht="15" customHeight="1" x14ac:dyDescent="0.15">
      <c r="A55" s="3" t="s">
        <v>109</v>
      </c>
      <c r="B55" s="20" t="e">
        <f t="shared" si="9"/>
        <v>#DIV/0!</v>
      </c>
      <c r="C55" s="20" t="e">
        <f t="shared" si="10"/>
        <v>#DIV/0!</v>
      </c>
      <c r="D55" s="20">
        <f t="shared" si="10"/>
        <v>0.27874808234949527</v>
      </c>
      <c r="E55" s="20">
        <f t="shared" si="10"/>
        <v>0.88379029587719404</v>
      </c>
      <c r="F55" s="20">
        <f t="shared" si="10"/>
        <v>4.229012785025378</v>
      </c>
      <c r="G55" s="20">
        <f t="shared" si="10"/>
        <v>4.6535110946684348</v>
      </c>
      <c r="H55" s="20">
        <f t="shared" si="10"/>
        <v>5.6357156222573606</v>
      </c>
      <c r="I55" s="20">
        <f t="shared" si="10"/>
        <v>0.34754597297742651</v>
      </c>
      <c r="J55" s="20">
        <f t="shared" si="10"/>
        <v>0.43054955760246866</v>
      </c>
      <c r="K55" s="20">
        <f t="shared" si="10"/>
        <v>0.52567960445215989</v>
      </c>
      <c r="L55" s="20">
        <f t="shared" si="10"/>
        <v>0.6254591828390984</v>
      </c>
      <c r="M55" s="20">
        <f t="shared" si="10"/>
        <v>0.5184802054065033</v>
      </c>
      <c r="N55" s="20">
        <f t="shared" si="10"/>
        <v>0.34205078127975408</v>
      </c>
      <c r="O55" s="20">
        <f t="shared" si="10"/>
        <v>0.37746365439771101</v>
      </c>
      <c r="P55" s="20">
        <f t="shared" si="10"/>
        <v>0.31734587111659601</v>
      </c>
      <c r="Q55" s="20">
        <f t="shared" si="8"/>
        <v>0.45538659230133494</v>
      </c>
    </row>
    <row r="56" spans="1:17" ht="15" customHeight="1" x14ac:dyDescent="0.15">
      <c r="A56" s="3" t="s">
        <v>110</v>
      </c>
      <c r="B56" s="20" t="e">
        <f t="shared" si="9"/>
        <v>#DIV/0!</v>
      </c>
      <c r="C56" s="20" t="e">
        <f t="shared" si="10"/>
        <v>#DIV/0!</v>
      </c>
      <c r="D56" s="20">
        <f t="shared" si="10"/>
        <v>1.7811130638037485</v>
      </c>
      <c r="E56" s="20">
        <f t="shared" si="10"/>
        <v>1.5598926533929616</v>
      </c>
      <c r="F56" s="20">
        <f t="shared" si="10"/>
        <v>1.6010671601155915</v>
      </c>
      <c r="G56" s="20">
        <f t="shared" si="10"/>
        <v>1.6530889774054935</v>
      </c>
      <c r="H56" s="20">
        <f t="shared" si="10"/>
        <v>1.3429946446191614</v>
      </c>
      <c r="I56" s="20">
        <f t="shared" si="10"/>
        <v>1.6154686884862677</v>
      </c>
      <c r="J56" s="20">
        <f t="shared" si="10"/>
        <v>1.4461326528314249</v>
      </c>
      <c r="K56" s="20">
        <f t="shared" si="10"/>
        <v>2.4595173082136688</v>
      </c>
      <c r="L56" s="20">
        <f t="shared" si="10"/>
        <v>2.8306678121369617</v>
      </c>
      <c r="M56" s="20">
        <f t="shared" si="10"/>
        <v>2.905764428322557</v>
      </c>
      <c r="N56" s="20">
        <f t="shared" si="10"/>
        <v>2.7300079369552863</v>
      </c>
      <c r="O56" s="20">
        <f t="shared" si="10"/>
        <v>2.7610453070600096</v>
      </c>
      <c r="P56" s="20">
        <f t="shared" si="10"/>
        <v>2.7479275097923486</v>
      </c>
      <c r="Q56" s="20">
        <f t="shared" si="10"/>
        <v>2.7860597707038659</v>
      </c>
    </row>
    <row r="57" spans="1:17" ht="15" customHeight="1" x14ac:dyDescent="0.15">
      <c r="A57" s="4" t="s">
        <v>111</v>
      </c>
      <c r="B57" s="20" t="e">
        <f t="shared" si="9"/>
        <v>#DIV/0!</v>
      </c>
      <c r="C57" s="20" t="e">
        <f t="shared" si="10"/>
        <v>#DIV/0!</v>
      </c>
      <c r="D57" s="20">
        <f t="shared" si="10"/>
        <v>0.13378240430597726</v>
      </c>
      <c r="E57" s="20">
        <f t="shared" si="10"/>
        <v>0.12642870324199318</v>
      </c>
      <c r="F57" s="20">
        <f t="shared" si="10"/>
        <v>0.12603002765840599</v>
      </c>
      <c r="G57" s="20">
        <f t="shared" si="10"/>
        <v>0.10713869527797532</v>
      </c>
      <c r="H57" s="20">
        <f t="shared" si="10"/>
        <v>0.11665392694436912</v>
      </c>
      <c r="I57" s="20">
        <f t="shared" si="10"/>
        <v>0.12539688238703736</v>
      </c>
      <c r="J57" s="20">
        <f t="shared" si="10"/>
        <v>0.10403271598756934</v>
      </c>
      <c r="K57" s="20">
        <f t="shared" si="10"/>
        <v>0.10441396519933915</v>
      </c>
      <c r="L57" s="20">
        <f t="shared" si="10"/>
        <v>0.10798008764651247</v>
      </c>
      <c r="M57" s="20">
        <f t="shared" si="10"/>
        <v>0.12750020181293115</v>
      </c>
      <c r="N57" s="20">
        <f t="shared" si="10"/>
        <v>0.12248199712685266</v>
      </c>
      <c r="O57" s="20">
        <f t="shared" si="10"/>
        <v>0.13173863342297565</v>
      </c>
      <c r="P57" s="20">
        <f t="shared" si="10"/>
        <v>0.14138541610774266</v>
      </c>
      <c r="Q57" s="20">
        <f t="shared" si="10"/>
        <v>0.14461313516507698</v>
      </c>
    </row>
    <row r="58" spans="1:17" ht="15" customHeight="1" x14ac:dyDescent="0.15">
      <c r="A58" s="3" t="s">
        <v>112</v>
      </c>
      <c r="B58" s="20" t="e">
        <f t="shared" si="9"/>
        <v>#DIV/0!</v>
      </c>
      <c r="C58" s="20" t="e">
        <f t="shared" si="10"/>
        <v>#DIV/0!</v>
      </c>
      <c r="D58" s="20">
        <f t="shared" si="10"/>
        <v>3.4200336114470318</v>
      </c>
      <c r="E58" s="20">
        <f t="shared" si="10"/>
        <v>4.4259044036714057</v>
      </c>
      <c r="F58" s="20">
        <f t="shared" si="10"/>
        <v>5.3826998173078433</v>
      </c>
      <c r="G58" s="20">
        <f t="shared" si="10"/>
        <v>4.8843815167554805</v>
      </c>
      <c r="H58" s="20">
        <f t="shared" si="10"/>
        <v>3.9900470973919369</v>
      </c>
      <c r="I58" s="20">
        <f t="shared" si="10"/>
        <v>5.2656656343399941</v>
      </c>
      <c r="J58" s="20">
        <f t="shared" si="10"/>
        <v>4.1161546165526888</v>
      </c>
      <c r="K58" s="20">
        <f t="shared" si="10"/>
        <v>6.8607808804564199</v>
      </c>
      <c r="L58" s="20">
        <f t="shared" si="10"/>
        <v>5.369185677301088</v>
      </c>
      <c r="M58" s="20">
        <f t="shared" si="10"/>
        <v>2.1925998453201534</v>
      </c>
      <c r="N58" s="20">
        <f t="shared" si="10"/>
        <v>3.9320224915945965</v>
      </c>
      <c r="O58" s="20">
        <f t="shared" si="10"/>
        <v>3.1272180109587486</v>
      </c>
      <c r="P58" s="20">
        <f t="shared" si="10"/>
        <v>2.7974928904866663</v>
      </c>
      <c r="Q58" s="20">
        <f t="shared" si="10"/>
        <v>4.1534629821034006</v>
      </c>
    </row>
    <row r="59" spans="1:17" ht="15" customHeight="1" x14ac:dyDescent="0.15">
      <c r="A59" s="3" t="s">
        <v>113</v>
      </c>
      <c r="B59" s="20" t="e">
        <f t="shared" si="9"/>
        <v>#DIV/0!</v>
      </c>
      <c r="C59" s="20" t="e">
        <f t="shared" si="10"/>
        <v>#DIV/0!</v>
      </c>
      <c r="D59" s="20">
        <f t="shared" si="10"/>
        <v>9.0309376114702324</v>
      </c>
      <c r="E59" s="20">
        <f t="shared" si="10"/>
        <v>5.2691387011871997</v>
      </c>
      <c r="F59" s="20">
        <f t="shared" si="10"/>
        <v>9.3323257989881778</v>
      </c>
      <c r="G59" s="20">
        <f t="shared" si="10"/>
        <v>5.1164212023470927</v>
      </c>
      <c r="H59" s="20">
        <f t="shared" si="10"/>
        <v>7.5470393259438593</v>
      </c>
      <c r="I59" s="20">
        <f t="shared" si="10"/>
        <v>10.058513841554971</v>
      </c>
      <c r="J59" s="20">
        <f t="shared" si="10"/>
        <v>11.202475142979477</v>
      </c>
      <c r="K59" s="20">
        <f t="shared" si="10"/>
        <v>6.7814855811069288</v>
      </c>
      <c r="L59" s="20">
        <f t="shared" si="10"/>
        <v>10.352287137470038</v>
      </c>
      <c r="M59" s="20">
        <f t="shared" si="10"/>
        <v>5.877166884971837</v>
      </c>
      <c r="N59" s="20">
        <f t="shared" si="10"/>
        <v>4.9850477512213924</v>
      </c>
      <c r="O59" s="20">
        <f t="shared" si="10"/>
        <v>6.5663566876528234</v>
      </c>
      <c r="P59" s="20">
        <f t="shared" si="10"/>
        <v>6.5531603798894666</v>
      </c>
      <c r="Q59" s="20">
        <f t="shared" si="10"/>
        <v>5.7156255088713088</v>
      </c>
    </row>
    <row r="60" spans="1:17" ht="15" customHeight="1" x14ac:dyDescent="0.15">
      <c r="A60" s="3" t="s">
        <v>114</v>
      </c>
      <c r="B60" s="20" t="e">
        <f t="shared" si="9"/>
        <v>#DIV/0!</v>
      </c>
      <c r="C60" s="20" t="e">
        <f t="shared" si="10"/>
        <v>#DIV/0!</v>
      </c>
      <c r="D60" s="20">
        <f t="shared" si="10"/>
        <v>5.2340621130261038</v>
      </c>
      <c r="E60" s="20">
        <f t="shared" si="10"/>
        <v>6.2253702882077091</v>
      </c>
      <c r="F60" s="20">
        <f t="shared" si="10"/>
        <v>1.7439136480990627</v>
      </c>
      <c r="G60" s="20">
        <f t="shared" si="10"/>
        <v>0.84112086913326956</v>
      </c>
      <c r="H60" s="20">
        <f t="shared" si="10"/>
        <v>0.5341940844715356</v>
      </c>
      <c r="I60" s="20">
        <f t="shared" si="10"/>
        <v>0.2950385762389684</v>
      </c>
      <c r="J60" s="20">
        <f t="shared" si="10"/>
        <v>0.21701691958632227</v>
      </c>
      <c r="K60" s="20">
        <f t="shared" si="10"/>
        <v>0.16458193223502204</v>
      </c>
      <c r="L60" s="20">
        <f t="shared" si="10"/>
        <v>0.13020274121169706</v>
      </c>
      <c r="M60" s="20">
        <f t="shared" si="10"/>
        <v>0.58371135282368847</v>
      </c>
      <c r="N60" s="20">
        <f t="shared" si="10"/>
        <v>0.35327829768304886</v>
      </c>
      <c r="O60" s="20">
        <f t="shared" si="10"/>
        <v>6.751727335945916E-2</v>
      </c>
      <c r="P60" s="20">
        <f t="shared" si="10"/>
        <v>0.13851813596608897</v>
      </c>
      <c r="Q60" s="20">
        <f t="shared" si="10"/>
        <v>6.6515228836233897E-2</v>
      </c>
    </row>
    <row r="61" spans="1:17" ht="15" customHeight="1" x14ac:dyDescent="0.15">
      <c r="A61" s="3" t="s">
        <v>115</v>
      </c>
      <c r="B61" s="20" t="e">
        <f t="shared" si="9"/>
        <v>#DIV/0!</v>
      </c>
      <c r="C61" s="20" t="e">
        <f t="shared" ref="C61:Q67" si="11">+C25/C$32*100</f>
        <v>#DIV/0!</v>
      </c>
      <c r="D61" s="20">
        <f t="shared" si="11"/>
        <v>3.567047441730975E-2</v>
      </c>
      <c r="E61" s="20">
        <f t="shared" si="11"/>
        <v>6.2494519459680896E-2</v>
      </c>
      <c r="F61" s="20">
        <f t="shared" si="11"/>
        <v>7.7698275020440563E-2</v>
      </c>
      <c r="G61" s="20">
        <f t="shared" si="11"/>
        <v>2.8903142809508974E-4</v>
      </c>
      <c r="H61" s="20">
        <f t="shared" si="11"/>
        <v>1.3831449950898352E-2</v>
      </c>
      <c r="I61" s="20">
        <f t="shared" si="11"/>
        <v>0.11722836829305806</v>
      </c>
      <c r="J61" s="20">
        <f t="shared" si="11"/>
        <v>0.16502180721186796</v>
      </c>
      <c r="K61" s="20">
        <f t="shared" si="11"/>
        <v>8.2410792788231824E-2</v>
      </c>
      <c r="L61" s="20">
        <f t="shared" si="11"/>
        <v>4.5851417259665595E-3</v>
      </c>
      <c r="M61" s="20">
        <f t="shared" si="11"/>
        <v>2.9637205450771968E-2</v>
      </c>
      <c r="N61" s="20">
        <f t="shared" si="11"/>
        <v>0.24875727998561903</v>
      </c>
      <c r="O61" s="20">
        <f t="shared" si="11"/>
        <v>0.13609511287850382</v>
      </c>
      <c r="P61" s="20">
        <f t="shared" si="11"/>
        <v>0</v>
      </c>
      <c r="Q61" s="20">
        <f t="shared" si="11"/>
        <v>5.110004776151131E-4</v>
      </c>
    </row>
    <row r="62" spans="1:17" ht="15" customHeight="1" x14ac:dyDescent="0.15">
      <c r="A62" s="3" t="s">
        <v>116</v>
      </c>
      <c r="B62" s="20" t="e">
        <f t="shared" si="9"/>
        <v>#DIV/0!</v>
      </c>
      <c r="C62" s="20" t="e">
        <f t="shared" si="11"/>
        <v>#DIV/0!</v>
      </c>
      <c r="D62" s="20">
        <f t="shared" si="11"/>
        <v>0.21559974247657493</v>
      </c>
      <c r="E62" s="20">
        <f t="shared" si="11"/>
        <v>3.0859368353822374</v>
      </c>
      <c r="F62" s="20">
        <f t="shared" si="11"/>
        <v>0.36972856520247721</v>
      </c>
      <c r="G62" s="20">
        <f t="shared" si="11"/>
        <v>5.3211342801915338</v>
      </c>
      <c r="H62" s="20">
        <f t="shared" si="11"/>
        <v>4.7248754973776359</v>
      </c>
      <c r="I62" s="20">
        <f t="shared" si="11"/>
        <v>1.863471674932649</v>
      </c>
      <c r="J62" s="20">
        <f t="shared" si="11"/>
        <v>2.2946543613928005</v>
      </c>
      <c r="K62" s="20">
        <f t="shared" si="11"/>
        <v>1.781957398622892</v>
      </c>
      <c r="L62" s="20">
        <f t="shared" si="11"/>
        <v>9.7082734144465277E-2</v>
      </c>
      <c r="M62" s="20">
        <f t="shared" si="11"/>
        <v>8.1620310453389022E-2</v>
      </c>
      <c r="N62" s="20">
        <f t="shared" si="11"/>
        <v>9.0338089920676157E-2</v>
      </c>
      <c r="O62" s="20">
        <f t="shared" si="11"/>
        <v>1.7890119471962056</v>
      </c>
      <c r="P62" s="20">
        <f t="shared" si="11"/>
        <v>4.4901439341095664</v>
      </c>
      <c r="Q62" s="20">
        <f t="shared" si="11"/>
        <v>3.4290005716392007</v>
      </c>
    </row>
    <row r="63" spans="1:17" ht="15" customHeight="1" x14ac:dyDescent="0.15">
      <c r="A63" s="3" t="s">
        <v>117</v>
      </c>
      <c r="B63" s="20" t="e">
        <f t="shared" si="9"/>
        <v>#DIV/0!</v>
      </c>
      <c r="C63" s="20" t="e">
        <f t="shared" si="11"/>
        <v>#DIV/0!</v>
      </c>
      <c r="D63" s="20">
        <f t="shared" si="11"/>
        <v>3.4255618099720726</v>
      </c>
      <c r="E63" s="20">
        <f t="shared" si="11"/>
        <v>3.9905041050064982</v>
      </c>
      <c r="F63" s="20">
        <f t="shared" si="11"/>
        <v>3.8805072155849976</v>
      </c>
      <c r="G63" s="20">
        <f t="shared" si="11"/>
        <v>2.7325819479640954</v>
      </c>
      <c r="H63" s="20">
        <f t="shared" si="11"/>
        <v>2.994247943615703</v>
      </c>
      <c r="I63" s="20">
        <f t="shared" si="11"/>
        <v>3.2078272238544447</v>
      </c>
      <c r="J63" s="20">
        <f t="shared" si="11"/>
        <v>2.4852842217708391</v>
      </c>
      <c r="K63" s="20">
        <f t="shared" si="11"/>
        <v>2.2989196127801135</v>
      </c>
      <c r="L63" s="20">
        <f t="shared" si="11"/>
        <v>4.3808125268517362</v>
      </c>
      <c r="M63" s="20">
        <f t="shared" si="11"/>
        <v>3.1885141099789336</v>
      </c>
      <c r="N63" s="20">
        <f t="shared" si="11"/>
        <v>3.3437737556423222</v>
      </c>
      <c r="O63" s="20">
        <f t="shared" si="11"/>
        <v>2.9251556829540259</v>
      </c>
      <c r="P63" s="20">
        <f t="shared" si="11"/>
        <v>3.3978108064602672</v>
      </c>
      <c r="Q63" s="20">
        <f t="shared" si="11"/>
        <v>4.1159725803957059</v>
      </c>
    </row>
    <row r="64" spans="1:17" ht="15" customHeight="1" x14ac:dyDescent="0.15">
      <c r="A64" s="3" t="s">
        <v>118</v>
      </c>
      <c r="B64" s="20" t="e">
        <f t="shared" si="9"/>
        <v>#DIV/0!</v>
      </c>
      <c r="C64" s="20" t="e">
        <f t="shared" si="11"/>
        <v>#DIV/0!</v>
      </c>
      <c r="D64" s="20">
        <f t="shared" si="11"/>
        <v>4.3238125067063393</v>
      </c>
      <c r="E64" s="20">
        <f t="shared" si="11"/>
        <v>3.2930848996226771</v>
      </c>
      <c r="F64" s="20">
        <f t="shared" si="11"/>
        <v>3.2717669226142312</v>
      </c>
      <c r="G64" s="20">
        <f t="shared" si="11"/>
        <v>2.753970273643132</v>
      </c>
      <c r="H64" s="20">
        <f t="shared" si="11"/>
        <v>2.9853879865245143</v>
      </c>
      <c r="I64" s="20">
        <f t="shared" si="11"/>
        <v>4.1133563985413328</v>
      </c>
      <c r="J64" s="20">
        <f t="shared" si="11"/>
        <v>3.8899737531618794</v>
      </c>
      <c r="K64" s="20">
        <f t="shared" si="11"/>
        <v>3.2203417756215638</v>
      </c>
      <c r="L64" s="20">
        <f t="shared" si="11"/>
        <v>3.7444254228990843</v>
      </c>
      <c r="M64" s="20">
        <f t="shared" si="11"/>
        <v>3.3889599212538966</v>
      </c>
      <c r="N64" s="20">
        <f t="shared" si="11"/>
        <v>3.5450311765431746</v>
      </c>
      <c r="O64" s="20">
        <f t="shared" si="11"/>
        <v>3.372730918701567</v>
      </c>
      <c r="P64" s="20">
        <f t="shared" si="11"/>
        <v>3.2922915437033859</v>
      </c>
      <c r="Q64" s="20">
        <f t="shared" si="11"/>
        <v>3.0655599986100786</v>
      </c>
    </row>
    <row r="65" spans="1:17" ht="15" customHeight="1" x14ac:dyDescent="0.15">
      <c r="A65" s="3" t="s">
        <v>119</v>
      </c>
      <c r="B65" s="20" t="e">
        <f t="shared" si="9"/>
        <v>#DIV/0!</v>
      </c>
      <c r="C65" s="20" t="e">
        <f t="shared" si="11"/>
        <v>#DIV/0!</v>
      </c>
      <c r="D65" s="20">
        <f t="shared" si="11"/>
        <v>5.8073272374522578</v>
      </c>
      <c r="E65" s="20">
        <f t="shared" si="11"/>
        <v>7.5549657294451924</v>
      </c>
      <c r="F65" s="20">
        <f t="shared" si="11"/>
        <v>8.2248061786166566</v>
      </c>
      <c r="G65" s="20">
        <f t="shared" si="11"/>
        <v>21.084842679536798</v>
      </c>
      <c r="H65" s="20">
        <f t="shared" si="11"/>
        <v>17.357164834608479</v>
      </c>
      <c r="I65" s="20">
        <f t="shared" si="11"/>
        <v>7.8627827603274874</v>
      </c>
      <c r="J65" s="20">
        <f t="shared" si="11"/>
        <v>14.547583742795434</v>
      </c>
      <c r="K65" s="20">
        <f t="shared" si="11"/>
        <v>11.413490386156425</v>
      </c>
      <c r="L65" s="20">
        <f t="shared" si="11"/>
        <v>4.2198587684645563</v>
      </c>
      <c r="M65" s="20">
        <f t="shared" si="11"/>
        <v>6.3961678979425489</v>
      </c>
      <c r="N65" s="20">
        <f t="shared" si="11"/>
        <v>13.229274416039658</v>
      </c>
      <c r="O65" s="20">
        <f t="shared" si="11"/>
        <v>11.956039695849205</v>
      </c>
      <c r="P65" s="20">
        <f t="shared" si="11"/>
        <v>11.142150024145517</v>
      </c>
      <c r="Q65" s="20">
        <f t="shared" si="11"/>
        <v>10.024126035883135</v>
      </c>
    </row>
    <row r="66" spans="1:17" ht="15" customHeight="1" x14ac:dyDescent="0.15">
      <c r="A66" s="3" t="s">
        <v>255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>
        <f t="shared" si="11"/>
        <v>0.28335387395018152</v>
      </c>
      <c r="O66" s="20">
        <f t="shared" si="11"/>
        <v>0.30185344542049164</v>
      </c>
      <c r="P66" s="20">
        <f t="shared" si="11"/>
        <v>0.29511187422868485</v>
      </c>
      <c r="Q66" s="20">
        <f t="shared" si="11"/>
        <v>0.34066698507674209</v>
      </c>
    </row>
    <row r="67" spans="1:17" ht="15" customHeight="1" x14ac:dyDescent="0.15">
      <c r="A67" s="3" t="s">
        <v>256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>
        <f t="shared" si="11"/>
        <v>1.8098086142624499</v>
      </c>
      <c r="O67" s="20">
        <f t="shared" si="11"/>
        <v>3.9094100282567457</v>
      </c>
      <c r="P67" s="20">
        <f t="shared" si="11"/>
        <v>7.617575253527928</v>
      </c>
      <c r="Q67" s="20">
        <f t="shared" si="11"/>
        <v>5.4557817660040238</v>
      </c>
    </row>
    <row r="68" spans="1:17" ht="15" customHeight="1" x14ac:dyDescent="0.15">
      <c r="A68" s="3" t="s">
        <v>0</v>
      </c>
      <c r="B68" s="21" t="e">
        <f t="shared" ref="B68:N68" si="12">SUM(B40:B65)-B52-B53</f>
        <v>#DIV/0!</v>
      </c>
      <c r="C68" s="21" t="e">
        <f t="shared" si="12"/>
        <v>#DIV/0!</v>
      </c>
      <c r="D68" s="21">
        <f t="shared" si="12"/>
        <v>99.999999999999986</v>
      </c>
      <c r="E68" s="21">
        <f t="shared" si="12"/>
        <v>100.00000000000001</v>
      </c>
      <c r="F68" s="21">
        <f t="shared" si="12"/>
        <v>100</v>
      </c>
      <c r="G68" s="21">
        <f t="shared" si="12"/>
        <v>100</v>
      </c>
      <c r="H68" s="21">
        <f t="shared" si="12"/>
        <v>100.00000000000001</v>
      </c>
      <c r="I68" s="21">
        <f t="shared" si="12"/>
        <v>100.00000000000001</v>
      </c>
      <c r="J68" s="21">
        <f t="shared" si="12"/>
        <v>100.00000000000003</v>
      </c>
      <c r="K68" s="21">
        <f t="shared" si="12"/>
        <v>100.00000000000001</v>
      </c>
      <c r="L68" s="21">
        <f t="shared" si="12"/>
        <v>99.999999999999986</v>
      </c>
      <c r="M68" s="21">
        <f t="shared" si="12"/>
        <v>99.999999999999986</v>
      </c>
      <c r="N68" s="21">
        <f t="shared" si="12"/>
        <v>99.999999999999986</v>
      </c>
      <c r="O68" s="21">
        <f>SUM(O40:O65)-O52-O53</f>
        <v>99.999999999999986</v>
      </c>
      <c r="P68" s="21">
        <f>SUM(P40:P65)-P52-P53</f>
        <v>99.999999999999986</v>
      </c>
      <c r="Q68" s="21">
        <f>SUM(Q40:Q65)-Q52-Q53</f>
        <v>100.00000000000003</v>
      </c>
    </row>
    <row r="69" spans="1:17" ht="15" customHeight="1" x14ac:dyDescent="0.15">
      <c r="A69" s="3" t="s">
        <v>1</v>
      </c>
      <c r="B69" s="20" t="e">
        <f>+B33/$B$32*100</f>
        <v>#DIV/0!</v>
      </c>
      <c r="C69" s="20" t="e">
        <f t="shared" ref="C69:P72" si="13">+C33/C$32*100</f>
        <v>#DIV/0!</v>
      </c>
      <c r="D69" s="20">
        <f t="shared" si="13"/>
        <v>66.313351342572858</v>
      </c>
      <c r="E69" s="20">
        <f t="shared" si="13"/>
        <v>63.522488865505252</v>
      </c>
      <c r="F69" s="20">
        <f t="shared" si="13"/>
        <v>61.760443605766739</v>
      </c>
      <c r="G69" s="20">
        <f t="shared" si="13"/>
        <v>50.851519431648597</v>
      </c>
      <c r="H69" s="20">
        <f t="shared" si="13"/>
        <v>52.757847586294545</v>
      </c>
      <c r="I69" s="20">
        <f t="shared" si="13"/>
        <v>65.127703978066364</v>
      </c>
      <c r="J69" s="20">
        <f t="shared" si="13"/>
        <v>59.101120508127224</v>
      </c>
      <c r="K69" s="20">
        <f t="shared" si="13"/>
        <v>64.306420762367239</v>
      </c>
      <c r="L69" s="20">
        <f t="shared" si="13"/>
        <v>68.137452767308787</v>
      </c>
      <c r="M69" s="20">
        <f t="shared" si="13"/>
        <v>74.709877636262789</v>
      </c>
      <c r="N69" s="20">
        <f t="shared" si="13"/>
        <v>67.07793602600762</v>
      </c>
      <c r="O69" s="20">
        <f t="shared" si="13"/>
        <v>66.789627075568774</v>
      </c>
      <c r="P69" s="20">
        <f t="shared" si="13"/>
        <v>64.981773488222345</v>
      </c>
      <c r="Q69" s="20">
        <f>+Q33/Q$32*100</f>
        <v>66.043166595013048</v>
      </c>
    </row>
    <row r="70" spans="1:17" ht="15" customHeight="1" x14ac:dyDescent="0.15">
      <c r="A70" s="3" t="s">
        <v>151</v>
      </c>
      <c r="B70" s="20" t="e">
        <f>+B34/$B$32*100</f>
        <v>#DIV/0!</v>
      </c>
      <c r="C70" s="20" t="e">
        <f t="shared" si="13"/>
        <v>#DIV/0!</v>
      </c>
      <c r="D70" s="20">
        <f t="shared" si="13"/>
        <v>33.686648657427142</v>
      </c>
      <c r="E70" s="20">
        <f t="shared" si="13"/>
        <v>36.477511134494748</v>
      </c>
      <c r="F70" s="20">
        <f t="shared" si="13"/>
        <v>38.239556394233261</v>
      </c>
      <c r="G70" s="20">
        <f t="shared" si="13"/>
        <v>49.148480568351403</v>
      </c>
      <c r="H70" s="20">
        <f t="shared" si="13"/>
        <v>47.242152413705455</v>
      </c>
      <c r="I70" s="20">
        <f t="shared" si="13"/>
        <v>34.872296021933636</v>
      </c>
      <c r="J70" s="20">
        <f t="shared" si="13"/>
        <v>40.898879491872769</v>
      </c>
      <c r="K70" s="20">
        <f t="shared" si="13"/>
        <v>35.693579237632768</v>
      </c>
      <c r="L70" s="20">
        <f t="shared" si="13"/>
        <v>31.862547232691206</v>
      </c>
      <c r="M70" s="20">
        <f t="shared" si="13"/>
        <v>25.290122363737211</v>
      </c>
      <c r="N70" s="20">
        <f t="shared" si="13"/>
        <v>32.92206397399238</v>
      </c>
      <c r="O70" s="20">
        <f t="shared" si="13"/>
        <v>33.210372924431233</v>
      </c>
      <c r="P70" s="20">
        <f t="shared" si="13"/>
        <v>35.018226511777648</v>
      </c>
      <c r="Q70" s="20">
        <f>+Q34/Q$32*100</f>
        <v>33.956833404986959</v>
      </c>
    </row>
    <row r="71" spans="1:17" ht="15" customHeight="1" x14ac:dyDescent="0.15">
      <c r="A71" s="3" t="s">
        <v>3</v>
      </c>
      <c r="B71" s="20" t="e">
        <f>+B35/$B$32*100</f>
        <v>#DIV/0!</v>
      </c>
      <c r="C71" s="20" t="e">
        <f t="shared" si="13"/>
        <v>#DIV/0!</v>
      </c>
      <c r="D71" s="20">
        <f t="shared" si="13"/>
        <v>37.425305881568228</v>
      </c>
      <c r="E71" s="20">
        <f t="shared" si="13"/>
        <v>40.447041947892004</v>
      </c>
      <c r="F71" s="20">
        <f t="shared" si="13"/>
        <v>36.614743769306813</v>
      </c>
      <c r="G71" s="20">
        <f t="shared" si="13"/>
        <v>35.343065196687853</v>
      </c>
      <c r="H71" s="20">
        <f t="shared" si="13"/>
        <v>36.130670144188954</v>
      </c>
      <c r="I71" s="20">
        <f t="shared" si="13"/>
        <v>33.846622272386554</v>
      </c>
      <c r="J71" s="20">
        <f t="shared" si="13"/>
        <v>32.092740244401107</v>
      </c>
      <c r="K71" s="20">
        <f t="shared" si="13"/>
        <v>30.994621280318018</v>
      </c>
      <c r="L71" s="20">
        <f t="shared" si="13"/>
        <v>32.538855637271276</v>
      </c>
      <c r="M71" s="20">
        <f t="shared" si="13"/>
        <v>34.269333027792896</v>
      </c>
      <c r="N71" s="20">
        <f t="shared" si="13"/>
        <v>32.302966227569726</v>
      </c>
      <c r="O71" s="20">
        <f t="shared" si="13"/>
        <v>33.963489112554136</v>
      </c>
      <c r="P71" s="20">
        <f t="shared" si="13"/>
        <v>36.630392498792723</v>
      </c>
      <c r="Q71" s="20">
        <f>+Q35/Q$32*100</f>
        <v>36.573206950424094</v>
      </c>
    </row>
    <row r="72" spans="1:17" ht="15" customHeight="1" x14ac:dyDescent="0.15">
      <c r="A72" s="3" t="s">
        <v>2</v>
      </c>
      <c r="B72" s="20" t="e">
        <f>+B36/$B$32*100</f>
        <v>#DIV/0!</v>
      </c>
      <c r="C72" s="20" t="e">
        <f t="shared" si="13"/>
        <v>#DIV/0!</v>
      </c>
      <c r="D72" s="20">
        <f t="shared" si="13"/>
        <v>62.574694118431772</v>
      </c>
      <c r="E72" s="20">
        <f t="shared" si="13"/>
        <v>59.552958052107996</v>
      </c>
      <c r="F72" s="20">
        <f t="shared" si="13"/>
        <v>63.385256230693187</v>
      </c>
      <c r="G72" s="20">
        <f t="shared" si="13"/>
        <v>64.65693480331214</v>
      </c>
      <c r="H72" s="20">
        <f t="shared" si="13"/>
        <v>63.869329855811053</v>
      </c>
      <c r="I72" s="20">
        <f t="shared" si="13"/>
        <v>66.153377727613446</v>
      </c>
      <c r="J72" s="20">
        <f t="shared" si="13"/>
        <v>67.907259755598886</v>
      </c>
      <c r="K72" s="20">
        <f t="shared" si="13"/>
        <v>69.005378719681971</v>
      </c>
      <c r="L72" s="20">
        <f t="shared" si="13"/>
        <v>67.461144362728731</v>
      </c>
      <c r="M72" s="20">
        <f t="shared" si="13"/>
        <v>65.730666972207104</v>
      </c>
      <c r="N72" s="20">
        <f t="shared" si="13"/>
        <v>67.697033772430288</v>
      </c>
      <c r="O72" s="20">
        <f t="shared" si="13"/>
        <v>66.036510887445871</v>
      </c>
      <c r="P72" s="20">
        <f t="shared" si="13"/>
        <v>63.369607501207284</v>
      </c>
      <c r="Q72" s="20">
        <f>+Q36/Q$32*100</f>
        <v>63.426793049575906</v>
      </c>
    </row>
    <row r="73" spans="1:17" ht="15" customHeight="1" x14ac:dyDescent="0.15"/>
    <row r="74" spans="1:17" ht="15" customHeight="1" x14ac:dyDescent="0.15"/>
    <row r="75" spans="1:17" ht="15" customHeight="1" x14ac:dyDescent="0.15"/>
    <row r="76" spans="1:17" ht="15" customHeight="1" x14ac:dyDescent="0.15"/>
    <row r="77" spans="1:17" ht="15" customHeight="1" x14ac:dyDescent="0.15"/>
    <row r="78" spans="1:17" ht="15" customHeight="1" x14ac:dyDescent="0.15"/>
    <row r="79" spans="1:17" ht="15" customHeight="1" x14ac:dyDescent="0.15"/>
    <row r="80" spans="1:17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</sheetData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/>
  </sheetPr>
  <dimension ref="A1:Q554"/>
  <sheetViews>
    <sheetView workbookViewId="0">
      <selection activeCell="D24" sqref="D24"/>
    </sheetView>
  </sheetViews>
  <sheetFormatPr defaultColWidth="9" defaultRowHeight="12" x14ac:dyDescent="0.15"/>
  <cols>
    <col min="1" max="1" width="24.77734375" style="1" customWidth="1"/>
    <col min="2" max="9" width="8.6640625" style="1" customWidth="1"/>
    <col min="10" max="11" width="8.6640625" style="75" customWidth="1"/>
    <col min="12" max="12" width="8.6640625" style="1" customWidth="1"/>
    <col min="13" max="13" width="8.6640625" style="51" customWidth="1"/>
    <col min="14" max="35" width="8.6640625" style="1" customWidth="1"/>
    <col min="36" max="16384" width="9" style="1"/>
  </cols>
  <sheetData>
    <row r="1" spans="1:17" ht="15" customHeight="1" x14ac:dyDescent="0.2">
      <c r="A1" s="22" t="s">
        <v>77</v>
      </c>
      <c r="L1" s="23" t="str">
        <f>[4]財政指標!$M$1</f>
        <v>湯津上村</v>
      </c>
      <c r="P1" s="23" t="str">
        <f>[4]財政指標!$M$1</f>
        <v>湯津上村</v>
      </c>
      <c r="Q1" s="51"/>
    </row>
    <row r="2" spans="1:17" ht="15" customHeight="1" x14ac:dyDescent="0.15">
      <c r="M2" s="18" t="s">
        <v>148</v>
      </c>
      <c r="Q2" s="18" t="s">
        <v>148</v>
      </c>
    </row>
    <row r="3" spans="1:17" ht="15" customHeight="1" x14ac:dyDescent="0.15">
      <c r="A3" s="2"/>
      <c r="B3" s="2" t="s">
        <v>168</v>
      </c>
      <c r="C3" s="2" t="s">
        <v>197</v>
      </c>
      <c r="D3" s="2" t="s">
        <v>198</v>
      </c>
      <c r="E3" s="2" t="s">
        <v>199</v>
      </c>
      <c r="F3" s="2" t="s">
        <v>200</v>
      </c>
      <c r="G3" s="2" t="s">
        <v>201</v>
      </c>
      <c r="H3" s="2" t="s">
        <v>202</v>
      </c>
      <c r="I3" s="2" t="s">
        <v>203</v>
      </c>
      <c r="J3" s="76" t="s">
        <v>224</v>
      </c>
      <c r="K3" s="76" t="s">
        <v>226</v>
      </c>
      <c r="L3" s="2" t="s">
        <v>228</v>
      </c>
      <c r="M3" s="2" t="s">
        <v>230</v>
      </c>
      <c r="N3" s="2" t="s">
        <v>264</v>
      </c>
      <c r="O3" s="2" t="s">
        <v>265</v>
      </c>
      <c r="P3" s="2" t="s">
        <v>266</v>
      </c>
      <c r="Q3" s="2" t="s">
        <v>267</v>
      </c>
    </row>
    <row r="4" spans="1:17" ht="15" customHeight="1" x14ac:dyDescent="0.15">
      <c r="A4" s="3" t="s">
        <v>231</v>
      </c>
      <c r="B4" s="12"/>
      <c r="C4" s="12"/>
      <c r="D4" s="12">
        <v>507348</v>
      </c>
      <c r="E4" s="12">
        <v>513455</v>
      </c>
      <c r="F4" s="12">
        <v>497532</v>
      </c>
      <c r="G4" s="12">
        <v>470327</v>
      </c>
      <c r="H4" s="12">
        <v>492028</v>
      </c>
      <c r="I4" s="12">
        <v>474045</v>
      </c>
      <c r="J4" s="12">
        <v>534771</v>
      </c>
      <c r="K4" s="12">
        <v>517162</v>
      </c>
      <c r="L4" s="12">
        <v>522878</v>
      </c>
      <c r="M4" s="12">
        <v>651706</v>
      </c>
      <c r="N4" s="12">
        <v>642693</v>
      </c>
      <c r="O4" s="12">
        <v>607036</v>
      </c>
      <c r="P4" s="12">
        <v>585959</v>
      </c>
      <c r="Q4" s="12">
        <v>583102</v>
      </c>
    </row>
    <row r="5" spans="1:17" ht="15" customHeight="1" x14ac:dyDescent="0.15">
      <c r="A5" s="3" t="s">
        <v>232</v>
      </c>
      <c r="B5" s="12"/>
      <c r="C5" s="12"/>
      <c r="D5" s="12">
        <v>54989</v>
      </c>
      <c r="E5" s="12">
        <v>60692</v>
      </c>
      <c r="F5" s="12">
        <v>65680</v>
      </c>
      <c r="G5" s="12">
        <v>69038</v>
      </c>
      <c r="H5" s="12">
        <v>71139</v>
      </c>
      <c r="I5" s="12">
        <v>72854</v>
      </c>
      <c r="J5" s="12">
        <v>54518</v>
      </c>
      <c r="K5" s="12">
        <v>46067</v>
      </c>
      <c r="L5" s="12">
        <v>49419</v>
      </c>
      <c r="M5" s="12">
        <v>51074</v>
      </c>
      <c r="N5" s="12">
        <v>51463</v>
      </c>
      <c r="O5" s="12">
        <v>53153</v>
      </c>
      <c r="P5" s="12">
        <v>56245</v>
      </c>
      <c r="Q5" s="12">
        <v>69886</v>
      </c>
    </row>
    <row r="6" spans="1:17" ht="15" customHeight="1" x14ac:dyDescent="0.15">
      <c r="A6" s="3" t="s">
        <v>233</v>
      </c>
      <c r="B6" s="12"/>
      <c r="C6" s="12"/>
      <c r="D6" s="12">
        <v>18527</v>
      </c>
      <c r="E6" s="12">
        <v>13666</v>
      </c>
      <c r="F6" s="12">
        <v>14556</v>
      </c>
      <c r="G6" s="12">
        <v>18847</v>
      </c>
      <c r="H6" s="12">
        <v>13211</v>
      </c>
      <c r="I6" s="12">
        <v>7418</v>
      </c>
      <c r="J6" s="12">
        <v>5764</v>
      </c>
      <c r="K6" s="12">
        <v>4584</v>
      </c>
      <c r="L6" s="12">
        <v>4242</v>
      </c>
      <c r="M6" s="12">
        <v>17715</v>
      </c>
      <c r="N6" s="12">
        <v>17865</v>
      </c>
      <c r="O6" s="12">
        <v>5683</v>
      </c>
      <c r="P6" s="12">
        <v>3909</v>
      </c>
      <c r="Q6" s="12">
        <v>3751</v>
      </c>
    </row>
    <row r="7" spans="1:17" ht="15" customHeight="1" x14ac:dyDescent="0.15">
      <c r="A7" s="3" t="s">
        <v>234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>
        <v>591</v>
      </c>
    </row>
    <row r="8" spans="1:17" ht="15" customHeight="1" x14ac:dyDescent="0.15">
      <c r="A8" s="3" t="s">
        <v>235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>
        <v>676</v>
      </c>
    </row>
    <row r="9" spans="1:17" ht="15" customHeight="1" x14ac:dyDescent="0.15">
      <c r="A9" s="3" t="s">
        <v>236</v>
      </c>
      <c r="B9" s="12"/>
      <c r="C9" s="12"/>
      <c r="D9" s="12"/>
      <c r="E9" s="12"/>
      <c r="F9" s="12"/>
      <c r="G9" s="12"/>
      <c r="H9" s="12"/>
      <c r="I9" s="12"/>
      <c r="J9" s="12">
        <v>11601</v>
      </c>
      <c r="K9" s="12">
        <v>50663</v>
      </c>
      <c r="L9" s="12">
        <v>48067</v>
      </c>
      <c r="M9" s="12">
        <v>49570</v>
      </c>
      <c r="N9" s="12">
        <v>47463</v>
      </c>
      <c r="O9" s="12">
        <v>41364</v>
      </c>
      <c r="P9" s="12">
        <v>47816</v>
      </c>
      <c r="Q9" s="12">
        <v>52769</v>
      </c>
    </row>
    <row r="10" spans="1:17" ht="15" customHeight="1" x14ac:dyDescent="0.15">
      <c r="A10" s="3" t="s">
        <v>237</v>
      </c>
      <c r="B10" s="12"/>
      <c r="C10" s="12"/>
      <c r="D10" s="12">
        <v>52682</v>
      </c>
      <c r="E10" s="12">
        <v>50557</v>
      </c>
      <c r="F10" s="12">
        <v>45019</v>
      </c>
      <c r="G10" s="12">
        <v>36257</v>
      </c>
      <c r="H10" s="12">
        <v>32396</v>
      </c>
      <c r="I10" s="12">
        <v>31358</v>
      </c>
      <c r="J10" s="12">
        <v>24348</v>
      </c>
      <c r="K10" s="12">
        <v>22240</v>
      </c>
      <c r="L10" s="12">
        <v>20012</v>
      </c>
      <c r="M10" s="12">
        <v>17674</v>
      </c>
      <c r="N10" s="12">
        <v>16593</v>
      </c>
      <c r="O10" s="12">
        <v>13863</v>
      </c>
      <c r="P10" s="12">
        <v>18529</v>
      </c>
      <c r="Q10" s="12">
        <v>16755</v>
      </c>
    </row>
    <row r="11" spans="1:17" ht="15" customHeight="1" x14ac:dyDescent="0.15">
      <c r="A11" s="3" t="s">
        <v>238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>
        <v>0</v>
      </c>
      <c r="N11" s="12">
        <v>0</v>
      </c>
      <c r="O11" s="12">
        <v>0</v>
      </c>
      <c r="P11" s="12">
        <v>0</v>
      </c>
      <c r="Q11" s="12">
        <v>0</v>
      </c>
    </row>
    <row r="12" spans="1:17" ht="15" customHeight="1" x14ac:dyDescent="0.15">
      <c r="A12" s="3" t="s">
        <v>239</v>
      </c>
      <c r="B12" s="12"/>
      <c r="C12" s="12"/>
      <c r="D12" s="12">
        <v>48448</v>
      </c>
      <c r="E12" s="12">
        <v>45306</v>
      </c>
      <c r="F12" s="12">
        <v>39544</v>
      </c>
      <c r="G12" s="12">
        <v>45907</v>
      </c>
      <c r="H12" s="12">
        <v>48589</v>
      </c>
      <c r="I12" s="12">
        <v>48777</v>
      </c>
      <c r="J12" s="12">
        <v>39037</v>
      </c>
      <c r="K12" s="12">
        <v>34038</v>
      </c>
      <c r="L12" s="12">
        <v>35378</v>
      </c>
      <c r="M12" s="12">
        <v>33673</v>
      </c>
      <c r="N12" s="12">
        <v>34835</v>
      </c>
      <c r="O12" s="12">
        <v>31541</v>
      </c>
      <c r="P12" s="12">
        <v>35799</v>
      </c>
      <c r="Q12" s="12">
        <v>34459</v>
      </c>
    </row>
    <row r="13" spans="1:17" ht="15" customHeight="1" x14ac:dyDescent="0.15">
      <c r="A13" s="3" t="s">
        <v>240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>
        <v>0</v>
      </c>
      <c r="N13" s="12">
        <v>0</v>
      </c>
      <c r="O13" s="12">
        <v>0</v>
      </c>
      <c r="P13" s="12">
        <v>0</v>
      </c>
      <c r="Q13" s="12">
        <v>0</v>
      </c>
    </row>
    <row r="14" spans="1:17" ht="15" customHeight="1" x14ac:dyDescent="0.15">
      <c r="A14" s="3" t="s">
        <v>104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>
        <v>11127</v>
      </c>
      <c r="M14" s="12">
        <v>13884</v>
      </c>
      <c r="N14" s="12">
        <v>16981</v>
      </c>
      <c r="O14" s="12">
        <v>16333</v>
      </c>
      <c r="P14" s="12">
        <v>12956</v>
      </c>
      <c r="Q14" s="12">
        <v>14883</v>
      </c>
    </row>
    <row r="15" spans="1:17" ht="15" customHeight="1" x14ac:dyDescent="0.15">
      <c r="A15" s="3" t="s">
        <v>241</v>
      </c>
      <c r="B15" s="12"/>
      <c r="C15" s="12"/>
      <c r="D15" s="12">
        <v>1110697</v>
      </c>
      <c r="E15" s="12">
        <v>1162174</v>
      </c>
      <c r="F15" s="12">
        <v>1202923</v>
      </c>
      <c r="G15" s="12">
        <v>1228011</v>
      </c>
      <c r="H15" s="12">
        <v>1278846</v>
      </c>
      <c r="I15" s="12">
        <v>1332668</v>
      </c>
      <c r="J15" s="12">
        <v>1303238</v>
      </c>
      <c r="K15" s="12">
        <v>1360644</v>
      </c>
      <c r="L15" s="12">
        <v>1388866</v>
      </c>
      <c r="M15" s="12">
        <v>1317958</v>
      </c>
      <c r="N15" s="12">
        <v>1147247</v>
      </c>
      <c r="O15" s="12">
        <v>1019163</v>
      </c>
      <c r="P15" s="12">
        <v>918518</v>
      </c>
      <c r="Q15" s="12">
        <v>850493</v>
      </c>
    </row>
    <row r="16" spans="1:17" ht="15" customHeight="1" x14ac:dyDescent="0.15">
      <c r="A16" s="3" t="s">
        <v>242</v>
      </c>
      <c r="B16" s="12"/>
      <c r="C16" s="12"/>
      <c r="D16" s="12">
        <v>1019738</v>
      </c>
      <c r="E16" s="12">
        <v>1070248</v>
      </c>
      <c r="F16" s="12"/>
      <c r="G16" s="12"/>
      <c r="H16" s="12"/>
      <c r="I16" s="12"/>
      <c r="J16" s="12">
        <v>1198034</v>
      </c>
      <c r="K16" s="12">
        <v>1245238</v>
      </c>
      <c r="L16" s="12">
        <v>1246445</v>
      </c>
      <c r="M16" s="12">
        <v>1166547</v>
      </c>
      <c r="N16" s="12">
        <v>1002508</v>
      </c>
      <c r="O16" s="12">
        <v>879859</v>
      </c>
      <c r="P16" s="12">
        <v>789923</v>
      </c>
      <c r="Q16" s="12">
        <v>734574</v>
      </c>
    </row>
    <row r="17" spans="1:17" ht="15" customHeight="1" x14ac:dyDescent="0.15">
      <c r="A17" s="3" t="s">
        <v>243</v>
      </c>
      <c r="B17" s="12"/>
      <c r="C17" s="12"/>
      <c r="D17" s="12">
        <v>90959</v>
      </c>
      <c r="E17" s="12">
        <v>91926</v>
      </c>
      <c r="F17" s="12"/>
      <c r="G17" s="12"/>
      <c r="H17" s="12"/>
      <c r="I17" s="12"/>
      <c r="J17" s="12">
        <v>105204</v>
      </c>
      <c r="K17" s="12">
        <v>115406</v>
      </c>
      <c r="L17" s="12">
        <v>142421</v>
      </c>
      <c r="M17" s="12">
        <v>151411</v>
      </c>
      <c r="N17" s="12">
        <v>144739</v>
      </c>
      <c r="O17" s="12">
        <v>139304</v>
      </c>
      <c r="P17" s="12">
        <v>128595</v>
      </c>
      <c r="Q17" s="12">
        <v>115919</v>
      </c>
    </row>
    <row r="18" spans="1:17" ht="15" customHeight="1" x14ac:dyDescent="0.15">
      <c r="A18" s="3" t="s">
        <v>244</v>
      </c>
      <c r="B18" s="12"/>
      <c r="C18" s="12"/>
      <c r="D18" s="12">
        <v>867</v>
      </c>
      <c r="E18" s="12">
        <v>855</v>
      </c>
      <c r="F18" s="12">
        <v>959</v>
      </c>
      <c r="G18" s="12">
        <v>1105</v>
      </c>
      <c r="H18" s="12">
        <v>1084</v>
      </c>
      <c r="I18" s="12">
        <v>990</v>
      </c>
      <c r="J18" s="12">
        <v>984</v>
      </c>
      <c r="K18" s="12">
        <v>959</v>
      </c>
      <c r="L18" s="12">
        <v>924</v>
      </c>
      <c r="M18" s="12">
        <v>800</v>
      </c>
      <c r="N18" s="12">
        <v>852</v>
      </c>
      <c r="O18" s="12">
        <v>814</v>
      </c>
      <c r="P18" s="12">
        <v>903</v>
      </c>
      <c r="Q18" s="12">
        <v>893</v>
      </c>
    </row>
    <row r="19" spans="1:17" ht="15" customHeight="1" x14ac:dyDescent="0.15">
      <c r="A19" s="3" t="s">
        <v>245</v>
      </c>
      <c r="B19" s="12"/>
      <c r="C19" s="12"/>
      <c r="D19" s="12">
        <v>242</v>
      </c>
      <c r="E19" s="12">
        <v>247</v>
      </c>
      <c r="F19" s="12">
        <v>7621</v>
      </c>
      <c r="G19" s="12">
        <v>8052</v>
      </c>
      <c r="H19" s="12">
        <v>13944</v>
      </c>
      <c r="I19" s="12">
        <v>16543</v>
      </c>
      <c r="J19" s="6">
        <v>14814</v>
      </c>
      <c r="K19" s="7">
        <v>16953</v>
      </c>
      <c r="L19" s="7">
        <v>17459</v>
      </c>
      <c r="M19" s="7">
        <v>3762</v>
      </c>
      <c r="N19" s="7">
        <v>54527</v>
      </c>
      <c r="O19" s="7">
        <v>6157</v>
      </c>
      <c r="P19" s="7">
        <v>6120</v>
      </c>
      <c r="Q19" s="7">
        <v>10798</v>
      </c>
    </row>
    <row r="20" spans="1:17" ht="15" customHeight="1" x14ac:dyDescent="0.15">
      <c r="A20" s="3" t="s">
        <v>246</v>
      </c>
      <c r="B20" s="12"/>
      <c r="C20" s="12"/>
      <c r="D20" s="12">
        <v>40978</v>
      </c>
      <c r="E20" s="12">
        <v>42629</v>
      </c>
      <c r="F20" s="12">
        <v>60514</v>
      </c>
      <c r="G20" s="12">
        <v>58244</v>
      </c>
      <c r="H20" s="12">
        <v>54839</v>
      </c>
      <c r="I20" s="12">
        <v>58202</v>
      </c>
      <c r="J20" s="6">
        <v>56335</v>
      </c>
      <c r="K20" s="7">
        <v>60442</v>
      </c>
      <c r="L20" s="7">
        <v>60231</v>
      </c>
      <c r="M20" s="7">
        <v>57623</v>
      </c>
      <c r="N20" s="7">
        <v>61951</v>
      </c>
      <c r="O20" s="7">
        <v>57108</v>
      </c>
      <c r="P20" s="7">
        <v>51824</v>
      </c>
      <c r="Q20" s="7">
        <v>52010</v>
      </c>
    </row>
    <row r="21" spans="1:17" ht="15" customHeight="1" x14ac:dyDescent="0.15">
      <c r="A21" s="4" t="s">
        <v>247</v>
      </c>
      <c r="B21" s="12"/>
      <c r="C21" s="12"/>
      <c r="D21" s="12">
        <v>2435</v>
      </c>
      <c r="E21" s="12">
        <v>2475</v>
      </c>
      <c r="F21" s="12">
        <v>2663</v>
      </c>
      <c r="G21" s="12">
        <v>2869</v>
      </c>
      <c r="H21" s="12">
        <v>2557</v>
      </c>
      <c r="I21" s="12">
        <v>2617</v>
      </c>
      <c r="J21" s="6">
        <v>2564</v>
      </c>
      <c r="K21" s="8">
        <v>2920</v>
      </c>
      <c r="L21" s="8">
        <v>3012</v>
      </c>
      <c r="M21" s="8">
        <v>2779</v>
      </c>
      <c r="N21" s="8">
        <v>2960</v>
      </c>
      <c r="O21" s="8">
        <v>2854</v>
      </c>
      <c r="P21" s="8">
        <v>3022</v>
      </c>
      <c r="Q21" s="8">
        <v>3293</v>
      </c>
    </row>
    <row r="22" spans="1:17" ht="15" customHeight="1" x14ac:dyDescent="0.15">
      <c r="A22" s="3" t="s">
        <v>248</v>
      </c>
      <c r="B22" s="12"/>
      <c r="C22" s="12"/>
      <c r="D22" s="12">
        <v>155053</v>
      </c>
      <c r="E22" s="12">
        <v>77509</v>
      </c>
      <c r="F22" s="12">
        <v>150556</v>
      </c>
      <c r="G22" s="12">
        <v>151061</v>
      </c>
      <c r="H22" s="12">
        <v>112772</v>
      </c>
      <c r="I22" s="12">
        <v>174493</v>
      </c>
      <c r="J22" s="6">
        <v>146850</v>
      </c>
      <c r="K22" s="7">
        <v>178208</v>
      </c>
      <c r="L22" s="7">
        <v>197110</v>
      </c>
      <c r="M22" s="7">
        <v>133783</v>
      </c>
      <c r="N22" s="7">
        <v>200816</v>
      </c>
      <c r="O22" s="7">
        <v>86283</v>
      </c>
      <c r="P22" s="7">
        <v>218311</v>
      </c>
      <c r="Q22" s="7">
        <v>132282</v>
      </c>
    </row>
    <row r="23" spans="1:17" ht="15" customHeight="1" x14ac:dyDescent="0.15">
      <c r="A23" s="3" t="s">
        <v>249</v>
      </c>
      <c r="B23" s="12"/>
      <c r="C23" s="12"/>
      <c r="D23" s="12">
        <v>198006</v>
      </c>
      <c r="E23" s="12">
        <v>166600</v>
      </c>
      <c r="F23" s="12">
        <v>250978</v>
      </c>
      <c r="G23" s="12">
        <v>423357</v>
      </c>
      <c r="H23" s="12">
        <v>313916</v>
      </c>
      <c r="I23" s="12">
        <v>527085</v>
      </c>
      <c r="J23" s="6">
        <v>258579</v>
      </c>
      <c r="K23" s="7">
        <v>156702</v>
      </c>
      <c r="L23" s="7">
        <v>211428</v>
      </c>
      <c r="M23" s="7">
        <v>140804</v>
      </c>
      <c r="N23" s="7">
        <v>213974</v>
      </c>
      <c r="O23" s="7">
        <v>98414</v>
      </c>
      <c r="P23" s="7">
        <v>131649</v>
      </c>
      <c r="Q23" s="7">
        <v>146041</v>
      </c>
    </row>
    <row r="24" spans="1:17" ht="15" customHeight="1" x14ac:dyDescent="0.15">
      <c r="A24" s="3" t="s">
        <v>250</v>
      </c>
      <c r="B24" s="12"/>
      <c r="C24" s="12"/>
      <c r="D24" s="12">
        <v>38661</v>
      </c>
      <c r="E24" s="12">
        <v>32232</v>
      </c>
      <c r="F24" s="12">
        <v>269919</v>
      </c>
      <c r="G24" s="12">
        <v>33379</v>
      </c>
      <c r="H24" s="12">
        <v>17649</v>
      </c>
      <c r="I24" s="12">
        <v>16211</v>
      </c>
      <c r="J24" s="6">
        <v>5644</v>
      </c>
      <c r="K24" s="7">
        <v>4156</v>
      </c>
      <c r="L24" s="7">
        <v>18259</v>
      </c>
      <c r="M24" s="7">
        <v>16341</v>
      </c>
      <c r="N24" s="7">
        <v>4269</v>
      </c>
      <c r="O24" s="7">
        <v>2148</v>
      </c>
      <c r="P24" s="7">
        <v>1645</v>
      </c>
      <c r="Q24" s="7">
        <v>2061</v>
      </c>
    </row>
    <row r="25" spans="1:17" ht="15" customHeight="1" x14ac:dyDescent="0.15">
      <c r="A25" s="3" t="s">
        <v>115</v>
      </c>
      <c r="B25" s="12"/>
      <c r="C25" s="12"/>
      <c r="D25" s="12">
        <v>3700</v>
      </c>
      <c r="E25" s="12">
        <v>380</v>
      </c>
      <c r="F25" s="12">
        <v>501</v>
      </c>
      <c r="G25" s="12">
        <v>700</v>
      </c>
      <c r="H25" s="12">
        <v>12259</v>
      </c>
      <c r="I25" s="12">
        <v>2200</v>
      </c>
      <c r="J25" s="6">
        <v>4410</v>
      </c>
      <c r="K25" s="7">
        <v>2496</v>
      </c>
      <c r="L25" s="7">
        <v>1750</v>
      </c>
      <c r="M25" s="7">
        <v>4181</v>
      </c>
      <c r="N25" s="7">
        <v>2300</v>
      </c>
      <c r="O25" s="7">
        <v>40</v>
      </c>
      <c r="P25" s="7">
        <v>690</v>
      </c>
      <c r="Q25" s="7">
        <v>1020</v>
      </c>
    </row>
    <row r="26" spans="1:17" ht="15" customHeight="1" x14ac:dyDescent="0.15">
      <c r="A26" s="3" t="s">
        <v>251</v>
      </c>
      <c r="B26" s="12"/>
      <c r="C26" s="12"/>
      <c r="D26" s="12">
        <v>9750</v>
      </c>
      <c r="E26" s="12">
        <v>3355</v>
      </c>
      <c r="F26" s="12">
        <v>0</v>
      </c>
      <c r="G26" s="12">
        <v>0</v>
      </c>
      <c r="H26" s="12">
        <v>4900</v>
      </c>
      <c r="I26" s="12">
        <v>43000</v>
      </c>
      <c r="J26" s="6">
        <v>40000</v>
      </c>
      <c r="K26" s="13">
        <v>0</v>
      </c>
      <c r="L26" s="13">
        <v>0</v>
      </c>
      <c r="M26" s="13">
        <v>0</v>
      </c>
      <c r="N26" s="13">
        <v>59520</v>
      </c>
      <c r="O26" s="13">
        <v>92249</v>
      </c>
      <c r="P26" s="13">
        <v>896403</v>
      </c>
      <c r="Q26" s="13">
        <v>366195</v>
      </c>
    </row>
    <row r="27" spans="1:17" ht="15" customHeight="1" x14ac:dyDescent="0.15">
      <c r="A27" s="3" t="s">
        <v>252</v>
      </c>
      <c r="B27" s="12"/>
      <c r="C27" s="12"/>
      <c r="D27" s="12">
        <v>208429</v>
      </c>
      <c r="E27" s="12">
        <v>103351</v>
      </c>
      <c r="F27" s="12">
        <v>162125</v>
      </c>
      <c r="G27" s="12">
        <v>145784</v>
      </c>
      <c r="H27" s="12">
        <v>215192</v>
      </c>
      <c r="I27" s="12">
        <v>177417</v>
      </c>
      <c r="J27" s="6">
        <v>237062</v>
      </c>
      <c r="K27" s="7">
        <v>196431</v>
      </c>
      <c r="L27" s="7">
        <v>293008</v>
      </c>
      <c r="M27" s="7">
        <v>267609</v>
      </c>
      <c r="N27" s="7">
        <v>194070</v>
      </c>
      <c r="O27" s="7">
        <v>295599</v>
      </c>
      <c r="P27" s="7">
        <v>194562</v>
      </c>
      <c r="Q27" s="7">
        <v>790559</v>
      </c>
    </row>
    <row r="28" spans="1:17" ht="15" customHeight="1" x14ac:dyDescent="0.15">
      <c r="A28" s="3" t="s">
        <v>253</v>
      </c>
      <c r="B28" s="12"/>
      <c r="C28" s="12"/>
      <c r="D28" s="12">
        <v>48903</v>
      </c>
      <c r="E28" s="12">
        <v>27446</v>
      </c>
      <c r="F28" s="12">
        <v>72482</v>
      </c>
      <c r="G28" s="12">
        <v>67740</v>
      </c>
      <c r="H28" s="12">
        <v>64868</v>
      </c>
      <c r="I28" s="12">
        <v>72283</v>
      </c>
      <c r="J28" s="6">
        <v>62856</v>
      </c>
      <c r="K28" s="7">
        <v>63872</v>
      </c>
      <c r="L28" s="7">
        <v>63622</v>
      </c>
      <c r="M28" s="7">
        <v>61478</v>
      </c>
      <c r="N28" s="7">
        <v>66296</v>
      </c>
      <c r="O28" s="7">
        <v>65168</v>
      </c>
      <c r="P28" s="7">
        <v>71294</v>
      </c>
      <c r="Q28" s="7">
        <v>87856</v>
      </c>
    </row>
    <row r="29" spans="1:17" ht="15" customHeight="1" x14ac:dyDescent="0.15">
      <c r="A29" s="3" t="s">
        <v>254</v>
      </c>
      <c r="B29" s="12"/>
      <c r="C29" s="12"/>
      <c r="D29" s="12">
        <v>185700</v>
      </c>
      <c r="E29" s="12">
        <v>128000</v>
      </c>
      <c r="F29" s="12">
        <v>168500</v>
      </c>
      <c r="G29" s="12">
        <v>181500</v>
      </c>
      <c r="H29" s="12">
        <v>79500</v>
      </c>
      <c r="I29" s="12">
        <v>132100</v>
      </c>
      <c r="J29" s="6">
        <v>236400</v>
      </c>
      <c r="K29" s="7">
        <v>201800</v>
      </c>
      <c r="L29" s="7">
        <v>132500</v>
      </c>
      <c r="M29" s="7">
        <v>143300</v>
      </c>
      <c r="N29" s="7">
        <v>314000</v>
      </c>
      <c r="O29" s="7">
        <v>234176</v>
      </c>
      <c r="P29" s="7">
        <v>643800</v>
      </c>
      <c r="Q29" s="7">
        <v>250200</v>
      </c>
    </row>
    <row r="30" spans="1:17" ht="15" customHeight="1" x14ac:dyDescent="0.15">
      <c r="A30" s="3" t="s">
        <v>255</v>
      </c>
      <c r="B30" s="78"/>
      <c r="C30" s="78"/>
      <c r="D30" s="78"/>
      <c r="E30" s="12"/>
      <c r="F30" s="12"/>
      <c r="G30" s="12"/>
      <c r="H30" s="12"/>
      <c r="I30" s="12"/>
      <c r="J30" s="6"/>
      <c r="K30" s="7"/>
      <c r="L30" s="7"/>
      <c r="M30" s="7"/>
      <c r="N30" s="7">
        <v>6600</v>
      </c>
      <c r="O30" s="7">
        <v>6200</v>
      </c>
      <c r="P30" s="7">
        <v>4700</v>
      </c>
      <c r="Q30" s="7">
        <v>8700</v>
      </c>
    </row>
    <row r="31" spans="1:17" ht="15" customHeight="1" x14ac:dyDescent="0.15">
      <c r="A31" s="3" t="s">
        <v>256</v>
      </c>
      <c r="B31" s="78"/>
      <c r="C31" s="78"/>
      <c r="D31" s="78"/>
      <c r="E31" s="12"/>
      <c r="F31" s="12"/>
      <c r="G31" s="12"/>
      <c r="H31" s="12"/>
      <c r="I31" s="12"/>
      <c r="J31" s="6"/>
      <c r="K31" s="7"/>
      <c r="L31" s="7"/>
      <c r="M31" s="7"/>
      <c r="N31" s="7">
        <v>61200</v>
      </c>
      <c r="O31" s="7">
        <v>124500</v>
      </c>
      <c r="P31" s="7">
        <v>235000</v>
      </c>
      <c r="Q31" s="7">
        <v>165900</v>
      </c>
    </row>
    <row r="32" spans="1:17" ht="15" customHeight="1" x14ac:dyDescent="0.15">
      <c r="A32" s="3" t="s">
        <v>0</v>
      </c>
      <c r="B32" s="80">
        <f t="shared" ref="B32:Q32" si="0">SUM(B4:B29)-B16-B17</f>
        <v>0</v>
      </c>
      <c r="C32" s="80">
        <f t="shared" si="0"/>
        <v>0</v>
      </c>
      <c r="D32" s="80">
        <f t="shared" si="0"/>
        <v>2685415</v>
      </c>
      <c r="E32" s="6">
        <f t="shared" si="0"/>
        <v>2430929</v>
      </c>
      <c r="F32" s="6">
        <f t="shared" si="0"/>
        <v>3012072</v>
      </c>
      <c r="G32" s="6">
        <f t="shared" si="0"/>
        <v>2942178</v>
      </c>
      <c r="H32" s="6">
        <f t="shared" si="0"/>
        <v>2829689</v>
      </c>
      <c r="I32" s="6">
        <f t="shared" si="0"/>
        <v>3190261</v>
      </c>
      <c r="J32" s="6">
        <f t="shared" si="0"/>
        <v>3039775</v>
      </c>
      <c r="K32" s="6">
        <f t="shared" si="0"/>
        <v>2920337</v>
      </c>
      <c r="L32" s="6">
        <f t="shared" si="0"/>
        <v>3079292</v>
      </c>
      <c r="M32" s="6">
        <f t="shared" si="0"/>
        <v>2985714</v>
      </c>
      <c r="N32" s="6">
        <f t="shared" si="0"/>
        <v>3150675</v>
      </c>
      <c r="O32" s="6">
        <f t="shared" si="0"/>
        <v>2729146</v>
      </c>
      <c r="P32" s="6">
        <f t="shared" si="0"/>
        <v>3899954</v>
      </c>
      <c r="Q32" s="6">
        <f t="shared" si="0"/>
        <v>3470573</v>
      </c>
    </row>
    <row r="33" spans="1:17" ht="15" customHeight="1" x14ac:dyDescent="0.15">
      <c r="A33" s="3" t="s">
        <v>257</v>
      </c>
      <c r="B33" s="12">
        <f t="shared" ref="B33:L33" si="1">+B4+B5+B6+B9+B10+B11+B12+B13+B14+B15+B18</f>
        <v>0</v>
      </c>
      <c r="C33" s="12">
        <f t="shared" si="1"/>
        <v>0</v>
      </c>
      <c r="D33" s="12">
        <f t="shared" si="1"/>
        <v>1793558</v>
      </c>
      <c r="E33" s="12">
        <f t="shared" si="1"/>
        <v>1846705</v>
      </c>
      <c r="F33" s="12">
        <f t="shared" si="1"/>
        <v>1866213</v>
      </c>
      <c r="G33" s="12">
        <f t="shared" si="1"/>
        <v>1869492</v>
      </c>
      <c r="H33" s="12">
        <f t="shared" si="1"/>
        <v>1937293</v>
      </c>
      <c r="I33" s="12">
        <f t="shared" si="1"/>
        <v>1968110</v>
      </c>
      <c r="J33" s="9">
        <f t="shared" si="1"/>
        <v>1974261</v>
      </c>
      <c r="K33" s="9">
        <f t="shared" si="1"/>
        <v>2036357</v>
      </c>
      <c r="L33" s="9">
        <f t="shared" si="1"/>
        <v>2080913</v>
      </c>
      <c r="M33" s="9">
        <f>+M4+M5+M6+M9+M10+M11+M12+M13+M14+M15+M18</f>
        <v>2154054</v>
      </c>
      <c r="N33" s="9">
        <f>+N4+N5+N6+N9+N10+N11+N12+N13+N14+N15+N18</f>
        <v>1975992</v>
      </c>
      <c r="O33" s="9">
        <f>+O4+O5+O6+O9+O10+O11+O12+O13+O14+O15+O18</f>
        <v>1788950</v>
      </c>
      <c r="P33" s="9">
        <f>+P4+P5+P6+P9+P10+P11+P12+P13+P14+P15+P18</f>
        <v>1680634</v>
      </c>
      <c r="Q33" s="9">
        <f>SUM(Q4:Q15)+Q18</f>
        <v>1628258</v>
      </c>
    </row>
    <row r="34" spans="1:17" ht="15" customHeight="1" x14ac:dyDescent="0.15">
      <c r="A34" s="3" t="s">
        <v>151</v>
      </c>
      <c r="B34" s="12">
        <f t="shared" ref="B34:P34" si="2">SUM(B19:B29)</f>
        <v>0</v>
      </c>
      <c r="C34" s="12">
        <f t="shared" si="2"/>
        <v>0</v>
      </c>
      <c r="D34" s="12">
        <f t="shared" si="2"/>
        <v>891857</v>
      </c>
      <c r="E34" s="12">
        <f t="shared" si="2"/>
        <v>584224</v>
      </c>
      <c r="F34" s="12">
        <f t="shared" si="2"/>
        <v>1145859</v>
      </c>
      <c r="G34" s="12">
        <f t="shared" si="2"/>
        <v>1072686</v>
      </c>
      <c r="H34" s="12">
        <f t="shared" si="2"/>
        <v>892396</v>
      </c>
      <c r="I34" s="12">
        <f t="shared" si="2"/>
        <v>1222151</v>
      </c>
      <c r="J34" s="9">
        <f t="shared" si="2"/>
        <v>1065514</v>
      </c>
      <c r="K34" s="9">
        <f t="shared" si="2"/>
        <v>883980</v>
      </c>
      <c r="L34" s="9">
        <f t="shared" si="2"/>
        <v>998379</v>
      </c>
      <c r="M34" s="9">
        <f t="shared" si="2"/>
        <v>831660</v>
      </c>
      <c r="N34" s="9">
        <f t="shared" si="2"/>
        <v>1174683</v>
      </c>
      <c r="O34" s="9">
        <f t="shared" si="2"/>
        <v>940196</v>
      </c>
      <c r="P34" s="9">
        <f t="shared" si="2"/>
        <v>2219320</v>
      </c>
      <c r="Q34" s="9">
        <f>SUM(Q19:Q29)</f>
        <v>1842315</v>
      </c>
    </row>
    <row r="35" spans="1:17" ht="15" customHeight="1" x14ac:dyDescent="0.15">
      <c r="A35" s="3" t="s">
        <v>258</v>
      </c>
      <c r="B35" s="12">
        <f t="shared" ref="B35:L35" si="3">+B4+B19+B20+B21+B24+B25+B26+B27+B28</f>
        <v>0</v>
      </c>
      <c r="C35" s="12">
        <f t="shared" si="3"/>
        <v>0</v>
      </c>
      <c r="D35" s="12">
        <f t="shared" si="3"/>
        <v>860446</v>
      </c>
      <c r="E35" s="12">
        <f t="shared" si="3"/>
        <v>725570</v>
      </c>
      <c r="F35" s="12">
        <f t="shared" si="3"/>
        <v>1073357</v>
      </c>
      <c r="G35" s="12">
        <f t="shared" si="3"/>
        <v>787095</v>
      </c>
      <c r="H35" s="12">
        <f t="shared" si="3"/>
        <v>878236</v>
      </c>
      <c r="I35" s="12">
        <f t="shared" si="3"/>
        <v>862518</v>
      </c>
      <c r="J35" s="9">
        <f t="shared" si="3"/>
        <v>958456</v>
      </c>
      <c r="K35" s="9">
        <f t="shared" si="3"/>
        <v>864432</v>
      </c>
      <c r="L35" s="9">
        <f t="shared" si="3"/>
        <v>980219</v>
      </c>
      <c r="M35" s="9">
        <f>+M4+M19+M20+M21+M24+M25+M26+M27+M28</f>
        <v>1065479</v>
      </c>
      <c r="N35" s="9">
        <f>+N4+N19+N20+N21+N24+N25+N26+N27+N28</f>
        <v>1088586</v>
      </c>
      <c r="O35" s="9">
        <f>+O4+O19+O20+O21+O24+O25+O26+O27+O28</f>
        <v>1128359</v>
      </c>
      <c r="P35" s="9">
        <f>+P4+P19+P20+P21+P24+P25+P26+P27+P28</f>
        <v>1811519</v>
      </c>
      <c r="Q35" s="9">
        <f>+Q4+Q19+Q20+Q21+Q24+Q25+Q26+Q27+Q28</f>
        <v>1896894</v>
      </c>
    </row>
    <row r="36" spans="1:17" ht="15" customHeight="1" x14ac:dyDescent="0.15">
      <c r="A36" s="3" t="s">
        <v>259</v>
      </c>
      <c r="B36" s="9">
        <f t="shared" ref="B36:Q36" si="4">SUM(B5:B18)-B16-B17+B22+B23+B29</f>
        <v>0</v>
      </c>
      <c r="C36" s="9">
        <f t="shared" si="4"/>
        <v>0</v>
      </c>
      <c r="D36" s="9">
        <f t="shared" si="4"/>
        <v>1824969</v>
      </c>
      <c r="E36" s="9">
        <f t="shared" si="4"/>
        <v>1705359</v>
      </c>
      <c r="F36" s="9">
        <f t="shared" si="4"/>
        <v>1938715</v>
      </c>
      <c r="G36" s="9">
        <f t="shared" si="4"/>
        <v>2155083</v>
      </c>
      <c r="H36" s="9">
        <f t="shared" si="4"/>
        <v>1951453</v>
      </c>
      <c r="I36" s="9">
        <f t="shared" si="4"/>
        <v>2327743</v>
      </c>
      <c r="J36" s="9">
        <f t="shared" si="4"/>
        <v>2081319</v>
      </c>
      <c r="K36" s="9">
        <f t="shared" si="4"/>
        <v>2055905</v>
      </c>
      <c r="L36" s="9">
        <f t="shared" si="4"/>
        <v>2099073</v>
      </c>
      <c r="M36" s="9">
        <f t="shared" si="4"/>
        <v>1920235</v>
      </c>
      <c r="N36" s="9">
        <f t="shared" si="4"/>
        <v>2062089</v>
      </c>
      <c r="O36" s="9">
        <f t="shared" si="4"/>
        <v>1600787</v>
      </c>
      <c r="P36" s="9">
        <f t="shared" si="4"/>
        <v>2088435</v>
      </c>
      <c r="Q36" s="9">
        <f t="shared" si="4"/>
        <v>1573679</v>
      </c>
    </row>
    <row r="37" spans="1:17" ht="15" customHeight="1" x14ac:dyDescent="0.2">
      <c r="A37" s="22" t="s">
        <v>78</v>
      </c>
      <c r="L37" s="23"/>
      <c r="M37" s="54" t="str">
        <f>[4]財政指標!$M$1</f>
        <v>湯津上村</v>
      </c>
      <c r="P37" s="54"/>
      <c r="Q37" s="54" t="str">
        <f>[4]財政指標!$M$1</f>
        <v>湯津上村</v>
      </c>
    </row>
    <row r="38" spans="1:17" ht="15" customHeight="1" x14ac:dyDescent="0.15">
      <c r="N38" s="51"/>
    </row>
    <row r="39" spans="1:17" ht="15" customHeight="1" x14ac:dyDescent="0.15">
      <c r="A39" s="2"/>
      <c r="B39" s="2" t="s">
        <v>168</v>
      </c>
      <c r="C39" s="2" t="s">
        <v>197</v>
      </c>
      <c r="D39" s="2" t="s">
        <v>198</v>
      </c>
      <c r="E39" s="2" t="s">
        <v>199</v>
      </c>
      <c r="F39" s="2" t="s">
        <v>200</v>
      </c>
      <c r="G39" s="2" t="s">
        <v>201</v>
      </c>
      <c r="H39" s="2" t="s">
        <v>202</v>
      </c>
      <c r="I39" s="2" t="s">
        <v>203</v>
      </c>
      <c r="J39" s="76" t="s">
        <v>224</v>
      </c>
      <c r="K39" s="76" t="s">
        <v>226</v>
      </c>
      <c r="L39" s="2" t="s">
        <v>206</v>
      </c>
      <c r="M39" s="2" t="s">
        <v>207</v>
      </c>
      <c r="N39" s="2" t="s">
        <v>208</v>
      </c>
      <c r="O39" s="2" t="s">
        <v>265</v>
      </c>
      <c r="P39" s="2" t="s">
        <v>266</v>
      </c>
      <c r="Q39" s="2" t="s">
        <v>267</v>
      </c>
    </row>
    <row r="40" spans="1:17" ht="15" customHeight="1" x14ac:dyDescent="0.15">
      <c r="A40" s="3" t="s">
        <v>231</v>
      </c>
      <c r="B40" s="20" t="e">
        <f>+B4/$B$32*100</f>
        <v>#DIV/0!</v>
      </c>
      <c r="C40" s="20" t="e">
        <f t="shared" ref="C40:Q40" si="5">+C4/C$32*100</f>
        <v>#DIV/0!</v>
      </c>
      <c r="D40" s="20">
        <f t="shared" si="5"/>
        <v>18.892722353900606</v>
      </c>
      <c r="E40" s="20">
        <f t="shared" si="5"/>
        <v>21.121760446314969</v>
      </c>
      <c r="F40" s="20">
        <f t="shared" si="5"/>
        <v>16.517931842266719</v>
      </c>
      <c r="G40" s="20">
        <f t="shared" si="5"/>
        <v>15.985674558099475</v>
      </c>
      <c r="H40" s="20">
        <f t="shared" si="5"/>
        <v>17.388059253154676</v>
      </c>
      <c r="I40" s="20">
        <f t="shared" si="5"/>
        <v>14.859129080661425</v>
      </c>
      <c r="J40" s="20">
        <f t="shared" si="5"/>
        <v>17.592453388819894</v>
      </c>
      <c r="K40" s="20">
        <f t="shared" si="5"/>
        <v>17.708983586483342</v>
      </c>
      <c r="L40" s="20">
        <f t="shared" si="5"/>
        <v>16.980461742504446</v>
      </c>
      <c r="M40" s="20">
        <f t="shared" si="5"/>
        <v>21.827475772964188</v>
      </c>
      <c r="N40" s="20">
        <f t="shared" si="5"/>
        <v>20.398581256397438</v>
      </c>
      <c r="O40" s="20">
        <f t="shared" si="5"/>
        <v>22.242708891352827</v>
      </c>
      <c r="P40" s="20">
        <f t="shared" si="5"/>
        <v>15.024766958789771</v>
      </c>
      <c r="Q40" s="20">
        <f t="shared" si="5"/>
        <v>16.80131782273417</v>
      </c>
    </row>
    <row r="41" spans="1:17" ht="15" customHeight="1" x14ac:dyDescent="0.15">
      <c r="A41" s="3" t="s">
        <v>232</v>
      </c>
      <c r="B41" s="20" t="e">
        <f>+B5/$B$32*100</f>
        <v>#DIV/0!</v>
      </c>
      <c r="C41" s="20" t="e">
        <f t="shared" ref="C41:Q41" si="6">+C5/C$32*100</f>
        <v>#DIV/0!</v>
      </c>
      <c r="D41" s="20">
        <f t="shared" si="6"/>
        <v>2.0476909527950058</v>
      </c>
      <c r="E41" s="20">
        <f t="shared" si="6"/>
        <v>2.4966586848073309</v>
      </c>
      <c r="F41" s="20">
        <f t="shared" si="6"/>
        <v>2.1805587648635227</v>
      </c>
      <c r="G41" s="20">
        <f t="shared" si="6"/>
        <v>2.346492972213102</v>
      </c>
      <c r="H41" s="20">
        <f t="shared" si="6"/>
        <v>2.5140218589392687</v>
      </c>
      <c r="I41" s="20">
        <f t="shared" si="6"/>
        <v>2.283637608333613</v>
      </c>
      <c r="J41" s="20">
        <f t="shared" si="6"/>
        <v>1.7934880048687813</v>
      </c>
      <c r="K41" s="20">
        <f t="shared" si="6"/>
        <v>1.5774549307151879</v>
      </c>
      <c r="L41" s="20">
        <f t="shared" si="6"/>
        <v>1.6048819014240938</v>
      </c>
      <c r="M41" s="20">
        <f t="shared" si="6"/>
        <v>1.7106126038863734</v>
      </c>
      <c r="N41" s="20">
        <f t="shared" si="6"/>
        <v>1.6333960183135359</v>
      </c>
      <c r="O41" s="20">
        <f t="shared" si="6"/>
        <v>1.9476055879751395</v>
      </c>
      <c r="P41" s="20">
        <f t="shared" si="6"/>
        <v>1.4421964977022805</v>
      </c>
      <c r="Q41" s="20">
        <f t="shared" si="6"/>
        <v>2.0136732464639122</v>
      </c>
    </row>
    <row r="42" spans="1:17" ht="15" customHeight="1" x14ac:dyDescent="0.15">
      <c r="A42" s="3" t="s">
        <v>233</v>
      </c>
      <c r="B42" s="20" t="e">
        <f>+B6/$B$32*100</f>
        <v>#DIV/0!</v>
      </c>
      <c r="C42" s="20" t="e">
        <f t="shared" ref="C42:Q42" si="7">+C6/C$32*100</f>
        <v>#DIV/0!</v>
      </c>
      <c r="D42" s="20">
        <f t="shared" si="7"/>
        <v>0.68991198753265326</v>
      </c>
      <c r="E42" s="20">
        <f t="shared" si="7"/>
        <v>0.56217191040955949</v>
      </c>
      <c r="F42" s="20">
        <f t="shared" si="7"/>
        <v>0.48325538034947374</v>
      </c>
      <c r="G42" s="20">
        <f t="shared" si="7"/>
        <v>0.64057986974275527</v>
      </c>
      <c r="H42" s="20">
        <f t="shared" si="7"/>
        <v>0.46687109431460488</v>
      </c>
      <c r="I42" s="20">
        <f t="shared" si="7"/>
        <v>0.23252016057620362</v>
      </c>
      <c r="J42" s="20">
        <f t="shared" si="7"/>
        <v>0.18961929748089909</v>
      </c>
      <c r="K42" s="20">
        <f t="shared" si="7"/>
        <v>0.1569681855210546</v>
      </c>
      <c r="L42" s="20">
        <f t="shared" si="7"/>
        <v>0.13775893939256167</v>
      </c>
      <c r="M42" s="20">
        <f t="shared" si="7"/>
        <v>0.59332541562922636</v>
      </c>
      <c r="N42" s="20">
        <f t="shared" si="7"/>
        <v>0.56702135256730701</v>
      </c>
      <c r="O42" s="20">
        <f t="shared" si="7"/>
        <v>0.20823363792189936</v>
      </c>
      <c r="P42" s="20">
        <f t="shared" si="7"/>
        <v>0.10023195145378637</v>
      </c>
      <c r="Q42" s="20">
        <f t="shared" si="7"/>
        <v>0.10808013547042521</v>
      </c>
    </row>
    <row r="43" spans="1:17" ht="15" customHeight="1" x14ac:dyDescent="0.15">
      <c r="A43" s="3" t="s">
        <v>234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>
        <f t="shared" ref="Q43:Q55" si="8">+Q7/Q$32*100</f>
        <v>1.7028888313255476E-2</v>
      </c>
    </row>
    <row r="44" spans="1:17" ht="15" customHeight="1" x14ac:dyDescent="0.15">
      <c r="A44" s="3" t="s">
        <v>235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>
        <f t="shared" si="8"/>
        <v>1.9478051607040105E-2</v>
      </c>
    </row>
    <row r="45" spans="1:17" ht="15" customHeight="1" x14ac:dyDescent="0.15">
      <c r="A45" s="3" t="s">
        <v>236</v>
      </c>
      <c r="B45" s="20" t="e">
        <f t="shared" ref="B45:B65" si="9">+B9/$B$32*100</f>
        <v>#DIV/0!</v>
      </c>
      <c r="C45" s="20" t="e">
        <f t="shared" ref="C45:Q60" si="10">+C9/C$32*100</f>
        <v>#DIV/0!</v>
      </c>
      <c r="D45" s="20">
        <f t="shared" si="10"/>
        <v>0</v>
      </c>
      <c r="E45" s="20">
        <f t="shared" si="10"/>
        <v>0</v>
      </c>
      <c r="F45" s="20">
        <f t="shared" si="10"/>
        <v>0</v>
      </c>
      <c r="G45" s="20">
        <f t="shared" si="10"/>
        <v>0</v>
      </c>
      <c r="H45" s="20">
        <f t="shared" si="10"/>
        <v>0</v>
      </c>
      <c r="I45" s="20">
        <f t="shared" si="10"/>
        <v>0</v>
      </c>
      <c r="J45" s="20">
        <f t="shared" si="10"/>
        <v>0.38164008849339182</v>
      </c>
      <c r="K45" s="20">
        <f t="shared" si="10"/>
        <v>1.7348340277166641</v>
      </c>
      <c r="L45" s="20">
        <f t="shared" si="10"/>
        <v>1.5609757048048707</v>
      </c>
      <c r="M45" s="20">
        <f t="shared" si="10"/>
        <v>1.6602393933243438</v>
      </c>
      <c r="N45" s="20">
        <f t="shared" si="10"/>
        <v>1.5064390963841081</v>
      </c>
      <c r="O45" s="20">
        <f t="shared" si="10"/>
        <v>1.5156389581209653</v>
      </c>
      <c r="P45" s="20">
        <f t="shared" si="10"/>
        <v>1.2260657433395368</v>
      </c>
      <c r="Q45" s="20">
        <f t="shared" si="8"/>
        <v>1.5204693864673067</v>
      </c>
    </row>
    <row r="46" spans="1:17" ht="15" customHeight="1" x14ac:dyDescent="0.15">
      <c r="A46" s="3" t="s">
        <v>237</v>
      </c>
      <c r="B46" s="20" t="e">
        <f t="shared" si="9"/>
        <v>#DIV/0!</v>
      </c>
      <c r="C46" s="20" t="e">
        <f t="shared" si="10"/>
        <v>#DIV/0!</v>
      </c>
      <c r="D46" s="20">
        <f t="shared" si="10"/>
        <v>1.9617824433095072</v>
      </c>
      <c r="E46" s="20">
        <f t="shared" si="10"/>
        <v>2.0797398854511999</v>
      </c>
      <c r="F46" s="20">
        <f t="shared" si="10"/>
        <v>1.4946189865315305</v>
      </c>
      <c r="G46" s="20">
        <f t="shared" si="10"/>
        <v>1.2323183709483245</v>
      </c>
      <c r="H46" s="20">
        <f t="shared" si="10"/>
        <v>1.1448607956563426</v>
      </c>
      <c r="I46" s="20">
        <f t="shared" si="10"/>
        <v>0.98292898292647524</v>
      </c>
      <c r="J46" s="20">
        <f t="shared" si="10"/>
        <v>0.80098033571563676</v>
      </c>
      <c r="K46" s="20">
        <f t="shared" si="10"/>
        <v>0.76155594371471513</v>
      </c>
      <c r="L46" s="20">
        <f t="shared" si="10"/>
        <v>0.64988964995849696</v>
      </c>
      <c r="M46" s="20">
        <f t="shared" si="10"/>
        <v>0.59195220975619234</v>
      </c>
      <c r="N46" s="20">
        <f t="shared" si="10"/>
        <v>0.52664905139374896</v>
      </c>
      <c r="O46" s="20">
        <f t="shared" si="10"/>
        <v>0.5079610984535089</v>
      </c>
      <c r="P46" s="20">
        <f t="shared" si="10"/>
        <v>0.47510816794249372</v>
      </c>
      <c r="Q46" s="20">
        <f t="shared" si="8"/>
        <v>0.48277330573366412</v>
      </c>
    </row>
    <row r="47" spans="1:17" ht="15" customHeight="1" x14ac:dyDescent="0.15">
      <c r="A47" s="3" t="s">
        <v>238</v>
      </c>
      <c r="B47" s="20" t="e">
        <f t="shared" si="9"/>
        <v>#DIV/0!</v>
      </c>
      <c r="C47" s="20" t="e">
        <f t="shared" si="10"/>
        <v>#DIV/0!</v>
      </c>
      <c r="D47" s="20">
        <f t="shared" si="10"/>
        <v>0</v>
      </c>
      <c r="E47" s="20">
        <f t="shared" si="10"/>
        <v>0</v>
      </c>
      <c r="F47" s="20">
        <f t="shared" si="10"/>
        <v>0</v>
      </c>
      <c r="G47" s="20">
        <f t="shared" si="10"/>
        <v>0</v>
      </c>
      <c r="H47" s="20">
        <f t="shared" si="10"/>
        <v>0</v>
      </c>
      <c r="I47" s="20">
        <f t="shared" si="10"/>
        <v>0</v>
      </c>
      <c r="J47" s="20">
        <f t="shared" si="10"/>
        <v>0</v>
      </c>
      <c r="K47" s="20">
        <f t="shared" si="10"/>
        <v>0</v>
      </c>
      <c r="L47" s="20">
        <f t="shared" si="10"/>
        <v>0</v>
      </c>
      <c r="M47" s="20">
        <f t="shared" si="10"/>
        <v>0</v>
      </c>
      <c r="N47" s="20">
        <f t="shared" si="10"/>
        <v>0</v>
      </c>
      <c r="O47" s="20">
        <f t="shared" si="10"/>
        <v>0</v>
      </c>
      <c r="P47" s="20">
        <f t="shared" si="10"/>
        <v>0</v>
      </c>
      <c r="Q47" s="20">
        <f t="shared" si="8"/>
        <v>0</v>
      </c>
    </row>
    <row r="48" spans="1:17" ht="15" customHeight="1" x14ac:dyDescent="0.15">
      <c r="A48" s="3" t="s">
        <v>239</v>
      </c>
      <c r="B48" s="20" t="e">
        <f t="shared" si="9"/>
        <v>#DIV/0!</v>
      </c>
      <c r="C48" s="20" t="e">
        <f t="shared" si="10"/>
        <v>#DIV/0!</v>
      </c>
      <c r="D48" s="20">
        <f t="shared" si="10"/>
        <v>1.8041159373877034</v>
      </c>
      <c r="E48" s="20">
        <f t="shared" si="10"/>
        <v>1.8637319312904657</v>
      </c>
      <c r="F48" s="20">
        <f t="shared" si="10"/>
        <v>1.3128504232302547</v>
      </c>
      <c r="G48" s="20">
        <f t="shared" si="10"/>
        <v>1.560306684367839</v>
      </c>
      <c r="H48" s="20">
        <f t="shared" si="10"/>
        <v>1.7171144956212501</v>
      </c>
      <c r="I48" s="20">
        <f t="shared" si="10"/>
        <v>1.5289344664903592</v>
      </c>
      <c r="J48" s="20">
        <f t="shared" si="10"/>
        <v>1.2842068903126054</v>
      </c>
      <c r="K48" s="20">
        <f t="shared" si="10"/>
        <v>1.1655504142158937</v>
      </c>
      <c r="L48" s="20">
        <f t="shared" si="10"/>
        <v>1.1489004615346643</v>
      </c>
      <c r="M48" s="20">
        <f t="shared" si="10"/>
        <v>1.1278039356750178</v>
      </c>
      <c r="N48" s="20">
        <f t="shared" si="10"/>
        <v>1.1056360938529046</v>
      </c>
      <c r="O48" s="20">
        <f t="shared" si="10"/>
        <v>1.1557095149911365</v>
      </c>
      <c r="P48" s="20">
        <f t="shared" si="10"/>
        <v>0.91793390383578877</v>
      </c>
      <c r="Q48" s="20">
        <f t="shared" si="8"/>
        <v>0.99289079930028834</v>
      </c>
    </row>
    <row r="49" spans="1:17" ht="15" customHeight="1" x14ac:dyDescent="0.15">
      <c r="A49" s="3" t="s">
        <v>240</v>
      </c>
      <c r="B49" s="20" t="e">
        <f t="shared" si="9"/>
        <v>#DIV/0!</v>
      </c>
      <c r="C49" s="20" t="e">
        <f t="shared" si="10"/>
        <v>#DIV/0!</v>
      </c>
      <c r="D49" s="20">
        <f t="shared" si="10"/>
        <v>0</v>
      </c>
      <c r="E49" s="20">
        <f t="shared" si="10"/>
        <v>0</v>
      </c>
      <c r="F49" s="20">
        <f t="shared" si="10"/>
        <v>0</v>
      </c>
      <c r="G49" s="20">
        <f t="shared" si="10"/>
        <v>0</v>
      </c>
      <c r="H49" s="20">
        <f t="shared" si="10"/>
        <v>0</v>
      </c>
      <c r="I49" s="20">
        <f t="shared" si="10"/>
        <v>0</v>
      </c>
      <c r="J49" s="20">
        <f t="shared" si="10"/>
        <v>0</v>
      </c>
      <c r="K49" s="20">
        <f t="shared" si="10"/>
        <v>0</v>
      </c>
      <c r="L49" s="20">
        <f t="shared" si="10"/>
        <v>0</v>
      </c>
      <c r="M49" s="20">
        <f t="shared" si="10"/>
        <v>0</v>
      </c>
      <c r="N49" s="20">
        <f t="shared" si="10"/>
        <v>0</v>
      </c>
      <c r="O49" s="20">
        <f t="shared" si="10"/>
        <v>0</v>
      </c>
      <c r="P49" s="20">
        <f t="shared" si="10"/>
        <v>0</v>
      </c>
      <c r="Q49" s="20">
        <f t="shared" si="8"/>
        <v>0</v>
      </c>
    </row>
    <row r="50" spans="1:17" ht="15" customHeight="1" x14ac:dyDescent="0.15">
      <c r="A50" s="3" t="s">
        <v>104</v>
      </c>
      <c r="B50" s="20" t="e">
        <f t="shared" si="9"/>
        <v>#DIV/0!</v>
      </c>
      <c r="C50" s="20" t="e">
        <f t="shared" si="10"/>
        <v>#DIV/0!</v>
      </c>
      <c r="D50" s="20">
        <f t="shared" si="10"/>
        <v>0</v>
      </c>
      <c r="E50" s="20">
        <f t="shared" si="10"/>
        <v>0</v>
      </c>
      <c r="F50" s="20">
        <f t="shared" si="10"/>
        <v>0</v>
      </c>
      <c r="G50" s="20">
        <f t="shared" si="10"/>
        <v>0</v>
      </c>
      <c r="H50" s="20">
        <f t="shared" si="10"/>
        <v>0</v>
      </c>
      <c r="I50" s="20">
        <f t="shared" si="10"/>
        <v>0</v>
      </c>
      <c r="J50" s="20">
        <f t="shared" si="10"/>
        <v>0</v>
      </c>
      <c r="K50" s="20">
        <f t="shared" si="10"/>
        <v>0</v>
      </c>
      <c r="L50" s="20">
        <f t="shared" si="10"/>
        <v>0.36134929717610415</v>
      </c>
      <c r="M50" s="20">
        <f t="shared" si="10"/>
        <v>0.46501439856597115</v>
      </c>
      <c r="N50" s="20">
        <f t="shared" si="10"/>
        <v>0.53896387282090341</v>
      </c>
      <c r="O50" s="20">
        <f t="shared" si="10"/>
        <v>0.59846560059447163</v>
      </c>
      <c r="P50" s="20">
        <f t="shared" si="10"/>
        <v>0.33220904656824157</v>
      </c>
      <c r="Q50" s="20">
        <f t="shared" si="8"/>
        <v>0.4288340858987838</v>
      </c>
    </row>
    <row r="51" spans="1:17" ht="15" customHeight="1" x14ac:dyDescent="0.15">
      <c r="A51" s="3" t="s">
        <v>241</v>
      </c>
      <c r="B51" s="20" t="e">
        <f t="shared" si="9"/>
        <v>#DIV/0!</v>
      </c>
      <c r="C51" s="20" t="e">
        <f t="shared" si="10"/>
        <v>#DIV/0!</v>
      </c>
      <c r="D51" s="20">
        <f t="shared" si="10"/>
        <v>41.360348400526547</v>
      </c>
      <c r="E51" s="20">
        <f t="shared" si="10"/>
        <v>47.807813391505881</v>
      </c>
      <c r="F51" s="20">
        <f t="shared" si="10"/>
        <v>39.936727940102365</v>
      </c>
      <c r="G51" s="20">
        <f t="shared" si="10"/>
        <v>41.738161321306869</v>
      </c>
      <c r="H51" s="20">
        <f t="shared" si="10"/>
        <v>45.19387112859399</v>
      </c>
      <c r="I51" s="20">
        <f t="shared" si="10"/>
        <v>41.773008540680529</v>
      </c>
      <c r="J51" s="20">
        <f t="shared" si="10"/>
        <v>42.872844207219288</v>
      </c>
      <c r="K51" s="20">
        <f t="shared" si="10"/>
        <v>46.592020030564967</v>
      </c>
      <c r="L51" s="20">
        <f t="shared" si="10"/>
        <v>45.103419877036671</v>
      </c>
      <c r="M51" s="20">
        <f t="shared" si="10"/>
        <v>44.142138195419925</v>
      </c>
      <c r="N51" s="20">
        <f t="shared" si="10"/>
        <v>36.412736953192571</v>
      </c>
      <c r="O51" s="20">
        <f t="shared" si="10"/>
        <v>37.343659884813782</v>
      </c>
      <c r="P51" s="20">
        <f t="shared" si="10"/>
        <v>23.55202138281631</v>
      </c>
      <c r="Q51" s="20">
        <f t="shared" si="8"/>
        <v>24.505838084950238</v>
      </c>
    </row>
    <row r="52" spans="1:17" ht="15" customHeight="1" x14ac:dyDescent="0.15">
      <c r="A52" s="3" t="s">
        <v>242</v>
      </c>
      <c r="B52" s="20" t="e">
        <f t="shared" si="9"/>
        <v>#DIV/0!</v>
      </c>
      <c r="C52" s="20" t="e">
        <f t="shared" si="10"/>
        <v>#DIV/0!</v>
      </c>
      <c r="D52" s="20">
        <f t="shared" si="10"/>
        <v>37.973199673048676</v>
      </c>
      <c r="E52" s="20">
        <f t="shared" si="10"/>
        <v>44.026296119713905</v>
      </c>
      <c r="F52" s="20">
        <f t="shared" si="10"/>
        <v>0</v>
      </c>
      <c r="G52" s="20">
        <f t="shared" si="10"/>
        <v>0</v>
      </c>
      <c r="H52" s="20">
        <f t="shared" si="10"/>
        <v>0</v>
      </c>
      <c r="I52" s="20">
        <f t="shared" si="10"/>
        <v>0</v>
      </c>
      <c r="J52" s="20">
        <f t="shared" si="10"/>
        <v>39.411930159304553</v>
      </c>
      <c r="K52" s="20">
        <f t="shared" si="10"/>
        <v>42.640215838103614</v>
      </c>
      <c r="L52" s="20">
        <f t="shared" si="10"/>
        <v>40.478298258171037</v>
      </c>
      <c r="M52" s="20">
        <f t="shared" si="10"/>
        <v>39.070955891957503</v>
      </c>
      <c r="N52" s="20">
        <f t="shared" si="10"/>
        <v>31.818832472406704</v>
      </c>
      <c r="O52" s="20">
        <f t="shared" si="10"/>
        <v>32.239352530058852</v>
      </c>
      <c r="P52" s="20">
        <f t="shared" si="10"/>
        <v>20.254674798728395</v>
      </c>
      <c r="Q52" s="20">
        <f t="shared" si="8"/>
        <v>21.165784439629999</v>
      </c>
    </row>
    <row r="53" spans="1:17" ht="15" customHeight="1" x14ac:dyDescent="0.15">
      <c r="A53" s="3" t="s">
        <v>243</v>
      </c>
      <c r="B53" s="20" t="e">
        <f t="shared" si="9"/>
        <v>#DIV/0!</v>
      </c>
      <c r="C53" s="20" t="e">
        <f t="shared" si="10"/>
        <v>#DIV/0!</v>
      </c>
      <c r="D53" s="20">
        <f t="shared" si="10"/>
        <v>3.387148727477876</v>
      </c>
      <c r="E53" s="20">
        <f t="shared" si="10"/>
        <v>3.7815172717919774</v>
      </c>
      <c r="F53" s="20">
        <f t="shared" si="10"/>
        <v>0</v>
      </c>
      <c r="G53" s="20">
        <f t="shared" si="10"/>
        <v>0</v>
      </c>
      <c r="H53" s="20">
        <f t="shared" si="10"/>
        <v>0</v>
      </c>
      <c r="I53" s="20">
        <f t="shared" si="10"/>
        <v>0</v>
      </c>
      <c r="J53" s="20">
        <f t="shared" si="10"/>
        <v>3.4609140479147307</v>
      </c>
      <c r="K53" s="20">
        <f t="shared" si="10"/>
        <v>3.9518041924613492</v>
      </c>
      <c r="L53" s="20">
        <f t="shared" si="10"/>
        <v>4.6251216188656352</v>
      </c>
      <c r="M53" s="20">
        <f t="shared" si="10"/>
        <v>5.0711823034624217</v>
      </c>
      <c r="N53" s="20">
        <f t="shared" si="10"/>
        <v>4.5939044807858629</v>
      </c>
      <c r="O53" s="20">
        <f t="shared" si="10"/>
        <v>5.1043073547549307</v>
      </c>
      <c r="P53" s="20">
        <f t="shared" si="10"/>
        <v>3.297346584087915</v>
      </c>
      <c r="Q53" s="20">
        <f t="shared" si="8"/>
        <v>3.3400536453202392</v>
      </c>
    </row>
    <row r="54" spans="1:17" ht="15" customHeight="1" x14ac:dyDescent="0.15">
      <c r="A54" s="3" t="s">
        <v>244</v>
      </c>
      <c r="B54" s="20" t="e">
        <f t="shared" si="9"/>
        <v>#DIV/0!</v>
      </c>
      <c r="C54" s="20" t="e">
        <f t="shared" si="10"/>
        <v>#DIV/0!</v>
      </c>
      <c r="D54" s="20">
        <f t="shared" si="10"/>
        <v>3.2285512667502042E-2</v>
      </c>
      <c r="E54" s="20">
        <f t="shared" si="10"/>
        <v>3.5171738870201474E-2</v>
      </c>
      <c r="F54" s="20">
        <f t="shared" si="10"/>
        <v>3.1838548348113858E-2</v>
      </c>
      <c r="G54" s="20">
        <f t="shared" si="10"/>
        <v>3.7557211018503976E-2</v>
      </c>
      <c r="H54" s="20">
        <f t="shared" si="10"/>
        <v>3.8308096755509176E-2</v>
      </c>
      <c r="I54" s="20">
        <f t="shared" si="10"/>
        <v>3.103194378140221E-2</v>
      </c>
      <c r="J54" s="20">
        <f t="shared" si="10"/>
        <v>3.2370816919015388E-2</v>
      </c>
      <c r="K54" s="20">
        <f t="shared" si="10"/>
        <v>3.2838675810360242E-2</v>
      </c>
      <c r="L54" s="20">
        <f t="shared" si="10"/>
        <v>3.0006897689468879E-2</v>
      </c>
      <c r="M54" s="20">
        <f t="shared" si="10"/>
        <v>2.6794260937249851E-2</v>
      </c>
      <c r="N54" s="20">
        <f t="shared" si="10"/>
        <v>2.7041824370968127E-2</v>
      </c>
      <c r="O54" s="20">
        <f t="shared" si="10"/>
        <v>2.9826180057790971E-2</v>
      </c>
      <c r="P54" s="20">
        <f t="shared" si="10"/>
        <v>2.3154119253714273E-2</v>
      </c>
      <c r="Q54" s="20">
        <f t="shared" si="8"/>
        <v>2.5730621427643215E-2</v>
      </c>
    </row>
    <row r="55" spans="1:17" ht="15" customHeight="1" x14ac:dyDescent="0.15">
      <c r="A55" s="3" t="s">
        <v>245</v>
      </c>
      <c r="B55" s="20" t="e">
        <f t="shared" si="9"/>
        <v>#DIV/0!</v>
      </c>
      <c r="C55" s="20" t="e">
        <f t="shared" si="10"/>
        <v>#DIV/0!</v>
      </c>
      <c r="D55" s="20">
        <f t="shared" si="10"/>
        <v>9.0116425208021864E-3</v>
      </c>
      <c r="E55" s="20">
        <f t="shared" si="10"/>
        <v>1.0160724562502648E-2</v>
      </c>
      <c r="F55" s="20">
        <f t="shared" si="10"/>
        <v>0.25301520016785789</v>
      </c>
      <c r="G55" s="20">
        <f t="shared" si="10"/>
        <v>0.27367480825429324</v>
      </c>
      <c r="H55" s="20">
        <f t="shared" si="10"/>
        <v>0.49277500106902211</v>
      </c>
      <c r="I55" s="20">
        <f t="shared" si="10"/>
        <v>0.51854691512700679</v>
      </c>
      <c r="J55" s="20">
        <f t="shared" si="10"/>
        <v>0.48733870105517674</v>
      </c>
      <c r="K55" s="20">
        <f t="shared" si="10"/>
        <v>0.58051519396562801</v>
      </c>
      <c r="L55" s="20">
        <f t="shared" si="10"/>
        <v>0.56698098134246444</v>
      </c>
      <c r="M55" s="20">
        <f t="shared" si="10"/>
        <v>0.12600001205741743</v>
      </c>
      <c r="N55" s="20">
        <f t="shared" si="10"/>
        <v>1.7306450205114776</v>
      </c>
      <c r="O55" s="20">
        <f t="shared" si="10"/>
        <v>0.22560170837324203</v>
      </c>
      <c r="P55" s="20">
        <f t="shared" si="10"/>
        <v>0.15692492783248213</v>
      </c>
      <c r="Q55" s="20">
        <f t="shared" si="8"/>
        <v>0.31113017936807552</v>
      </c>
    </row>
    <row r="56" spans="1:17" ht="15" customHeight="1" x14ac:dyDescent="0.15">
      <c r="A56" s="3" t="s">
        <v>246</v>
      </c>
      <c r="B56" s="20" t="e">
        <f t="shared" si="9"/>
        <v>#DIV/0!</v>
      </c>
      <c r="C56" s="20" t="e">
        <f t="shared" si="10"/>
        <v>#DIV/0!</v>
      </c>
      <c r="D56" s="20">
        <f t="shared" si="10"/>
        <v>1.525946641394347</v>
      </c>
      <c r="E56" s="20">
        <f t="shared" si="10"/>
        <v>1.7536094225705481</v>
      </c>
      <c r="F56" s="20">
        <f t="shared" si="10"/>
        <v>2.0090489204773325</v>
      </c>
      <c r="G56" s="20">
        <f t="shared" si="10"/>
        <v>1.9796218991509011</v>
      </c>
      <c r="H56" s="20">
        <f t="shared" si="10"/>
        <v>1.9379868247005236</v>
      </c>
      <c r="I56" s="20">
        <f t="shared" si="10"/>
        <v>1.8243648403688602</v>
      </c>
      <c r="J56" s="20">
        <f t="shared" si="10"/>
        <v>1.8532621657852966</v>
      </c>
      <c r="K56" s="20">
        <f t="shared" si="10"/>
        <v>2.069692641636907</v>
      </c>
      <c r="L56" s="20">
        <f t="shared" si="10"/>
        <v>1.9560015743878789</v>
      </c>
      <c r="M56" s="20">
        <f t="shared" si="10"/>
        <v>1.9299571224839349</v>
      </c>
      <c r="N56" s="20">
        <f t="shared" si="10"/>
        <v>1.9662770676124959</v>
      </c>
      <c r="O56" s="20">
        <f t="shared" si="10"/>
        <v>2.0925227158972071</v>
      </c>
      <c r="P56" s="20">
        <f t="shared" si="10"/>
        <v>1.3288361862729663</v>
      </c>
      <c r="Q56" s="20">
        <f t="shared" si="10"/>
        <v>1.4985997989381004</v>
      </c>
    </row>
    <row r="57" spans="1:17" ht="15" customHeight="1" x14ac:dyDescent="0.15">
      <c r="A57" s="4" t="s">
        <v>247</v>
      </c>
      <c r="B57" s="20" t="e">
        <f t="shared" si="9"/>
        <v>#DIV/0!</v>
      </c>
      <c r="C57" s="20" t="e">
        <f t="shared" si="10"/>
        <v>#DIV/0!</v>
      </c>
      <c r="D57" s="20">
        <f t="shared" si="10"/>
        <v>9.0674998091542641E-2</v>
      </c>
      <c r="E57" s="20">
        <f t="shared" si="10"/>
        <v>0.10181292830847796</v>
      </c>
      <c r="F57" s="20">
        <f t="shared" si="10"/>
        <v>8.841090120023691E-2</v>
      </c>
      <c r="G57" s="20">
        <f t="shared" si="10"/>
        <v>9.7512794943065986E-2</v>
      </c>
      <c r="H57" s="20">
        <f t="shared" si="10"/>
        <v>9.0363287272912332E-2</v>
      </c>
      <c r="I57" s="20">
        <f t="shared" si="10"/>
        <v>8.2030905935282408E-2</v>
      </c>
      <c r="J57" s="20">
        <f t="shared" si="10"/>
        <v>8.4348348150767735E-2</v>
      </c>
      <c r="K57" s="20">
        <f t="shared" si="10"/>
        <v>9.9988460235924836E-2</v>
      </c>
      <c r="L57" s="20">
        <f t="shared" si="10"/>
        <v>9.7814692468268682E-2</v>
      </c>
      <c r="M57" s="20">
        <f t="shared" si="10"/>
        <v>9.3076563930771669E-2</v>
      </c>
      <c r="N57" s="20">
        <f t="shared" si="10"/>
        <v>9.3948122227776584E-2</v>
      </c>
      <c r="O57" s="20">
        <f t="shared" si="10"/>
        <v>0.10457483769648088</v>
      </c>
      <c r="P57" s="20">
        <f t="shared" si="10"/>
        <v>7.7488093449307349E-2</v>
      </c>
      <c r="Q57" s="20">
        <f t="shared" si="10"/>
        <v>9.4883467369797428E-2</v>
      </c>
    </row>
    <row r="58" spans="1:17" ht="15" customHeight="1" x14ac:dyDescent="0.15">
      <c r="A58" s="3" t="s">
        <v>248</v>
      </c>
      <c r="B58" s="20" t="e">
        <f t="shared" si="9"/>
        <v>#DIV/0!</v>
      </c>
      <c r="C58" s="20" t="e">
        <f t="shared" si="10"/>
        <v>#DIV/0!</v>
      </c>
      <c r="D58" s="20">
        <f t="shared" si="10"/>
        <v>5.7738934205700057</v>
      </c>
      <c r="E58" s="20">
        <f t="shared" si="10"/>
        <v>3.1884518223280067</v>
      </c>
      <c r="F58" s="20">
        <f t="shared" si="10"/>
        <v>4.9984196924907502</v>
      </c>
      <c r="G58" s="20">
        <f t="shared" si="10"/>
        <v>5.1343256594264526</v>
      </c>
      <c r="H58" s="20">
        <f t="shared" si="10"/>
        <v>3.985314287188451</v>
      </c>
      <c r="I58" s="20">
        <f t="shared" si="10"/>
        <v>5.4695524911598143</v>
      </c>
      <c r="J58" s="20">
        <f t="shared" si="10"/>
        <v>4.8309496591030587</v>
      </c>
      <c r="K58" s="20">
        <f t="shared" si="10"/>
        <v>6.1023094252478396</v>
      </c>
      <c r="L58" s="20">
        <f t="shared" si="10"/>
        <v>6.4011467571117002</v>
      </c>
      <c r="M58" s="20">
        <f t="shared" si="10"/>
        <v>4.4807707637101206</v>
      </c>
      <c r="N58" s="20">
        <f t="shared" si="10"/>
        <v>6.3737453085449935</v>
      </c>
      <c r="O58" s="20">
        <f t="shared" si="10"/>
        <v>3.1615384446270003</v>
      </c>
      <c r="P58" s="20">
        <f t="shared" si="10"/>
        <v>5.5977839738622563</v>
      </c>
      <c r="Q58" s="20">
        <f t="shared" si="10"/>
        <v>3.8115319862166852</v>
      </c>
    </row>
    <row r="59" spans="1:17" ht="15" customHeight="1" x14ac:dyDescent="0.15">
      <c r="A59" s="3" t="s">
        <v>249</v>
      </c>
      <c r="B59" s="20" t="e">
        <f t="shared" si="9"/>
        <v>#DIV/0!</v>
      </c>
      <c r="C59" s="20" t="e">
        <f t="shared" si="10"/>
        <v>#DIV/0!</v>
      </c>
      <c r="D59" s="20">
        <f t="shared" si="10"/>
        <v>7.3733854916279231</v>
      </c>
      <c r="E59" s="20">
        <f t="shared" si="10"/>
        <v>6.8533470126030007</v>
      </c>
      <c r="F59" s="20">
        <f t="shared" si="10"/>
        <v>8.3324037406808333</v>
      </c>
      <c r="G59" s="20">
        <f t="shared" si="10"/>
        <v>14.389238176616098</v>
      </c>
      <c r="H59" s="20">
        <f t="shared" si="10"/>
        <v>11.093657288839868</v>
      </c>
      <c r="I59" s="20">
        <f t="shared" si="10"/>
        <v>16.52168897779837</v>
      </c>
      <c r="J59" s="20">
        <f t="shared" si="10"/>
        <v>8.5065177521362596</v>
      </c>
      <c r="K59" s="20">
        <f t="shared" si="10"/>
        <v>5.3658875670855792</v>
      </c>
      <c r="L59" s="20">
        <f t="shared" si="10"/>
        <v>6.8661237713084704</v>
      </c>
      <c r="M59" s="20">
        <f t="shared" si="10"/>
        <v>4.7159238962606596</v>
      </c>
      <c r="N59" s="20">
        <f t="shared" si="10"/>
        <v>6.7913701032318476</v>
      </c>
      <c r="O59" s="20">
        <f t="shared" si="10"/>
        <v>3.6060364670853078</v>
      </c>
      <c r="P59" s="20">
        <f t="shared" si="10"/>
        <v>3.3756552000356925</v>
      </c>
      <c r="Q59" s="20">
        <f t="shared" si="10"/>
        <v>4.2079794892658935</v>
      </c>
    </row>
    <row r="60" spans="1:17" ht="15" customHeight="1" x14ac:dyDescent="0.15">
      <c r="A60" s="3" t="s">
        <v>250</v>
      </c>
      <c r="B60" s="20" t="e">
        <f t="shared" si="9"/>
        <v>#DIV/0!</v>
      </c>
      <c r="C60" s="20" t="e">
        <f t="shared" si="10"/>
        <v>#DIV/0!</v>
      </c>
      <c r="D60" s="20">
        <f t="shared" si="10"/>
        <v>1.4396657499865011</v>
      </c>
      <c r="E60" s="20">
        <f t="shared" si="10"/>
        <v>1.3259128506015601</v>
      </c>
      <c r="F60" s="20">
        <f t="shared" si="10"/>
        <v>8.9612399703592747</v>
      </c>
      <c r="G60" s="20">
        <f t="shared" si="10"/>
        <v>1.1344996801689089</v>
      </c>
      <c r="H60" s="20">
        <f t="shared" si="10"/>
        <v>0.62370811774721535</v>
      </c>
      <c r="I60" s="20">
        <f t="shared" si="10"/>
        <v>0.50814024307102146</v>
      </c>
      <c r="J60" s="20">
        <f t="shared" si="10"/>
        <v>0.18567163688101915</v>
      </c>
      <c r="K60" s="20">
        <f t="shared" si="10"/>
        <v>0.14231234271935056</v>
      </c>
      <c r="L60" s="20">
        <f t="shared" si="10"/>
        <v>0.59296097934200453</v>
      </c>
      <c r="M60" s="20">
        <f t="shared" si="10"/>
        <v>0.5473062724694997</v>
      </c>
      <c r="N60" s="20">
        <f t="shared" si="10"/>
        <v>0.13549477492918185</v>
      </c>
      <c r="O60" s="20">
        <f t="shared" si="10"/>
        <v>7.8705939513679379E-2</v>
      </c>
      <c r="P60" s="20">
        <f t="shared" si="10"/>
        <v>4.2179984686998871E-2</v>
      </c>
      <c r="Q60" s="20">
        <f t="shared" si="10"/>
        <v>5.9385006452824934E-2</v>
      </c>
    </row>
    <row r="61" spans="1:17" ht="15" customHeight="1" x14ac:dyDescent="0.15">
      <c r="A61" s="3" t="s">
        <v>115</v>
      </c>
      <c r="B61" s="20" t="e">
        <f t="shared" si="9"/>
        <v>#DIV/0!</v>
      </c>
      <c r="C61" s="20" t="e">
        <f t="shared" ref="C61:Q67" si="11">+C25/C$32*100</f>
        <v>#DIV/0!</v>
      </c>
      <c r="D61" s="20">
        <f t="shared" si="11"/>
        <v>0.13778131126846316</v>
      </c>
      <c r="E61" s="20">
        <f t="shared" si="11"/>
        <v>1.5631883942311766E-2</v>
      </c>
      <c r="F61" s="20">
        <f t="shared" si="11"/>
        <v>1.6633068532226319E-2</v>
      </c>
      <c r="G61" s="20">
        <f t="shared" si="11"/>
        <v>2.3791898382762702E-2</v>
      </c>
      <c r="H61" s="20">
        <f t="shared" si="11"/>
        <v>0.43322782114925001</v>
      </c>
      <c r="I61" s="20">
        <f t="shared" si="11"/>
        <v>6.8959875069782697E-2</v>
      </c>
      <c r="J61" s="20">
        <f t="shared" si="11"/>
        <v>0.14507652704558724</v>
      </c>
      <c r="K61" s="20">
        <f t="shared" si="11"/>
        <v>8.5469587927694643E-2</v>
      </c>
      <c r="L61" s="20">
        <f t="shared" si="11"/>
        <v>5.6831245623994088E-2</v>
      </c>
      <c r="M61" s="20">
        <f t="shared" si="11"/>
        <v>0.14003350622330205</v>
      </c>
      <c r="N61" s="20">
        <f t="shared" si="11"/>
        <v>7.3000230109420999E-2</v>
      </c>
      <c r="O61" s="20">
        <f t="shared" si="11"/>
        <v>1.4656599536998021E-3</v>
      </c>
      <c r="P61" s="20">
        <f t="shared" si="11"/>
        <v>1.7692516373270045E-2</v>
      </c>
      <c r="Q61" s="20">
        <f t="shared" si="11"/>
        <v>2.9389959525415545E-2</v>
      </c>
    </row>
    <row r="62" spans="1:17" ht="15" customHeight="1" x14ac:dyDescent="0.15">
      <c r="A62" s="3" t="s">
        <v>251</v>
      </c>
      <c r="B62" s="20" t="e">
        <f t="shared" si="9"/>
        <v>#DIV/0!</v>
      </c>
      <c r="C62" s="20" t="e">
        <f t="shared" si="11"/>
        <v>#DIV/0!</v>
      </c>
      <c r="D62" s="20">
        <f t="shared" si="11"/>
        <v>0.3630723742885178</v>
      </c>
      <c r="E62" s="20">
        <f t="shared" si="11"/>
        <v>0.13801308059593678</v>
      </c>
      <c r="F62" s="20">
        <f t="shared" si="11"/>
        <v>0</v>
      </c>
      <c r="G62" s="20">
        <f t="shared" si="11"/>
        <v>0</v>
      </c>
      <c r="H62" s="20">
        <f t="shared" si="11"/>
        <v>0.17316390599815035</v>
      </c>
      <c r="I62" s="20">
        <f t="shared" si="11"/>
        <v>1.3478521036366617</v>
      </c>
      <c r="J62" s="20">
        <f t="shared" si="11"/>
        <v>1.3158868666266417</v>
      </c>
      <c r="K62" s="20">
        <f t="shared" si="11"/>
        <v>0</v>
      </c>
      <c r="L62" s="20">
        <f t="shared" si="11"/>
        <v>0</v>
      </c>
      <c r="M62" s="20">
        <f t="shared" si="11"/>
        <v>0</v>
      </c>
      <c r="N62" s="20">
        <f t="shared" si="11"/>
        <v>1.8891189983098859</v>
      </c>
      <c r="O62" s="20">
        <f t="shared" si="11"/>
        <v>3.380141626721326</v>
      </c>
      <c r="P62" s="20">
        <f t="shared" si="11"/>
        <v>22.984963412388968</v>
      </c>
      <c r="Q62" s="20">
        <f t="shared" si="11"/>
        <v>10.55142767491132</v>
      </c>
    </row>
    <row r="63" spans="1:17" ht="15" customHeight="1" x14ac:dyDescent="0.15">
      <c r="A63" s="3" t="s">
        <v>252</v>
      </c>
      <c r="B63" s="20" t="e">
        <f t="shared" si="9"/>
        <v>#DIV/0!</v>
      </c>
      <c r="C63" s="20" t="e">
        <f t="shared" si="11"/>
        <v>#DIV/0!</v>
      </c>
      <c r="D63" s="20">
        <f t="shared" si="11"/>
        <v>7.7615191692904082</v>
      </c>
      <c r="E63" s="20">
        <f t="shared" si="11"/>
        <v>4.2515022034785872</v>
      </c>
      <c r="F63" s="20">
        <f t="shared" si="11"/>
        <v>5.3825074566610631</v>
      </c>
      <c r="G63" s="20">
        <f t="shared" si="11"/>
        <v>4.9549687340466821</v>
      </c>
      <c r="H63" s="20">
        <f t="shared" si="11"/>
        <v>7.604793318276319</v>
      </c>
      <c r="I63" s="20">
        <f t="shared" si="11"/>
        <v>5.561206434207107</v>
      </c>
      <c r="J63" s="20">
        <f t="shared" si="11"/>
        <v>7.7986693094061241</v>
      </c>
      <c r="K63" s="20">
        <f t="shared" si="11"/>
        <v>6.7263127508914211</v>
      </c>
      <c r="L63" s="20">
        <f t="shared" si="11"/>
        <v>9.5154340673115758</v>
      </c>
      <c r="M63" s="20">
        <f t="shared" si="11"/>
        <v>8.9629817189456187</v>
      </c>
      <c r="N63" s="20">
        <f t="shared" si="11"/>
        <v>6.1596324597110144</v>
      </c>
      <c r="O63" s="20">
        <f t="shared" si="11"/>
        <v>10.831190416342695</v>
      </c>
      <c r="P63" s="20">
        <f t="shared" si="11"/>
        <v>4.9888280733567623</v>
      </c>
      <c r="Q63" s="20">
        <f t="shared" si="11"/>
        <v>22.778918639659789</v>
      </c>
    </row>
    <row r="64" spans="1:17" ht="15" customHeight="1" x14ac:dyDescent="0.15">
      <c r="A64" s="3" t="s">
        <v>253</v>
      </c>
      <c r="B64" s="20" t="e">
        <f t="shared" si="9"/>
        <v>#DIV/0!</v>
      </c>
      <c r="C64" s="20" t="e">
        <f t="shared" si="11"/>
        <v>#DIV/0!</v>
      </c>
      <c r="D64" s="20">
        <f t="shared" si="11"/>
        <v>1.8210593148545011</v>
      </c>
      <c r="E64" s="20">
        <f t="shared" si="11"/>
        <v>1.1290333860018125</v>
      </c>
      <c r="F64" s="20">
        <f t="shared" si="11"/>
        <v>2.406383379945765</v>
      </c>
      <c r="G64" s="20">
        <f t="shared" si="11"/>
        <v>2.3023759949262077</v>
      </c>
      <c r="H64" s="20">
        <f t="shared" si="11"/>
        <v>2.292407398834289</v>
      </c>
      <c r="I64" s="20">
        <f t="shared" si="11"/>
        <v>2.2657393862132285</v>
      </c>
      <c r="J64" s="20">
        <f t="shared" si="11"/>
        <v>2.067784622217105</v>
      </c>
      <c r="K64" s="20">
        <f t="shared" si="11"/>
        <v>2.1871448397907498</v>
      </c>
      <c r="L64" s="20">
        <f t="shared" si="11"/>
        <v>2.0661242909084296</v>
      </c>
      <c r="M64" s="20">
        <f t="shared" si="11"/>
        <v>2.0590719673753077</v>
      </c>
      <c r="N64" s="20">
        <f t="shared" si="11"/>
        <v>2.1041840240583367</v>
      </c>
      <c r="O64" s="20">
        <f t="shared" si="11"/>
        <v>2.3878531965677174</v>
      </c>
      <c r="P64" s="20">
        <f t="shared" si="11"/>
        <v>1.8280728439361078</v>
      </c>
      <c r="Q64" s="20">
        <f t="shared" si="11"/>
        <v>2.5314551804557923</v>
      </c>
    </row>
    <row r="65" spans="1:17" ht="15" customHeight="1" x14ac:dyDescent="0.15">
      <c r="A65" s="3" t="s">
        <v>254</v>
      </c>
      <c r="B65" s="20" t="e">
        <f t="shared" si="9"/>
        <v>#DIV/0!</v>
      </c>
      <c r="C65" s="20" t="e">
        <f t="shared" si="11"/>
        <v>#DIV/0!</v>
      </c>
      <c r="D65" s="20">
        <f t="shared" si="11"/>
        <v>6.9151322979874612</v>
      </c>
      <c r="E65" s="20">
        <f t="shared" si="11"/>
        <v>5.2654766963576476</v>
      </c>
      <c r="F65" s="20">
        <f t="shared" si="11"/>
        <v>5.5941557837926847</v>
      </c>
      <c r="G65" s="20">
        <f t="shared" si="11"/>
        <v>6.1688993663877572</v>
      </c>
      <c r="H65" s="20">
        <f t="shared" si="11"/>
        <v>2.8094960258883575</v>
      </c>
      <c r="I65" s="20">
        <f t="shared" si="11"/>
        <v>4.140727043962861</v>
      </c>
      <c r="J65" s="20">
        <f t="shared" si="11"/>
        <v>7.7768913817634528</v>
      </c>
      <c r="K65" s="20">
        <f t="shared" si="11"/>
        <v>6.9101613957567229</v>
      </c>
      <c r="L65" s="20">
        <f t="shared" si="11"/>
        <v>4.3029371686738376</v>
      </c>
      <c r="M65" s="20">
        <f t="shared" si="11"/>
        <v>4.7995219903848794</v>
      </c>
      <c r="N65" s="20">
        <f t="shared" si="11"/>
        <v>9.9661183714600838</v>
      </c>
      <c r="O65" s="20">
        <f t="shared" si="11"/>
        <v>8.5805596329401208</v>
      </c>
      <c r="P65" s="20">
        <f t="shared" si="11"/>
        <v>16.507887016103268</v>
      </c>
      <c r="Q65" s="20">
        <f t="shared" si="11"/>
        <v>7.2091841894695783</v>
      </c>
    </row>
    <row r="66" spans="1:17" ht="15" customHeight="1" x14ac:dyDescent="0.15">
      <c r="A66" s="3" t="s">
        <v>255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>
        <f t="shared" si="11"/>
        <v>0.20947892118355593</v>
      </c>
      <c r="O66" s="20">
        <f t="shared" si="11"/>
        <v>0.22717729282346932</v>
      </c>
      <c r="P66" s="20">
        <f t="shared" si="11"/>
        <v>0.12051424196285392</v>
      </c>
      <c r="Q66" s="20">
        <f t="shared" si="11"/>
        <v>0.25067906654030903</v>
      </c>
    </row>
    <row r="67" spans="1:17" ht="15" customHeight="1" x14ac:dyDescent="0.15">
      <c r="A67" s="3" t="s">
        <v>256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>
        <f t="shared" si="11"/>
        <v>1.9424409055202458</v>
      </c>
      <c r="O67" s="20">
        <f t="shared" si="11"/>
        <v>4.5618666058906339</v>
      </c>
      <c r="P67" s="20">
        <f t="shared" si="11"/>
        <v>6.0257120981426961</v>
      </c>
      <c r="Q67" s="20">
        <f t="shared" si="11"/>
        <v>4.7801904757514109</v>
      </c>
    </row>
    <row r="68" spans="1:17" ht="15" customHeight="1" x14ac:dyDescent="0.15">
      <c r="A68" s="3" t="s">
        <v>0</v>
      </c>
      <c r="B68" s="21" t="e">
        <f t="shared" ref="B68:N68" si="12">SUM(B40:B65)-B52-B53</f>
        <v>#DIV/0!</v>
      </c>
      <c r="C68" s="21" t="e">
        <f t="shared" si="12"/>
        <v>#DIV/0!</v>
      </c>
      <c r="D68" s="21">
        <f t="shared" si="12"/>
        <v>100.00000000000001</v>
      </c>
      <c r="E68" s="21">
        <f t="shared" si="12"/>
        <v>99.999999999999986</v>
      </c>
      <c r="F68" s="21">
        <f t="shared" si="12"/>
        <v>100</v>
      </c>
      <c r="G68" s="21">
        <f t="shared" si="12"/>
        <v>100.00000000000003</v>
      </c>
      <c r="H68" s="21">
        <f t="shared" si="12"/>
        <v>100</v>
      </c>
      <c r="I68" s="21">
        <f t="shared" si="12"/>
        <v>100.00000000000001</v>
      </c>
      <c r="J68" s="21">
        <f t="shared" si="12"/>
        <v>100.00000000000001</v>
      </c>
      <c r="K68" s="21">
        <f t="shared" si="12"/>
        <v>99.999999999999986</v>
      </c>
      <c r="L68" s="21">
        <f t="shared" si="12"/>
        <v>100.00000000000001</v>
      </c>
      <c r="M68" s="21">
        <f t="shared" si="12"/>
        <v>100</v>
      </c>
      <c r="N68" s="21">
        <f t="shared" si="12"/>
        <v>99.999999999999986</v>
      </c>
      <c r="O68" s="21">
        <f>SUM(O40:O65)-O52-O53</f>
        <v>99.999999999999986</v>
      </c>
      <c r="P68" s="21">
        <f>SUM(P40:P65)-P52-P53</f>
        <v>99.999999999999986</v>
      </c>
      <c r="Q68" s="21">
        <f>SUM(Q40:Q65)-Q52-Q53</f>
        <v>100.00000000000001</v>
      </c>
    </row>
    <row r="69" spans="1:17" ht="15" customHeight="1" x14ac:dyDescent="0.15">
      <c r="A69" s="3" t="s">
        <v>257</v>
      </c>
      <c r="B69" s="20" t="e">
        <f>+B33/$B$32*100</f>
        <v>#DIV/0!</v>
      </c>
      <c r="C69" s="20" t="e">
        <f t="shared" ref="C69:P72" si="13">+C33/C$32*100</f>
        <v>#DIV/0!</v>
      </c>
      <c r="D69" s="20">
        <f t="shared" si="13"/>
        <v>66.788857588119527</v>
      </c>
      <c r="E69" s="20">
        <f t="shared" si="13"/>
        <v>75.967047988649611</v>
      </c>
      <c r="F69" s="20">
        <f t="shared" si="13"/>
        <v>61.957781885691979</v>
      </c>
      <c r="G69" s="20">
        <f t="shared" si="13"/>
        <v>63.541090987696869</v>
      </c>
      <c r="H69" s="20">
        <f t="shared" si="13"/>
        <v>68.463106723035636</v>
      </c>
      <c r="I69" s="20">
        <f t="shared" si="13"/>
        <v>61.691190783449997</v>
      </c>
      <c r="J69" s="20">
        <f t="shared" si="13"/>
        <v>64.947603029829509</v>
      </c>
      <c r="K69" s="20">
        <f t="shared" si="13"/>
        <v>69.73020579474219</v>
      </c>
      <c r="L69" s="20">
        <f t="shared" si="13"/>
        <v>67.577644471521381</v>
      </c>
      <c r="M69" s="20">
        <f t="shared" si="13"/>
        <v>72.14535618615848</v>
      </c>
      <c r="N69" s="20">
        <f t="shared" si="13"/>
        <v>62.716465519293486</v>
      </c>
      <c r="O69" s="20">
        <f t="shared" si="13"/>
        <v>65.549809354281521</v>
      </c>
      <c r="P69" s="20">
        <f t="shared" si="13"/>
        <v>43.093687771701923</v>
      </c>
      <c r="Q69" s="20">
        <f>+Q33/Q$32*100</f>
        <v>46.916114428366726</v>
      </c>
    </row>
    <row r="70" spans="1:17" ht="15" customHeight="1" x14ac:dyDescent="0.15">
      <c r="A70" s="3" t="s">
        <v>151</v>
      </c>
      <c r="B70" s="20" t="e">
        <f>+B34/$B$32*100</f>
        <v>#DIV/0!</v>
      </c>
      <c r="C70" s="20" t="e">
        <f t="shared" si="13"/>
        <v>#DIV/0!</v>
      </c>
      <c r="D70" s="20">
        <f t="shared" si="13"/>
        <v>33.211142411880473</v>
      </c>
      <c r="E70" s="20">
        <f t="shared" si="13"/>
        <v>24.032952011350392</v>
      </c>
      <c r="F70" s="20">
        <f t="shared" si="13"/>
        <v>38.042218114308021</v>
      </c>
      <c r="G70" s="20">
        <f t="shared" si="13"/>
        <v>36.458909012303131</v>
      </c>
      <c r="H70" s="20">
        <f t="shared" si="13"/>
        <v>31.536893276964364</v>
      </c>
      <c r="I70" s="20">
        <f t="shared" si="13"/>
        <v>38.308809216549996</v>
      </c>
      <c r="J70" s="20">
        <f t="shared" si="13"/>
        <v>35.052396970170491</v>
      </c>
      <c r="K70" s="20">
        <f t="shared" si="13"/>
        <v>30.269794205257817</v>
      </c>
      <c r="L70" s="20">
        <f t="shared" si="13"/>
        <v>32.422355528478626</v>
      </c>
      <c r="M70" s="20">
        <f t="shared" si="13"/>
        <v>27.854643813841513</v>
      </c>
      <c r="N70" s="20">
        <f t="shared" si="13"/>
        <v>37.283534480706514</v>
      </c>
      <c r="O70" s="20">
        <f t="shared" si="13"/>
        <v>34.450190645718479</v>
      </c>
      <c r="P70" s="20">
        <f t="shared" si="13"/>
        <v>56.90631222829807</v>
      </c>
      <c r="Q70" s="20">
        <f>+Q34/Q$32*100</f>
        <v>53.083885571633274</v>
      </c>
    </row>
    <row r="71" spans="1:17" ht="15" customHeight="1" x14ac:dyDescent="0.15">
      <c r="A71" s="3" t="s">
        <v>258</v>
      </c>
      <c r="B71" s="20" t="e">
        <f>+B35/$B$32*100</f>
        <v>#DIV/0!</v>
      </c>
      <c r="C71" s="20" t="e">
        <f t="shared" si="13"/>
        <v>#DIV/0!</v>
      </c>
      <c r="D71" s="20">
        <f t="shared" si="13"/>
        <v>32.041453555595687</v>
      </c>
      <c r="E71" s="20">
        <f t="shared" si="13"/>
        <v>29.847436926376709</v>
      </c>
      <c r="F71" s="20">
        <f t="shared" si="13"/>
        <v>35.635170739610473</v>
      </c>
      <c r="G71" s="20">
        <f t="shared" si="13"/>
        <v>26.752120367972299</v>
      </c>
      <c r="H71" s="20">
        <f t="shared" si="13"/>
        <v>31.036484928202356</v>
      </c>
      <c r="I71" s="20">
        <f t="shared" si="13"/>
        <v>27.035969784290376</v>
      </c>
      <c r="J71" s="20">
        <f t="shared" si="13"/>
        <v>31.53049156598761</v>
      </c>
      <c r="K71" s="20">
        <f t="shared" si="13"/>
        <v>29.600419403651017</v>
      </c>
      <c r="L71" s="20">
        <f t="shared" si="13"/>
        <v>31.832609573889066</v>
      </c>
      <c r="M71" s="20">
        <f t="shared" si="13"/>
        <v>35.685902936450042</v>
      </c>
      <c r="N71" s="20">
        <f t="shared" si="13"/>
        <v>34.550881953867027</v>
      </c>
      <c r="O71" s="20">
        <f t="shared" si="13"/>
        <v>41.344764992418874</v>
      </c>
      <c r="P71" s="20">
        <f t="shared" si="13"/>
        <v>46.449752997086627</v>
      </c>
      <c r="Q71" s="20">
        <f>+Q35/Q$32*100</f>
        <v>54.656507729415281</v>
      </c>
    </row>
    <row r="72" spans="1:17" ht="15" customHeight="1" x14ac:dyDescent="0.15">
      <c r="A72" s="3" t="s">
        <v>259</v>
      </c>
      <c r="B72" s="20" t="e">
        <f>+B36/$B$32*100</f>
        <v>#DIV/0!</v>
      </c>
      <c r="C72" s="20" t="e">
        <f t="shared" si="13"/>
        <v>#DIV/0!</v>
      </c>
      <c r="D72" s="20">
        <f t="shared" si="13"/>
        <v>67.958546444404305</v>
      </c>
      <c r="E72" s="20">
        <f t="shared" si="13"/>
        <v>70.152563073623298</v>
      </c>
      <c r="F72" s="20">
        <f t="shared" si="13"/>
        <v>64.364829260389527</v>
      </c>
      <c r="G72" s="20">
        <f t="shared" si="13"/>
        <v>73.247879632027704</v>
      </c>
      <c r="H72" s="20">
        <f t="shared" si="13"/>
        <v>68.963515071797644</v>
      </c>
      <c r="I72" s="20">
        <f t="shared" si="13"/>
        <v>72.964030215709613</v>
      </c>
      <c r="J72" s="20">
        <f t="shared" si="13"/>
        <v>68.469508434012383</v>
      </c>
      <c r="K72" s="20">
        <f t="shared" si="13"/>
        <v>70.399580596348983</v>
      </c>
      <c r="L72" s="20">
        <f t="shared" si="13"/>
        <v>68.167390426110941</v>
      </c>
      <c r="M72" s="20">
        <f t="shared" si="13"/>
        <v>64.314097063549951</v>
      </c>
      <c r="N72" s="20">
        <f t="shared" si="13"/>
        <v>65.449118046132966</v>
      </c>
      <c r="O72" s="20">
        <f t="shared" si="13"/>
        <v>58.655235007581133</v>
      </c>
      <c r="P72" s="20">
        <f t="shared" si="13"/>
        <v>53.550247002913366</v>
      </c>
      <c r="Q72" s="20">
        <f>+Q36/Q$32*100</f>
        <v>45.343492270584711</v>
      </c>
    </row>
    <row r="73" spans="1:17" ht="15" customHeight="1" x14ac:dyDescent="0.15"/>
    <row r="74" spans="1:17" ht="15" customHeight="1" x14ac:dyDescent="0.15"/>
    <row r="75" spans="1:17" ht="15" customHeight="1" x14ac:dyDescent="0.15"/>
    <row r="76" spans="1:17" ht="15" customHeight="1" x14ac:dyDescent="0.15"/>
    <row r="77" spans="1:17" ht="15" customHeight="1" x14ac:dyDescent="0.15"/>
    <row r="78" spans="1:17" ht="15" customHeight="1" x14ac:dyDescent="0.15"/>
    <row r="79" spans="1:17" ht="15" customHeight="1" x14ac:dyDescent="0.15"/>
    <row r="80" spans="1:17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</sheetData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516"/>
  <sheetViews>
    <sheetView view="pageBreakPreview" zoomScaleNormal="100" zoomScaleSheetLayoutView="100" workbookViewId="0">
      <pane xSplit="1" ySplit="3" topLeftCell="AA24" activePane="bottomRight" state="frozen"/>
      <selection pane="topRight" activeCell="B1" sqref="B1"/>
      <selection pane="bottomLeft" activeCell="A2" sqref="A2"/>
      <selection pane="bottomRight" activeCell="AJ39" sqref="AJ39"/>
    </sheetView>
  </sheetViews>
  <sheetFormatPr defaultColWidth="9" defaultRowHeight="12" x14ac:dyDescent="0.15"/>
  <cols>
    <col min="1" max="1" width="24.77734375" style="10" customWidth="1"/>
    <col min="2" max="3" width="8.6640625" style="10" hidden="1" customWidth="1"/>
    <col min="4" max="32" width="9.77734375" style="10" customWidth="1"/>
    <col min="33" max="16384" width="9" style="10"/>
  </cols>
  <sheetData>
    <row r="1" spans="1:32" ht="18" customHeight="1" x14ac:dyDescent="0.2">
      <c r="A1" s="24" t="s">
        <v>79</v>
      </c>
      <c r="B1" s="24"/>
      <c r="C1" s="24"/>
      <c r="D1" s="24"/>
      <c r="E1" s="24"/>
      <c r="F1" s="24"/>
      <c r="G1" s="24"/>
      <c r="H1" s="24"/>
      <c r="I1" s="24"/>
      <c r="J1" s="24"/>
      <c r="K1" s="55" t="str">
        <f>財政指標!$AF$1</f>
        <v>大田原市</v>
      </c>
      <c r="M1" s="24"/>
      <c r="N1" s="24"/>
      <c r="O1" s="24"/>
      <c r="P1" s="24"/>
      <c r="Q1" s="24"/>
      <c r="U1" s="55" t="str">
        <f>財政指標!$AF$1</f>
        <v>大田原市</v>
      </c>
      <c r="W1" s="55"/>
      <c r="AE1" s="55" t="str">
        <f>財政指標!$AF$1</f>
        <v>大田原市</v>
      </c>
    </row>
    <row r="2" spans="1:32" ht="18" customHeight="1" x14ac:dyDescent="0.15">
      <c r="K2" s="15"/>
      <c r="L2" s="15" t="s">
        <v>148</v>
      </c>
      <c r="N2" s="35" t="s">
        <v>268</v>
      </c>
      <c r="U2" s="15"/>
      <c r="V2" s="15" t="s">
        <v>148</v>
      </c>
      <c r="X2" s="18"/>
      <c r="Y2" s="15"/>
      <c r="Z2" s="15"/>
      <c r="AA2" s="15"/>
      <c r="AB2" s="15"/>
      <c r="AC2" s="15"/>
      <c r="AE2" s="15"/>
      <c r="AF2" s="15" t="s">
        <v>148</v>
      </c>
    </row>
    <row r="3" spans="1:32" s="126" customFormat="1" ht="18" customHeight="1" x14ac:dyDescent="0.2">
      <c r="A3" s="47"/>
      <c r="B3" s="125" t="s">
        <v>168</v>
      </c>
      <c r="C3" s="125" t="s">
        <v>197</v>
      </c>
      <c r="D3" s="125" t="s">
        <v>170</v>
      </c>
      <c r="E3" s="125" t="s">
        <v>171</v>
      </c>
      <c r="F3" s="125" t="s">
        <v>172</v>
      </c>
      <c r="G3" s="125" t="s">
        <v>173</v>
      </c>
      <c r="H3" s="125" t="s">
        <v>174</v>
      </c>
      <c r="I3" s="125" t="s">
        <v>175</v>
      </c>
      <c r="J3" s="72" t="s">
        <v>176</v>
      </c>
      <c r="K3" s="72" t="s">
        <v>177</v>
      </c>
      <c r="L3" s="125" t="s">
        <v>178</v>
      </c>
      <c r="M3" s="125" t="s">
        <v>179</v>
      </c>
      <c r="N3" s="125" t="s">
        <v>181</v>
      </c>
      <c r="O3" s="65" t="s">
        <v>261</v>
      </c>
      <c r="P3" s="65" t="s">
        <v>262</v>
      </c>
      <c r="Q3" s="65" t="s">
        <v>263</v>
      </c>
      <c r="R3" s="39" t="s">
        <v>164</v>
      </c>
      <c r="S3" s="39" t="s">
        <v>311</v>
      </c>
      <c r="T3" s="39" t="s">
        <v>312</v>
      </c>
      <c r="U3" s="39" t="s">
        <v>319</v>
      </c>
      <c r="V3" s="39" t="s">
        <v>320</v>
      </c>
      <c r="W3" s="39" t="s">
        <v>321</v>
      </c>
      <c r="X3" s="39" t="s">
        <v>322</v>
      </c>
      <c r="Y3" s="39" t="s">
        <v>329</v>
      </c>
      <c r="Z3" s="39" t="s">
        <v>330</v>
      </c>
      <c r="AA3" s="39" t="s">
        <v>331</v>
      </c>
      <c r="AB3" s="39" t="s">
        <v>332</v>
      </c>
      <c r="AC3" s="39" t="s">
        <v>335</v>
      </c>
      <c r="AD3" s="39" t="s">
        <v>338</v>
      </c>
      <c r="AE3" s="39" t="str">
        <f>財政指標!AF3</f>
        <v>１８(H30)</v>
      </c>
      <c r="AF3" s="39" t="str">
        <f>財政指標!AG3</f>
        <v>１９(R１)</v>
      </c>
    </row>
    <row r="4" spans="1:32" ht="18" customHeight="1" x14ac:dyDescent="0.15">
      <c r="A4" s="11" t="s">
        <v>31</v>
      </c>
      <c r="B4" s="90"/>
      <c r="C4" s="90"/>
      <c r="D4" s="91">
        <f>税・旧大田原市!D4+税・旧黒羽町!D4+税・旧湯津上村!D4</f>
        <v>4282548</v>
      </c>
      <c r="E4" s="91">
        <f>税・旧大田原市!E4+税・旧黒羽町!E4+税・旧湯津上村!E4</f>
        <v>4326713</v>
      </c>
      <c r="F4" s="91">
        <f>税・旧大田原市!F4+税・旧黒羽町!F4+税・旧湯津上村!F4</f>
        <v>4203151</v>
      </c>
      <c r="G4" s="91">
        <f>税・旧大田原市!G4+税・旧黒羽町!G4+税・旧湯津上村!G4</f>
        <v>3598894</v>
      </c>
      <c r="H4" s="91">
        <f>税・旧大田原市!H4+税・旧黒羽町!H4+税・旧湯津上村!H4</f>
        <v>3910853</v>
      </c>
      <c r="I4" s="91">
        <f>税・旧大田原市!I4+税・旧黒羽町!I4+税・旧湯津上村!I4</f>
        <v>4070978</v>
      </c>
      <c r="J4" s="91">
        <f>税・旧大田原市!J4+税・旧黒羽町!J4+税・旧湯津上村!J4</f>
        <v>4284825</v>
      </c>
      <c r="K4" s="91">
        <f>税・旧大田原市!K4+税・旧黒羽町!K4+税・旧湯津上村!K4</f>
        <v>3676249</v>
      </c>
      <c r="L4" s="91">
        <f>税・旧大田原市!L4+税・旧黒羽町!L4+税・旧湯津上村!L4</f>
        <v>3421841</v>
      </c>
      <c r="M4" s="91">
        <f>税・旧大田原市!M4+税・旧黒羽町!M4+税・旧湯津上村!M4</f>
        <v>3517638</v>
      </c>
      <c r="N4" s="91">
        <f>税・旧大田原市!N4+税・旧黒羽町!N4+税・旧湯津上村!N4</f>
        <v>3840099</v>
      </c>
      <c r="O4" s="91">
        <f>税・旧大田原市!O4+税・旧黒羽町!O4+税・旧湯津上村!O4</f>
        <v>3258837</v>
      </c>
      <c r="P4" s="91">
        <f>税・旧大田原市!P4+税・旧黒羽町!P4+税・旧湯津上村!P4</f>
        <v>3102088</v>
      </c>
      <c r="Q4" s="91">
        <f>税・旧大田原市!Q4+税・旧黒羽町!Q4+税・旧湯津上村!Q4</f>
        <v>3463583</v>
      </c>
      <c r="R4" s="13">
        <f>SUM(R5:R8)</f>
        <v>3836002</v>
      </c>
      <c r="S4" s="13">
        <f>SUM(S5:S8)</f>
        <v>4372921</v>
      </c>
      <c r="T4" s="13">
        <f>SUM(T5:T8)</f>
        <v>5086671</v>
      </c>
      <c r="U4" s="13">
        <f>SUM(U5:U8)</f>
        <v>5031929</v>
      </c>
      <c r="V4" s="13">
        <v>4252983</v>
      </c>
      <c r="W4" s="13">
        <v>4562296</v>
      </c>
      <c r="X4" s="13">
        <v>4445963</v>
      </c>
      <c r="Y4" s="122">
        <f>SUM(Y5:Y8)</f>
        <v>4341153</v>
      </c>
      <c r="Z4" s="122">
        <f>SUM(Z5:Z8)</f>
        <v>4667686</v>
      </c>
      <c r="AA4" s="122">
        <f t="shared" ref="AA4:AB4" si="0">SUM(AA5:AA8)</f>
        <v>4896644</v>
      </c>
      <c r="AB4" s="122">
        <f t="shared" si="0"/>
        <v>4290759</v>
      </c>
      <c r="AC4" s="122">
        <f t="shared" ref="AC4:AD4" si="1">SUM(AC5:AC8)</f>
        <v>4416361</v>
      </c>
      <c r="AD4" s="122">
        <f t="shared" si="1"/>
        <v>4572304</v>
      </c>
      <c r="AE4" s="122">
        <v>4601853</v>
      </c>
      <c r="AF4" s="122">
        <v>4650624</v>
      </c>
    </row>
    <row r="5" spans="1:32" ht="18" customHeight="1" x14ac:dyDescent="0.15">
      <c r="A5" s="11" t="s">
        <v>32</v>
      </c>
      <c r="B5" s="90"/>
      <c r="C5" s="90"/>
      <c r="D5" s="91">
        <f>税・旧大田原市!D5+税・旧黒羽町!D5+税・旧湯津上村!D5</f>
        <v>43341</v>
      </c>
      <c r="E5" s="91">
        <f>税・旧大田原市!E5+税・旧黒羽町!E5+税・旧湯津上村!E5</f>
        <v>44377</v>
      </c>
      <c r="F5" s="91">
        <f>税・旧大田原市!F5+税・旧黒羽町!F5+税・旧湯津上村!F5</f>
        <v>45745</v>
      </c>
      <c r="G5" s="91">
        <f>税・旧大田原市!G5+税・旧黒羽町!G5+税・旧湯津上村!G5</f>
        <v>46274</v>
      </c>
      <c r="H5" s="91">
        <f>税・旧大田原市!H5+税・旧黒羽町!H5+税・旧湯津上村!H5</f>
        <v>45409</v>
      </c>
      <c r="I5" s="91">
        <f>税・旧大田原市!I5+税・旧黒羽町!I5+税・旧湯津上村!I5</f>
        <v>57637</v>
      </c>
      <c r="J5" s="91">
        <f>税・旧大田原市!J5+税・旧黒羽町!J5+税・旧湯津上村!J5</f>
        <v>59641</v>
      </c>
      <c r="K5" s="91">
        <f>税・旧大田原市!K5+税・旧黒羽町!K5+税・旧湯津上村!K5</f>
        <v>57302</v>
      </c>
      <c r="L5" s="91">
        <f>税・旧大田原市!L5+税・旧黒羽町!L5+税・旧湯津上村!L5</f>
        <v>59449</v>
      </c>
      <c r="M5" s="91">
        <f>税・旧大田原市!M5+税・旧黒羽町!M5+税・旧湯津上村!M5</f>
        <v>59643</v>
      </c>
      <c r="N5" s="91">
        <f>税・旧大田原市!N5+税・旧黒羽町!N5+税・旧湯津上村!N5</f>
        <v>60977</v>
      </c>
      <c r="O5" s="91">
        <f>税・旧大田原市!O5+税・旧黒羽町!O5+税・旧湯津上村!O5</f>
        <v>59824</v>
      </c>
      <c r="P5" s="91">
        <f>税・旧大田原市!P5+税・旧黒羽町!P5+税・旧湯津上村!P5</f>
        <v>58462</v>
      </c>
      <c r="Q5" s="91">
        <f>税・旧大田原市!Q5+税・旧黒羽町!Q5+税・旧湯津上村!Q5</f>
        <v>72826</v>
      </c>
      <c r="R5" s="13">
        <v>82366</v>
      </c>
      <c r="S5" s="13">
        <v>95517</v>
      </c>
      <c r="T5" s="13">
        <v>83091</v>
      </c>
      <c r="U5" s="13">
        <v>102814</v>
      </c>
      <c r="V5" s="13">
        <v>102589</v>
      </c>
      <c r="W5" s="13">
        <v>102001</v>
      </c>
      <c r="X5" s="13">
        <v>101147</v>
      </c>
      <c r="Y5" s="122">
        <v>100921</v>
      </c>
      <c r="Z5" s="122">
        <v>101320</v>
      </c>
      <c r="AA5" s="122">
        <v>123991</v>
      </c>
      <c r="AB5" s="122">
        <v>121940</v>
      </c>
      <c r="AC5" s="140">
        <v>124117</v>
      </c>
      <c r="AD5" s="140">
        <v>125545</v>
      </c>
      <c r="AE5" s="140">
        <v>126213</v>
      </c>
      <c r="AF5" s="140">
        <v>127070</v>
      </c>
    </row>
    <row r="6" spans="1:32" ht="18" customHeight="1" x14ac:dyDescent="0.15">
      <c r="A6" s="11" t="s">
        <v>33</v>
      </c>
      <c r="B6" s="90"/>
      <c r="C6" s="90"/>
      <c r="D6" s="91">
        <f>税・旧大田原市!D6+税・旧黒羽町!D6+税・旧湯津上村!D6</f>
        <v>2827075</v>
      </c>
      <c r="E6" s="91">
        <f>税・旧大田原市!E6+税・旧黒羽町!E6+税・旧湯津上村!E6</f>
        <v>3221981</v>
      </c>
      <c r="F6" s="91">
        <f>税・旧大田原市!F6+税・旧黒羽町!F6+税・旧湯津上村!F6</f>
        <v>3232811</v>
      </c>
      <c r="G6" s="91">
        <f>税・旧大田原市!G6+税・旧黒羽町!G6+税・旧湯津上村!G6</f>
        <v>2699326</v>
      </c>
      <c r="H6" s="91">
        <f>税・旧大田原市!H6+税・旧黒羽町!H6+税・旧湯津上村!H6</f>
        <v>2835823</v>
      </c>
      <c r="I6" s="91">
        <f>税・旧大田原市!I6+税・旧黒羽町!I6+税・旧湯津上村!I6</f>
        <v>2708335</v>
      </c>
      <c r="J6" s="91">
        <f>税・旧大田原市!J6+税・旧黒羽町!J6+税・旧湯津上村!J6</f>
        <v>3100356</v>
      </c>
      <c r="K6" s="91">
        <f>税・旧大田原市!K6+税・旧黒羽町!K6+税・旧湯津上村!K6</f>
        <v>2712490</v>
      </c>
      <c r="L6" s="91">
        <f>税・旧大田原市!L6+税・旧黒羽町!L6+税・旧湯津上村!L6</f>
        <v>2640330</v>
      </c>
      <c r="M6" s="91">
        <f>税・旧大田原市!M6+税・旧黒羽町!M6+税・旧湯津上村!M6</f>
        <v>2577378</v>
      </c>
      <c r="N6" s="91">
        <f>税・旧大田原市!N6+税・旧黒羽町!N6+税・旧湯津上村!N6</f>
        <v>2616244</v>
      </c>
      <c r="O6" s="91">
        <f>税・旧大田原市!O6+税・旧黒羽町!O6+税・旧湯津上村!O6</f>
        <v>2522730</v>
      </c>
      <c r="P6" s="91">
        <f>税・旧大田原市!P6+税・旧黒羽町!P6+税・旧湯津上村!P6</f>
        <v>2295472</v>
      </c>
      <c r="Q6" s="91">
        <f>税・旧大田原市!Q6+税・旧黒羽町!Q6+税・旧湯津上村!Q6</f>
        <v>2236579</v>
      </c>
      <c r="R6" s="14">
        <v>2327084</v>
      </c>
      <c r="S6" s="14">
        <v>2552020</v>
      </c>
      <c r="T6" s="14">
        <v>3351115</v>
      </c>
      <c r="U6" s="14">
        <v>3468944</v>
      </c>
      <c r="V6" s="14">
        <v>3364409</v>
      </c>
      <c r="W6" s="14">
        <v>3096818</v>
      </c>
      <c r="X6" s="14">
        <v>3099409</v>
      </c>
      <c r="Y6" s="14">
        <v>3259884</v>
      </c>
      <c r="Z6" s="14">
        <v>3322751</v>
      </c>
      <c r="AA6" s="14">
        <v>3279830</v>
      </c>
      <c r="AB6" s="14">
        <v>3201816</v>
      </c>
      <c r="AC6" s="142">
        <v>3276294</v>
      </c>
      <c r="AD6" s="142">
        <v>3427188</v>
      </c>
      <c r="AE6" s="142">
        <v>3368281</v>
      </c>
      <c r="AF6" s="142">
        <v>3428664</v>
      </c>
    </row>
    <row r="7" spans="1:32" ht="18" customHeight="1" x14ac:dyDescent="0.15">
      <c r="A7" s="11" t="s">
        <v>34</v>
      </c>
      <c r="B7" s="90"/>
      <c r="C7" s="90"/>
      <c r="D7" s="91">
        <f>税・旧大田原市!D7+税・旧黒羽町!D7+税・旧湯津上村!D7</f>
        <v>141795</v>
      </c>
      <c r="E7" s="91">
        <f>税・旧大田原市!E7+税・旧黒羽町!E7+税・旧湯津上村!E7</f>
        <v>142725</v>
      </c>
      <c r="F7" s="91">
        <f>税・旧大田原市!F7+税・旧黒羽町!F7+税・旧湯津上村!F7</f>
        <v>151788</v>
      </c>
      <c r="G7" s="91">
        <f>税・旧大田原市!G7+税・旧黒羽町!G7+税・旧湯津上村!G7</f>
        <v>162702</v>
      </c>
      <c r="H7" s="91">
        <f>税・旧大田原市!H7+税・旧黒羽町!H7+税・旧湯津上村!H7</f>
        <v>167141</v>
      </c>
      <c r="I7" s="91">
        <f>税・旧大田原市!I7+税・旧黒羽町!I7+税・旧湯津上村!I7</f>
        <v>174533</v>
      </c>
      <c r="J7" s="91">
        <f>税・旧大田原市!J7+税・旧黒羽町!J7+税・旧湯津上村!J7</f>
        <v>185859</v>
      </c>
      <c r="K7" s="91">
        <f>税・旧大田原市!K7+税・旧黒羽町!K7+税・旧湯津上村!K7</f>
        <v>188410</v>
      </c>
      <c r="L7" s="91">
        <f>税・旧大田原市!L7+税・旧黒羽町!L7+税・旧湯津上村!L7</f>
        <v>193295</v>
      </c>
      <c r="M7" s="91">
        <f>税・旧大田原市!M7+税・旧黒羽町!M7+税・旧湯津上村!M7</f>
        <v>201339</v>
      </c>
      <c r="N7" s="91">
        <f>税・旧大田原市!N7+税・旧黒羽町!N7+税・旧湯津上村!N7</f>
        <v>199938</v>
      </c>
      <c r="O7" s="91">
        <f>税・旧大田原市!O7+税・旧黒羽町!O7+税・旧湯津上村!O7</f>
        <v>189891</v>
      </c>
      <c r="P7" s="91">
        <f>税・旧大田原市!P7+税・旧黒羽町!P7+税・旧湯津上村!P7</f>
        <v>196262</v>
      </c>
      <c r="Q7" s="91">
        <f>税・旧大田原市!Q7+税・旧黒羽町!Q7+税・旧湯津上村!Q7</f>
        <v>206375</v>
      </c>
      <c r="R7" s="14">
        <v>205946</v>
      </c>
      <c r="S7" s="14">
        <v>203598</v>
      </c>
      <c r="T7" s="14">
        <v>203795</v>
      </c>
      <c r="U7" s="14">
        <v>205486</v>
      </c>
      <c r="V7" s="14">
        <v>196127</v>
      </c>
      <c r="W7" s="14">
        <v>213856</v>
      </c>
      <c r="X7" s="14">
        <v>211325</v>
      </c>
      <c r="Y7" s="14">
        <v>215932</v>
      </c>
      <c r="Z7" s="14">
        <v>214435</v>
      </c>
      <c r="AA7" s="14">
        <v>209864</v>
      </c>
      <c r="AB7" s="14">
        <v>201980</v>
      </c>
      <c r="AC7" s="142">
        <v>209217</v>
      </c>
      <c r="AD7" s="142">
        <v>217234</v>
      </c>
      <c r="AE7" s="142">
        <v>247264</v>
      </c>
      <c r="AF7" s="142">
        <v>255046</v>
      </c>
    </row>
    <row r="8" spans="1:32" ht="18" customHeight="1" x14ac:dyDescent="0.15">
      <c r="A8" s="11" t="s">
        <v>35</v>
      </c>
      <c r="B8" s="90"/>
      <c r="C8" s="90"/>
      <c r="D8" s="91">
        <f>税・旧大田原市!D8+税・旧黒羽町!D8+税・旧湯津上村!D8</f>
        <v>1270337</v>
      </c>
      <c r="E8" s="91">
        <f>税・旧大田原市!E8+税・旧黒羽町!E8+税・旧湯津上村!E8</f>
        <v>917630</v>
      </c>
      <c r="F8" s="91">
        <f>税・旧大田原市!F8+税・旧黒羽町!F8+税・旧湯津上村!F8</f>
        <v>772807</v>
      </c>
      <c r="G8" s="91">
        <f>税・旧大田原市!G8+税・旧黒羽町!G8+税・旧湯津上村!G8</f>
        <v>690592</v>
      </c>
      <c r="H8" s="91">
        <f>税・旧大田原市!H8+税・旧黒羽町!H8+税・旧湯津上村!H8</f>
        <v>862480</v>
      </c>
      <c r="I8" s="91">
        <f>税・旧大田原市!I8+税・旧黒羽町!I8+税・旧湯津上村!I8</f>
        <v>1130473</v>
      </c>
      <c r="J8" s="91">
        <f>税・旧大田原市!J8+税・旧黒羽町!J8+税・旧湯津上村!J8</f>
        <v>938969</v>
      </c>
      <c r="K8" s="91">
        <f>税・旧大田原市!K8+税・旧黒羽町!K8+税・旧湯津上村!K8</f>
        <v>718047</v>
      </c>
      <c r="L8" s="91">
        <f>税・旧大田原市!L8+税・旧黒羽町!L8+税・旧湯津上村!L8</f>
        <v>528767</v>
      </c>
      <c r="M8" s="91">
        <f>税・旧大田原市!M8+税・旧黒羽町!M8+税・旧湯津上村!M8</f>
        <v>679278</v>
      </c>
      <c r="N8" s="91">
        <f>税・旧大田原市!N8+税・旧黒羽町!N8+税・旧湯津上村!N8</f>
        <v>962940</v>
      </c>
      <c r="O8" s="91">
        <f>税・旧大田原市!O8+税・旧黒羽町!O8+税・旧湯津上村!O8</f>
        <v>486392</v>
      </c>
      <c r="P8" s="91">
        <f>税・旧大田原市!P8+税・旧黒羽町!P8+税・旧湯津上村!P8</f>
        <v>551892</v>
      </c>
      <c r="Q8" s="91">
        <f>税・旧大田原市!Q8+税・旧黒羽町!Q8+税・旧湯津上村!Q8</f>
        <v>947803</v>
      </c>
      <c r="R8" s="14">
        <v>1220606</v>
      </c>
      <c r="S8" s="14">
        <v>1521786</v>
      </c>
      <c r="T8" s="14">
        <v>1448670</v>
      </c>
      <c r="U8" s="14">
        <v>1254685</v>
      </c>
      <c r="V8" s="14">
        <v>589858</v>
      </c>
      <c r="W8" s="14">
        <v>1149621</v>
      </c>
      <c r="X8" s="14">
        <v>1034082</v>
      </c>
      <c r="Y8" s="14">
        <v>764416</v>
      </c>
      <c r="Z8" s="14">
        <v>1029180</v>
      </c>
      <c r="AA8" s="14">
        <v>1282959</v>
      </c>
      <c r="AB8" s="14">
        <v>765023</v>
      </c>
      <c r="AC8" s="142">
        <v>806733</v>
      </c>
      <c r="AD8" s="142">
        <v>802337</v>
      </c>
      <c r="AE8" s="142">
        <v>860095</v>
      </c>
      <c r="AF8" s="142">
        <v>839844</v>
      </c>
    </row>
    <row r="9" spans="1:32" ht="18" customHeight="1" x14ac:dyDescent="0.15">
      <c r="A9" s="11" t="s">
        <v>36</v>
      </c>
      <c r="B9" s="90"/>
      <c r="C9" s="90"/>
      <c r="D9" s="91">
        <f>税・旧大田原市!D9+税・旧黒羽町!D9+税・旧湯津上村!D9</f>
        <v>3618965</v>
      </c>
      <c r="E9" s="91">
        <f>税・旧大田原市!E9+税・旧黒羽町!E9+税・旧湯津上村!E9</f>
        <v>3923574</v>
      </c>
      <c r="F9" s="91">
        <f>税・旧大田原市!F9+税・旧黒羽町!F9+税・旧湯津上村!F9</f>
        <v>4158512</v>
      </c>
      <c r="G9" s="91">
        <f>税・旧大田原市!G9+税・旧黒羽町!G9+税・旧湯津上村!G9</f>
        <v>4412954</v>
      </c>
      <c r="H9" s="91">
        <f>税・旧大田原市!H9+税・旧黒羽町!H9+税・旧湯津上村!H9</f>
        <v>4531736</v>
      </c>
      <c r="I9" s="91">
        <f>税・旧大田原市!I9+税・旧黒羽町!I9+税・旧湯津上村!I9</f>
        <v>4712668</v>
      </c>
      <c r="J9" s="91">
        <f>税・旧大田原市!J9+税・旧黒羽町!J9+税・旧湯津上村!J9</f>
        <v>4814438</v>
      </c>
      <c r="K9" s="91">
        <f>税・旧大田原市!K9+税・旧黒羽町!K9+税・旧湯津上村!K9</f>
        <v>5070045</v>
      </c>
      <c r="L9" s="91">
        <f>税・旧大田原市!L9+税・旧黒羽町!L9+税・旧湯津上村!L9</f>
        <v>5289658</v>
      </c>
      <c r="M9" s="91">
        <f>税・旧大田原市!M9+税・旧黒羽町!M9+税・旧湯津上村!M9</f>
        <v>5408299</v>
      </c>
      <c r="N9" s="91">
        <f>税・旧大田原市!N9+税・旧黒羽町!N9+税・旧湯津上村!N9</f>
        <v>5383089</v>
      </c>
      <c r="O9" s="91">
        <f>税・旧大田原市!O9+税・旧黒羽町!O9+税・旧湯津上村!O9</f>
        <v>5468371</v>
      </c>
      <c r="P9" s="91">
        <f>税・旧大田原市!P9+税・旧黒羽町!P9+税・旧湯津上村!P9</f>
        <v>5239099</v>
      </c>
      <c r="Q9" s="91">
        <f>税・旧大田原市!Q9+税・旧黒羽町!Q9+税・旧湯津上村!Q9</f>
        <v>5322600</v>
      </c>
      <c r="R9" s="13">
        <v>5689490</v>
      </c>
      <c r="S9" s="13">
        <v>5388116</v>
      </c>
      <c r="T9" s="13">
        <v>5349216</v>
      </c>
      <c r="U9" s="13">
        <v>5329977</v>
      </c>
      <c r="V9" s="13">
        <v>5145254</v>
      </c>
      <c r="W9" s="13">
        <v>5274154</v>
      </c>
      <c r="X9" s="13">
        <v>5269497</v>
      </c>
      <c r="Y9" s="122">
        <v>4885558</v>
      </c>
      <c r="Z9" s="122">
        <v>4939177</v>
      </c>
      <c r="AA9" s="122">
        <v>4978905</v>
      </c>
      <c r="AB9" s="122">
        <v>4854897</v>
      </c>
      <c r="AC9" s="140">
        <v>4939701</v>
      </c>
      <c r="AD9" s="140">
        <v>5032876</v>
      </c>
      <c r="AE9" s="140">
        <v>5094512</v>
      </c>
      <c r="AF9" s="140">
        <v>5094051</v>
      </c>
    </row>
    <row r="10" spans="1:32" ht="18" customHeight="1" x14ac:dyDescent="0.15">
      <c r="A10" s="11" t="s">
        <v>37</v>
      </c>
      <c r="B10" s="90"/>
      <c r="C10" s="90"/>
      <c r="D10" s="91">
        <f>税・旧大田原市!D10+税・旧黒羽町!D10+税・旧湯津上村!D10</f>
        <v>3610148</v>
      </c>
      <c r="E10" s="91">
        <f>税・旧大田原市!E10+税・旧黒羽町!E10+税・旧湯津上村!E10</f>
        <v>3914728</v>
      </c>
      <c r="F10" s="91">
        <f>税・旧大田原市!F10+税・旧黒羽町!F10+税・旧湯津上村!F10</f>
        <v>4149784</v>
      </c>
      <c r="G10" s="91">
        <f>税・旧大田原市!G10+税・旧黒羽町!G10+税・旧湯津上村!G10</f>
        <v>4404238</v>
      </c>
      <c r="H10" s="91">
        <f>税・旧大田原市!H10+税・旧黒羽町!H10+税・旧湯津上村!H10</f>
        <v>4523129</v>
      </c>
      <c r="I10" s="91">
        <f>税・旧大田原市!I10+税・旧黒羽町!I10+税・旧湯津上村!I10</f>
        <v>4704101</v>
      </c>
      <c r="J10" s="91">
        <f>税・旧大田原市!J10+税・旧黒羽町!J10+税・旧湯津上村!J10</f>
        <v>4805945</v>
      </c>
      <c r="K10" s="91">
        <f>税・旧大田原市!K10+税・旧黒羽町!K10+税・旧湯津上村!K10</f>
        <v>5061564</v>
      </c>
      <c r="L10" s="91">
        <f>税・旧大田原市!L10+税・旧黒羽町!L10+税・旧湯津上村!L10</f>
        <v>5280204</v>
      </c>
      <c r="M10" s="91">
        <f>税・旧大田原市!M10+税・旧黒羽町!M10+税・旧湯津上村!M10</f>
        <v>5398884</v>
      </c>
      <c r="N10" s="91">
        <f>税・旧大田原市!N10+税・旧黒羽町!N10+税・旧湯津上村!N10</f>
        <v>5373681</v>
      </c>
      <c r="O10" s="91">
        <f>税・旧大田原市!O10+税・旧黒羽町!O10+税・旧湯津上村!O10</f>
        <v>5457252</v>
      </c>
      <c r="P10" s="91">
        <f>税・旧大田原市!P10+税・旧黒羽町!P10+税・旧湯津上村!P10</f>
        <v>5228056</v>
      </c>
      <c r="Q10" s="91">
        <f>税・旧大田原市!Q10+税・旧黒羽町!Q10+税・旧湯津上村!Q10</f>
        <v>5307404</v>
      </c>
      <c r="R10" s="13">
        <v>5674288</v>
      </c>
      <c r="S10" s="13">
        <v>5373460</v>
      </c>
      <c r="T10" s="13">
        <v>5336151</v>
      </c>
      <c r="U10" s="13">
        <v>5321375</v>
      </c>
      <c r="V10" s="13">
        <v>5136649</v>
      </c>
      <c r="W10" s="13">
        <v>5265392</v>
      </c>
      <c r="X10" s="13">
        <v>5260747</v>
      </c>
      <c r="Y10" s="122">
        <v>4876735</v>
      </c>
      <c r="Z10" s="122">
        <v>4930298</v>
      </c>
      <c r="AA10" s="122">
        <v>4970020</v>
      </c>
      <c r="AB10" s="122">
        <v>4846286</v>
      </c>
      <c r="AC10" s="140">
        <v>4930845</v>
      </c>
      <c r="AD10" s="140">
        <v>5023968</v>
      </c>
      <c r="AE10" s="140">
        <v>5085753</v>
      </c>
      <c r="AF10" s="140">
        <v>5085279</v>
      </c>
    </row>
    <row r="11" spans="1:32" ht="18" customHeight="1" x14ac:dyDescent="0.15">
      <c r="A11" s="11" t="s">
        <v>38</v>
      </c>
      <c r="B11" s="90"/>
      <c r="C11" s="90"/>
      <c r="D11" s="91">
        <f>税・旧大田原市!D11+税・旧黒羽町!D11+税・旧湯津上村!D11</f>
        <v>100949</v>
      </c>
      <c r="E11" s="91">
        <f>税・旧大田原市!E11+税・旧黒羽町!E11+税・旧湯津上村!E11</f>
        <v>103606</v>
      </c>
      <c r="F11" s="91">
        <f>税・旧大田原市!F11+税・旧黒羽町!F11+税・旧湯津上村!F11</f>
        <v>106084</v>
      </c>
      <c r="G11" s="91">
        <f>税・旧大田原市!G11+税・旧黒羽町!G11+税・旧湯津上村!G11</f>
        <v>109661</v>
      </c>
      <c r="H11" s="91">
        <f>税・旧大田原市!H11+税・旧黒羽町!H11+税・旧湯津上村!H11</f>
        <v>110082</v>
      </c>
      <c r="I11" s="91">
        <f>税・旧大田原市!I11+税・旧黒羽町!I11+税・旧湯津上村!I11</f>
        <v>112524</v>
      </c>
      <c r="J11" s="91">
        <f>税・旧大田原市!J11+税・旧黒羽町!J11+税・旧湯津上村!J11</f>
        <v>116375</v>
      </c>
      <c r="K11" s="91">
        <f>税・旧大田原市!K11+税・旧黒羽町!K11+税・旧湯津上村!K11</f>
        <v>113838</v>
      </c>
      <c r="L11" s="91">
        <f>税・旧大田原市!L11+税・旧黒羽町!L11+税・旧湯津上村!L11</f>
        <v>113110</v>
      </c>
      <c r="M11" s="91">
        <f>税・旧大田原市!M11+税・旧黒羽町!M11+税・旧湯津上村!M11</f>
        <v>120893</v>
      </c>
      <c r="N11" s="91">
        <f>税・旧大田原市!N11+税・旧黒羽町!N11+税・旧湯津上村!N11</f>
        <v>120473</v>
      </c>
      <c r="O11" s="91">
        <f>税・旧大田原市!O11+税・旧黒羽町!O11+税・旧湯津上村!O11</f>
        <v>124585</v>
      </c>
      <c r="P11" s="91">
        <f>税・旧大田原市!P11+税・旧黒羽町!P11+税・旧湯津上村!P11</f>
        <v>128576</v>
      </c>
      <c r="Q11" s="91">
        <f>税・旧大田原市!Q11+税・旧黒羽町!Q11+税・旧湯津上村!Q11</f>
        <v>133041</v>
      </c>
      <c r="R11" s="13">
        <v>138358</v>
      </c>
      <c r="S11" s="13">
        <v>144775</v>
      </c>
      <c r="T11" s="13">
        <v>148132</v>
      </c>
      <c r="U11" s="13">
        <v>152224</v>
      </c>
      <c r="V11" s="13">
        <v>158400</v>
      </c>
      <c r="W11" s="13">
        <v>160713</v>
      </c>
      <c r="X11" s="13">
        <v>162101</v>
      </c>
      <c r="Y11" s="122">
        <v>166011</v>
      </c>
      <c r="Z11" s="122">
        <v>169947</v>
      </c>
      <c r="AA11" s="122">
        <v>174763</v>
      </c>
      <c r="AB11" s="122">
        <v>180543</v>
      </c>
      <c r="AC11" s="140">
        <v>219974</v>
      </c>
      <c r="AD11" s="140">
        <v>228348</v>
      </c>
      <c r="AE11" s="140">
        <v>234339</v>
      </c>
      <c r="AF11" s="140">
        <v>244555</v>
      </c>
    </row>
    <row r="12" spans="1:32" ht="18" customHeight="1" x14ac:dyDescent="0.15">
      <c r="A12" s="11" t="s">
        <v>39</v>
      </c>
      <c r="B12" s="90"/>
      <c r="C12" s="90"/>
      <c r="D12" s="91">
        <f>税・旧大田原市!D12+税・旧黒羽町!D12+税・旧湯津上村!D12</f>
        <v>369392</v>
      </c>
      <c r="E12" s="91">
        <f>税・旧大田原市!E12+税・旧黒羽町!E12+税・旧湯津上村!E12</f>
        <v>371633</v>
      </c>
      <c r="F12" s="91">
        <f>税・旧大田原市!F12+税・旧黒羽町!F12+税・旧湯津上村!F12</f>
        <v>386946</v>
      </c>
      <c r="G12" s="91">
        <f>税・旧大田原市!G12+税・旧黒羽町!G12+税・旧湯津上村!G12</f>
        <v>392787</v>
      </c>
      <c r="H12" s="91">
        <f>税・旧大田原市!H12+税・旧黒羽町!H12+税・旧湯津上村!H12</f>
        <v>389901</v>
      </c>
      <c r="I12" s="91">
        <f>税・旧大田原市!I12+税・旧黒羽町!I12+税・旧湯津上村!I12</f>
        <v>391294</v>
      </c>
      <c r="J12" s="91">
        <f>税・旧大田原市!J12+税・旧黒羽町!J12+税・旧湯津上村!J12</f>
        <v>460984</v>
      </c>
      <c r="K12" s="91">
        <f>税・旧大田原市!K12+税・旧黒羽町!K12+税・旧湯津上村!K12</f>
        <v>450387</v>
      </c>
      <c r="L12" s="91">
        <f>税・旧大田原市!L12+税・旧黒羽町!L12+税・旧湯津上村!L12</f>
        <v>494330</v>
      </c>
      <c r="M12" s="91">
        <f>税・旧大田原市!M12+税・旧黒羽町!M12+税・旧湯津上村!M12</f>
        <v>509327</v>
      </c>
      <c r="N12" s="91">
        <f>税・旧大田原市!N12+税・旧黒羽町!N12+税・旧湯津上村!N12</f>
        <v>501266</v>
      </c>
      <c r="O12" s="91">
        <f>税・旧大田原市!O12+税・旧黒羽町!O12+税・旧湯津上村!O12</f>
        <v>484422</v>
      </c>
      <c r="P12" s="91">
        <f>税・旧大田原市!P12+税・旧黒羽町!P12+税・旧湯津上村!P12</f>
        <v>493505</v>
      </c>
      <c r="Q12" s="91">
        <f>税・旧大田原市!Q12+税・旧黒羽町!Q12+税・旧湯津上村!Q12</f>
        <v>501109</v>
      </c>
      <c r="R12" s="13">
        <v>482165</v>
      </c>
      <c r="S12" s="13">
        <v>499083</v>
      </c>
      <c r="T12" s="13">
        <v>493139</v>
      </c>
      <c r="U12" s="13">
        <v>468330</v>
      </c>
      <c r="V12" s="13">
        <v>440011</v>
      </c>
      <c r="W12" s="13">
        <v>447051</v>
      </c>
      <c r="X12" s="13">
        <v>525234</v>
      </c>
      <c r="Y12" s="122">
        <v>507771</v>
      </c>
      <c r="Z12" s="122">
        <v>569078</v>
      </c>
      <c r="AA12" s="122">
        <v>534481</v>
      </c>
      <c r="AB12" s="122">
        <v>522614</v>
      </c>
      <c r="AC12" s="140">
        <v>511353</v>
      </c>
      <c r="AD12" s="140">
        <v>488710</v>
      </c>
      <c r="AE12" s="140">
        <v>477582</v>
      </c>
      <c r="AF12" s="140">
        <v>492987</v>
      </c>
    </row>
    <row r="13" spans="1:32" ht="18" customHeight="1" x14ac:dyDescent="0.15">
      <c r="A13" s="11" t="s">
        <v>40</v>
      </c>
      <c r="B13" s="90"/>
      <c r="C13" s="90"/>
      <c r="D13" s="91">
        <f>税・旧大田原市!D13+税・旧黒羽町!D13+税・旧湯津上村!D13</f>
        <v>0</v>
      </c>
      <c r="E13" s="91">
        <f>税・旧大田原市!E13+税・旧黒羽町!E13+税・旧湯津上村!E13</f>
        <v>0</v>
      </c>
      <c r="F13" s="91">
        <f>税・旧大田原市!F13+税・旧黒羽町!F13+税・旧湯津上村!F13</f>
        <v>0</v>
      </c>
      <c r="G13" s="91">
        <f>税・旧大田原市!G13+税・旧黒羽町!G13+税・旧湯津上村!G13</f>
        <v>0</v>
      </c>
      <c r="H13" s="91">
        <f>税・旧大田原市!H13+税・旧黒羽町!H13+税・旧湯津上村!H13</f>
        <v>0</v>
      </c>
      <c r="I13" s="91">
        <f>税・旧大田原市!I13+税・旧黒羽町!I13+税・旧湯津上村!I13</f>
        <v>0</v>
      </c>
      <c r="J13" s="91">
        <f>税・旧大田原市!J13+税・旧黒羽町!J13+税・旧湯津上村!J13</f>
        <v>0</v>
      </c>
      <c r="K13" s="91">
        <f>税・旧大田原市!K13+税・旧黒羽町!K13+税・旧湯津上村!K13</f>
        <v>0</v>
      </c>
      <c r="L13" s="91">
        <f>税・旧大田原市!L13+税・旧黒羽町!L13+税・旧湯津上村!L13</f>
        <v>0</v>
      </c>
      <c r="M13" s="91">
        <f>税・旧大田原市!M13+税・旧黒羽町!M13+税・旧湯津上村!M13</f>
        <v>0</v>
      </c>
      <c r="N13" s="91">
        <f>税・旧大田原市!N13+税・旧黒羽町!N13+税・旧湯津上村!N13</f>
        <v>0</v>
      </c>
      <c r="O13" s="91">
        <f>税・旧大田原市!O13+税・旧黒羽町!O13+税・旧湯津上村!O13</f>
        <v>1</v>
      </c>
      <c r="P13" s="91">
        <f>税・旧大田原市!P13+税・旧黒羽町!P13+税・旧湯津上村!P13</f>
        <v>0</v>
      </c>
      <c r="Q13" s="91">
        <f>税・旧大田原市!Q13+税・旧黒羽町!Q13+税・旧湯津上村!Q13</f>
        <v>1</v>
      </c>
      <c r="R13" s="13">
        <v>393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22">
        <v>0</v>
      </c>
      <c r="Z13" s="122">
        <v>0</v>
      </c>
      <c r="AA13" s="122">
        <v>0</v>
      </c>
      <c r="AB13" s="122">
        <v>0</v>
      </c>
      <c r="AC13" s="122">
        <v>0</v>
      </c>
      <c r="AD13" s="122">
        <v>0</v>
      </c>
      <c r="AE13" s="122">
        <v>0</v>
      </c>
      <c r="AF13" s="122">
        <v>0</v>
      </c>
    </row>
    <row r="14" spans="1:32" ht="18" customHeight="1" x14ac:dyDescent="0.15">
      <c r="A14" s="11" t="s">
        <v>41</v>
      </c>
      <c r="B14" s="90"/>
      <c r="C14" s="90"/>
      <c r="D14" s="91">
        <f>税・旧大田原市!D14+税・旧黒羽町!D14+税・旧湯津上村!D14</f>
        <v>34216</v>
      </c>
      <c r="E14" s="91">
        <f>税・旧大田原市!E14+税・旧黒羽町!E14+税・旧湯津上村!E14</f>
        <v>33967</v>
      </c>
      <c r="F14" s="91">
        <f>税・旧大田原市!F14+税・旧黒羽町!F14+税・旧湯津上村!F14</f>
        <v>29666</v>
      </c>
      <c r="G14" s="91">
        <f>税・旧大田原市!G14+税・旧黒羽町!G14+税・旧湯津上村!G14</f>
        <v>22939</v>
      </c>
      <c r="H14" s="91">
        <f>税・旧大田原市!H14+税・旧黒羽町!H14+税・旧湯津上村!H14</f>
        <v>20204</v>
      </c>
      <c r="I14" s="91">
        <f>税・旧大田原市!I14+税・旧黒羽町!I14+税・旧湯津上村!I14</f>
        <v>43614</v>
      </c>
      <c r="J14" s="91">
        <f>税・旧大田原市!J14+税・旧黒羽町!J14+税・旧湯津上村!J14</f>
        <v>19173</v>
      </c>
      <c r="K14" s="91">
        <f>税・旧大田原市!K14+税・旧黒羽町!K14+税・旧湯津上村!K14</f>
        <v>9914</v>
      </c>
      <c r="L14" s="91">
        <f>税・旧大田原市!L14+税・旧黒羽町!L14+税・旧湯津上村!L14</f>
        <v>12359</v>
      </c>
      <c r="M14" s="91">
        <f>税・旧大田原市!M14+税・旧黒羽町!M14+税・旧湯津上村!M14</f>
        <v>10862</v>
      </c>
      <c r="N14" s="91">
        <f>税・旧大田原市!N14+税・旧黒羽町!N14+税・旧湯津上村!N14</f>
        <v>8190</v>
      </c>
      <c r="O14" s="91">
        <f>税・旧大田原市!O14+税・旧黒羽町!O14+税・旧湯津上村!O14</f>
        <v>22895</v>
      </c>
      <c r="P14" s="91">
        <f>税・旧大田原市!P14+税・旧黒羽町!P14+税・旧湯津上村!P14</f>
        <v>627</v>
      </c>
      <c r="Q14" s="91">
        <f>税・旧大田原市!Q14+税・旧黒羽町!Q14+税・旧湯津上村!Q14</f>
        <v>50</v>
      </c>
      <c r="R14" s="13">
        <v>320</v>
      </c>
      <c r="S14" s="13">
        <v>50</v>
      </c>
      <c r="T14" s="13">
        <v>50</v>
      </c>
      <c r="U14" s="13">
        <v>50</v>
      </c>
      <c r="V14" s="13">
        <v>50</v>
      </c>
      <c r="W14" s="13">
        <v>50</v>
      </c>
      <c r="X14" s="13">
        <v>50</v>
      </c>
      <c r="Y14" s="122">
        <v>50</v>
      </c>
      <c r="Z14" s="122">
        <v>50</v>
      </c>
      <c r="AA14" s="122">
        <v>50</v>
      </c>
      <c r="AB14" s="122">
        <v>2917</v>
      </c>
      <c r="AC14" s="122">
        <v>0</v>
      </c>
      <c r="AD14" s="122">
        <v>0</v>
      </c>
      <c r="AE14" s="122">
        <v>0</v>
      </c>
      <c r="AF14" s="122">
        <v>0</v>
      </c>
    </row>
    <row r="15" spans="1:32" ht="18" customHeight="1" x14ac:dyDescent="0.15">
      <c r="A15" s="11" t="s">
        <v>42</v>
      </c>
      <c r="B15" s="90"/>
      <c r="C15" s="90"/>
      <c r="D15" s="91">
        <f>税・旧大田原市!D15+税・旧黒羽町!D15+税・旧湯津上村!D15</f>
        <v>0</v>
      </c>
      <c r="E15" s="91">
        <f>税・旧大田原市!E15+税・旧黒羽町!E15+税・旧湯津上村!E15</f>
        <v>0</v>
      </c>
      <c r="F15" s="91">
        <f>税・旧大田原市!F15+税・旧黒羽町!F15+税・旧湯津上村!F15</f>
        <v>0</v>
      </c>
      <c r="G15" s="91">
        <f>税・旧大田原市!G15+税・旧黒羽町!G15+税・旧湯津上村!G15</f>
        <v>0</v>
      </c>
      <c r="H15" s="91">
        <f>税・旧大田原市!H15+税・旧黒羽町!H15+税・旧湯津上村!H15</f>
        <v>0</v>
      </c>
      <c r="I15" s="91">
        <f>税・旧大田原市!I15+税・旧黒羽町!I15+税・旧湯津上村!I15</f>
        <v>0</v>
      </c>
      <c r="J15" s="91">
        <f>税・旧大田原市!J15+税・旧黒羽町!J15+税・旧湯津上村!J15</f>
        <v>0</v>
      </c>
      <c r="K15" s="91">
        <f>税・旧大田原市!K15+税・旧黒羽町!K15+税・旧湯津上村!K15</f>
        <v>0</v>
      </c>
      <c r="L15" s="91">
        <f>税・旧大田原市!L15+税・旧黒羽町!L15+税・旧湯津上村!L15</f>
        <v>0</v>
      </c>
      <c r="M15" s="91">
        <f>税・旧大田原市!M15+税・旧黒羽町!M15+税・旧湯津上村!M15</f>
        <v>0</v>
      </c>
      <c r="N15" s="91">
        <f>税・旧大田原市!N15+税・旧黒羽町!N15+税・旧湯津上村!N15</f>
        <v>0</v>
      </c>
      <c r="O15" s="91">
        <f>税・旧大田原市!O15+税・旧黒羽町!O15+税・旧湯津上村!O15</f>
        <v>1</v>
      </c>
      <c r="P15" s="91">
        <f>税・旧大田原市!P15+税・旧黒羽町!P15+税・旧湯津上村!P15</f>
        <v>2</v>
      </c>
      <c r="Q15" s="91">
        <f>税・旧大田原市!Q15+税・旧黒羽町!Q15+税・旧湯津上村!Q15</f>
        <v>3</v>
      </c>
      <c r="R15" s="13">
        <v>1</v>
      </c>
      <c r="S15" s="13">
        <v>1</v>
      </c>
      <c r="T15" s="13">
        <v>1</v>
      </c>
      <c r="U15" s="13">
        <v>1</v>
      </c>
      <c r="V15" s="13">
        <v>1</v>
      </c>
      <c r="W15" s="13">
        <v>1</v>
      </c>
      <c r="X15" s="13">
        <v>1</v>
      </c>
      <c r="Y15" s="122">
        <v>1</v>
      </c>
      <c r="Z15" s="122">
        <v>1</v>
      </c>
      <c r="AA15" s="122">
        <v>1</v>
      </c>
      <c r="AB15" s="122">
        <v>1</v>
      </c>
      <c r="AC15" s="122">
        <v>1</v>
      </c>
      <c r="AD15" s="122">
        <v>1</v>
      </c>
      <c r="AE15" s="122">
        <v>1</v>
      </c>
      <c r="AF15" s="122">
        <v>1</v>
      </c>
    </row>
    <row r="16" spans="1:32" ht="18" customHeight="1" x14ac:dyDescent="0.15">
      <c r="A16" s="11" t="s">
        <v>43</v>
      </c>
      <c r="B16" s="90"/>
      <c r="C16" s="90"/>
      <c r="D16" s="91">
        <f>税・旧大田原市!D16+税・旧黒羽町!D16+税・旧湯津上村!D16</f>
        <v>0</v>
      </c>
      <c r="E16" s="91">
        <f>税・旧大田原市!E16+税・旧黒羽町!E16+税・旧湯津上村!E16</f>
        <v>0</v>
      </c>
      <c r="F16" s="91">
        <f>税・旧大田原市!F16+税・旧黒羽町!F16+税・旧湯津上村!F16</f>
        <v>0</v>
      </c>
      <c r="G16" s="91">
        <f>税・旧大田原市!G16+税・旧黒羽町!G16+税・旧湯津上村!G16</f>
        <v>0</v>
      </c>
      <c r="H16" s="91">
        <f>税・旧大田原市!H16+税・旧黒羽町!H16+税・旧湯津上村!H16</f>
        <v>0</v>
      </c>
      <c r="I16" s="91">
        <f>税・旧大田原市!I16+税・旧黒羽町!I16+税・旧湯津上村!I16</f>
        <v>0</v>
      </c>
      <c r="J16" s="91">
        <f>税・旧大田原市!J16+税・旧黒羽町!J16+税・旧湯津上村!J16</f>
        <v>0</v>
      </c>
      <c r="K16" s="91">
        <f>税・旧大田原市!K16+税・旧黒羽町!K16+税・旧湯津上村!K16</f>
        <v>0</v>
      </c>
      <c r="L16" s="91">
        <f>税・旧大田原市!L16+税・旧黒羽町!L16+税・旧湯津上村!L16</f>
        <v>0</v>
      </c>
      <c r="M16" s="91">
        <f>税・旧大田原市!M16+税・旧黒羽町!M16+税・旧湯津上村!M16</f>
        <v>0</v>
      </c>
      <c r="N16" s="91">
        <f>税・旧大田原市!N16+税・旧黒羽町!N16+税・旧湯津上村!N16</f>
        <v>0</v>
      </c>
      <c r="O16" s="91">
        <f>税・旧大田原市!O16+税・旧黒羽町!O16+税・旧湯津上村!O16</f>
        <v>1</v>
      </c>
      <c r="P16" s="91">
        <f>税・旧大田原市!P16+税・旧黒羽町!P16+税・旧湯津上村!P16</f>
        <v>2</v>
      </c>
      <c r="Q16" s="91">
        <f>税・旧大田原市!Q16+税・旧黒羽町!Q16+税・旧湯津上村!Q16</f>
        <v>3</v>
      </c>
      <c r="R16" s="13">
        <v>1</v>
      </c>
      <c r="S16" s="13">
        <v>1</v>
      </c>
      <c r="T16" s="13">
        <v>1</v>
      </c>
      <c r="U16" s="13">
        <v>1</v>
      </c>
      <c r="V16" s="13">
        <v>1</v>
      </c>
      <c r="W16" s="13">
        <v>1</v>
      </c>
      <c r="X16" s="13">
        <v>1</v>
      </c>
      <c r="Y16" s="122">
        <v>1</v>
      </c>
      <c r="Z16" s="122">
        <v>1</v>
      </c>
      <c r="AA16" s="122">
        <v>1</v>
      </c>
      <c r="AB16" s="122">
        <v>1</v>
      </c>
      <c r="AC16" s="122">
        <v>1</v>
      </c>
      <c r="AD16" s="122">
        <v>1</v>
      </c>
      <c r="AE16" s="122">
        <v>1</v>
      </c>
      <c r="AF16" s="122">
        <v>1</v>
      </c>
    </row>
    <row r="17" spans="1:32" ht="18" customHeight="1" x14ac:dyDescent="0.15">
      <c r="A17" s="11" t="s">
        <v>44</v>
      </c>
      <c r="B17" s="90"/>
      <c r="C17" s="90"/>
      <c r="D17" s="91">
        <f>税・旧大田原市!D17+税・旧黒羽町!D17+税・旧湯津上村!D17</f>
        <v>283554</v>
      </c>
      <c r="E17" s="91">
        <f>税・旧大田原市!E17+税・旧黒羽町!E17+税・旧湯津上村!E17</f>
        <v>308367</v>
      </c>
      <c r="F17" s="91">
        <f>税・旧大田原市!F17+税・旧黒羽町!F17+税・旧湯津上村!F17</f>
        <v>326001</v>
      </c>
      <c r="G17" s="91">
        <f>税・旧大田原市!G17+税・旧黒羽町!G17+税・旧湯津上村!G17</f>
        <v>333221</v>
      </c>
      <c r="H17" s="91">
        <f>税・旧大田原市!H17+税・旧黒羽町!H17+税・旧湯津上村!H17</f>
        <v>349477</v>
      </c>
      <c r="I17" s="91">
        <f>税・旧大田原市!I17+税・旧黒羽町!I17+税・旧湯津上村!I17</f>
        <v>367155</v>
      </c>
      <c r="J17" s="91">
        <f>税・旧大田原市!J17+税・旧黒羽町!J17+税・旧湯津上村!J17</f>
        <v>370006</v>
      </c>
      <c r="K17" s="91">
        <f>税・旧大田原市!K17+税・旧黒羽町!K17+税・旧湯津上村!K17</f>
        <v>393977</v>
      </c>
      <c r="L17" s="91">
        <f>税・旧大田原市!L17+税・旧黒羽町!L17+税・旧湯津上村!L17</f>
        <v>410804</v>
      </c>
      <c r="M17" s="91">
        <f>税・旧大田原市!M17+税・旧黒羽町!M17+税・旧湯津上村!M17</f>
        <v>401333</v>
      </c>
      <c r="N17" s="91">
        <f>税・旧大田原市!N17+税・旧黒羽町!N17+税・旧湯津上村!N17</f>
        <v>413031</v>
      </c>
      <c r="O17" s="91">
        <f>税・旧大田原市!O17+税・旧黒羽町!O17+税・旧湯津上村!O17</f>
        <v>419172</v>
      </c>
      <c r="P17" s="91">
        <f>税・旧大田原市!P17+税・旧黒羽町!P17+税・旧湯津上村!P17</f>
        <v>393977</v>
      </c>
      <c r="Q17" s="91">
        <f>税・旧大田原市!Q17+税・旧黒羽町!Q17+税・旧湯津上村!Q17</f>
        <v>404575</v>
      </c>
      <c r="R17" s="14">
        <f t="shared" ref="R17:X17" si="2">SUM(R18:R21)</f>
        <v>397732</v>
      </c>
      <c r="S17" s="14">
        <f t="shared" si="2"/>
        <v>385742</v>
      </c>
      <c r="T17" s="14">
        <f t="shared" si="2"/>
        <v>385092</v>
      </c>
      <c r="U17" s="14">
        <f t="shared" si="2"/>
        <v>388247</v>
      </c>
      <c r="V17" s="14">
        <f t="shared" si="2"/>
        <v>370384</v>
      </c>
      <c r="W17" s="14">
        <f t="shared" si="2"/>
        <v>373966</v>
      </c>
      <c r="X17" s="14">
        <f t="shared" si="2"/>
        <v>370681</v>
      </c>
      <c r="Y17" s="14">
        <f t="shared" ref="Y17:AB17" si="3">SUM(Y18:Y21)</f>
        <v>344584</v>
      </c>
      <c r="Z17" s="14">
        <f t="shared" si="3"/>
        <v>348431</v>
      </c>
      <c r="AA17" s="14">
        <f t="shared" si="3"/>
        <v>349551</v>
      </c>
      <c r="AB17" s="14">
        <f t="shared" si="3"/>
        <v>341341</v>
      </c>
      <c r="AC17" s="14">
        <f t="shared" ref="AC17:AD17" si="4">SUM(AC18:AC21)</f>
        <v>344706</v>
      </c>
      <c r="AD17" s="14">
        <f t="shared" si="4"/>
        <v>349437</v>
      </c>
      <c r="AE17" s="14">
        <f t="shared" ref="AE17" si="5">SUM(AE18:AE21)</f>
        <v>345648</v>
      </c>
      <c r="AF17" s="14">
        <f t="shared" ref="AF17" si="6">SUM(AF18:AF21)</f>
        <v>348078</v>
      </c>
    </row>
    <row r="18" spans="1:32" ht="18" customHeight="1" x14ac:dyDescent="0.15">
      <c r="A18" s="11" t="s">
        <v>45</v>
      </c>
      <c r="B18" s="90"/>
      <c r="C18" s="90"/>
      <c r="D18" s="91">
        <f>税・旧大田原市!D18+税・旧黒羽町!D18+税・旧湯津上村!D18</f>
        <v>2860</v>
      </c>
      <c r="E18" s="91">
        <f>税・旧大田原市!E18+税・旧黒羽町!E18+税・旧湯津上村!E18</f>
        <v>8091</v>
      </c>
      <c r="F18" s="91">
        <f>税・旧大田原市!F18+税・旧黒羽町!F18+税・旧湯津上村!F18</f>
        <v>11085</v>
      </c>
      <c r="G18" s="91">
        <f>税・旧大田原市!G18+税・旧黒羽町!G18+税・旧湯津上村!G18</f>
        <v>10826</v>
      </c>
      <c r="H18" s="91">
        <f>税・旧大田原市!H18+税・旧黒羽町!H18+税・旧湯津上村!H18</f>
        <v>13471</v>
      </c>
      <c r="I18" s="91">
        <f>税・旧大田原市!I18+税・旧黒羽町!I18+税・旧湯津上村!I18</f>
        <v>13065</v>
      </c>
      <c r="J18" s="91">
        <f>税・旧大田原市!J18+税・旧黒羽町!J18+税・旧湯津上村!J18</f>
        <v>13109</v>
      </c>
      <c r="K18" s="91">
        <f>税・旧大田原市!K18+税・旧黒羽町!K18+税・旧湯津上村!K18</f>
        <v>17599</v>
      </c>
      <c r="L18" s="91">
        <f>税・旧大田原市!L18+税・旧黒羽町!L18+税・旧湯津上村!L18</f>
        <v>17597</v>
      </c>
      <c r="M18" s="91">
        <f>税・旧大田原市!M18+税・旧黒羽町!M18+税・旧湯津上村!M18</f>
        <v>16769</v>
      </c>
      <c r="N18" s="91">
        <f>税・旧大田原市!N18+税・旧黒羽町!N18+税・旧湯津上村!N18</f>
        <v>20083</v>
      </c>
      <c r="O18" s="91">
        <f>税・旧大田原市!O18+税・旧黒羽町!O18+税・旧湯津上村!O18</f>
        <v>17304</v>
      </c>
      <c r="P18" s="91">
        <f>税・旧大田原市!P18+税・旧黒羽町!P18+税・旧湯津上村!P18</f>
        <v>15328</v>
      </c>
      <c r="Q18" s="91">
        <f>税・旧大田原市!Q18+税・旧黒羽町!Q18+税・旧湯津上村!Q18</f>
        <v>21796</v>
      </c>
      <c r="R18" s="14">
        <v>23344</v>
      </c>
      <c r="S18" s="14">
        <v>20494</v>
      </c>
      <c r="T18" s="14">
        <v>23254</v>
      </c>
      <c r="U18" s="14">
        <v>25902</v>
      </c>
      <c r="V18" s="14">
        <v>22165</v>
      </c>
      <c r="W18" s="14">
        <v>20857</v>
      </c>
      <c r="X18" s="14">
        <v>16863</v>
      </c>
      <c r="Y18" s="14">
        <v>19254</v>
      </c>
      <c r="Z18" s="14">
        <v>19758</v>
      </c>
      <c r="AA18" s="14">
        <v>21724</v>
      </c>
      <c r="AB18" s="14">
        <v>21856</v>
      </c>
      <c r="AC18" s="142">
        <v>21802</v>
      </c>
      <c r="AD18" s="142">
        <v>22104</v>
      </c>
      <c r="AE18" s="142">
        <v>21655</v>
      </c>
      <c r="AF18" s="142">
        <v>22183</v>
      </c>
    </row>
    <row r="19" spans="1:32" ht="18" customHeight="1" x14ac:dyDescent="0.15">
      <c r="A19" s="11" t="s">
        <v>46</v>
      </c>
      <c r="B19" s="90"/>
      <c r="C19" s="90"/>
      <c r="D19" s="91">
        <f>税・旧大田原市!D19+税・旧黒羽町!D19+税・旧湯津上村!D19</f>
        <v>0</v>
      </c>
      <c r="E19" s="91">
        <f>税・旧大田原市!E19+税・旧黒羽町!E19+税・旧湯津上村!E19</f>
        <v>0</v>
      </c>
      <c r="F19" s="91">
        <f>税・旧大田原市!F19+税・旧黒羽町!F19+税・旧湯津上村!F19</f>
        <v>0</v>
      </c>
      <c r="G19" s="91">
        <f>税・旧大田原市!G19+税・旧黒羽町!G19+税・旧湯津上村!G19</f>
        <v>0</v>
      </c>
      <c r="H19" s="91">
        <f>税・旧大田原市!H19+税・旧黒羽町!H19+税・旧湯津上村!H19</f>
        <v>0</v>
      </c>
      <c r="I19" s="91">
        <f>税・旧大田原市!I19+税・旧黒羽町!I19+税・旧湯津上村!I19</f>
        <v>0</v>
      </c>
      <c r="J19" s="91">
        <f>税・旧大田原市!J19+税・旧黒羽町!J19+税・旧湯津上村!J19</f>
        <v>0</v>
      </c>
      <c r="K19" s="91">
        <f>税・旧大田原市!K19+税・旧黒羽町!K19+税・旧湯津上村!K19</f>
        <v>0</v>
      </c>
      <c r="L19" s="91">
        <f>税・旧大田原市!L19+税・旧黒羽町!L19+税・旧湯津上村!L19</f>
        <v>0</v>
      </c>
      <c r="M19" s="91">
        <f>税・旧大田原市!M19+税・旧黒羽町!M19+税・旧湯津上村!M19</f>
        <v>0</v>
      </c>
      <c r="N19" s="91">
        <f>税・旧大田原市!N19+税・旧黒羽町!N19+税・旧湯津上村!N19</f>
        <v>0</v>
      </c>
      <c r="O19" s="91">
        <f>税・旧大田原市!O19+税・旧黒羽町!O19+税・旧湯津上村!O19</f>
        <v>1</v>
      </c>
      <c r="P19" s="91">
        <f>税・旧大田原市!P19+税・旧黒羽町!P19+税・旧湯津上村!P19</f>
        <v>0</v>
      </c>
      <c r="Q19" s="91">
        <f>税・旧大田原市!Q19+税・旧黒羽町!Q19+税・旧湯津上村!Q19</f>
        <v>1</v>
      </c>
      <c r="R19" s="13">
        <v>1</v>
      </c>
      <c r="S19" s="13">
        <v>1</v>
      </c>
      <c r="T19" s="13">
        <v>1</v>
      </c>
      <c r="U19" s="13">
        <v>0</v>
      </c>
      <c r="V19" s="13">
        <v>0</v>
      </c>
      <c r="W19" s="13">
        <v>0</v>
      </c>
      <c r="X19" s="13">
        <v>0</v>
      </c>
      <c r="Y19" s="122">
        <v>0</v>
      </c>
      <c r="Z19" s="122">
        <v>0</v>
      </c>
      <c r="AA19" s="122">
        <v>0</v>
      </c>
      <c r="AB19" s="122">
        <v>0</v>
      </c>
      <c r="AC19" s="140">
        <v>0</v>
      </c>
      <c r="AD19" s="140">
        <v>0</v>
      </c>
      <c r="AE19" s="140">
        <v>0</v>
      </c>
      <c r="AF19" s="140">
        <v>0</v>
      </c>
    </row>
    <row r="20" spans="1:32" ht="18" customHeight="1" x14ac:dyDescent="0.15">
      <c r="A20" s="11" t="s">
        <v>47</v>
      </c>
      <c r="B20" s="90"/>
      <c r="C20" s="90"/>
      <c r="D20" s="91">
        <f>税・旧大田原市!D20+税・旧黒羽町!D20+税・旧湯津上村!D20</f>
        <v>280694</v>
      </c>
      <c r="E20" s="91">
        <f>税・旧大田原市!E20+税・旧黒羽町!E20+税・旧湯津上村!E20</f>
        <v>300276</v>
      </c>
      <c r="F20" s="91">
        <f>税・旧大田原市!F20+税・旧黒羽町!F20+税・旧湯津上村!F20</f>
        <v>314916</v>
      </c>
      <c r="G20" s="91">
        <f>税・旧大田原市!G20+税・旧黒羽町!G20+税・旧湯津上村!G20</f>
        <v>322395</v>
      </c>
      <c r="H20" s="91">
        <f>税・旧大田原市!H20+税・旧黒羽町!H20+税・旧湯津上村!H20</f>
        <v>336006</v>
      </c>
      <c r="I20" s="91">
        <f>税・旧大田原市!I20+税・旧黒羽町!I20+税・旧湯津上村!I20</f>
        <v>354090</v>
      </c>
      <c r="J20" s="91">
        <f>税・旧大田原市!J20+税・旧黒羽町!J20+税・旧湯津上村!J20</f>
        <v>356897</v>
      </c>
      <c r="K20" s="91">
        <f>税・旧大田原市!K20+税・旧黒羽町!K20+税・旧湯津上村!K20</f>
        <v>376378</v>
      </c>
      <c r="L20" s="91">
        <f>税・旧大田原市!L20+税・旧黒羽町!L20+税・旧湯津上村!L20</f>
        <v>393207</v>
      </c>
      <c r="M20" s="91">
        <f>税・旧大田原市!M20+税・旧黒羽町!M20+税・旧湯津上村!M20</f>
        <v>384564</v>
      </c>
      <c r="N20" s="91">
        <f>税・旧大田原市!N20+税・旧黒羽町!N20+税・旧湯津上村!N20</f>
        <v>392948</v>
      </c>
      <c r="O20" s="91">
        <f>税・旧大田原市!O20+税・旧黒羽町!O20+税・旧湯津上村!O20</f>
        <v>401866</v>
      </c>
      <c r="P20" s="91">
        <f>税・旧大田原市!P20+税・旧黒羽町!P20+税・旧湯津上村!P20</f>
        <v>378649</v>
      </c>
      <c r="Q20" s="91">
        <f>税・旧大田原市!Q20+税・旧黒羽町!Q20+税・旧湯津上村!Q20</f>
        <v>382777</v>
      </c>
      <c r="R20" s="13">
        <v>374386</v>
      </c>
      <c r="S20" s="13">
        <v>365246</v>
      </c>
      <c r="T20" s="13">
        <v>361836</v>
      </c>
      <c r="U20" s="13">
        <v>362344</v>
      </c>
      <c r="V20" s="13">
        <v>348218</v>
      </c>
      <c r="W20" s="13">
        <v>353108</v>
      </c>
      <c r="X20" s="13">
        <v>353817</v>
      </c>
      <c r="Y20" s="122">
        <v>325329</v>
      </c>
      <c r="Z20" s="122">
        <v>328672</v>
      </c>
      <c r="AA20" s="122">
        <v>327826</v>
      </c>
      <c r="AB20" s="122">
        <v>319484</v>
      </c>
      <c r="AC20" s="140">
        <v>322903</v>
      </c>
      <c r="AD20" s="140">
        <v>327332</v>
      </c>
      <c r="AE20" s="140">
        <v>323992</v>
      </c>
      <c r="AF20" s="140">
        <v>325894</v>
      </c>
    </row>
    <row r="21" spans="1:32" ht="18" customHeight="1" x14ac:dyDescent="0.15">
      <c r="A21" s="11" t="s">
        <v>48</v>
      </c>
      <c r="B21" s="90"/>
      <c r="C21" s="90"/>
      <c r="D21" s="91">
        <f>税・旧大田原市!D21+税・旧黒羽町!D21+税・旧湯津上村!D21</f>
        <v>0</v>
      </c>
      <c r="E21" s="91">
        <f>税・旧大田原市!E21+税・旧黒羽町!E21+税・旧湯津上村!E21</f>
        <v>0</v>
      </c>
      <c r="F21" s="91">
        <f>税・旧大田原市!F21+税・旧黒羽町!F21+税・旧湯津上村!F21</f>
        <v>0</v>
      </c>
      <c r="G21" s="91">
        <f>税・旧大田原市!G21+税・旧黒羽町!G21+税・旧湯津上村!G21</f>
        <v>0</v>
      </c>
      <c r="H21" s="91">
        <f>税・旧大田原市!H21+税・旧黒羽町!H21+税・旧湯津上村!H21</f>
        <v>0</v>
      </c>
      <c r="I21" s="91">
        <f>税・旧大田原市!I21+税・旧黒羽町!I21+税・旧湯津上村!I21</f>
        <v>0</v>
      </c>
      <c r="J21" s="91">
        <f>税・旧大田原市!J21+税・旧黒羽町!J21+税・旧湯津上村!J21</f>
        <v>0</v>
      </c>
      <c r="K21" s="91">
        <f>税・旧大田原市!K21+税・旧黒羽町!K21+税・旧湯津上村!K21</f>
        <v>0</v>
      </c>
      <c r="L21" s="91">
        <f>税・旧大田原市!L21+税・旧黒羽町!L21+税・旧湯津上村!L21</f>
        <v>0</v>
      </c>
      <c r="M21" s="91">
        <f>税・旧大田原市!M21+税・旧黒羽町!M21+税・旧湯津上村!M21</f>
        <v>0</v>
      </c>
      <c r="N21" s="91">
        <f>税・旧大田原市!N21+税・旧黒羽町!N21+税・旧湯津上村!N21</f>
        <v>0</v>
      </c>
      <c r="O21" s="91">
        <f>税・旧大田原市!O21+税・旧黒羽町!O21+税・旧湯津上村!O21</f>
        <v>1</v>
      </c>
      <c r="P21" s="91">
        <f>税・旧大田原市!P21+税・旧黒羽町!P21+税・旧湯津上村!P21</f>
        <v>0</v>
      </c>
      <c r="Q21" s="91">
        <f>税・旧大田原市!Q21+税・旧黒羽町!Q21+税・旧湯津上村!Q21</f>
        <v>1</v>
      </c>
      <c r="R21" s="13">
        <v>1</v>
      </c>
      <c r="S21" s="13">
        <v>1</v>
      </c>
      <c r="T21" s="13">
        <v>1</v>
      </c>
      <c r="U21" s="13">
        <v>1</v>
      </c>
      <c r="V21" s="13">
        <v>1</v>
      </c>
      <c r="W21" s="13">
        <v>1</v>
      </c>
      <c r="X21" s="13">
        <v>1</v>
      </c>
      <c r="Y21" s="122">
        <v>1</v>
      </c>
      <c r="Z21" s="122">
        <v>1</v>
      </c>
      <c r="AA21" s="122">
        <v>1</v>
      </c>
      <c r="AB21" s="122">
        <v>1</v>
      </c>
      <c r="AC21" s="122">
        <v>1</v>
      </c>
      <c r="AD21" s="122">
        <v>1</v>
      </c>
      <c r="AE21" s="122">
        <v>1</v>
      </c>
      <c r="AF21" s="122">
        <v>1</v>
      </c>
    </row>
    <row r="22" spans="1:32" ht="18" customHeight="1" x14ac:dyDescent="0.15">
      <c r="A22" s="11" t="s">
        <v>49</v>
      </c>
      <c r="B22" s="90"/>
      <c r="C22" s="90"/>
      <c r="D22" s="91">
        <f>税・旧大田原市!D22+税・旧黒羽町!D22+税・旧湯津上村!D22</f>
        <v>8689624</v>
      </c>
      <c r="E22" s="91">
        <f>税・旧大田原市!E22+税・旧黒羽町!E22+税・旧湯津上村!E22</f>
        <v>9067860</v>
      </c>
      <c r="F22" s="91">
        <f>税・旧大田原市!F22+税・旧黒羽町!F22+税・旧湯津上村!F22</f>
        <v>9210360</v>
      </c>
      <c r="G22" s="91">
        <f>税・旧大田原市!G22+税・旧黒羽町!G22+税・旧湯津上村!G22</f>
        <v>8870456</v>
      </c>
      <c r="H22" s="91">
        <f>税・旧大田原市!H22+税・旧黒羽町!H22+税・旧湯津上村!H22</f>
        <v>9312253</v>
      </c>
      <c r="I22" s="91">
        <f>税・旧大田原市!I22+税・旧黒羽町!I22+税・旧湯津上村!I22</f>
        <v>9698233</v>
      </c>
      <c r="J22" s="91">
        <f>税・旧大田原市!J22+税・旧黒羽町!J22+税・旧湯津上村!J22</f>
        <v>10065801</v>
      </c>
      <c r="K22" s="91">
        <f>税・旧大田原市!K22+税・旧黒羽町!K22+税・旧湯津上村!K22</f>
        <v>9714410</v>
      </c>
      <c r="L22" s="91">
        <f>税・旧大田原市!L22+税・旧黒羽町!L22+税・旧湯津上村!L22</f>
        <v>9742102</v>
      </c>
      <c r="M22" s="91">
        <f>税・旧大田原市!M22+税・旧黒羽町!M22+税・旧湯津上村!M22</f>
        <v>9968352</v>
      </c>
      <c r="N22" s="91">
        <f>税・旧大田原市!N22+税・旧黒羽町!N22+税・旧湯津上村!N22</f>
        <v>10266148</v>
      </c>
      <c r="O22" s="91">
        <f>税・旧大田原市!O22+税・旧黒羽町!O22+税・旧湯津上村!O22</f>
        <v>9778285</v>
      </c>
      <c r="P22" s="91">
        <f>税・旧大田原市!P22+税・旧黒羽町!P22+税・旧湯津上村!P22</f>
        <v>9357876</v>
      </c>
      <c r="Q22" s="91">
        <f>税・旧大田原市!Q22+税・旧黒羽町!Q22+税・旧湯津上村!Q22</f>
        <v>9824965</v>
      </c>
      <c r="R22" s="14">
        <f t="shared" ref="R22:X22" si="7">+R4+R9+R11+R12+R13+R14+R15+R16+R17</f>
        <v>10544462</v>
      </c>
      <c r="S22" s="14">
        <f t="shared" si="7"/>
        <v>10790689</v>
      </c>
      <c r="T22" s="14">
        <f t="shared" si="7"/>
        <v>11462302</v>
      </c>
      <c r="U22" s="14">
        <f t="shared" si="7"/>
        <v>11370759</v>
      </c>
      <c r="V22" s="14">
        <f t="shared" si="7"/>
        <v>10367084</v>
      </c>
      <c r="W22" s="14">
        <f t="shared" si="7"/>
        <v>10818232</v>
      </c>
      <c r="X22" s="14">
        <f t="shared" si="7"/>
        <v>10773528</v>
      </c>
      <c r="Y22" s="14">
        <f t="shared" ref="Y22:AB22" si="8">+Y4+Y9+Y11+Y12+Y13+Y14+Y15+Y16+Y17</f>
        <v>10245129</v>
      </c>
      <c r="Z22" s="14">
        <f t="shared" si="8"/>
        <v>10694371</v>
      </c>
      <c r="AA22" s="14">
        <f t="shared" si="8"/>
        <v>10934396</v>
      </c>
      <c r="AB22" s="14">
        <f t="shared" si="8"/>
        <v>10193073</v>
      </c>
      <c r="AC22" s="14">
        <f t="shared" ref="AC22:AD22" si="9">+AC4+AC9+AC11+AC12+AC13+AC14+AC15+AC16+AC17</f>
        <v>10432097</v>
      </c>
      <c r="AD22" s="14">
        <f t="shared" si="9"/>
        <v>10671677</v>
      </c>
      <c r="AE22" s="14">
        <f t="shared" ref="AE22" si="10">+AE4+AE9+AE11+AE12+AE13+AE14+AE15+AE16+AE17</f>
        <v>10753936</v>
      </c>
      <c r="AF22" s="14">
        <f t="shared" ref="AF22" si="11">+AF4+AF9+AF11+AF12+AF13+AF14+AF15+AF16+AF17</f>
        <v>10830297</v>
      </c>
    </row>
    <row r="23" spans="1:32" ht="18" customHeight="1" x14ac:dyDescent="0.15"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</row>
    <row r="24" spans="1:32" ht="18" customHeight="1" x14ac:dyDescent="0.15"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</row>
    <row r="25" spans="1:32" ht="18" customHeight="1" x14ac:dyDescent="0.15"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</row>
    <row r="26" spans="1:32" ht="18" customHeight="1" x14ac:dyDescent="0.15"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</row>
    <row r="27" spans="1:32" ht="18" customHeight="1" x14ac:dyDescent="0.15"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</row>
    <row r="28" spans="1:32" ht="18" customHeight="1" x14ac:dyDescent="0.15"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</row>
    <row r="29" spans="1:32" ht="18" customHeight="1" x14ac:dyDescent="0.15"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</row>
    <row r="30" spans="1:32" ht="18" customHeight="1" x14ac:dyDescent="0.2">
      <c r="A30" s="24" t="s">
        <v>82</v>
      </c>
      <c r="B30" s="114"/>
      <c r="C30" s="114"/>
      <c r="D30" s="114"/>
      <c r="E30" s="114"/>
      <c r="F30" s="114"/>
      <c r="G30" s="114"/>
      <c r="H30" s="114"/>
      <c r="I30" s="114"/>
      <c r="J30" s="114"/>
      <c r="K30" s="55" t="str">
        <f>財政指標!$AF$1</f>
        <v>大田原市</v>
      </c>
      <c r="M30" s="114"/>
      <c r="N30" s="114"/>
      <c r="O30" s="114"/>
      <c r="P30" s="114"/>
      <c r="Q30" s="114"/>
      <c r="R30" s="55"/>
      <c r="S30" s="55"/>
      <c r="T30" s="55"/>
      <c r="U30" s="55" t="str">
        <f>財政指標!$AF$1</f>
        <v>大田原市</v>
      </c>
      <c r="W30" s="55"/>
      <c r="X30" s="55"/>
      <c r="Y30" s="55"/>
      <c r="Z30" s="55"/>
      <c r="AA30" s="55"/>
      <c r="AB30" s="55"/>
      <c r="AC30" s="55"/>
      <c r="AE30" s="55" t="str">
        <f>財政指標!$AF$1</f>
        <v>大田原市</v>
      </c>
    </row>
    <row r="31" spans="1:32" ht="18" customHeight="1" x14ac:dyDescent="0.15">
      <c r="B31" s="113"/>
      <c r="C31" s="113"/>
      <c r="D31" s="113"/>
      <c r="E31" s="113"/>
      <c r="F31" s="113"/>
      <c r="G31" s="113"/>
      <c r="H31" s="113"/>
      <c r="I31" s="113"/>
      <c r="J31" s="113"/>
      <c r="K31" s="15"/>
      <c r="L31" s="15" t="s">
        <v>344</v>
      </c>
      <c r="M31" s="113"/>
      <c r="N31" s="113"/>
      <c r="O31" s="113"/>
      <c r="P31" s="113"/>
      <c r="Q31" s="113"/>
      <c r="U31" s="15"/>
      <c r="V31" s="15" t="s">
        <v>344</v>
      </c>
      <c r="AE31" s="15"/>
      <c r="AF31" s="15" t="s">
        <v>344</v>
      </c>
    </row>
    <row r="32" spans="1:32" s="126" customFormat="1" ht="18" customHeight="1" x14ac:dyDescent="0.2">
      <c r="A32" s="47"/>
      <c r="B32" s="125" t="s">
        <v>168</v>
      </c>
      <c r="C32" s="125" t="s">
        <v>197</v>
      </c>
      <c r="D32" s="125" t="s">
        <v>170</v>
      </c>
      <c r="E32" s="125" t="s">
        <v>171</v>
      </c>
      <c r="F32" s="125" t="s">
        <v>172</v>
      </c>
      <c r="G32" s="125" t="s">
        <v>173</v>
      </c>
      <c r="H32" s="125" t="s">
        <v>174</v>
      </c>
      <c r="I32" s="125" t="s">
        <v>175</v>
      </c>
      <c r="J32" s="72" t="s">
        <v>176</v>
      </c>
      <c r="K32" s="72" t="s">
        <v>177</v>
      </c>
      <c r="L32" s="125" t="s">
        <v>178</v>
      </c>
      <c r="M32" s="125" t="s">
        <v>179</v>
      </c>
      <c r="N32" s="125" t="s">
        <v>181</v>
      </c>
      <c r="O32" s="65" t="s">
        <v>261</v>
      </c>
      <c r="P32" s="65" t="s">
        <v>262</v>
      </c>
      <c r="Q32" s="65" t="s">
        <v>263</v>
      </c>
      <c r="R32" s="39" t="s">
        <v>164</v>
      </c>
      <c r="S32" s="39" t="s">
        <v>311</v>
      </c>
      <c r="T32" s="39" t="s">
        <v>312</v>
      </c>
      <c r="U32" s="39" t="s">
        <v>319</v>
      </c>
      <c r="V32" s="39" t="s">
        <v>320</v>
      </c>
      <c r="W32" s="39" t="s">
        <v>321</v>
      </c>
      <c r="X32" s="39" t="s">
        <v>322</v>
      </c>
      <c r="Y32" s="39" t="s">
        <v>329</v>
      </c>
      <c r="Z32" s="39" t="s">
        <v>330</v>
      </c>
      <c r="AA32" s="39" t="s">
        <v>331</v>
      </c>
      <c r="AB32" s="39" t="s">
        <v>332</v>
      </c>
      <c r="AC32" s="39" t="s">
        <v>335</v>
      </c>
      <c r="AD32" s="39" t="s">
        <v>339</v>
      </c>
      <c r="AE32" s="39" t="str">
        <f>AE3</f>
        <v>１８(H30)</v>
      </c>
      <c r="AF32" s="39" t="str">
        <f>AF3</f>
        <v>１９(R１)</v>
      </c>
    </row>
    <row r="33" spans="1:32" ht="18" customHeight="1" x14ac:dyDescent="0.15">
      <c r="A33" s="11" t="s">
        <v>31</v>
      </c>
      <c r="B33" s="90"/>
      <c r="C33" s="90"/>
      <c r="D33" s="92">
        <f t="shared" ref="D33:Q48" si="12">D4/D$22*100</f>
        <v>49.283467270850842</v>
      </c>
      <c r="E33" s="92">
        <f t="shared" si="12"/>
        <v>47.714819152479194</v>
      </c>
      <c r="F33" s="92">
        <f t="shared" si="12"/>
        <v>45.635034895487252</v>
      </c>
      <c r="G33" s="92">
        <f t="shared" si="12"/>
        <v>40.571691015659169</v>
      </c>
      <c r="H33" s="92">
        <f t="shared" si="12"/>
        <v>41.996850815801508</v>
      </c>
      <c r="I33" s="92">
        <f t="shared" si="12"/>
        <v>41.976492006327334</v>
      </c>
      <c r="J33" s="92">
        <f t="shared" si="12"/>
        <v>42.568147333729328</v>
      </c>
      <c r="K33" s="92">
        <f t="shared" si="12"/>
        <v>37.843255534818894</v>
      </c>
      <c r="L33" s="92">
        <f t="shared" si="12"/>
        <v>35.124257578087359</v>
      </c>
      <c r="M33" s="92">
        <f t="shared" si="12"/>
        <v>35.288059651184071</v>
      </c>
      <c r="N33" s="92">
        <f t="shared" si="12"/>
        <v>37.405451392284625</v>
      </c>
      <c r="O33" s="92">
        <f t="shared" si="12"/>
        <v>33.327285919770183</v>
      </c>
      <c r="P33" s="92">
        <f t="shared" si="12"/>
        <v>33.149488195825633</v>
      </c>
      <c r="Q33" s="92">
        <f t="shared" si="12"/>
        <v>35.252878763435795</v>
      </c>
      <c r="R33" s="25">
        <f t="shared" ref="R33:S50" si="13">R4/R$22*100</f>
        <v>36.379305079766041</v>
      </c>
      <c r="S33" s="25">
        <f t="shared" si="13"/>
        <v>40.524947016821635</v>
      </c>
      <c r="T33" s="25">
        <f t="shared" ref="T33:U50" si="14">T4/T$22*100</f>
        <v>44.377394697853887</v>
      </c>
      <c r="U33" s="25">
        <f t="shared" si="14"/>
        <v>44.253237624682754</v>
      </c>
      <c r="V33" s="25">
        <f t="shared" ref="V33:W50" si="15">V4/V$22*100</f>
        <v>41.023907976437734</v>
      </c>
      <c r="W33" s="25">
        <f t="shared" si="15"/>
        <v>42.172288410897458</v>
      </c>
      <c r="X33" s="25">
        <f t="shared" ref="X33:AB50" si="16">X4/X$22*100</f>
        <v>41.267475241165194</v>
      </c>
      <c r="Y33" s="127">
        <f t="shared" si="16"/>
        <v>42.372848599563753</v>
      </c>
      <c r="Z33" s="127">
        <f t="shared" si="16"/>
        <v>43.646194806594984</v>
      </c>
      <c r="AA33" s="127">
        <f t="shared" si="16"/>
        <v>44.782025454355228</v>
      </c>
      <c r="AB33" s="127">
        <f t="shared" si="16"/>
        <v>42.09485206276851</v>
      </c>
      <c r="AC33" s="127">
        <f t="shared" ref="AC33:AD33" si="17">AC4/AC$22*100</f>
        <v>42.334355211612774</v>
      </c>
      <c r="AD33" s="127">
        <f t="shared" si="17"/>
        <v>42.845224794566029</v>
      </c>
      <c r="AE33" s="127">
        <f t="shared" ref="AE33" si="18">AE4/AE$22*100</f>
        <v>42.792266943005799</v>
      </c>
      <c r="AF33" s="127">
        <f t="shared" ref="AF33" si="19">AF4/AF$22*100</f>
        <v>42.940872258627813</v>
      </c>
    </row>
    <row r="34" spans="1:32" ht="18" customHeight="1" x14ac:dyDescent="0.15">
      <c r="A34" s="11" t="s">
        <v>32</v>
      </c>
      <c r="B34" s="90"/>
      <c r="C34" s="90"/>
      <c r="D34" s="92">
        <f t="shared" si="12"/>
        <v>0.49876726541907912</v>
      </c>
      <c r="E34" s="92">
        <f t="shared" si="12"/>
        <v>0.48938779381243203</v>
      </c>
      <c r="F34" s="92">
        <f t="shared" si="12"/>
        <v>0.49666896842251557</v>
      </c>
      <c r="G34" s="92">
        <f t="shared" si="12"/>
        <v>0.5216642752074977</v>
      </c>
      <c r="H34" s="92">
        <f t="shared" si="12"/>
        <v>0.48762635637154617</v>
      </c>
      <c r="I34" s="92">
        <f t="shared" si="12"/>
        <v>0.59430413767126444</v>
      </c>
      <c r="J34" s="92">
        <f t="shared" si="12"/>
        <v>0.59251121694140385</v>
      </c>
      <c r="K34" s="92">
        <f t="shared" si="12"/>
        <v>0.58986598259698741</v>
      </c>
      <c r="L34" s="92">
        <f t="shared" si="12"/>
        <v>0.61022764902276738</v>
      </c>
      <c r="M34" s="92">
        <f t="shared" si="12"/>
        <v>0.59832357444841433</v>
      </c>
      <c r="N34" s="92">
        <f t="shared" si="12"/>
        <v>0.59396182482465676</v>
      </c>
      <c r="O34" s="92">
        <f t="shared" si="12"/>
        <v>0.61180462627137577</v>
      </c>
      <c r="P34" s="92">
        <f t="shared" si="12"/>
        <v>0.62473578406040009</v>
      </c>
      <c r="Q34" s="92">
        <f t="shared" si="12"/>
        <v>0.74123419269178059</v>
      </c>
      <c r="R34" s="25">
        <f t="shared" si="13"/>
        <v>0.78113041708529085</v>
      </c>
      <c r="S34" s="25">
        <f t="shared" si="13"/>
        <v>0.88517980640531857</v>
      </c>
      <c r="T34" s="25">
        <f t="shared" si="14"/>
        <v>0.72490674211864248</v>
      </c>
      <c r="U34" s="25">
        <f t="shared" si="14"/>
        <v>0.90419645689439021</v>
      </c>
      <c r="V34" s="25">
        <f t="shared" si="15"/>
        <v>0.98956466447074221</v>
      </c>
      <c r="W34" s="25">
        <f t="shared" si="15"/>
        <v>0.94286201294259553</v>
      </c>
      <c r="X34" s="25">
        <f t="shared" si="16"/>
        <v>0.93884751587409443</v>
      </c>
      <c r="Y34" s="127">
        <f t="shared" si="16"/>
        <v>0.98506324322514638</v>
      </c>
      <c r="Z34" s="127">
        <f t="shared" si="16"/>
        <v>0.94741429860624815</v>
      </c>
      <c r="AA34" s="127">
        <f t="shared" si="16"/>
        <v>1.1339538096114317</v>
      </c>
      <c r="AB34" s="127">
        <f t="shared" si="16"/>
        <v>1.1963026263031766</v>
      </c>
      <c r="AC34" s="127">
        <f t="shared" ref="AC34:AD34" si="20">AC5/AC$22*100</f>
        <v>1.1897607930601106</v>
      </c>
      <c r="AD34" s="127">
        <f t="shared" si="20"/>
        <v>1.1764317829334603</v>
      </c>
      <c r="AE34" s="127">
        <f t="shared" ref="AE34" si="21">AE5/AE$22*100</f>
        <v>1.1736447008797521</v>
      </c>
      <c r="AF34" s="127">
        <f t="shared" ref="AF34" si="22">AF5/AF$22*100</f>
        <v>1.1732826902161593</v>
      </c>
    </row>
    <row r="35" spans="1:32" ht="18" customHeight="1" x14ac:dyDescent="0.15">
      <c r="A35" s="11" t="s">
        <v>33</v>
      </c>
      <c r="B35" s="90"/>
      <c r="C35" s="90"/>
      <c r="D35" s="92">
        <f t="shared" si="12"/>
        <v>32.533916312144228</v>
      </c>
      <c r="E35" s="92">
        <f t="shared" si="12"/>
        <v>35.531878524811802</v>
      </c>
      <c r="F35" s="92">
        <f t="shared" si="12"/>
        <v>35.099724657885254</v>
      </c>
      <c r="G35" s="92">
        <f t="shared" si="12"/>
        <v>30.43052127196167</v>
      </c>
      <c r="H35" s="92">
        <f t="shared" si="12"/>
        <v>30.452598313211638</v>
      </c>
      <c r="I35" s="92">
        <f t="shared" si="12"/>
        <v>27.926066531913595</v>
      </c>
      <c r="J35" s="92">
        <f t="shared" si="12"/>
        <v>30.800887082905771</v>
      </c>
      <c r="K35" s="92">
        <f t="shared" si="12"/>
        <v>27.922333934845245</v>
      </c>
      <c r="L35" s="92">
        <f t="shared" si="12"/>
        <v>27.102261914317875</v>
      </c>
      <c r="M35" s="92">
        <f t="shared" si="12"/>
        <v>25.855607827652953</v>
      </c>
      <c r="N35" s="92">
        <f t="shared" si="12"/>
        <v>25.484183551610595</v>
      </c>
      <c r="O35" s="92">
        <f t="shared" si="12"/>
        <v>25.799309388098219</v>
      </c>
      <c r="P35" s="92">
        <f t="shared" si="12"/>
        <v>24.529839891018003</v>
      </c>
      <c r="Q35" s="92">
        <f t="shared" si="12"/>
        <v>22.764243943871556</v>
      </c>
      <c r="R35" s="25">
        <f t="shared" si="13"/>
        <v>22.069253035384833</v>
      </c>
      <c r="S35" s="25">
        <f t="shared" si="13"/>
        <v>23.650204356737554</v>
      </c>
      <c r="T35" s="25">
        <f t="shared" si="14"/>
        <v>29.23596848172383</v>
      </c>
      <c r="U35" s="25">
        <f t="shared" si="14"/>
        <v>30.50758528960116</v>
      </c>
      <c r="V35" s="25">
        <f t="shared" si="15"/>
        <v>32.452799649351739</v>
      </c>
      <c r="W35" s="25">
        <f t="shared" si="15"/>
        <v>28.625915953734399</v>
      </c>
      <c r="X35" s="25">
        <f t="shared" si="16"/>
        <v>28.768746876603469</v>
      </c>
      <c r="Y35" s="127">
        <f t="shared" si="16"/>
        <v>31.818867288054648</v>
      </c>
      <c r="Z35" s="127">
        <f t="shared" si="16"/>
        <v>31.070092855390936</v>
      </c>
      <c r="AA35" s="127">
        <f t="shared" si="16"/>
        <v>29.99552970278377</v>
      </c>
      <c r="AB35" s="127">
        <f t="shared" si="16"/>
        <v>31.411685170899883</v>
      </c>
      <c r="AC35" s="127">
        <f t="shared" ref="AC35:AD35" si="23">AC6/AC$22*100</f>
        <v>31.40590046277369</v>
      </c>
      <c r="AD35" s="127">
        <f t="shared" si="23"/>
        <v>32.114802575077938</v>
      </c>
      <c r="AE35" s="127">
        <f t="shared" ref="AE35" si="24">AE6/AE$22*100</f>
        <v>31.321378516665899</v>
      </c>
      <c r="AF35" s="127">
        <f t="shared" ref="AF35" si="25">AF6/AF$22*100</f>
        <v>31.658079182870054</v>
      </c>
    </row>
    <row r="36" spans="1:32" ht="18" customHeight="1" x14ac:dyDescent="0.15">
      <c r="A36" s="11" t="s">
        <v>34</v>
      </c>
      <c r="B36" s="90"/>
      <c r="C36" s="90"/>
      <c r="D36" s="92">
        <f t="shared" si="12"/>
        <v>1.6317737108072801</v>
      </c>
      <c r="E36" s="92">
        <f t="shared" si="12"/>
        <v>1.5739656324645506</v>
      </c>
      <c r="F36" s="92">
        <f t="shared" si="12"/>
        <v>1.6480137584198664</v>
      </c>
      <c r="G36" s="92">
        <f t="shared" si="12"/>
        <v>1.8342010827853721</v>
      </c>
      <c r="H36" s="92">
        <f t="shared" si="12"/>
        <v>1.7948502902573633</v>
      </c>
      <c r="I36" s="92">
        <f t="shared" si="12"/>
        <v>1.7996371091517391</v>
      </c>
      <c r="J36" s="92">
        <f t="shared" si="12"/>
        <v>1.8464402385860796</v>
      </c>
      <c r="K36" s="92">
        <f t="shared" si="12"/>
        <v>1.9394898918205017</v>
      </c>
      <c r="L36" s="92">
        <f t="shared" si="12"/>
        <v>1.9841200595107709</v>
      </c>
      <c r="M36" s="92">
        <f t="shared" si="12"/>
        <v>2.0197822067278524</v>
      </c>
      <c r="N36" s="92">
        <f t="shared" si="12"/>
        <v>1.947546440982538</v>
      </c>
      <c r="O36" s="92">
        <f t="shared" si="12"/>
        <v>1.9419663059524244</v>
      </c>
      <c r="P36" s="92">
        <f t="shared" si="12"/>
        <v>2.0972921633071437</v>
      </c>
      <c r="Q36" s="92">
        <f t="shared" si="12"/>
        <v>2.1005163886080003</v>
      </c>
      <c r="R36" s="25">
        <f t="shared" si="13"/>
        <v>1.9531200359013103</v>
      </c>
      <c r="S36" s="25">
        <f t="shared" si="13"/>
        <v>1.8867933270989461</v>
      </c>
      <c r="T36" s="25">
        <f t="shared" si="14"/>
        <v>1.7779587381313109</v>
      </c>
      <c r="U36" s="25">
        <f t="shared" si="14"/>
        <v>1.807144096537443</v>
      </c>
      <c r="V36" s="25">
        <f t="shared" si="15"/>
        <v>1.8918241619340599</v>
      </c>
      <c r="W36" s="25">
        <f t="shared" si="15"/>
        <v>1.9768109983220916</v>
      </c>
      <c r="X36" s="25">
        <f t="shared" si="16"/>
        <v>1.9615208685585632</v>
      </c>
      <c r="Y36" s="127">
        <f t="shared" si="16"/>
        <v>2.1076552574399012</v>
      </c>
      <c r="Z36" s="127">
        <f t="shared" si="16"/>
        <v>2.0051202637350061</v>
      </c>
      <c r="AA36" s="127">
        <f t="shared" si="16"/>
        <v>1.919301258158201</v>
      </c>
      <c r="AB36" s="127">
        <f t="shared" si="16"/>
        <v>1.981541778421483</v>
      </c>
      <c r="AC36" s="127">
        <f t="shared" ref="AC36:AD36" si="26">AC7/AC$22*100</f>
        <v>2.0055124104003252</v>
      </c>
      <c r="AD36" s="127">
        <f t="shared" si="26"/>
        <v>2.0356125846012771</v>
      </c>
      <c r="AE36" s="127">
        <f t="shared" ref="AE36" si="27">AE7/AE$22*100</f>
        <v>2.2992883721829847</v>
      </c>
      <c r="AF36" s="127">
        <f t="shared" ref="AF36" si="28">AF7/AF$22*100</f>
        <v>2.3549308019900099</v>
      </c>
    </row>
    <row r="37" spans="1:32" ht="18" customHeight="1" x14ac:dyDescent="0.15">
      <c r="A37" s="11" t="s">
        <v>35</v>
      </c>
      <c r="B37" s="90"/>
      <c r="C37" s="90"/>
      <c r="D37" s="92">
        <f t="shared" si="12"/>
        <v>14.619009982480256</v>
      </c>
      <c r="E37" s="92">
        <f t="shared" si="12"/>
        <v>10.119587201390406</v>
      </c>
      <c r="F37" s="92">
        <f t="shared" si="12"/>
        <v>8.3906275107596233</v>
      </c>
      <c r="G37" s="92">
        <f t="shared" si="12"/>
        <v>7.7853043857046362</v>
      </c>
      <c r="H37" s="92">
        <f t="shared" si="12"/>
        <v>9.2617758559609573</v>
      </c>
      <c r="I37" s="92">
        <f t="shared" si="12"/>
        <v>11.656484227590736</v>
      </c>
      <c r="J37" s="92">
        <f t="shared" si="12"/>
        <v>9.3283087952960724</v>
      </c>
      <c r="K37" s="92">
        <f t="shared" si="12"/>
        <v>7.3915657255561582</v>
      </c>
      <c r="L37" s="92">
        <f t="shared" si="12"/>
        <v>5.427647955235944</v>
      </c>
      <c r="M37" s="92">
        <f t="shared" si="12"/>
        <v>6.8143460423548445</v>
      </c>
      <c r="N37" s="92">
        <f t="shared" si="12"/>
        <v>9.379759574866835</v>
      </c>
      <c r="O37" s="92">
        <f t="shared" si="12"/>
        <v>4.9742055994481653</v>
      </c>
      <c r="P37" s="92">
        <f t="shared" si="12"/>
        <v>5.8976203574400854</v>
      </c>
      <c r="Q37" s="92">
        <f t="shared" si="12"/>
        <v>9.6468842382644624</v>
      </c>
      <c r="R37" s="25">
        <f t="shared" si="13"/>
        <v>11.57580159139461</v>
      </c>
      <c r="S37" s="25">
        <f t="shared" si="13"/>
        <v>14.102769526579815</v>
      </c>
      <c r="T37" s="25">
        <f t="shared" si="14"/>
        <v>12.638560735880105</v>
      </c>
      <c r="U37" s="25">
        <f t="shared" si="14"/>
        <v>11.034311781649757</v>
      </c>
      <c r="V37" s="25">
        <f t="shared" si="15"/>
        <v>5.6897195006811945</v>
      </c>
      <c r="W37" s="25">
        <f t="shared" si="15"/>
        <v>10.626699445898369</v>
      </c>
      <c r="X37" s="25">
        <f t="shared" si="16"/>
        <v>9.5983599801290715</v>
      </c>
      <c r="Y37" s="127">
        <f t="shared" si="16"/>
        <v>7.46126281084406</v>
      </c>
      <c r="Z37" s="127">
        <f t="shared" si="16"/>
        <v>9.6235673888627957</v>
      </c>
      <c r="AA37" s="127">
        <f t="shared" si="16"/>
        <v>11.733240683801831</v>
      </c>
      <c r="AB37" s="127">
        <f t="shared" si="16"/>
        <v>7.5053224871439657</v>
      </c>
      <c r="AC37" s="127">
        <f t="shared" ref="AC37:AD37" si="29">AC8/AC$22*100</f>
        <v>7.7331815453786517</v>
      </c>
      <c r="AD37" s="127">
        <f t="shared" si="29"/>
        <v>7.5183778519533533</v>
      </c>
      <c r="AE37" s="127">
        <f t="shared" ref="AE37" si="30">AE8/AE$22*100</f>
        <v>7.9979553532771623</v>
      </c>
      <c r="AF37" s="127">
        <f t="shared" ref="AF37" si="31">AF8/AF$22*100</f>
        <v>7.7545795835515863</v>
      </c>
    </row>
    <row r="38" spans="1:32" ht="18" customHeight="1" x14ac:dyDescent="0.15">
      <c r="A38" s="11" t="s">
        <v>36</v>
      </c>
      <c r="B38" s="90"/>
      <c r="C38" s="90"/>
      <c r="D38" s="92">
        <f t="shared" si="12"/>
        <v>41.646968844681886</v>
      </c>
      <c r="E38" s="92">
        <f t="shared" si="12"/>
        <v>43.269018268919019</v>
      </c>
      <c r="F38" s="92">
        <f t="shared" si="12"/>
        <v>45.150374143898823</v>
      </c>
      <c r="G38" s="92">
        <f t="shared" si="12"/>
        <v>49.748896787267753</v>
      </c>
      <c r="H38" s="92">
        <f t="shared" si="12"/>
        <v>48.66422765790405</v>
      </c>
      <c r="I38" s="92">
        <f t="shared" si="12"/>
        <v>48.593058137497827</v>
      </c>
      <c r="J38" s="92">
        <f t="shared" si="12"/>
        <v>47.82965608002781</v>
      </c>
      <c r="K38" s="92">
        <f t="shared" si="12"/>
        <v>52.190971968446874</v>
      </c>
      <c r="L38" s="92">
        <f t="shared" si="12"/>
        <v>54.296885826077371</v>
      </c>
      <c r="M38" s="92">
        <f t="shared" si="12"/>
        <v>54.254695259557451</v>
      </c>
      <c r="N38" s="92">
        <f t="shared" si="12"/>
        <v>52.435334070773187</v>
      </c>
      <c r="O38" s="92">
        <f t="shared" si="12"/>
        <v>55.923620553092903</v>
      </c>
      <c r="P38" s="92">
        <f t="shared" si="12"/>
        <v>55.985984426380519</v>
      </c>
      <c r="Q38" s="92">
        <f t="shared" si="12"/>
        <v>54.174238788636906</v>
      </c>
      <c r="R38" s="25">
        <f t="shared" si="13"/>
        <v>53.957138827945897</v>
      </c>
      <c r="S38" s="25">
        <f t="shared" si="13"/>
        <v>49.933011691839141</v>
      </c>
      <c r="T38" s="25">
        <f t="shared" si="14"/>
        <v>46.667903183845617</v>
      </c>
      <c r="U38" s="25">
        <f t="shared" si="14"/>
        <v>46.874417090363096</v>
      </c>
      <c r="V38" s="25">
        <f t="shared" si="15"/>
        <v>49.630677247333963</v>
      </c>
      <c r="W38" s="25">
        <f t="shared" si="15"/>
        <v>48.752457887758368</v>
      </c>
      <c r="X38" s="25">
        <f t="shared" si="16"/>
        <v>48.911526474892902</v>
      </c>
      <c r="Y38" s="127">
        <f t="shared" si="16"/>
        <v>47.686642110606904</v>
      </c>
      <c r="Z38" s="127">
        <f t="shared" si="16"/>
        <v>46.184829383607507</v>
      </c>
      <c r="AA38" s="127">
        <f t="shared" si="16"/>
        <v>45.534339528219029</v>
      </c>
      <c r="AB38" s="127">
        <f t="shared" si="16"/>
        <v>47.629375361090808</v>
      </c>
      <c r="AC38" s="127">
        <f t="shared" ref="AC38:AD38" si="32">AC9/AC$22*100</f>
        <v>47.350988013244127</v>
      </c>
      <c r="AD38" s="127">
        <f t="shared" si="32"/>
        <v>47.16106006581721</v>
      </c>
      <c r="AE38" s="127">
        <f t="shared" ref="AE38" si="33">AE9/AE$22*100</f>
        <v>47.373464004249236</v>
      </c>
      <c r="AF38" s="127">
        <f t="shared" ref="AF38" si="34">AF9/AF$22*100</f>
        <v>47.035192109690065</v>
      </c>
    </row>
    <row r="39" spans="1:32" ht="18" customHeight="1" x14ac:dyDescent="0.15">
      <c r="A39" s="11" t="s">
        <v>37</v>
      </c>
      <c r="B39" s="90"/>
      <c r="C39" s="90"/>
      <c r="D39" s="92">
        <f t="shared" si="12"/>
        <v>41.545503004502841</v>
      </c>
      <c r="E39" s="92">
        <f t="shared" si="12"/>
        <v>43.171464932189075</v>
      </c>
      <c r="F39" s="92">
        <f t="shared" si="12"/>
        <v>45.055611289895289</v>
      </c>
      <c r="G39" s="92">
        <f t="shared" si="12"/>
        <v>49.650638028078824</v>
      </c>
      <c r="H39" s="92">
        <f t="shared" si="12"/>
        <v>48.571801045353901</v>
      </c>
      <c r="I39" s="92">
        <f t="shared" si="12"/>
        <v>48.504722458204505</v>
      </c>
      <c r="J39" s="92">
        <f t="shared" si="12"/>
        <v>47.745281274684444</v>
      </c>
      <c r="K39" s="92">
        <f t="shared" si="12"/>
        <v>52.103668673650795</v>
      </c>
      <c r="L39" s="92">
        <f t="shared" si="12"/>
        <v>54.199843113939885</v>
      </c>
      <c r="M39" s="92">
        <f t="shared" si="12"/>
        <v>54.160246347641014</v>
      </c>
      <c r="N39" s="92">
        <f t="shared" si="12"/>
        <v>52.343693077481447</v>
      </c>
      <c r="O39" s="92">
        <f t="shared" si="12"/>
        <v>55.809909406404088</v>
      </c>
      <c r="P39" s="92">
        <f t="shared" si="12"/>
        <v>55.867976878513879</v>
      </c>
      <c r="Q39" s="92">
        <f t="shared" si="12"/>
        <v>54.019571570992873</v>
      </c>
      <c r="R39" s="25">
        <f t="shared" si="13"/>
        <v>53.812968361970483</v>
      </c>
      <c r="S39" s="25">
        <f t="shared" si="13"/>
        <v>49.79719089300044</v>
      </c>
      <c r="T39" s="25">
        <f t="shared" si="14"/>
        <v>46.553920844172488</v>
      </c>
      <c r="U39" s="25">
        <f t="shared" si="14"/>
        <v>46.798766907292645</v>
      </c>
      <c r="V39" s="25">
        <f t="shared" si="15"/>
        <v>49.547674157940655</v>
      </c>
      <c r="W39" s="25">
        <f t="shared" si="15"/>
        <v>48.671464986145615</v>
      </c>
      <c r="X39" s="25">
        <f t="shared" si="16"/>
        <v>48.830308883032558</v>
      </c>
      <c r="Y39" s="127">
        <f t="shared" si="16"/>
        <v>47.600523136409507</v>
      </c>
      <c r="Z39" s="127">
        <f t="shared" si="16"/>
        <v>46.101804397846308</v>
      </c>
      <c r="AA39" s="127">
        <f t="shared" si="16"/>
        <v>45.453082182134246</v>
      </c>
      <c r="AB39" s="127">
        <f t="shared" si="16"/>
        <v>47.544896421324559</v>
      </c>
      <c r="AC39" s="127">
        <f t="shared" ref="AC39:AD39" si="35">AC10/AC$22*100</f>
        <v>47.266096164558284</v>
      </c>
      <c r="AD39" s="127">
        <f t="shared" si="35"/>
        <v>47.077586774787129</v>
      </c>
      <c r="AE39" s="127">
        <f t="shared" ref="AE39" si="36">AE10/AE$22*100</f>
        <v>47.29201475627157</v>
      </c>
      <c r="AF39" s="127">
        <f t="shared" ref="AF39" si="37">AF10/AF$22*100</f>
        <v>46.954197100965928</v>
      </c>
    </row>
    <row r="40" spans="1:32" ht="18" customHeight="1" x14ac:dyDescent="0.15">
      <c r="A40" s="11" t="s">
        <v>38</v>
      </c>
      <c r="B40" s="90"/>
      <c r="C40" s="90"/>
      <c r="D40" s="92">
        <f t="shared" si="12"/>
        <v>1.1617188499755571</v>
      </c>
      <c r="E40" s="92">
        <f t="shared" si="12"/>
        <v>1.1425628538596757</v>
      </c>
      <c r="F40" s="92">
        <f t="shared" si="12"/>
        <v>1.1517899408926469</v>
      </c>
      <c r="G40" s="92">
        <f t="shared" si="12"/>
        <v>1.2362498613374555</v>
      </c>
      <c r="H40" s="92">
        <f t="shared" si="12"/>
        <v>1.1821199445504755</v>
      </c>
      <c r="I40" s="92">
        <f t="shared" si="12"/>
        <v>1.1602525944674664</v>
      </c>
      <c r="J40" s="92">
        <f t="shared" si="12"/>
        <v>1.1561424669532012</v>
      </c>
      <c r="K40" s="92">
        <f t="shared" si="12"/>
        <v>1.1718467719604175</v>
      </c>
      <c r="L40" s="92">
        <f t="shared" si="12"/>
        <v>1.1610430685287425</v>
      </c>
      <c r="M40" s="92">
        <f t="shared" si="12"/>
        <v>1.2127681687003027</v>
      </c>
      <c r="N40" s="92">
        <f t="shared" si="12"/>
        <v>1.1734975961772616</v>
      </c>
      <c r="O40" s="92">
        <f t="shared" si="12"/>
        <v>1.2740986788583069</v>
      </c>
      <c r="P40" s="92">
        <f t="shared" si="12"/>
        <v>1.3739870030335943</v>
      </c>
      <c r="Q40" s="92">
        <f t="shared" si="12"/>
        <v>1.3541116940365689</v>
      </c>
      <c r="R40" s="25">
        <f t="shared" si="13"/>
        <v>1.3121390166705518</v>
      </c>
      <c r="S40" s="25">
        <f t="shared" si="13"/>
        <v>1.3416659492271532</v>
      </c>
      <c r="T40" s="25">
        <f t="shared" si="14"/>
        <v>1.2923407531925089</v>
      </c>
      <c r="U40" s="25">
        <f t="shared" si="14"/>
        <v>1.3387320934336926</v>
      </c>
      <c r="V40" s="25">
        <f t="shared" si="15"/>
        <v>1.5279127669844288</v>
      </c>
      <c r="W40" s="25">
        <f t="shared" si="15"/>
        <v>1.4855754618684458</v>
      </c>
      <c r="X40" s="25">
        <f t="shared" si="16"/>
        <v>1.5046231837890058</v>
      </c>
      <c r="Y40" s="127">
        <f t="shared" si="16"/>
        <v>1.6203895529280306</v>
      </c>
      <c r="Z40" s="127">
        <f t="shared" si="16"/>
        <v>1.5891257185672727</v>
      </c>
      <c r="AA40" s="127">
        <f t="shared" si="16"/>
        <v>1.5982867274973396</v>
      </c>
      <c r="AB40" s="127">
        <f t="shared" si="16"/>
        <v>1.7712322868677581</v>
      </c>
      <c r="AC40" s="127">
        <f t="shared" ref="AC40:AD40" si="38">AC11/AC$22*100</f>
        <v>2.1086268657202858</v>
      </c>
      <c r="AD40" s="127">
        <f t="shared" si="38"/>
        <v>2.1397574158213373</v>
      </c>
      <c r="AE40" s="127">
        <f t="shared" ref="AE40" si="39">AE11/AE$22*100</f>
        <v>2.1790998198241089</v>
      </c>
      <c r="AF40" s="127">
        <f t="shared" ref="AF40" si="40">AF11/AF$22*100</f>
        <v>2.2580636523633655</v>
      </c>
    </row>
    <row r="41" spans="1:32" ht="18" customHeight="1" x14ac:dyDescent="0.15">
      <c r="A41" s="11" t="s">
        <v>39</v>
      </c>
      <c r="B41" s="90"/>
      <c r="C41" s="90"/>
      <c r="D41" s="92">
        <f t="shared" si="12"/>
        <v>4.2509549319970574</v>
      </c>
      <c r="E41" s="92">
        <f t="shared" si="12"/>
        <v>4.0983539666470374</v>
      </c>
      <c r="F41" s="92">
        <f t="shared" si="12"/>
        <v>4.2012038617383034</v>
      </c>
      <c r="G41" s="92">
        <f t="shared" si="12"/>
        <v>4.4280361686028318</v>
      </c>
      <c r="H41" s="92">
        <f t="shared" si="12"/>
        <v>4.1869674288273737</v>
      </c>
      <c r="I41" s="92">
        <f t="shared" si="12"/>
        <v>4.0346937426642571</v>
      </c>
      <c r="J41" s="92">
        <f t="shared" si="12"/>
        <v>4.5797050825860754</v>
      </c>
      <c r="K41" s="92">
        <f t="shared" si="12"/>
        <v>4.6362774476267727</v>
      </c>
      <c r="L41" s="92">
        <f t="shared" si="12"/>
        <v>5.0741616131713672</v>
      </c>
      <c r="M41" s="92">
        <f t="shared" si="12"/>
        <v>5.1094403568413309</v>
      </c>
      <c r="N41" s="92">
        <f t="shared" si="12"/>
        <v>4.8827077108181181</v>
      </c>
      <c r="O41" s="92">
        <f t="shared" si="12"/>
        <v>4.9540589172845744</v>
      </c>
      <c r="P41" s="92">
        <f t="shared" si="12"/>
        <v>5.2736860373016263</v>
      </c>
      <c r="Q41" s="92">
        <f t="shared" si="12"/>
        <v>5.1003642252160697</v>
      </c>
      <c r="R41" s="25">
        <f t="shared" si="13"/>
        <v>4.5726846945818567</v>
      </c>
      <c r="S41" s="25">
        <f t="shared" si="13"/>
        <v>4.6251263473537234</v>
      </c>
      <c r="T41" s="25">
        <f t="shared" si="14"/>
        <v>4.3022684274066414</v>
      </c>
      <c r="U41" s="25">
        <f t="shared" si="14"/>
        <v>4.1187224177383408</v>
      </c>
      <c r="V41" s="25">
        <f t="shared" si="15"/>
        <v>4.2443082355655655</v>
      </c>
      <c r="W41" s="25">
        <f t="shared" si="15"/>
        <v>4.1323850329702667</v>
      </c>
      <c r="X41" s="25">
        <f t="shared" si="16"/>
        <v>4.8752275020773137</v>
      </c>
      <c r="Y41" s="127">
        <f t="shared" si="16"/>
        <v>4.9562187064701675</v>
      </c>
      <c r="Z41" s="127">
        <f t="shared" si="16"/>
        <v>5.3212853752689151</v>
      </c>
      <c r="AA41" s="127">
        <f t="shared" si="16"/>
        <v>4.8880706350858336</v>
      </c>
      <c r="AB41" s="127">
        <f t="shared" si="16"/>
        <v>5.1271486037625751</v>
      </c>
      <c r="AC41" s="127">
        <f t="shared" ref="AC41:AD41" si="41">AC12/AC$22*100</f>
        <v>4.9017278117716891</v>
      </c>
      <c r="AD41" s="127">
        <f t="shared" si="41"/>
        <v>4.5795051705556675</v>
      </c>
      <c r="AE41" s="127">
        <f t="shared" ref="AE41" si="42">AE12/AE$22*100</f>
        <v>4.440997231153319</v>
      </c>
      <c r="AF41" s="127">
        <f t="shared" ref="AF41" si="43">AF12/AF$22*100</f>
        <v>4.5519250303108025</v>
      </c>
    </row>
    <row r="42" spans="1:32" ht="18" customHeight="1" x14ac:dyDescent="0.15">
      <c r="A42" s="11" t="s">
        <v>40</v>
      </c>
      <c r="B42" s="90"/>
      <c r="C42" s="90"/>
      <c r="D42" s="92">
        <f t="shared" si="12"/>
        <v>0</v>
      </c>
      <c r="E42" s="92">
        <f t="shared" si="12"/>
        <v>0</v>
      </c>
      <c r="F42" s="92">
        <f t="shared" si="12"/>
        <v>0</v>
      </c>
      <c r="G42" s="92">
        <f t="shared" si="12"/>
        <v>0</v>
      </c>
      <c r="H42" s="92">
        <f t="shared" si="12"/>
        <v>0</v>
      </c>
      <c r="I42" s="92">
        <f t="shared" si="12"/>
        <v>0</v>
      </c>
      <c r="J42" s="92">
        <f t="shared" si="12"/>
        <v>0</v>
      </c>
      <c r="K42" s="92">
        <f t="shared" si="12"/>
        <v>0</v>
      </c>
      <c r="L42" s="92">
        <f t="shared" si="12"/>
        <v>0</v>
      </c>
      <c r="M42" s="92">
        <f t="shared" si="12"/>
        <v>0</v>
      </c>
      <c r="N42" s="92">
        <f t="shared" si="12"/>
        <v>0</v>
      </c>
      <c r="O42" s="92">
        <f t="shared" si="12"/>
        <v>1.0226742215020323E-5</v>
      </c>
      <c r="P42" s="92">
        <f t="shared" si="12"/>
        <v>0</v>
      </c>
      <c r="Q42" s="92">
        <f t="shared" si="12"/>
        <v>1.0178153306398548E-5</v>
      </c>
      <c r="R42" s="25">
        <f t="shared" si="13"/>
        <v>3.7270749327941053E-3</v>
      </c>
      <c r="S42" s="25">
        <f t="shared" si="13"/>
        <v>0</v>
      </c>
      <c r="T42" s="25">
        <f t="shared" si="14"/>
        <v>0</v>
      </c>
      <c r="U42" s="25">
        <f t="shared" si="14"/>
        <v>0</v>
      </c>
      <c r="V42" s="25">
        <f t="shared" si="15"/>
        <v>0</v>
      </c>
      <c r="W42" s="25">
        <f t="shared" si="15"/>
        <v>0</v>
      </c>
      <c r="X42" s="25">
        <f t="shared" si="16"/>
        <v>0</v>
      </c>
      <c r="Y42" s="127">
        <f t="shared" si="16"/>
        <v>0</v>
      </c>
      <c r="Z42" s="127">
        <f t="shared" si="16"/>
        <v>0</v>
      </c>
      <c r="AA42" s="127">
        <f t="shared" si="16"/>
        <v>0</v>
      </c>
      <c r="AB42" s="127">
        <f t="shared" si="16"/>
        <v>0</v>
      </c>
      <c r="AC42" s="127">
        <f t="shared" ref="AC42:AD42" si="44">AC13/AC$22*100</f>
        <v>0</v>
      </c>
      <c r="AD42" s="127">
        <f t="shared" si="44"/>
        <v>0</v>
      </c>
      <c r="AE42" s="127">
        <f t="shared" ref="AE42" si="45">AE13/AE$22*100</f>
        <v>0</v>
      </c>
      <c r="AF42" s="127">
        <f t="shared" ref="AF42" si="46">AF13/AF$22*100</f>
        <v>0</v>
      </c>
    </row>
    <row r="43" spans="1:32" ht="18" customHeight="1" x14ac:dyDescent="0.15">
      <c r="A43" s="11" t="s">
        <v>41</v>
      </c>
      <c r="B43" s="90"/>
      <c r="C43" s="90"/>
      <c r="D43" s="92">
        <f t="shared" si="12"/>
        <v>0.39375696808055216</v>
      </c>
      <c r="E43" s="92">
        <f t="shared" si="12"/>
        <v>0.37458672718811276</v>
      </c>
      <c r="F43" s="92">
        <f t="shared" si="12"/>
        <v>0.32209381609405063</v>
      </c>
      <c r="G43" s="92">
        <f t="shared" si="12"/>
        <v>0.25860000883832807</v>
      </c>
      <c r="H43" s="92">
        <f t="shared" si="12"/>
        <v>0.21696145927306743</v>
      </c>
      <c r="I43" s="92">
        <f t="shared" si="12"/>
        <v>0.44971078752180937</v>
      </c>
      <c r="J43" s="92">
        <f t="shared" si="12"/>
        <v>0.19047664463066577</v>
      </c>
      <c r="K43" s="92">
        <f t="shared" si="12"/>
        <v>0.10205457665468103</v>
      </c>
      <c r="L43" s="92">
        <f t="shared" si="12"/>
        <v>0.12686173887319185</v>
      </c>
      <c r="M43" s="92">
        <f t="shared" si="12"/>
        <v>0.10896485196349406</v>
      </c>
      <c r="N43" s="92">
        <f t="shared" si="12"/>
        <v>7.977675755307638E-2</v>
      </c>
      <c r="O43" s="92">
        <f t="shared" si="12"/>
        <v>0.23414126301289029</v>
      </c>
      <c r="P43" s="92">
        <f t="shared" si="12"/>
        <v>6.7002383874289421E-3</v>
      </c>
      <c r="Q43" s="92">
        <f t="shared" si="12"/>
        <v>5.0890766531992736E-4</v>
      </c>
      <c r="R43" s="25">
        <f t="shared" si="13"/>
        <v>3.0347683931147935E-3</v>
      </c>
      <c r="S43" s="25">
        <f t="shared" si="13"/>
        <v>4.6336244145299714E-4</v>
      </c>
      <c r="T43" s="25">
        <f t="shared" si="14"/>
        <v>4.3621255137057111E-4</v>
      </c>
      <c r="U43" s="25">
        <f t="shared" si="14"/>
        <v>4.3972438427373231E-4</v>
      </c>
      <c r="V43" s="25">
        <f t="shared" si="15"/>
        <v>4.822956966491252E-4</v>
      </c>
      <c r="W43" s="25">
        <f t="shared" si="15"/>
        <v>4.6218273004313462E-4</v>
      </c>
      <c r="X43" s="25">
        <f t="shared" si="16"/>
        <v>4.6410052491625771E-4</v>
      </c>
      <c r="Y43" s="127">
        <f t="shared" si="16"/>
        <v>4.8803680266007384E-4</v>
      </c>
      <c r="Z43" s="127">
        <f t="shared" si="16"/>
        <v>4.6753567834891831E-4</v>
      </c>
      <c r="AA43" s="127">
        <f t="shared" si="16"/>
        <v>4.5727262850183949E-4</v>
      </c>
      <c r="AB43" s="127">
        <f t="shared" si="16"/>
        <v>2.8617473847190145E-2</v>
      </c>
      <c r="AC43" s="127">
        <f t="shared" ref="AC43:AD43" si="47">AC14/AC$22*100</f>
        <v>0</v>
      </c>
      <c r="AD43" s="127">
        <f t="shared" si="47"/>
        <v>0</v>
      </c>
      <c r="AE43" s="127">
        <f t="shared" ref="AE43" si="48">AE14/AE$22*100</f>
        <v>0</v>
      </c>
      <c r="AF43" s="127">
        <f t="shared" ref="AF43" si="49">AF14/AF$22*100</f>
        <v>0</v>
      </c>
    </row>
    <row r="44" spans="1:32" ht="18" customHeight="1" x14ac:dyDescent="0.15">
      <c r="A44" s="11" t="s">
        <v>42</v>
      </c>
      <c r="B44" s="90"/>
      <c r="C44" s="90"/>
      <c r="D44" s="92">
        <f t="shared" si="12"/>
        <v>0</v>
      </c>
      <c r="E44" s="92">
        <f t="shared" si="12"/>
        <v>0</v>
      </c>
      <c r="F44" s="92">
        <f t="shared" si="12"/>
        <v>0</v>
      </c>
      <c r="G44" s="92">
        <f t="shared" si="12"/>
        <v>0</v>
      </c>
      <c r="H44" s="92">
        <f t="shared" si="12"/>
        <v>0</v>
      </c>
      <c r="I44" s="92">
        <f t="shared" si="12"/>
        <v>0</v>
      </c>
      <c r="J44" s="92">
        <f t="shared" si="12"/>
        <v>0</v>
      </c>
      <c r="K44" s="92">
        <f t="shared" si="12"/>
        <v>0</v>
      </c>
      <c r="L44" s="92">
        <f t="shared" si="12"/>
        <v>0</v>
      </c>
      <c r="M44" s="92">
        <f t="shared" si="12"/>
        <v>0</v>
      </c>
      <c r="N44" s="92">
        <f t="shared" si="12"/>
        <v>0</v>
      </c>
      <c r="O44" s="92">
        <f t="shared" si="12"/>
        <v>1.0226742215020323E-5</v>
      </c>
      <c r="P44" s="92">
        <f t="shared" si="12"/>
        <v>2.137237125176696E-5</v>
      </c>
      <c r="Q44" s="92">
        <f t="shared" si="12"/>
        <v>3.053445991919564E-5</v>
      </c>
      <c r="R44" s="25">
        <f t="shared" si="13"/>
        <v>9.4836512284837304E-6</v>
      </c>
      <c r="S44" s="25">
        <f t="shared" si="13"/>
        <v>9.2672488290599428E-6</v>
      </c>
      <c r="T44" s="25">
        <f t="shared" si="14"/>
        <v>8.7242510274114225E-6</v>
      </c>
      <c r="U44" s="25">
        <f t="shared" si="14"/>
        <v>8.7944876854746463E-6</v>
      </c>
      <c r="V44" s="25">
        <f t="shared" si="15"/>
        <v>9.6459139329825061E-6</v>
      </c>
      <c r="W44" s="25">
        <f t="shared" si="15"/>
        <v>9.2436546008626909E-6</v>
      </c>
      <c r="X44" s="25">
        <f t="shared" si="16"/>
        <v>9.2820104983251539E-6</v>
      </c>
      <c r="Y44" s="127">
        <f t="shared" si="16"/>
        <v>9.7607360532014784E-6</v>
      </c>
      <c r="Z44" s="127">
        <f t="shared" si="16"/>
        <v>9.3507135669783667E-6</v>
      </c>
      <c r="AA44" s="127">
        <f t="shared" si="16"/>
        <v>9.1454525700367896E-6</v>
      </c>
      <c r="AB44" s="127">
        <f t="shared" si="16"/>
        <v>9.8105841094241157E-6</v>
      </c>
      <c r="AC44" s="127">
        <f t="shared" ref="AC44:AD44" si="50">AC15/AC$22*100</f>
        <v>9.5858004387804298E-6</v>
      </c>
      <c r="AD44" s="127">
        <f t="shared" si="50"/>
        <v>9.3705984542073378E-6</v>
      </c>
      <c r="AE44" s="127">
        <f t="shared" ref="AE44" si="51">AE15/AE$22*100</f>
        <v>9.2989208788298523E-6</v>
      </c>
      <c r="AF44" s="127">
        <f t="shared" ref="AF44" si="52">AF15/AF$22*100</f>
        <v>9.2333571276946513E-6</v>
      </c>
    </row>
    <row r="45" spans="1:32" ht="18" customHeight="1" x14ac:dyDescent="0.15">
      <c r="A45" s="11" t="s">
        <v>43</v>
      </c>
      <c r="B45" s="90"/>
      <c r="C45" s="90"/>
      <c r="D45" s="92">
        <f t="shared" si="12"/>
        <v>0</v>
      </c>
      <c r="E45" s="92">
        <f t="shared" si="12"/>
        <v>0</v>
      </c>
      <c r="F45" s="92">
        <f t="shared" si="12"/>
        <v>0</v>
      </c>
      <c r="G45" s="92">
        <f t="shared" si="12"/>
        <v>0</v>
      </c>
      <c r="H45" s="92">
        <f t="shared" si="12"/>
        <v>0</v>
      </c>
      <c r="I45" s="92">
        <f t="shared" si="12"/>
        <v>0</v>
      </c>
      <c r="J45" s="92">
        <f t="shared" si="12"/>
        <v>0</v>
      </c>
      <c r="K45" s="92">
        <f t="shared" si="12"/>
        <v>0</v>
      </c>
      <c r="L45" s="92">
        <f t="shared" si="12"/>
        <v>0</v>
      </c>
      <c r="M45" s="92">
        <f t="shared" si="12"/>
        <v>0</v>
      </c>
      <c r="N45" s="92">
        <f t="shared" si="12"/>
        <v>0</v>
      </c>
      <c r="O45" s="92">
        <f t="shared" si="12"/>
        <v>1.0226742215020323E-5</v>
      </c>
      <c r="P45" s="92">
        <f t="shared" si="12"/>
        <v>2.137237125176696E-5</v>
      </c>
      <c r="Q45" s="92">
        <f t="shared" si="12"/>
        <v>3.053445991919564E-5</v>
      </c>
      <c r="R45" s="25">
        <f t="shared" si="13"/>
        <v>9.4836512284837304E-6</v>
      </c>
      <c r="S45" s="25">
        <f t="shared" si="13"/>
        <v>9.2672488290599428E-6</v>
      </c>
      <c r="T45" s="25">
        <f t="shared" si="14"/>
        <v>8.7242510274114225E-6</v>
      </c>
      <c r="U45" s="25">
        <f t="shared" si="14"/>
        <v>8.7944876854746463E-6</v>
      </c>
      <c r="V45" s="25">
        <f t="shared" si="15"/>
        <v>9.6459139329825061E-6</v>
      </c>
      <c r="W45" s="25">
        <f t="shared" si="15"/>
        <v>9.2436546008626909E-6</v>
      </c>
      <c r="X45" s="25">
        <f t="shared" si="16"/>
        <v>9.2820104983251539E-6</v>
      </c>
      <c r="Y45" s="127">
        <f t="shared" si="16"/>
        <v>9.7607360532014784E-6</v>
      </c>
      <c r="Z45" s="127">
        <f t="shared" si="16"/>
        <v>9.3507135669783667E-6</v>
      </c>
      <c r="AA45" s="127">
        <f t="shared" si="16"/>
        <v>9.1454525700367896E-6</v>
      </c>
      <c r="AB45" s="127">
        <f t="shared" si="16"/>
        <v>9.8105841094241157E-6</v>
      </c>
      <c r="AC45" s="127">
        <f t="shared" ref="AC45:AD45" si="53">AC16/AC$22*100</f>
        <v>9.5858004387804298E-6</v>
      </c>
      <c r="AD45" s="127">
        <f t="shared" si="53"/>
        <v>9.3705984542073378E-6</v>
      </c>
      <c r="AE45" s="127">
        <f t="shared" ref="AE45" si="54">AE16/AE$22*100</f>
        <v>9.2989208788298523E-6</v>
      </c>
      <c r="AF45" s="127">
        <f t="shared" ref="AF45" si="55">AF16/AF$22*100</f>
        <v>9.2333571276946513E-6</v>
      </c>
    </row>
    <row r="46" spans="1:32" ht="18" customHeight="1" x14ac:dyDescent="0.15">
      <c r="A46" s="11" t="s">
        <v>44</v>
      </c>
      <c r="B46" s="90"/>
      <c r="C46" s="90"/>
      <c r="D46" s="92">
        <f t="shared" si="12"/>
        <v>3.2631331344141015</v>
      </c>
      <c r="E46" s="92">
        <f t="shared" si="12"/>
        <v>3.4006590309069615</v>
      </c>
      <c r="F46" s="92">
        <f t="shared" si="12"/>
        <v>3.5395033418889166</v>
      </c>
      <c r="G46" s="92">
        <f t="shared" si="12"/>
        <v>3.7565261582944549</v>
      </c>
      <c r="H46" s="92">
        <f t="shared" si="12"/>
        <v>3.7528726936435253</v>
      </c>
      <c r="I46" s="92">
        <f t="shared" si="12"/>
        <v>3.7857927315212989</v>
      </c>
      <c r="J46" s="92">
        <f t="shared" si="12"/>
        <v>3.6758723920729208</v>
      </c>
      <c r="K46" s="92">
        <f t="shared" si="12"/>
        <v>4.055593700492361</v>
      </c>
      <c r="L46" s="92">
        <f t="shared" si="12"/>
        <v>4.2167901752619708</v>
      </c>
      <c r="M46" s="92">
        <f t="shared" si="12"/>
        <v>4.0260717117533567</v>
      </c>
      <c r="N46" s="92">
        <f t="shared" si="12"/>
        <v>4.0232324723937358</v>
      </c>
      <c r="O46" s="92">
        <f t="shared" si="12"/>
        <v>4.2867639877544983</v>
      </c>
      <c r="P46" s="92">
        <f t="shared" si="12"/>
        <v>4.2101113543286957</v>
      </c>
      <c r="Q46" s="92">
        <f t="shared" si="12"/>
        <v>4.1178263739361922</v>
      </c>
      <c r="R46" s="25">
        <f t="shared" si="13"/>
        <v>3.7719515704072908</v>
      </c>
      <c r="S46" s="25">
        <f t="shared" si="13"/>
        <v>3.5747670978192403</v>
      </c>
      <c r="T46" s="25">
        <f t="shared" si="14"/>
        <v>3.3596392766479197</v>
      </c>
      <c r="U46" s="25">
        <f t="shared" si="14"/>
        <v>3.4144334604224751</v>
      </c>
      <c r="V46" s="25">
        <f t="shared" si="15"/>
        <v>3.5726921861537919</v>
      </c>
      <c r="W46" s="25">
        <f t="shared" si="15"/>
        <v>3.4568125364662174</v>
      </c>
      <c r="X46" s="25">
        <f t="shared" si="16"/>
        <v>3.4406649335296664</v>
      </c>
      <c r="Y46" s="127">
        <f t="shared" si="16"/>
        <v>3.3633934721563779</v>
      </c>
      <c r="Z46" s="127">
        <f t="shared" si="16"/>
        <v>3.2580784788558392</v>
      </c>
      <c r="AA46" s="127">
        <f t="shared" si="16"/>
        <v>3.1968020913089297</v>
      </c>
      <c r="AB46" s="127">
        <f t="shared" si="16"/>
        <v>3.3487545904949374</v>
      </c>
      <c r="AC46" s="127">
        <f t="shared" ref="AC46:AD46" si="56">AC17/AC$22*100</f>
        <v>3.3042829260502469</v>
      </c>
      <c r="AD46" s="127">
        <f t="shared" si="56"/>
        <v>3.27443381204285</v>
      </c>
      <c r="AE46" s="127">
        <f t="shared" ref="AE46" si="57">AE17/AE$22*100</f>
        <v>3.2141534039257813</v>
      </c>
      <c r="AF46" s="127">
        <f t="shared" ref="AF46" si="58">AF17/AF$22*100</f>
        <v>3.2139284822936984</v>
      </c>
    </row>
    <row r="47" spans="1:32" ht="18" customHeight="1" x14ac:dyDescent="0.15">
      <c r="A47" s="11" t="s">
        <v>45</v>
      </c>
      <c r="B47" s="90"/>
      <c r="C47" s="90"/>
      <c r="D47" s="92">
        <f t="shared" si="12"/>
        <v>3.2912816480897215E-2</v>
      </c>
      <c r="E47" s="92">
        <f t="shared" si="12"/>
        <v>8.9227226710602056E-2</v>
      </c>
      <c r="F47" s="92">
        <f t="shared" si="12"/>
        <v>0.12035360181360991</v>
      </c>
      <c r="G47" s="92">
        <f t="shared" si="12"/>
        <v>0.12204558593154624</v>
      </c>
      <c r="H47" s="92">
        <f t="shared" si="12"/>
        <v>0.14465887041514014</v>
      </c>
      <c r="I47" s="92">
        <f t="shared" si="12"/>
        <v>0.13471526204825146</v>
      </c>
      <c r="J47" s="92">
        <f t="shared" si="12"/>
        <v>0.13023305348476491</v>
      </c>
      <c r="K47" s="92">
        <f t="shared" si="12"/>
        <v>0.18116385863886741</v>
      </c>
      <c r="L47" s="92">
        <f t="shared" si="12"/>
        <v>0.18062836952435932</v>
      </c>
      <c r="M47" s="92">
        <f t="shared" si="12"/>
        <v>0.16822239022057006</v>
      </c>
      <c r="N47" s="92">
        <f t="shared" si="12"/>
        <v>0.19562351916220183</v>
      </c>
      <c r="O47" s="92">
        <f t="shared" si="12"/>
        <v>0.17696354728871166</v>
      </c>
      <c r="P47" s="92">
        <f t="shared" si="12"/>
        <v>0.16379785327354199</v>
      </c>
      <c r="Q47" s="92">
        <f t="shared" si="12"/>
        <v>0.22184302946626272</v>
      </c>
      <c r="R47" s="25">
        <f t="shared" si="13"/>
        <v>0.22138635427772418</v>
      </c>
      <c r="S47" s="25">
        <f t="shared" si="13"/>
        <v>0.18992299750275446</v>
      </c>
      <c r="T47" s="25">
        <f t="shared" si="14"/>
        <v>0.20287373339142523</v>
      </c>
      <c r="U47" s="25">
        <f t="shared" si="14"/>
        <v>0.22779482002916429</v>
      </c>
      <c r="V47" s="25">
        <f t="shared" si="15"/>
        <v>0.21380168232455724</v>
      </c>
      <c r="W47" s="25">
        <f t="shared" si="15"/>
        <v>0.19279490401019314</v>
      </c>
      <c r="X47" s="25">
        <f t="shared" si="16"/>
        <v>0.15652254303325708</v>
      </c>
      <c r="Y47" s="127">
        <f t="shared" si="16"/>
        <v>0.18793321196834126</v>
      </c>
      <c r="Z47" s="127">
        <f t="shared" si="16"/>
        <v>0.18475139865635856</v>
      </c>
      <c r="AA47" s="127">
        <f t="shared" si="16"/>
        <v>0.19867581163147924</v>
      </c>
      <c r="AB47" s="127">
        <f t="shared" si="16"/>
        <v>0.21442012629557344</v>
      </c>
      <c r="AC47" s="127">
        <f t="shared" ref="AC47:AD47" si="59">AC18/AC$22*100</f>
        <v>0.20898962116629094</v>
      </c>
      <c r="AD47" s="127">
        <f t="shared" si="59"/>
        <v>0.20712770823179899</v>
      </c>
      <c r="AE47" s="127">
        <f t="shared" ref="AE47" si="60">AE18/AE$22*100</f>
        <v>0.20136813163106046</v>
      </c>
      <c r="AF47" s="127">
        <f t="shared" ref="AF47" si="61">AF18/AF$22*100</f>
        <v>0.20482356116365047</v>
      </c>
    </row>
    <row r="48" spans="1:32" ht="18" customHeight="1" x14ac:dyDescent="0.15">
      <c r="A48" s="11" t="s">
        <v>46</v>
      </c>
      <c r="B48" s="90"/>
      <c r="C48" s="90"/>
      <c r="D48" s="92">
        <f t="shared" si="12"/>
        <v>0</v>
      </c>
      <c r="E48" s="92">
        <f t="shared" si="12"/>
        <v>0</v>
      </c>
      <c r="F48" s="92">
        <f t="shared" si="12"/>
        <v>0</v>
      </c>
      <c r="G48" s="92">
        <f t="shared" si="12"/>
        <v>0</v>
      </c>
      <c r="H48" s="92">
        <f t="shared" si="12"/>
        <v>0</v>
      </c>
      <c r="I48" s="92">
        <f t="shared" si="12"/>
        <v>0</v>
      </c>
      <c r="J48" s="92">
        <f t="shared" si="12"/>
        <v>0</v>
      </c>
      <c r="K48" s="92">
        <f t="shared" si="12"/>
        <v>0</v>
      </c>
      <c r="L48" s="92">
        <f t="shared" si="12"/>
        <v>0</v>
      </c>
      <c r="M48" s="92">
        <f t="shared" si="12"/>
        <v>0</v>
      </c>
      <c r="N48" s="92">
        <f t="shared" si="12"/>
        <v>0</v>
      </c>
      <c r="O48" s="92">
        <f t="shared" si="12"/>
        <v>1.0226742215020323E-5</v>
      </c>
      <c r="P48" s="92">
        <f t="shared" si="12"/>
        <v>0</v>
      </c>
      <c r="Q48" s="92">
        <f t="shared" si="12"/>
        <v>1.0178153306398548E-5</v>
      </c>
      <c r="R48" s="25">
        <f t="shared" si="13"/>
        <v>9.4836512284837304E-6</v>
      </c>
      <c r="S48" s="25">
        <f t="shared" si="13"/>
        <v>9.2672488290599428E-6</v>
      </c>
      <c r="T48" s="25">
        <f t="shared" si="14"/>
        <v>8.7242510274114225E-6</v>
      </c>
      <c r="U48" s="25">
        <f t="shared" si="14"/>
        <v>0</v>
      </c>
      <c r="V48" s="25">
        <f t="shared" si="15"/>
        <v>0</v>
      </c>
      <c r="W48" s="25">
        <f t="shared" si="15"/>
        <v>0</v>
      </c>
      <c r="X48" s="25">
        <f t="shared" si="16"/>
        <v>0</v>
      </c>
      <c r="Y48" s="127">
        <f t="shared" si="16"/>
        <v>0</v>
      </c>
      <c r="Z48" s="127">
        <f t="shared" si="16"/>
        <v>0</v>
      </c>
      <c r="AA48" s="127">
        <f t="shared" si="16"/>
        <v>0</v>
      </c>
      <c r="AB48" s="127">
        <f t="shared" si="16"/>
        <v>0</v>
      </c>
      <c r="AC48" s="127">
        <f t="shared" ref="AC48:AD48" si="62">AC19/AC$22*100</f>
        <v>0</v>
      </c>
      <c r="AD48" s="127">
        <f t="shared" si="62"/>
        <v>0</v>
      </c>
      <c r="AE48" s="127">
        <f t="shared" ref="AE48" si="63">AE19/AE$22*100</f>
        <v>0</v>
      </c>
      <c r="AF48" s="127">
        <f t="shared" ref="AF48" si="64">AF19/AF$22*100</f>
        <v>0</v>
      </c>
    </row>
    <row r="49" spans="1:32" ht="18" customHeight="1" x14ac:dyDescent="0.15">
      <c r="A49" s="11" t="s">
        <v>47</v>
      </c>
      <c r="B49" s="90"/>
      <c r="C49" s="90"/>
      <c r="D49" s="92">
        <f t="shared" ref="D49:Q50" si="65">D20/D$22*100</f>
        <v>3.2302203179332039</v>
      </c>
      <c r="E49" s="92">
        <f t="shared" si="65"/>
        <v>3.3114318041963595</v>
      </c>
      <c r="F49" s="92">
        <f t="shared" si="65"/>
        <v>3.4191497400753064</v>
      </c>
      <c r="G49" s="92">
        <f t="shared" si="65"/>
        <v>3.634480572362909</v>
      </c>
      <c r="H49" s="92">
        <f t="shared" si="65"/>
        <v>3.6082138232283851</v>
      </c>
      <c r="I49" s="92">
        <f t="shared" si="65"/>
        <v>3.651077469473047</v>
      </c>
      <c r="J49" s="92">
        <f t="shared" si="65"/>
        <v>3.5456393385881557</v>
      </c>
      <c r="K49" s="92">
        <f t="shared" si="65"/>
        <v>3.8744298418534937</v>
      </c>
      <c r="L49" s="92">
        <f t="shared" si="65"/>
        <v>4.0361618057376116</v>
      </c>
      <c r="M49" s="92">
        <f t="shared" si="65"/>
        <v>3.8578493215327874</v>
      </c>
      <c r="N49" s="92">
        <f t="shared" si="65"/>
        <v>3.8276089532315338</v>
      </c>
      <c r="O49" s="92">
        <f t="shared" si="65"/>
        <v>4.1097799869813576</v>
      </c>
      <c r="P49" s="92">
        <f t="shared" si="65"/>
        <v>4.0463135010551543</v>
      </c>
      <c r="Q49" s="92">
        <f t="shared" si="65"/>
        <v>3.8959629881633164</v>
      </c>
      <c r="R49" s="25">
        <f t="shared" si="13"/>
        <v>3.5505462488271093</v>
      </c>
      <c r="S49" s="25">
        <f t="shared" si="13"/>
        <v>3.3848255658188275</v>
      </c>
      <c r="T49" s="25">
        <f t="shared" si="14"/>
        <v>3.1567480947544393</v>
      </c>
      <c r="U49" s="25">
        <f t="shared" si="14"/>
        <v>3.1866298459056255</v>
      </c>
      <c r="V49" s="25">
        <f t="shared" si="15"/>
        <v>3.358880857915302</v>
      </c>
      <c r="W49" s="25">
        <f t="shared" si="15"/>
        <v>3.2640083888014231</v>
      </c>
      <c r="X49" s="25">
        <f t="shared" si="16"/>
        <v>3.2841331084859107</v>
      </c>
      <c r="Y49" s="127">
        <f t="shared" si="16"/>
        <v>3.1754504994519839</v>
      </c>
      <c r="Z49" s="127">
        <f t="shared" si="16"/>
        <v>3.0733177294859138</v>
      </c>
      <c r="AA49" s="127">
        <f t="shared" si="16"/>
        <v>2.9981171342248807</v>
      </c>
      <c r="AB49" s="127">
        <f t="shared" si="16"/>
        <v>3.1343246536152543</v>
      </c>
      <c r="AC49" s="127">
        <f t="shared" ref="AC49:AD49" si="66">AC20/AC$22*100</f>
        <v>3.095283719083517</v>
      </c>
      <c r="AD49" s="127">
        <f t="shared" si="66"/>
        <v>3.0672967332125967</v>
      </c>
      <c r="AE49" s="127">
        <f t="shared" ref="AE49" si="67">AE20/AE$22*100</f>
        <v>3.012775973373842</v>
      </c>
      <c r="AF49" s="127">
        <f t="shared" ref="AF49" si="68">AF20/AF$22*100</f>
        <v>3.0090956877729207</v>
      </c>
    </row>
    <row r="50" spans="1:32" ht="18" customHeight="1" x14ac:dyDescent="0.15">
      <c r="A50" s="11" t="s">
        <v>48</v>
      </c>
      <c r="B50" s="90"/>
      <c r="C50" s="90"/>
      <c r="D50" s="92">
        <f t="shared" si="65"/>
        <v>0</v>
      </c>
      <c r="E50" s="92">
        <f t="shared" si="65"/>
        <v>0</v>
      </c>
      <c r="F50" s="92">
        <f t="shared" si="65"/>
        <v>0</v>
      </c>
      <c r="G50" s="92">
        <f t="shared" si="65"/>
        <v>0</v>
      </c>
      <c r="H50" s="92">
        <f t="shared" si="65"/>
        <v>0</v>
      </c>
      <c r="I50" s="92">
        <f t="shared" si="65"/>
        <v>0</v>
      </c>
      <c r="J50" s="92">
        <f t="shared" si="65"/>
        <v>0</v>
      </c>
      <c r="K50" s="92">
        <f t="shared" si="65"/>
        <v>0</v>
      </c>
      <c r="L50" s="92">
        <f t="shared" si="65"/>
        <v>0</v>
      </c>
      <c r="M50" s="92">
        <f t="shared" si="65"/>
        <v>0</v>
      </c>
      <c r="N50" s="92">
        <f t="shared" si="65"/>
        <v>0</v>
      </c>
      <c r="O50" s="92">
        <f t="shared" si="65"/>
        <v>1.0226742215020323E-5</v>
      </c>
      <c r="P50" s="92">
        <f t="shared" si="65"/>
        <v>0</v>
      </c>
      <c r="Q50" s="92">
        <f t="shared" si="65"/>
        <v>1.0178153306398548E-5</v>
      </c>
      <c r="R50" s="25">
        <f t="shared" si="13"/>
        <v>9.4836512284837304E-6</v>
      </c>
      <c r="S50" s="25">
        <f t="shared" si="13"/>
        <v>9.2672488290599428E-6</v>
      </c>
      <c r="T50" s="25">
        <f t="shared" si="14"/>
        <v>8.7242510274114225E-6</v>
      </c>
      <c r="U50" s="25">
        <f t="shared" si="14"/>
        <v>8.7944876854746463E-6</v>
      </c>
      <c r="V50" s="25">
        <f t="shared" si="15"/>
        <v>9.6459139329825061E-6</v>
      </c>
      <c r="W50" s="25">
        <f t="shared" si="15"/>
        <v>9.2436546008626909E-6</v>
      </c>
      <c r="X50" s="25">
        <f t="shared" si="16"/>
        <v>9.2820104983251539E-6</v>
      </c>
      <c r="Y50" s="127">
        <f t="shared" si="16"/>
        <v>9.7607360532014784E-6</v>
      </c>
      <c r="Z50" s="127">
        <f t="shared" si="16"/>
        <v>9.3507135669783667E-6</v>
      </c>
      <c r="AA50" s="127">
        <f t="shared" si="16"/>
        <v>9.1454525700367896E-6</v>
      </c>
      <c r="AB50" s="127">
        <f t="shared" si="16"/>
        <v>9.8105841094241157E-6</v>
      </c>
      <c r="AC50" s="127">
        <f t="shared" ref="AC50:AD50" si="69">AC21/AC$22*100</f>
        <v>9.5858004387804298E-6</v>
      </c>
      <c r="AD50" s="127">
        <f t="shared" si="69"/>
        <v>9.3705984542073378E-6</v>
      </c>
      <c r="AE50" s="127">
        <f t="shared" ref="AE50" si="70">AE21/AE$22*100</f>
        <v>9.2989208788298523E-6</v>
      </c>
      <c r="AF50" s="127">
        <f t="shared" ref="AF50" si="71">AF21/AF$22*100</f>
        <v>9.2333571276946513E-6</v>
      </c>
    </row>
    <row r="51" spans="1:32" ht="18" customHeight="1" x14ac:dyDescent="0.15">
      <c r="A51" s="11" t="s">
        <v>49</v>
      </c>
      <c r="B51" s="90"/>
      <c r="C51" s="90"/>
      <c r="D51" s="93">
        <f t="shared" ref="D51:Q51" si="72">+D33+D38+D40+D41+D42+D43+D44+D45+D46</f>
        <v>100</v>
      </c>
      <c r="E51" s="93">
        <f t="shared" si="72"/>
        <v>100.00000000000001</v>
      </c>
      <c r="F51" s="93">
        <f t="shared" si="72"/>
        <v>100</v>
      </c>
      <c r="G51" s="93">
        <f t="shared" si="72"/>
        <v>99.999999999999986</v>
      </c>
      <c r="H51" s="93">
        <f t="shared" si="72"/>
        <v>100</v>
      </c>
      <c r="I51" s="93">
        <f t="shared" si="72"/>
        <v>99.999999999999986</v>
      </c>
      <c r="J51" s="93">
        <f t="shared" si="72"/>
        <v>100</v>
      </c>
      <c r="K51" s="93">
        <f t="shared" si="72"/>
        <v>100</v>
      </c>
      <c r="L51" s="93">
        <f t="shared" si="72"/>
        <v>100</v>
      </c>
      <c r="M51" s="93">
        <f t="shared" si="72"/>
        <v>100.00000000000001</v>
      </c>
      <c r="N51" s="93">
        <f t="shared" si="72"/>
        <v>100</v>
      </c>
      <c r="O51" s="93">
        <f t="shared" si="72"/>
        <v>100</v>
      </c>
      <c r="P51" s="93">
        <f t="shared" si="72"/>
        <v>100</v>
      </c>
      <c r="Q51" s="93">
        <f t="shared" si="72"/>
        <v>100.00000000000001</v>
      </c>
      <c r="R51" s="26">
        <f t="shared" ref="R51:X51" si="73">+R33+R38+R40+R41+R42+R43+R44+R45+R46</f>
        <v>100.00000000000001</v>
      </c>
      <c r="S51" s="26">
        <f t="shared" si="73"/>
        <v>100</v>
      </c>
      <c r="T51" s="26">
        <f t="shared" si="73"/>
        <v>100</v>
      </c>
      <c r="U51" s="26">
        <f t="shared" si="73"/>
        <v>100</v>
      </c>
      <c r="V51" s="26">
        <f t="shared" si="73"/>
        <v>100</v>
      </c>
      <c r="W51" s="26">
        <f t="shared" si="73"/>
        <v>100.00000000000001</v>
      </c>
      <c r="X51" s="26">
        <f t="shared" si="73"/>
        <v>99.999999999999986</v>
      </c>
      <c r="Y51" s="26">
        <f t="shared" ref="Y51:AB51" si="74">+Y33+Y38+Y40+Y41+Y42+Y43+Y44+Y45+Y46</f>
        <v>99.999999999999986</v>
      </c>
      <c r="Z51" s="26">
        <f t="shared" si="74"/>
        <v>100.00000000000001</v>
      </c>
      <c r="AA51" s="26">
        <f t="shared" si="74"/>
        <v>99.999999999999986</v>
      </c>
      <c r="AB51" s="26">
        <f t="shared" si="74"/>
        <v>99.999999999999986</v>
      </c>
      <c r="AC51" s="26">
        <f t="shared" ref="AC51:AD51" si="75">+AC33+AC38+AC40+AC41+AC42+AC43+AC44+AC45+AC46</f>
        <v>100</v>
      </c>
      <c r="AD51" s="26">
        <f t="shared" si="75"/>
        <v>99.999999999999972</v>
      </c>
      <c r="AE51" s="26">
        <f t="shared" ref="AE51" si="76">+AE33+AE38+AE40+AE41+AE42+AE43+AE44+AE45+AE46</f>
        <v>99.999999999999986</v>
      </c>
      <c r="AF51" s="26">
        <f t="shared" ref="AF51" si="77">+AF33+AF38+AF40+AF41+AF42+AF43+AF44+AF45+AF46</f>
        <v>100</v>
      </c>
    </row>
    <row r="52" spans="1:32" ht="18" customHeight="1" x14ac:dyDescent="0.15"/>
    <row r="53" spans="1:32" ht="18" customHeight="1" x14ac:dyDescent="0.15"/>
    <row r="54" spans="1:32" ht="18" customHeight="1" x14ac:dyDescent="0.15"/>
    <row r="55" spans="1:32" ht="18" customHeight="1" x14ac:dyDescent="0.15"/>
    <row r="56" spans="1:32" ht="18" customHeight="1" x14ac:dyDescent="0.15"/>
    <row r="57" spans="1:32" ht="18" customHeight="1" x14ac:dyDescent="0.15"/>
    <row r="58" spans="1:32" ht="18" customHeight="1" x14ac:dyDescent="0.15"/>
    <row r="59" spans="1:32" ht="18" customHeight="1" x14ac:dyDescent="0.15"/>
    <row r="60" spans="1:32" ht="18" customHeight="1" x14ac:dyDescent="0.15"/>
    <row r="61" spans="1:32" ht="18" customHeight="1" x14ac:dyDescent="0.15"/>
    <row r="62" spans="1:32" ht="18" customHeight="1" x14ac:dyDescent="0.15"/>
    <row r="63" spans="1:32" ht="18" customHeight="1" x14ac:dyDescent="0.15"/>
    <row r="64" spans="1:3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</sheetData>
  <phoneticPr fontId="2"/>
  <pageMargins left="0.98425196850393704" right="0.78740157480314965" top="0.78740157480314965" bottom="0.78740157480314965" header="0" footer="0.31496062992125984"/>
  <pageSetup paperSize="9" firstPageNumber="4" orientation="landscape" useFirstPageNumber="1" r:id="rId1"/>
  <headerFooter alignWithMargins="0">
    <oddFooter>&amp;C-&amp;P--</oddFooter>
  </headerFooter>
  <colBreaks count="1" manualBreakCount="1">
    <brk id="12" max="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11</vt:i4>
      </vt:variant>
    </vt:vector>
  </HeadingPairs>
  <TitlesOfParts>
    <vt:vector size="32" baseType="lpstr">
      <vt:lpstr>財政指標</vt:lpstr>
      <vt:lpstr>旧大田原市</vt:lpstr>
      <vt:lpstr>旧黒羽町</vt:lpstr>
      <vt:lpstr>旧湯津上村</vt:lpstr>
      <vt:lpstr>歳入</vt:lpstr>
      <vt:lpstr>歳入・旧大田原市</vt:lpstr>
      <vt:lpstr>旧・黒羽町</vt:lpstr>
      <vt:lpstr>歳入・旧湯津上村</vt:lpstr>
      <vt:lpstr>税</vt:lpstr>
      <vt:lpstr>税・旧大田原市</vt:lpstr>
      <vt:lpstr>税・旧黒羽町</vt:lpstr>
      <vt:lpstr>税・旧湯津上村</vt:lpstr>
      <vt:lpstr>歳出（性質別）</vt:lpstr>
      <vt:lpstr>性質・旧大田原市</vt:lpstr>
      <vt:lpstr>性質・旧黒羽町</vt:lpstr>
      <vt:lpstr>性質・旧湯津上村</vt:lpstr>
      <vt:lpstr>歳出（目的別）</vt:lpstr>
      <vt:lpstr>目的・旧大田原</vt:lpstr>
      <vt:lpstr>目的・旧黒羽町</vt:lpstr>
      <vt:lpstr>目的・旧湯津上村</vt:lpstr>
      <vt:lpstr>グラフ</vt:lpstr>
      <vt:lpstr>グラフ!Print_Area</vt:lpstr>
      <vt:lpstr>'歳出（性質別）'!Print_Area</vt:lpstr>
      <vt:lpstr>'歳出（目的別）'!Print_Area</vt:lpstr>
      <vt:lpstr>歳入!Print_Area</vt:lpstr>
      <vt:lpstr>財政指標!Print_Area</vt:lpstr>
      <vt:lpstr>税!Print_Area</vt:lpstr>
      <vt:lpstr>'歳出（性質別）'!Print_Titles</vt:lpstr>
      <vt:lpstr>'歳出（目的別）'!Print_Titles</vt:lpstr>
      <vt:lpstr>歳入!Print_Titles</vt:lpstr>
      <vt:lpstr>財政指標!Print_Titles</vt:lpstr>
      <vt:lpstr>税!Print_Titles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山口 誠英</cp:lastModifiedBy>
  <cp:lastPrinted>2011-08-15T01:03:32Z</cp:lastPrinted>
  <dcterms:created xsi:type="dcterms:W3CDTF">2002-01-04T12:12:41Z</dcterms:created>
  <dcterms:modified xsi:type="dcterms:W3CDTF">2021-07-27T05:34:53Z</dcterms:modified>
</cp:coreProperties>
</file>