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155" windowWidth="7440" windowHeight="4110" tabRatio="601" activeTab="0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'歳入'!$A:$A</definedName>
    <definedName name="_xlnm.Print_Titles" localSheetId="0">'財政指標'!$A:$B</definedName>
    <definedName name="_xlnm.Print_Titles" localSheetId="2">'税'!$A:$A</definedName>
  </definedNames>
  <calcPr fullCalcOnLoad="1"/>
</workbook>
</file>

<file path=xl/sharedStrings.xml><?xml version="1.0" encoding="utf-8"?>
<sst xmlns="http://schemas.openxmlformats.org/spreadsheetml/2006/main" count="439" uniqueCount="207">
  <si>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</si>
  <si>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</si>
  <si>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</si>
  <si>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</si>
  <si>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</si>
  <si>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</si>
  <si>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</si>
  <si>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</si>
  <si>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</si>
  <si>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</si>
  <si>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</si>
  <si>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</si>
  <si>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</si>
  <si>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</si>
  <si>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</si>
  <si>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</si>
  <si>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</si>
  <si>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</si>
  <si>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</si>
  <si>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</si>
  <si>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</si>
  <si>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</si>
  <si>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</si>
  <si>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</si>
  <si>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</si>
  <si>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</si>
  <si>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</si>
  <si>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</si>
  <si>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</si>
  <si>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</si>
  <si>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</si>
  <si>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</si>
  <si>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</si>
  <si>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</si>
  <si>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</si>
  <si>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</si>
  <si>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</si>
  <si>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</si>
  <si>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</si>
  <si>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</si>
  <si>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</si>
  <si>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</si>
  <si>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</si>
  <si>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</si>
  <si>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</si>
  <si>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</si>
  <si>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</si>
  <si>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</si>
  <si>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</si>
  <si>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</si>
  <si>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</si>
  <si>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</si>
  <si>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</si>
  <si>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</si>
  <si>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</si>
  <si>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</si>
  <si>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</si>
  <si>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</si>
  <si>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</si>
  <si>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</si>
  <si>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</si>
  <si>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</si>
  <si>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</si>
  <si>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</si>
  <si>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</si>
  <si>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</si>
  <si>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</si>
  <si>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</si>
  <si>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</si>
  <si>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</si>
  <si>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</si>
  <si>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</si>
  <si>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</si>
  <si>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</si>
  <si>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</si>
  <si>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</si>
  <si>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</si>
  <si>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</si>
  <si>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</si>
  <si>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</si>
  <si>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</si>
  <si>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</si>
  <si>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</si>
  <si>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</si>
  <si>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</si>
  <si>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</si>
  <si>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</si>
  <si>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</si>
  <si>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</si>
  <si>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</si>
  <si>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</si>
  <si>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</si>
  <si>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</si>
  <si>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</si>
  <si>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</si>
  <si>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</si>
  <si>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</si>
  <si>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</si>
  <si>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</si>
  <si>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</si>
  <si>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</si>
  <si>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</si>
  <si>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</si>
  <si>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</si>
  <si>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</si>
  <si>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</si>
  <si>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</si>
  <si>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</si>
  <si>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</si>
  <si>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</si>
  <si>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</si>
  <si>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</si>
  <si>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</si>
  <si>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</si>
  <si>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</si>
  <si>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</si>
  <si>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</si>
  <si>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</si>
  <si>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</si>
  <si>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</si>
  <si>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</si>
  <si>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</si>
  <si>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</si>
  <si>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</si>
  <si>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</si>
  <si>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</si>
  <si>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</si>
  <si>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</si>
  <si>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</si>
  <si>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</si>
  <si>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</si>
  <si>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</si>
  <si>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</si>
  <si>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</si>
  <si>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</si>
  <si>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</si>
  <si>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</si>
  <si>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</si>
  <si>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</si>
  <si>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</si>
  <si>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</si>
  <si>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</si>
  <si>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</si>
  <si>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</si>
  <si>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</si>
  <si>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</si>
  <si>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</si>
  <si>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</si>
  <si>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</si>
  <si>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</si>
  <si>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</si>
  <si>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</si>
  <si>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</si>
  <si>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</si>
  <si>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</si>
  <si>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</si>
  <si>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</si>
  <si>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</si>
  <si>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</si>
  <si>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</si>
  <si>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</si>
  <si>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</si>
  <si>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</si>
  <si>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</si>
  <si>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</si>
  <si>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</si>
  <si>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</si>
  <si>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</si>
  <si>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</si>
  <si>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</si>
  <si>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</si>
  <si>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</si>
  <si>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</si>
  <si>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</si>
  <si>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</si>
  <si>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</si>
  <si>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</si>
  <si>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</si>
  <si>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</si>
  <si>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</si>
  <si>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</si>
  <si>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</si>
  <si>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</si>
  <si>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二宮町</t>
  </si>
  <si>
    <t>０１(H13)</t>
  </si>
  <si>
    <t>０１(H13)</t>
  </si>
  <si>
    <t>０２(H14)</t>
  </si>
  <si>
    <t>０３(H15)</t>
  </si>
  <si>
    <t xml:space="preserve"> (1)減税補てん債</t>
  </si>
  <si>
    <t xml:space="preserve"> (2)臨時財政対策債</t>
  </si>
  <si>
    <t>０４(H16)</t>
  </si>
  <si>
    <t>3-1利子割交付金</t>
  </si>
  <si>
    <t>3-2配当割交付金</t>
  </si>
  <si>
    <t>3-3株式等譲渡所得割交付金</t>
  </si>
  <si>
    <t>０４(H16)</t>
  </si>
  <si>
    <t>21実質公債費比率</t>
  </si>
  <si>
    <t>22起債制限比率</t>
  </si>
  <si>
    <t>０５(H17)</t>
  </si>
  <si>
    <t>０６(H18)</t>
  </si>
  <si>
    <t>０６(H18)</t>
  </si>
  <si>
    <t>０７(H19)</t>
  </si>
  <si>
    <t>23将来負担比率</t>
  </si>
  <si>
    <t>24積立金現在高</t>
  </si>
  <si>
    <t>25地方債現在高</t>
  </si>
  <si>
    <t>26債務負担行為額</t>
  </si>
  <si>
    <t>27収益事業収入</t>
  </si>
  <si>
    <t>28土地開発基金現在高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</si>
</sst>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\&quot;#,##0.0;&quot;\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.25"/>
      <name val="ＭＳ Ｐゴシック"/>
      <family val="3"/>
    </font>
    <font>
      <sz val="12.7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38" fontId="4" fillId="0" borderId="1" xfId="16" applyFont="1" applyBorder="1" applyAlignment="1">
      <alignment/>
    </xf>
    <xf numFmtId="38" fontId="4" fillId="0" borderId="0" xfId="16" applyFont="1" applyAlignment="1">
      <alignment/>
    </xf>
    <xf numFmtId="183" fontId="4" fillId="0" borderId="1" xfId="0" applyNumberFormat="1" applyFont="1" applyBorder="1" applyAlignment="1">
      <alignment/>
    </xf>
    <xf numFmtId="183" fontId="4" fillId="0" borderId="1" xfId="16" applyNumberFormat="1" applyFont="1" applyBorder="1" applyAlignment="1">
      <alignment/>
    </xf>
    <xf numFmtId="183" fontId="3" fillId="0" borderId="1" xfId="16" applyNumberFormat="1" applyFont="1" applyFill="1" applyBorder="1" applyAlignment="1" applyProtection="1">
      <alignment/>
      <protection/>
    </xf>
    <xf numFmtId="183" fontId="4" fillId="0" borderId="0" xfId="16" applyNumberFormat="1" applyFont="1" applyAlignment="1">
      <alignment/>
    </xf>
    <xf numFmtId="183" fontId="3" fillId="0" borderId="1" xfId="0" applyNumberFormat="1" applyFont="1" applyFill="1" applyBorder="1" applyAlignment="1" applyProtection="1">
      <alignment/>
      <protection/>
    </xf>
    <xf numFmtId="183" fontId="3" fillId="0" borderId="1" xfId="16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" xfId="0" applyNumberFormat="1" applyFont="1" applyFill="1" applyBorder="1" applyAlignment="1" applyProtection="1">
      <alignment vertical="center"/>
      <protection/>
    </xf>
    <xf numFmtId="191" fontId="4" fillId="0" borderId="1" xfId="0" applyNumberFormat="1" applyFont="1" applyBorder="1" applyAlignment="1">
      <alignment/>
    </xf>
    <xf numFmtId="191" fontId="3" fillId="0" borderId="1" xfId="16" applyNumberFormat="1" applyFont="1" applyFill="1" applyBorder="1" applyAlignment="1" applyProtection="1">
      <alignment/>
      <protection/>
    </xf>
    <xf numFmtId="191" fontId="4" fillId="0" borderId="1" xfId="16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" xfId="0" applyNumberFormat="1" applyFont="1" applyFill="1" applyBorder="1" applyAlignment="1" applyProtection="1">
      <alignment/>
      <protection/>
    </xf>
    <xf numFmtId="191" fontId="4" fillId="0" borderId="0" xfId="16" applyNumberFormat="1" applyFont="1" applyAlignment="1">
      <alignment/>
    </xf>
    <xf numFmtId="191" fontId="3" fillId="0" borderId="1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" xfId="16" applyNumberFormat="1" applyFont="1" applyBorder="1" applyAlignment="1">
      <alignment/>
    </xf>
    <xf numFmtId="191" fontId="3" fillId="0" borderId="1" xfId="0" applyNumberFormat="1" applyFont="1" applyFill="1" applyBorder="1" applyAlignment="1" applyProtection="1">
      <alignment vertical="center"/>
      <protection/>
    </xf>
    <xf numFmtId="191" fontId="3" fillId="0" borderId="0" xfId="16" applyNumberFormat="1" applyFont="1" applyAlignment="1">
      <alignment/>
    </xf>
    <xf numFmtId="190" fontId="4" fillId="0" borderId="1" xfId="0" applyNumberFormat="1" applyFont="1" applyBorder="1" applyAlignment="1">
      <alignment/>
    </xf>
    <xf numFmtId="190" fontId="4" fillId="0" borderId="1" xfId="16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" xfId="16" applyNumberFormat="1" applyFont="1" applyFill="1" applyBorder="1" applyAlignment="1" applyProtection="1">
      <alignment/>
      <protection/>
    </xf>
    <xf numFmtId="192" fontId="4" fillId="0" borderId="1" xfId="16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" xfId="0" applyNumberFormat="1" applyFont="1" applyFill="1" applyBorder="1" applyAlignment="1" applyProtection="1">
      <alignment/>
      <protection/>
    </xf>
    <xf numFmtId="190" fontId="3" fillId="0" borderId="1" xfId="16" applyNumberFormat="1" applyFont="1" applyFill="1" applyBorder="1" applyAlignment="1" applyProtection="1">
      <alignment/>
      <protection/>
    </xf>
    <xf numFmtId="190" fontId="3" fillId="0" borderId="1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16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81" fontId="4" fillId="0" borderId="1" xfId="16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/>
      <protection/>
    </xf>
    <xf numFmtId="191" fontId="4" fillId="0" borderId="1" xfId="0" applyNumberFormat="1" applyFont="1" applyBorder="1" applyAlignment="1">
      <alignment vertical="center"/>
    </xf>
    <xf numFmtId="191" fontId="4" fillId="0" borderId="1" xfId="16" applyNumberFormat="1" applyFont="1" applyBorder="1" applyAlignment="1">
      <alignment vertical="center"/>
    </xf>
    <xf numFmtId="191" fontId="3" fillId="0" borderId="1" xfId="16" applyNumberFormat="1" applyFont="1" applyBorder="1" applyAlignment="1" applyProtection="1">
      <alignment vertical="center"/>
      <protection/>
    </xf>
    <xf numFmtId="185" fontId="4" fillId="0" borderId="1" xfId="16" applyNumberFormat="1" applyFont="1" applyBorder="1" applyAlignment="1">
      <alignment vertical="center"/>
    </xf>
    <xf numFmtId="183" fontId="4" fillId="0" borderId="1" xfId="16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9" fontId="4" fillId="0" borderId="1" xfId="16" applyNumberFormat="1" applyFont="1" applyBorder="1" applyAlignment="1">
      <alignment vertical="center"/>
    </xf>
    <xf numFmtId="189" fontId="4" fillId="0" borderId="1" xfId="0" applyNumberFormat="1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190" fontId="4" fillId="0" borderId="1" xfId="16" applyNumberFormat="1" applyFont="1" applyBorder="1" applyAlignment="1">
      <alignment vertical="center"/>
    </xf>
    <xf numFmtId="190" fontId="4" fillId="0" borderId="1" xfId="0" applyNumberFormat="1" applyFont="1" applyBorder="1" applyAlignment="1">
      <alignment vertical="center"/>
    </xf>
    <xf numFmtId="178" fontId="4" fillId="0" borderId="1" xfId="16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" xfId="0" applyNumberFormat="1" applyFont="1" applyBorder="1" applyAlignment="1">
      <alignment/>
    </xf>
    <xf numFmtId="191" fontId="3" fillId="0" borderId="1" xfId="0" applyNumberFormat="1" applyFont="1" applyFill="1" applyBorder="1" applyAlignment="1" applyProtection="1">
      <alignment/>
      <protection/>
    </xf>
    <xf numFmtId="191" fontId="3" fillId="0" borderId="1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91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  <protection/>
    </xf>
    <xf numFmtId="0" fontId="3" fillId="0" borderId="3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5"/>
          <c:w val="0.99675"/>
          <c:h val="0.822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グラフ!$Q$1:$AH$1</c:f>
              <c:strCache/>
            </c:strRef>
          </c:cat>
          <c:val>
            <c:numRef>
              <c:f>グラフ!$Q$7:$AH$7</c:f>
              <c:numCache/>
            </c:numRef>
          </c:val>
        </c:ser>
        <c:gapWidth val="90"/>
        <c:axId val="32490775"/>
        <c:axId val="23981520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グラフ!$Q$1:$AH$1</c:f>
              <c:strCache/>
            </c:strRef>
          </c:cat>
          <c:val>
            <c:numRef>
              <c:f>グラフ!$Q$2:$AH$2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グラフ!$Q$1:$AH$1</c:f>
              <c:strCache/>
            </c:strRef>
          </c:cat>
          <c:val>
            <c:numRef>
              <c:f>グラフ!$Q$3:$AH$3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グラフ!$Q$1:$AH$1</c:f>
              <c:strCache/>
            </c:strRef>
          </c:cat>
          <c:val>
            <c:numRef>
              <c:f>グラフ!$Q$4:$AH$4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グラフ!$Q$1:$AH$1</c:f>
              <c:strCache/>
            </c:strRef>
          </c:cat>
          <c:val>
            <c:numRef>
              <c:f>グラフ!$Q$5:$AH$5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グラフ!$Q$1:$AH$1</c:f>
              <c:strCache/>
            </c:strRef>
          </c:cat>
          <c:val>
            <c:numRef>
              <c:f>グラフ!$Q$6:$AH$6</c:f>
              <c:numCache/>
            </c:numRef>
          </c:val>
          <c:smooth val="0"/>
        </c:ser>
        <c:axId val="14507089"/>
        <c:axId val="63454938"/>
      </c:lineChart>
      <c:catAx>
        <c:axId val="32490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81520"/>
        <c:crosses val="autoZero"/>
        <c:auto val="0"/>
        <c:lblOffset val="100"/>
        <c:noMultiLvlLbl val="0"/>
      </c:catAx>
      <c:valAx>
        <c:axId val="239815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90775"/>
        <c:crossesAt val="1"/>
        <c:crossBetween val="between"/>
        <c:dispUnits/>
      </c:valAx>
      <c:catAx>
        <c:axId val="14507089"/>
        <c:scaling>
          <c:orientation val="minMax"/>
        </c:scaling>
        <c:axPos val="b"/>
        <c:delete val="1"/>
        <c:majorTickMark val="in"/>
        <c:minorTickMark val="none"/>
        <c:tickLblPos val="nextTo"/>
        <c:crossAx val="63454938"/>
        <c:crosses val="autoZero"/>
        <c:auto val="0"/>
        <c:lblOffset val="100"/>
        <c:noMultiLvlLbl val="0"/>
      </c:catAx>
      <c:valAx>
        <c:axId val="634549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070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5"/>
          <c:y val="0.906"/>
          <c:w val="0.75"/>
          <c:h val="0.0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78"/>
          <c:w val="0.95975"/>
          <c:h val="0.8207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グラフ!$R$30:$AH$30</c:f>
              <c:strCache/>
            </c:strRef>
          </c:cat>
          <c:val>
            <c:numRef>
              <c:f>グラフ!$R$34:$AH$34</c:f>
              <c:numCache/>
            </c:numRef>
          </c:val>
        </c:ser>
        <c:gapWidth val="90"/>
        <c:axId val="34223531"/>
        <c:axId val="39576324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グラフ!$R$30:$AH$30</c:f>
              <c:strCache/>
            </c:strRef>
          </c:cat>
          <c:val>
            <c:numRef>
              <c:f>グラフ!$R$31:$AH$31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グラフ!$R$30:$AH$30</c:f>
              <c:strCache/>
            </c:strRef>
          </c:cat>
          <c:val>
            <c:numRef>
              <c:f>グラフ!$R$32:$AH$32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グラフ!$R$30:$AH$30</c:f>
              <c:strCache/>
            </c:strRef>
          </c:cat>
          <c:val>
            <c:numRef>
              <c:f>グラフ!$R$33:$AH$33</c:f>
              <c:numCache/>
            </c:numRef>
          </c:val>
          <c:smooth val="0"/>
        </c:ser>
        <c:axId val="20642597"/>
        <c:axId val="51565646"/>
      </c:lineChart>
      <c:catAx>
        <c:axId val="34223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76324"/>
        <c:crosses val="autoZero"/>
        <c:auto val="0"/>
        <c:lblOffset val="100"/>
        <c:noMultiLvlLbl val="0"/>
      </c:catAx>
      <c:valAx>
        <c:axId val="3957632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23531"/>
        <c:crossesAt val="1"/>
        <c:crossBetween val="between"/>
        <c:dispUnits/>
      </c:valAx>
      <c:catAx>
        <c:axId val="20642597"/>
        <c:scaling>
          <c:orientation val="minMax"/>
        </c:scaling>
        <c:axPos val="b"/>
        <c:delete val="1"/>
        <c:majorTickMark val="in"/>
        <c:minorTickMark val="none"/>
        <c:tickLblPos val="nextTo"/>
        <c:crossAx val="51565646"/>
        <c:crosses val="autoZero"/>
        <c:auto val="1"/>
        <c:lblOffset val="100"/>
        <c:noMultiLvlLbl val="0"/>
      </c:catAx>
      <c:valAx>
        <c:axId val="515656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6425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25"/>
          <c:y val="0.9135"/>
          <c:w val="0.864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>
        <c:manualLayout>
          <c:xMode val="factor"/>
          <c:yMode val="factor"/>
          <c:x val="0.01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575"/>
          <c:w val="0.9345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グラフ!$Q$93:$AH$93</c:f>
              <c:strCache/>
            </c:strRef>
          </c:cat>
          <c:val>
            <c:numRef>
              <c:f>グラフ!$Q$94:$AH$94</c:f>
              <c:numCache/>
            </c:numRef>
          </c:val>
        </c:ser>
        <c:gapWidth val="100"/>
        <c:axId val="61437631"/>
        <c:axId val="16067768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グラフ!$Q$93:$AH$93</c:f>
              <c:strCache/>
            </c:strRef>
          </c:cat>
          <c:val>
            <c:numRef>
              <c:f>グラフ!$Q$95:$AH$95</c:f>
              <c:numCache/>
            </c:numRef>
          </c:val>
          <c:smooth val="0"/>
        </c:ser>
        <c:axId val="61437631"/>
        <c:axId val="16067768"/>
      </c:lineChart>
      <c:catAx>
        <c:axId val="61437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67768"/>
        <c:crosses val="autoZero"/>
        <c:auto val="0"/>
        <c:lblOffset val="100"/>
        <c:noMultiLvlLbl val="0"/>
      </c:catAx>
      <c:valAx>
        <c:axId val="160677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37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7"/>
          <c:y val="0.946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>
        <c:manualLayout>
          <c:xMode val="factor"/>
          <c:yMode val="factor"/>
          <c:x val="-0.005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425"/>
          <c:w val="0.96825"/>
          <c:h val="0.805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グラフ!$Q$39:$AH$39</c:f>
              <c:strCache/>
            </c:strRef>
          </c:cat>
          <c:val>
            <c:numRef>
              <c:f>グラフ!$Q$47:$AH$47</c:f>
              <c:numCache/>
            </c:numRef>
          </c:val>
        </c:ser>
        <c:gapWidth val="90"/>
        <c:axId val="10392185"/>
        <c:axId val="26420802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グラフ!$Q$39:$AH$39</c:f>
              <c:strCache/>
            </c:strRef>
          </c:cat>
          <c:val>
            <c:numRef>
              <c:f>グラフ!$Q$40:$AH$40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グラフ!$Q$39:$AH$39</c:f>
              <c:strCache/>
            </c:strRef>
          </c:cat>
          <c:val>
            <c:numRef>
              <c:f>グラフ!$Q$41:$AH$41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グラフ!$Q$39:$AH$39</c:f>
              <c:strCache/>
            </c:strRef>
          </c:cat>
          <c:val>
            <c:numRef>
              <c:f>グラフ!$Q$42:$AH$42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グラフ!$Q$39:$AH$39</c:f>
              <c:strCache/>
            </c:strRef>
          </c:cat>
          <c:val>
            <c:numRef>
              <c:f>グラフ!$Q$43:$AH$43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グラフ!$Q$39:$AH$39</c:f>
              <c:strCache/>
            </c:strRef>
          </c:cat>
          <c:val>
            <c:numRef>
              <c:f>グラフ!$Q$44:$AH$44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グラフ!$Q$39:$AH$39</c:f>
              <c:strCache/>
            </c:strRef>
          </c:cat>
          <c:val>
            <c:numRef>
              <c:f>グラフ!$Q$45:$AH$45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グラフ!$Q$39:$AH$39</c:f>
              <c:strCache/>
            </c:strRef>
          </c:cat>
          <c:val>
            <c:numRef>
              <c:f>グラフ!$Q$46:$AH$46</c:f>
              <c:numCache/>
            </c:numRef>
          </c:val>
          <c:smooth val="0"/>
        </c:ser>
        <c:axId val="36460627"/>
        <c:axId val="59710188"/>
      </c:lineChart>
      <c:catAx>
        <c:axId val="10392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20802"/>
        <c:crosses val="autoZero"/>
        <c:auto val="0"/>
        <c:lblOffset val="100"/>
        <c:noMultiLvlLbl val="0"/>
      </c:catAx>
      <c:valAx>
        <c:axId val="264208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92185"/>
        <c:crossesAt val="1"/>
        <c:crossBetween val="between"/>
        <c:dispUnits/>
      </c:valAx>
      <c:catAx>
        <c:axId val="36460627"/>
        <c:scaling>
          <c:orientation val="minMax"/>
        </c:scaling>
        <c:axPos val="b"/>
        <c:delete val="1"/>
        <c:majorTickMark val="in"/>
        <c:minorTickMark val="none"/>
        <c:tickLblPos val="nextTo"/>
        <c:crossAx val="59710188"/>
        <c:crosses val="autoZero"/>
        <c:auto val="0"/>
        <c:lblOffset val="100"/>
        <c:noMultiLvlLbl val="0"/>
      </c:catAx>
      <c:valAx>
        <c:axId val="59710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606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825"/>
          <c:y val="0.86825"/>
          <c:w val="0.78775"/>
          <c:h val="0.1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>
        <c:manualLayout>
          <c:xMode val="factor"/>
          <c:yMode val="factor"/>
          <c:x val="0.005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575"/>
          <c:w val="0.9735"/>
          <c:h val="0.8192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グラフ!$Q$54:$AH$54</c:f>
              <c:strCache/>
            </c:strRef>
          </c:cat>
          <c:val>
            <c:numRef>
              <c:f>グラフ!$Q$63:$AH$63</c:f>
              <c:numCache/>
            </c:numRef>
          </c:val>
        </c:ser>
        <c:gapWidth val="90"/>
        <c:axId val="520781"/>
        <c:axId val="4687030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グラフ!$Q$54:$AH$54</c:f>
              <c:strCache/>
            </c:strRef>
          </c:cat>
          <c:val>
            <c:numRef>
              <c:f>グラフ!$Q$55:$AH$55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グラフ!$Q$54:$AH$54</c:f>
              <c:strCache/>
            </c:strRef>
          </c:cat>
          <c:val>
            <c:numRef>
              <c:f>グラフ!$Q$56:$AH$56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グラフ!$Q$54:$AH$54</c:f>
              <c:strCache/>
            </c:strRef>
          </c:cat>
          <c:val>
            <c:numRef>
              <c:f>グラフ!$Q$57:$AH$57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グラフ!$Q$54:$AH$54</c:f>
              <c:strCache/>
            </c:strRef>
          </c:cat>
          <c:val>
            <c:numRef>
              <c:f>グラフ!$Q$58:$AH$58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グラフ!$Q$54:$AH$54</c:f>
              <c:strCache/>
            </c:strRef>
          </c:cat>
          <c:val>
            <c:numRef>
              <c:f>グラフ!$Q$59:$AH$59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グラフ!$Q$54:$AH$54</c:f>
              <c:strCache/>
            </c:strRef>
          </c:cat>
          <c:val>
            <c:numRef>
              <c:f>グラフ!$Q$60:$AH$60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グラフ!$Q$54:$AH$54</c:f>
              <c:strCache/>
            </c:strRef>
          </c:cat>
          <c:val>
            <c:numRef>
              <c:f>グラフ!$Q$61:$AH$61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グラフ!$Q$54:$AH$54</c:f>
              <c:strCache/>
            </c:strRef>
          </c:cat>
          <c:val>
            <c:numRef>
              <c:f>グラフ!$Q$62:$AH$62</c:f>
              <c:numCache/>
            </c:numRef>
          </c:val>
          <c:smooth val="0"/>
        </c:ser>
        <c:axId val="42183271"/>
        <c:axId val="44105120"/>
      </c:lineChart>
      <c:catAx>
        <c:axId val="520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7030"/>
        <c:crosses val="autoZero"/>
        <c:auto val="0"/>
        <c:lblOffset val="100"/>
        <c:noMultiLvlLbl val="0"/>
      </c:catAx>
      <c:valAx>
        <c:axId val="46870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781"/>
        <c:crossesAt val="1"/>
        <c:crossBetween val="between"/>
        <c:dispUnits/>
      </c:valAx>
      <c:catAx>
        <c:axId val="42183271"/>
        <c:scaling>
          <c:orientation val="minMax"/>
        </c:scaling>
        <c:axPos val="b"/>
        <c:delete val="1"/>
        <c:majorTickMark val="in"/>
        <c:minorTickMark val="none"/>
        <c:tickLblPos val="nextTo"/>
        <c:crossAx val="44105120"/>
        <c:crosses val="autoZero"/>
        <c:auto val="0"/>
        <c:lblOffset val="100"/>
        <c:noMultiLvlLbl val="0"/>
      </c:catAx>
      <c:valAx>
        <c:axId val="441051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8327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90025"/>
          <c:w val="0.97025"/>
          <c:h val="0.0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>
        <c:manualLayout>
          <c:xMode val="factor"/>
          <c:yMode val="factor"/>
          <c:x val="0.013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825"/>
          <c:w val="0.9717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グラフ!$Q$77:$AH$77</c:f>
              <c:strCache/>
            </c:strRef>
          </c:cat>
          <c:val>
            <c:numRef>
              <c:f>グラフ!$Q$78:$AH$78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グラフ!$Q$77:$AH$77</c:f>
              <c:strCache/>
            </c:strRef>
          </c:cat>
          <c:val>
            <c:numRef>
              <c:f>グラフ!$Q$79:$AH$79</c:f>
              <c:numCache/>
            </c:numRef>
          </c:val>
        </c:ser>
        <c:gapWidth val="70"/>
        <c:axId val="61401761"/>
        <c:axId val="15744938"/>
      </c:barChart>
      <c:catAx>
        <c:axId val="61401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44938"/>
        <c:crosses val="autoZero"/>
        <c:auto val="1"/>
        <c:lblOffset val="100"/>
        <c:noMultiLvlLbl val="0"/>
      </c:catAx>
      <c:valAx>
        <c:axId val="157449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01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75"/>
          <c:y val="0.934"/>
          <c:w val="0.5145"/>
          <c:h val="0.0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7</xdr:col>
      <xdr:colOff>0</xdr:colOff>
      <xdr:row>38</xdr:row>
      <xdr:rowOff>38100</xdr:rowOff>
    </xdr:to>
    <xdr:graphicFrame>
      <xdr:nvGraphicFramePr>
        <xdr:cNvPr id="1" name="Chart 4"/>
        <xdr:cNvGraphicFramePr/>
      </xdr:nvGraphicFramePr>
      <xdr:xfrm>
        <a:off x="28575" y="209550"/>
        <a:ext cx="48387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57150</xdr:rowOff>
    </xdr:from>
    <xdr:to>
      <xdr:col>13</xdr:col>
      <xdr:colOff>723900</xdr:colOff>
      <xdr:row>38</xdr:row>
      <xdr:rowOff>28575</xdr:rowOff>
    </xdr:to>
    <xdr:graphicFrame>
      <xdr:nvGraphicFramePr>
        <xdr:cNvPr id="2" name="Chart 5"/>
        <xdr:cNvGraphicFramePr/>
      </xdr:nvGraphicFramePr>
      <xdr:xfrm>
        <a:off x="4933950" y="228600"/>
        <a:ext cx="4829175" cy="631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95250</xdr:rowOff>
    </xdr:from>
    <xdr:to>
      <xdr:col>13</xdr:col>
      <xdr:colOff>685800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639800"/>
        <a:ext cx="4743450" cy="581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57150</xdr:rowOff>
    </xdr:from>
    <xdr:to>
      <xdr:col>6</xdr:col>
      <xdr:colOff>685800</xdr:colOff>
      <xdr:row>77</xdr:row>
      <xdr:rowOff>38100</xdr:rowOff>
    </xdr:to>
    <xdr:graphicFrame>
      <xdr:nvGraphicFramePr>
        <xdr:cNvPr id="4" name="Chart 7"/>
        <xdr:cNvGraphicFramePr/>
      </xdr:nvGraphicFramePr>
      <xdr:xfrm>
        <a:off x="0" y="6915150"/>
        <a:ext cx="485775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95250</xdr:colOff>
      <xdr:row>40</xdr:row>
      <xdr:rowOff>76200</xdr:rowOff>
    </xdr:from>
    <xdr:to>
      <xdr:col>13</xdr:col>
      <xdr:colOff>704850</xdr:colOff>
      <xdr:row>77</xdr:row>
      <xdr:rowOff>76200</xdr:rowOff>
    </xdr:to>
    <xdr:graphicFrame>
      <xdr:nvGraphicFramePr>
        <xdr:cNvPr id="5" name="Chart 8"/>
        <xdr:cNvGraphicFramePr/>
      </xdr:nvGraphicFramePr>
      <xdr:xfrm>
        <a:off x="4962525" y="6934200"/>
        <a:ext cx="4781550" cy="634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76200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620750"/>
        <a:ext cx="4876800" cy="582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view="pageBreakPreview" zoomScaleSheetLayoutView="100" workbookViewId="0" topLeftCell="A1">
      <pane xSplit="2" ySplit="3" topLeftCell="M1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39" sqref="U39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20" ht="13.5" customHeight="1">
      <c r="A1" s="44" t="s">
        <v>139</v>
      </c>
      <c r="M1" s="46" t="s">
        <v>183</v>
      </c>
      <c r="T1" s="46" t="s">
        <v>183</v>
      </c>
    </row>
    <row r="2" spans="13:20" ht="13.5" customHeight="1">
      <c r="M2" s="22" t="s">
        <v>172</v>
      </c>
      <c r="T2" s="22" t="s">
        <v>172</v>
      </c>
    </row>
    <row r="3" spans="1:21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83</v>
      </c>
      <c r="M3" s="48" t="s">
        <v>84</v>
      </c>
      <c r="N3" s="48" t="s">
        <v>176</v>
      </c>
      <c r="O3" s="48" t="s">
        <v>184</v>
      </c>
      <c r="P3" s="48" t="s">
        <v>186</v>
      </c>
      <c r="Q3" s="48" t="s">
        <v>187</v>
      </c>
      <c r="R3" s="48" t="s">
        <v>190</v>
      </c>
      <c r="S3" s="48" t="s">
        <v>197</v>
      </c>
      <c r="T3" s="48" t="s">
        <v>198</v>
      </c>
      <c r="U3" s="48" t="s">
        <v>200</v>
      </c>
    </row>
    <row r="4" spans="1:21" ht="13.5" customHeight="1">
      <c r="A4" s="74" t="s">
        <v>85</v>
      </c>
      <c r="B4" s="74"/>
      <c r="C4" s="50"/>
      <c r="D4" s="50"/>
      <c r="E4" s="50">
        <v>17668</v>
      </c>
      <c r="F4" s="50">
        <v>17651</v>
      </c>
      <c r="G4" s="50">
        <v>17521</v>
      </c>
      <c r="H4" s="50">
        <v>17423</v>
      </c>
      <c r="I4" s="50">
        <v>17282</v>
      </c>
      <c r="J4" s="50">
        <v>17210</v>
      </c>
      <c r="K4" s="50">
        <v>17139</v>
      </c>
      <c r="L4" s="50">
        <v>17022</v>
      </c>
      <c r="M4" s="50">
        <v>16987</v>
      </c>
      <c r="N4" s="50">
        <v>17046</v>
      </c>
      <c r="O4" s="50">
        <v>16975</v>
      </c>
      <c r="P4" s="50">
        <v>16870</v>
      </c>
      <c r="Q4" s="50">
        <v>16794</v>
      </c>
      <c r="R4" s="50">
        <v>16717</v>
      </c>
      <c r="S4" s="50">
        <v>16707</v>
      </c>
      <c r="T4" s="50">
        <v>16508</v>
      </c>
      <c r="U4" s="50">
        <v>16244</v>
      </c>
    </row>
    <row r="5" spans="1:21" ht="13.5" customHeight="1">
      <c r="A5" s="77" t="s">
        <v>13</v>
      </c>
      <c r="B5" s="52" t="s">
        <v>22</v>
      </c>
      <c r="C5" s="53"/>
      <c r="D5" s="53"/>
      <c r="E5" s="53">
        <v>4668204</v>
      </c>
      <c r="F5" s="53">
        <v>4997577</v>
      </c>
      <c r="G5" s="53">
        <v>5717454</v>
      </c>
      <c r="H5" s="53">
        <v>5178088</v>
      </c>
      <c r="I5" s="54">
        <v>5531397</v>
      </c>
      <c r="J5" s="53">
        <v>6125416</v>
      </c>
      <c r="K5" s="53">
        <v>7277081</v>
      </c>
      <c r="L5" s="53">
        <v>5822553</v>
      </c>
      <c r="M5" s="55">
        <v>6086203</v>
      </c>
      <c r="N5" s="55">
        <v>5799737</v>
      </c>
      <c r="O5" s="55">
        <v>5682117</v>
      </c>
      <c r="P5" s="55">
        <v>5979255</v>
      </c>
      <c r="Q5" s="55">
        <v>5652351</v>
      </c>
      <c r="R5" s="55">
        <v>5272795</v>
      </c>
      <c r="S5" s="55">
        <v>5057070</v>
      </c>
      <c r="T5" s="55">
        <v>5163953</v>
      </c>
      <c r="U5" s="55">
        <v>5577120</v>
      </c>
    </row>
    <row r="6" spans="1:21" ht="13.5" customHeight="1">
      <c r="A6" s="77"/>
      <c r="B6" s="52" t="s">
        <v>23</v>
      </c>
      <c r="C6" s="53"/>
      <c r="D6" s="53"/>
      <c r="E6" s="53">
        <v>4425401</v>
      </c>
      <c r="F6" s="53">
        <v>4634740</v>
      </c>
      <c r="G6" s="53">
        <v>5401226</v>
      </c>
      <c r="H6" s="53">
        <v>4738828</v>
      </c>
      <c r="I6" s="54">
        <v>5110703</v>
      </c>
      <c r="J6" s="53">
        <v>5643098</v>
      </c>
      <c r="K6" s="53">
        <v>6958327</v>
      </c>
      <c r="L6" s="53">
        <v>5421586</v>
      </c>
      <c r="M6" s="55">
        <v>5723710</v>
      </c>
      <c r="N6" s="55">
        <v>5438384</v>
      </c>
      <c r="O6" s="55">
        <v>5258973</v>
      </c>
      <c r="P6" s="55">
        <v>5667935</v>
      </c>
      <c r="Q6" s="55">
        <v>5312712</v>
      </c>
      <c r="R6" s="55">
        <v>4825732</v>
      </c>
      <c r="S6" s="55">
        <v>4610829</v>
      </c>
      <c r="T6" s="55">
        <v>4796355</v>
      </c>
      <c r="U6" s="55">
        <v>5187066</v>
      </c>
    </row>
    <row r="7" spans="1:21" ht="13.5" customHeight="1">
      <c r="A7" s="77"/>
      <c r="B7" s="52" t="s">
        <v>24</v>
      </c>
      <c r="C7" s="54">
        <f>+C5-C6</f>
        <v>0</v>
      </c>
      <c r="D7" s="54">
        <f>+D5-D6</f>
        <v>0</v>
      </c>
      <c r="E7" s="54">
        <f aca="true" t="shared" si="0" ref="E7:K7">+E5-E6</f>
        <v>242803</v>
      </c>
      <c r="F7" s="54">
        <f t="shared" si="0"/>
        <v>362837</v>
      </c>
      <c r="G7" s="54">
        <f t="shared" si="0"/>
        <v>316228</v>
      </c>
      <c r="H7" s="54">
        <f t="shared" si="0"/>
        <v>439260</v>
      </c>
      <c r="I7" s="54">
        <f t="shared" si="0"/>
        <v>420694</v>
      </c>
      <c r="J7" s="54">
        <f t="shared" si="0"/>
        <v>482318</v>
      </c>
      <c r="K7" s="54">
        <f t="shared" si="0"/>
        <v>318754</v>
      </c>
      <c r="L7" s="54">
        <f aca="true" t="shared" si="1" ref="L7:Q7">+L5-L6</f>
        <v>400967</v>
      </c>
      <c r="M7" s="54">
        <f t="shared" si="1"/>
        <v>362493</v>
      </c>
      <c r="N7" s="54">
        <f t="shared" si="1"/>
        <v>361353</v>
      </c>
      <c r="O7" s="54">
        <f t="shared" si="1"/>
        <v>423144</v>
      </c>
      <c r="P7" s="54">
        <f t="shared" si="1"/>
        <v>311320</v>
      </c>
      <c r="Q7" s="54">
        <f t="shared" si="1"/>
        <v>339639</v>
      </c>
      <c r="R7" s="54">
        <v>447063</v>
      </c>
      <c r="S7" s="54">
        <v>446241</v>
      </c>
      <c r="T7" s="54">
        <v>367598</v>
      </c>
      <c r="U7" s="54">
        <v>390054</v>
      </c>
    </row>
    <row r="8" spans="1:21" ht="13.5" customHeight="1">
      <c r="A8" s="77"/>
      <c r="B8" s="52" t="s">
        <v>25</v>
      </c>
      <c r="C8" s="53"/>
      <c r="D8" s="53"/>
      <c r="E8" s="53">
        <v>5207</v>
      </c>
      <c r="F8" s="53">
        <v>32001</v>
      </c>
      <c r="G8" s="53">
        <v>180</v>
      </c>
      <c r="H8" s="53">
        <v>0</v>
      </c>
      <c r="I8" s="54">
        <v>0</v>
      </c>
      <c r="J8" s="53">
        <v>187600</v>
      </c>
      <c r="K8" s="53">
        <v>4410</v>
      </c>
      <c r="L8" s="54">
        <v>74221</v>
      </c>
      <c r="M8" s="54">
        <v>37031</v>
      </c>
      <c r="N8" s="55">
        <v>1712</v>
      </c>
      <c r="O8" s="55">
        <v>42413</v>
      </c>
      <c r="P8" s="55">
        <v>52888</v>
      </c>
      <c r="Q8" s="55">
        <v>11058</v>
      </c>
      <c r="R8" s="55">
        <v>26941</v>
      </c>
      <c r="S8" s="55">
        <v>44027</v>
      </c>
      <c r="T8" s="55">
        <v>7708</v>
      </c>
      <c r="U8" s="55">
        <v>1350</v>
      </c>
    </row>
    <row r="9" spans="1:21" ht="13.5" customHeight="1">
      <c r="A9" s="77"/>
      <c r="B9" s="52" t="s">
        <v>26</v>
      </c>
      <c r="C9" s="54">
        <f>+C7-C8</f>
        <v>0</v>
      </c>
      <c r="D9" s="54">
        <f>+D7-D8</f>
        <v>0</v>
      </c>
      <c r="E9" s="54">
        <f aca="true" t="shared" si="2" ref="E9:K9">+E7-E8</f>
        <v>237596</v>
      </c>
      <c r="F9" s="54">
        <f t="shared" si="2"/>
        <v>330836</v>
      </c>
      <c r="G9" s="54">
        <f t="shared" si="2"/>
        <v>316048</v>
      </c>
      <c r="H9" s="54">
        <f t="shared" si="2"/>
        <v>439260</v>
      </c>
      <c r="I9" s="54">
        <f t="shared" si="2"/>
        <v>420694</v>
      </c>
      <c r="J9" s="54">
        <f t="shared" si="2"/>
        <v>294718</v>
      </c>
      <c r="K9" s="54">
        <f t="shared" si="2"/>
        <v>314344</v>
      </c>
      <c r="L9" s="54">
        <f aca="true" t="shared" si="3" ref="L9:Q9">+L7-L8</f>
        <v>326746</v>
      </c>
      <c r="M9" s="54">
        <f t="shared" si="3"/>
        <v>325462</v>
      </c>
      <c r="N9" s="54">
        <f t="shared" si="3"/>
        <v>359641</v>
      </c>
      <c r="O9" s="54">
        <f t="shared" si="3"/>
        <v>380731</v>
      </c>
      <c r="P9" s="54">
        <f t="shared" si="3"/>
        <v>258432</v>
      </c>
      <c r="Q9" s="54">
        <f t="shared" si="3"/>
        <v>328581</v>
      </c>
      <c r="R9" s="54">
        <v>420122</v>
      </c>
      <c r="S9" s="54">
        <v>402214</v>
      </c>
      <c r="T9" s="54">
        <v>359890</v>
      </c>
      <c r="U9" s="54">
        <v>388704</v>
      </c>
    </row>
    <row r="10" spans="1:21" ht="13.5" customHeight="1">
      <c r="A10" s="77"/>
      <c r="B10" s="52" t="s">
        <v>27</v>
      </c>
      <c r="C10" s="55"/>
      <c r="D10" s="55"/>
      <c r="E10" s="55">
        <v>-32230</v>
      </c>
      <c r="F10" s="55">
        <v>93240</v>
      </c>
      <c r="G10" s="55">
        <v>-14788</v>
      </c>
      <c r="H10" s="55">
        <v>123212</v>
      </c>
      <c r="I10" s="55">
        <v>-18566</v>
      </c>
      <c r="J10" s="55">
        <v>-125976</v>
      </c>
      <c r="K10" s="55">
        <v>19626</v>
      </c>
      <c r="L10" s="55">
        <v>12402</v>
      </c>
      <c r="M10" s="55">
        <v>-1284</v>
      </c>
      <c r="N10" s="55">
        <v>34179</v>
      </c>
      <c r="O10" s="55">
        <v>21090</v>
      </c>
      <c r="P10" s="55">
        <v>-122299</v>
      </c>
      <c r="Q10" s="55">
        <v>70149</v>
      </c>
      <c r="R10" s="55">
        <v>91541</v>
      </c>
      <c r="S10" s="55">
        <v>-17908</v>
      </c>
      <c r="T10" s="55">
        <v>-42324</v>
      </c>
      <c r="U10" s="55">
        <v>28814</v>
      </c>
    </row>
    <row r="11" spans="1:21" ht="13.5" customHeight="1">
      <c r="A11" s="77"/>
      <c r="B11" s="52" t="s">
        <v>28</v>
      </c>
      <c r="C11" s="53"/>
      <c r="D11" s="53"/>
      <c r="E11" s="53">
        <v>18546</v>
      </c>
      <c r="F11" s="53">
        <v>22607</v>
      </c>
      <c r="G11" s="53">
        <v>28699</v>
      </c>
      <c r="H11" s="53">
        <v>16010</v>
      </c>
      <c r="I11" s="54">
        <v>6796</v>
      </c>
      <c r="J11" s="53">
        <v>2434</v>
      </c>
      <c r="K11" s="53">
        <v>1584</v>
      </c>
      <c r="L11" s="54">
        <v>2049</v>
      </c>
      <c r="M11" s="55">
        <v>75960</v>
      </c>
      <c r="N11" s="55">
        <v>110786</v>
      </c>
      <c r="O11" s="55">
        <v>101077</v>
      </c>
      <c r="P11" s="55">
        <v>111</v>
      </c>
      <c r="Q11" s="55">
        <v>30</v>
      </c>
      <c r="R11" s="55">
        <v>68052</v>
      </c>
      <c r="S11" s="55">
        <v>240070</v>
      </c>
      <c r="T11" s="55">
        <v>346757</v>
      </c>
      <c r="U11" s="55">
        <v>3439</v>
      </c>
    </row>
    <row r="12" spans="1:21" ht="13.5" customHeight="1">
      <c r="A12" s="77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</row>
    <row r="13" spans="1:21" ht="13.5" customHeight="1">
      <c r="A13" s="77"/>
      <c r="B13" s="52" t="s">
        <v>30</v>
      </c>
      <c r="C13" s="53"/>
      <c r="D13" s="53"/>
      <c r="E13" s="53">
        <v>0</v>
      </c>
      <c r="F13" s="53">
        <v>0</v>
      </c>
      <c r="G13" s="53">
        <v>6630</v>
      </c>
      <c r="H13" s="53">
        <v>0</v>
      </c>
      <c r="I13" s="54">
        <v>0</v>
      </c>
      <c r="J13" s="53">
        <v>0</v>
      </c>
      <c r="K13" s="53">
        <v>10000</v>
      </c>
      <c r="L13" s="54">
        <v>70000</v>
      </c>
      <c r="M13" s="55">
        <v>0</v>
      </c>
      <c r="N13" s="55">
        <v>10181</v>
      </c>
      <c r="O13" s="55">
        <v>0</v>
      </c>
      <c r="P13" s="55">
        <v>10000</v>
      </c>
      <c r="Q13" s="55">
        <v>160000</v>
      </c>
      <c r="R13" s="55">
        <v>0</v>
      </c>
      <c r="S13" s="55">
        <v>0</v>
      </c>
      <c r="T13" s="55">
        <v>0</v>
      </c>
      <c r="U13" s="55">
        <v>65283</v>
      </c>
    </row>
    <row r="14" spans="1:21" ht="13.5" customHeight="1">
      <c r="A14" s="77"/>
      <c r="B14" s="52" t="s">
        <v>31</v>
      </c>
      <c r="C14" s="54">
        <f>+C10+C11+C12-C13</f>
        <v>0</v>
      </c>
      <c r="D14" s="54">
        <f>+D10+D11+D12-D13</f>
        <v>0</v>
      </c>
      <c r="E14" s="54">
        <f aca="true" t="shared" si="4" ref="E14:K14">+E10+E11+E12-E13</f>
        <v>-13684</v>
      </c>
      <c r="F14" s="54">
        <f t="shared" si="4"/>
        <v>115847</v>
      </c>
      <c r="G14" s="54">
        <f t="shared" si="4"/>
        <v>7281</v>
      </c>
      <c r="H14" s="54">
        <f t="shared" si="4"/>
        <v>139222</v>
      </c>
      <c r="I14" s="54">
        <f t="shared" si="4"/>
        <v>-11770</v>
      </c>
      <c r="J14" s="54">
        <f t="shared" si="4"/>
        <v>-123542</v>
      </c>
      <c r="K14" s="54">
        <f t="shared" si="4"/>
        <v>11210</v>
      </c>
      <c r="L14" s="54">
        <f aca="true" t="shared" si="5" ref="L14:S14">+L10+L11+L12-L13</f>
        <v>-55549</v>
      </c>
      <c r="M14" s="54">
        <f t="shared" si="5"/>
        <v>74676</v>
      </c>
      <c r="N14" s="54">
        <f t="shared" si="5"/>
        <v>134784</v>
      </c>
      <c r="O14" s="54">
        <f t="shared" si="5"/>
        <v>122167</v>
      </c>
      <c r="P14" s="54">
        <f t="shared" si="5"/>
        <v>-132188</v>
      </c>
      <c r="Q14" s="54">
        <f t="shared" si="5"/>
        <v>-89821</v>
      </c>
      <c r="R14" s="54">
        <f t="shared" si="5"/>
        <v>159593</v>
      </c>
      <c r="S14" s="54">
        <f t="shared" si="5"/>
        <v>222162</v>
      </c>
      <c r="T14" s="54">
        <v>304433</v>
      </c>
      <c r="U14" s="54">
        <v>-33030</v>
      </c>
    </row>
    <row r="15" spans="1:21" ht="13.5" customHeight="1">
      <c r="A15" s="77"/>
      <c r="B15" s="3" t="s">
        <v>32</v>
      </c>
      <c r="C15" s="56" t="e">
        <f aca="true" t="shared" si="6" ref="C15:H15">+C9/C19*100</f>
        <v>#DIV/0!</v>
      </c>
      <c r="D15" s="56" t="e">
        <f t="shared" si="6"/>
        <v>#DIV/0!</v>
      </c>
      <c r="E15" s="56">
        <f t="shared" si="6"/>
        <v>7.515818755636563</v>
      </c>
      <c r="F15" s="56">
        <f t="shared" si="6"/>
        <v>9.694924432946731</v>
      </c>
      <c r="G15" s="56">
        <f t="shared" si="6"/>
        <v>8.88826892941874</v>
      </c>
      <c r="H15" s="56">
        <f t="shared" si="6"/>
        <v>12.405117485155147</v>
      </c>
      <c r="I15" s="56">
        <f aca="true" t="shared" si="7" ref="I15:N15">+I9/I19*100</f>
        <v>11.546792761893887</v>
      </c>
      <c r="J15" s="56">
        <f t="shared" si="7"/>
        <v>7.869620607053281</v>
      </c>
      <c r="K15" s="56">
        <f t="shared" si="7"/>
        <v>8.243475506169808</v>
      </c>
      <c r="L15" s="56">
        <f t="shared" si="7"/>
        <v>8.329318387026548</v>
      </c>
      <c r="M15" s="56">
        <f t="shared" si="7"/>
        <v>8.264305837871191</v>
      </c>
      <c r="N15" s="56">
        <f t="shared" si="7"/>
        <v>9.198722965845834</v>
      </c>
      <c r="O15" s="56">
        <f aca="true" t="shared" si="8" ref="O15:T15">+O9/O19*100</f>
        <v>9.896802971658508</v>
      </c>
      <c r="P15" s="56">
        <f t="shared" si="8"/>
        <v>7.094582074068258</v>
      </c>
      <c r="Q15" s="56">
        <f t="shared" si="8"/>
        <v>10.008397671313865</v>
      </c>
      <c r="R15" s="56">
        <f t="shared" si="8"/>
        <v>12.84634545044249</v>
      </c>
      <c r="S15" s="56">
        <f t="shared" si="8"/>
        <v>12.061391605839525</v>
      </c>
      <c r="T15" s="56">
        <f t="shared" si="8"/>
        <v>10.511284976768803</v>
      </c>
      <c r="U15" s="56">
        <f>+U9/U19*100</f>
        <v>11.184870453081865</v>
      </c>
    </row>
    <row r="16" spans="1:21" ht="13.5" customHeight="1">
      <c r="A16" s="75" t="s">
        <v>33</v>
      </c>
      <c r="B16" s="75"/>
      <c r="C16" s="57"/>
      <c r="D16" s="58"/>
      <c r="E16" s="58">
        <v>1206242</v>
      </c>
      <c r="F16" s="58">
        <v>1314477</v>
      </c>
      <c r="G16" s="58">
        <v>1443331</v>
      </c>
      <c r="H16" s="58">
        <v>1425546</v>
      </c>
      <c r="I16" s="57">
        <v>1402638</v>
      </c>
      <c r="J16" s="58">
        <v>1440457</v>
      </c>
      <c r="K16" s="58">
        <v>1420929</v>
      </c>
      <c r="L16" s="57">
        <v>1446106</v>
      </c>
      <c r="M16" s="58">
        <v>1386347</v>
      </c>
      <c r="N16" s="58">
        <v>1364967</v>
      </c>
      <c r="O16" s="58">
        <v>1487908</v>
      </c>
      <c r="P16" s="58">
        <v>1478358</v>
      </c>
      <c r="Q16" s="58">
        <v>1342088</v>
      </c>
      <c r="R16" s="58">
        <v>1367764</v>
      </c>
      <c r="S16" s="58">
        <v>1473902</v>
      </c>
      <c r="T16" s="58">
        <v>1566684</v>
      </c>
      <c r="U16" s="58">
        <v>1632777</v>
      </c>
    </row>
    <row r="17" spans="1:21" ht="13.5" customHeight="1">
      <c r="A17" s="75" t="s">
        <v>34</v>
      </c>
      <c r="B17" s="75"/>
      <c r="C17" s="57"/>
      <c r="D17" s="58"/>
      <c r="E17" s="58">
        <v>2783362</v>
      </c>
      <c r="F17" s="58">
        <v>3005271</v>
      </c>
      <c r="G17" s="58">
        <v>3103214</v>
      </c>
      <c r="H17" s="58">
        <v>3097629</v>
      </c>
      <c r="I17" s="57">
        <v>3207192</v>
      </c>
      <c r="J17" s="58">
        <v>3294100</v>
      </c>
      <c r="K17" s="58">
        <v>3372570</v>
      </c>
      <c r="L17" s="57">
        <v>3473287</v>
      </c>
      <c r="M17" s="58">
        <v>3508514</v>
      </c>
      <c r="N17" s="58">
        <v>3483419</v>
      </c>
      <c r="O17" s="58">
        <v>3384213</v>
      </c>
      <c r="P17" s="58">
        <v>3182523</v>
      </c>
      <c r="Q17" s="58">
        <v>2901739</v>
      </c>
      <c r="R17" s="58">
        <v>2849298</v>
      </c>
      <c r="S17" s="58">
        <v>2900129</v>
      </c>
      <c r="T17" s="58">
        <v>2983576</v>
      </c>
      <c r="U17" s="58">
        <v>3025700</v>
      </c>
    </row>
    <row r="18" spans="1:21" ht="13.5" customHeight="1">
      <c r="A18" s="75" t="s">
        <v>35</v>
      </c>
      <c r="B18" s="75"/>
      <c r="C18" s="57"/>
      <c r="D18" s="58"/>
      <c r="E18" s="58">
        <v>1583900</v>
      </c>
      <c r="F18" s="58">
        <v>1727432</v>
      </c>
      <c r="G18" s="58">
        <v>1898200</v>
      </c>
      <c r="H18" s="58">
        <v>1873126</v>
      </c>
      <c r="I18" s="57">
        <v>1842027</v>
      </c>
      <c r="J18" s="58">
        <v>1891366</v>
      </c>
      <c r="K18" s="58">
        <v>1864187</v>
      </c>
      <c r="L18" s="57">
        <v>1897854</v>
      </c>
      <c r="M18" s="58">
        <v>1817839</v>
      </c>
      <c r="N18" s="58">
        <v>1789625</v>
      </c>
      <c r="O18" s="58">
        <v>1953212</v>
      </c>
      <c r="P18" s="58">
        <v>1940460</v>
      </c>
      <c r="Q18" s="58">
        <v>1756015</v>
      </c>
      <c r="R18" s="58">
        <v>1788828</v>
      </c>
      <c r="S18" s="58">
        <v>1908496</v>
      </c>
      <c r="T18" s="58">
        <v>2005817</v>
      </c>
      <c r="U18" s="58">
        <v>2087518</v>
      </c>
    </row>
    <row r="19" spans="1:21" ht="13.5" customHeight="1">
      <c r="A19" s="75" t="s">
        <v>36</v>
      </c>
      <c r="B19" s="75"/>
      <c r="C19" s="57"/>
      <c r="D19" s="58"/>
      <c r="E19" s="58">
        <v>3161279</v>
      </c>
      <c r="F19" s="58">
        <v>3412466</v>
      </c>
      <c r="G19" s="58">
        <v>3555788</v>
      </c>
      <c r="H19" s="58">
        <v>3540958</v>
      </c>
      <c r="I19" s="57">
        <v>3643384</v>
      </c>
      <c r="J19" s="58">
        <v>3745009</v>
      </c>
      <c r="K19" s="58">
        <v>3813246</v>
      </c>
      <c r="L19" s="57">
        <v>3922842</v>
      </c>
      <c r="M19" s="58">
        <v>3938165</v>
      </c>
      <c r="N19" s="58">
        <v>3909684</v>
      </c>
      <c r="O19" s="58">
        <v>3847010</v>
      </c>
      <c r="P19" s="58">
        <v>3642667</v>
      </c>
      <c r="Q19" s="58">
        <v>3283053</v>
      </c>
      <c r="R19" s="58">
        <v>3270362</v>
      </c>
      <c r="S19" s="58">
        <v>3334723</v>
      </c>
      <c r="T19" s="58">
        <v>3423844</v>
      </c>
      <c r="U19" s="58">
        <v>3475266</v>
      </c>
    </row>
    <row r="20" spans="1:21" ht="13.5" customHeight="1">
      <c r="A20" s="75" t="s">
        <v>37</v>
      </c>
      <c r="B20" s="75"/>
      <c r="C20" s="59"/>
      <c r="D20" s="60"/>
      <c r="E20" s="60">
        <v>0.41</v>
      </c>
      <c r="F20" s="60">
        <v>0.43</v>
      </c>
      <c r="G20" s="60">
        <v>0.45</v>
      </c>
      <c r="H20" s="60">
        <v>0.46</v>
      </c>
      <c r="I20" s="61">
        <v>0.46</v>
      </c>
      <c r="J20" s="60">
        <v>0.45</v>
      </c>
      <c r="K20" s="60">
        <v>0.43</v>
      </c>
      <c r="L20" s="61">
        <v>0.43</v>
      </c>
      <c r="M20" s="60">
        <v>0.41</v>
      </c>
      <c r="N20" s="60">
        <v>0.4</v>
      </c>
      <c r="O20" s="60">
        <v>0.41</v>
      </c>
      <c r="P20" s="60">
        <v>0.43</v>
      </c>
      <c r="Q20" s="60">
        <v>0.45</v>
      </c>
      <c r="R20" s="60">
        <v>0.47</v>
      </c>
      <c r="S20" s="60">
        <v>0.48</v>
      </c>
      <c r="T20" s="60">
        <v>0.51</v>
      </c>
      <c r="U20" s="60">
        <v>0.53</v>
      </c>
    </row>
    <row r="21" spans="1:21" ht="13.5" customHeight="1">
      <c r="A21" s="75" t="s">
        <v>38</v>
      </c>
      <c r="B21" s="75"/>
      <c r="C21" s="62"/>
      <c r="D21" s="63"/>
      <c r="E21" s="63">
        <v>63.6</v>
      </c>
      <c r="F21" s="63">
        <v>65.6</v>
      </c>
      <c r="G21" s="63">
        <v>67.8</v>
      </c>
      <c r="H21" s="63">
        <v>74</v>
      </c>
      <c r="I21" s="64">
        <v>72.9</v>
      </c>
      <c r="J21" s="63">
        <v>73.4</v>
      </c>
      <c r="K21" s="63">
        <v>78.2</v>
      </c>
      <c r="L21" s="64">
        <v>79</v>
      </c>
      <c r="M21" s="63">
        <v>78.9</v>
      </c>
      <c r="N21" s="63">
        <v>79.4</v>
      </c>
      <c r="O21" s="63">
        <v>82.2</v>
      </c>
      <c r="P21" s="63">
        <v>89.6</v>
      </c>
      <c r="Q21" s="63">
        <v>84.8</v>
      </c>
      <c r="R21" s="63">
        <v>83.1</v>
      </c>
      <c r="S21" s="63">
        <v>80.4</v>
      </c>
      <c r="T21" s="63">
        <v>82.6</v>
      </c>
      <c r="U21" s="63">
        <v>87.4</v>
      </c>
    </row>
    <row r="22" spans="1:21" ht="13.5" customHeight="1">
      <c r="A22" s="75" t="s">
        <v>39</v>
      </c>
      <c r="B22" s="75"/>
      <c r="C22" s="62"/>
      <c r="D22" s="63"/>
      <c r="E22" s="63">
        <v>8.3</v>
      </c>
      <c r="F22" s="63">
        <v>8</v>
      </c>
      <c r="G22" s="63">
        <v>8.1</v>
      </c>
      <c r="H22" s="63">
        <v>7.5</v>
      </c>
      <c r="I22" s="64">
        <v>7.2</v>
      </c>
      <c r="J22" s="63">
        <v>7.1</v>
      </c>
      <c r="K22" s="63">
        <v>7</v>
      </c>
      <c r="L22" s="64">
        <v>7.6</v>
      </c>
      <c r="M22" s="63">
        <v>7.6</v>
      </c>
      <c r="N22" s="63">
        <v>7.6</v>
      </c>
      <c r="O22" s="63">
        <v>8.6</v>
      </c>
      <c r="P22" s="63">
        <v>9.3</v>
      </c>
      <c r="Q22" s="63">
        <v>10.8</v>
      </c>
      <c r="R22" s="63">
        <v>11.6</v>
      </c>
      <c r="S22" s="63">
        <v>11.5</v>
      </c>
      <c r="T22" s="63">
        <v>11.6</v>
      </c>
      <c r="U22" s="63">
        <v>13</v>
      </c>
    </row>
    <row r="23" spans="1:21" ht="13.5" customHeight="1">
      <c r="A23" s="75" t="s">
        <v>40</v>
      </c>
      <c r="B23" s="75"/>
      <c r="C23" s="62"/>
      <c r="D23" s="63"/>
      <c r="E23" s="63">
        <v>9.8</v>
      </c>
      <c r="F23" s="63">
        <v>9.1</v>
      </c>
      <c r="G23" s="63">
        <v>9.1</v>
      </c>
      <c r="H23" s="63">
        <v>8.5</v>
      </c>
      <c r="I23" s="64">
        <v>8.1</v>
      </c>
      <c r="J23" s="63">
        <v>7.9</v>
      </c>
      <c r="K23" s="63">
        <v>7.8</v>
      </c>
      <c r="L23" s="64">
        <v>8.1</v>
      </c>
      <c r="M23" s="63">
        <v>7.9</v>
      </c>
      <c r="N23" s="63">
        <v>7.6</v>
      </c>
      <c r="O23" s="63">
        <v>8.3</v>
      </c>
      <c r="P23" s="63">
        <v>9</v>
      </c>
      <c r="Q23" s="63">
        <v>10.2</v>
      </c>
      <c r="R23" s="63">
        <v>10.9</v>
      </c>
      <c r="S23" s="63">
        <v>10.7</v>
      </c>
      <c r="T23" s="63">
        <v>10.5</v>
      </c>
      <c r="U23" s="63"/>
    </row>
    <row r="24" spans="1:21" ht="13.5" customHeight="1">
      <c r="A24" s="4" t="s">
        <v>195</v>
      </c>
      <c r="B24" s="4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12.2</v>
      </c>
      <c r="T24" s="63">
        <v>11.8</v>
      </c>
      <c r="U24" s="63">
        <v>10.8</v>
      </c>
    </row>
    <row r="25" spans="1:21" ht="13.5" customHeight="1">
      <c r="A25" s="75" t="s">
        <v>196</v>
      </c>
      <c r="B25" s="75"/>
      <c r="C25" s="62"/>
      <c r="D25" s="63"/>
      <c r="E25" s="63">
        <v>7.1</v>
      </c>
      <c r="F25" s="63">
        <v>6.8</v>
      </c>
      <c r="G25" s="63">
        <v>6.5</v>
      </c>
      <c r="H25" s="63">
        <v>6.1</v>
      </c>
      <c r="I25" s="64">
        <v>5.8</v>
      </c>
      <c r="J25" s="63">
        <v>5.3</v>
      </c>
      <c r="K25" s="63">
        <v>5</v>
      </c>
      <c r="L25" s="64">
        <v>4.9</v>
      </c>
      <c r="M25" s="63">
        <v>4.9</v>
      </c>
      <c r="N25" s="63">
        <v>5</v>
      </c>
      <c r="O25" s="63">
        <v>5.5</v>
      </c>
      <c r="P25" s="63">
        <v>6</v>
      </c>
      <c r="Q25" s="63">
        <v>7</v>
      </c>
      <c r="R25" s="63">
        <v>8</v>
      </c>
      <c r="S25" s="63">
        <v>8.5</v>
      </c>
      <c r="T25" s="63">
        <v>8.5</v>
      </c>
      <c r="U25" s="63"/>
    </row>
    <row r="26" spans="1:21" ht="13.5" customHeight="1">
      <c r="A26" s="78" t="s">
        <v>201</v>
      </c>
      <c r="B26" s="79"/>
      <c r="C26" s="62"/>
      <c r="D26" s="63"/>
      <c r="E26" s="63"/>
      <c r="F26" s="63"/>
      <c r="G26" s="63"/>
      <c r="H26" s="63"/>
      <c r="I26" s="64"/>
      <c r="J26" s="63"/>
      <c r="K26" s="63"/>
      <c r="L26" s="64"/>
      <c r="M26" s="63"/>
      <c r="N26" s="63"/>
      <c r="O26" s="63"/>
      <c r="P26" s="63"/>
      <c r="Q26" s="63"/>
      <c r="R26" s="63"/>
      <c r="S26" s="63"/>
      <c r="T26" s="63"/>
      <c r="U26" s="63">
        <v>40.7</v>
      </c>
    </row>
    <row r="27" spans="1:21" ht="13.5" customHeight="1">
      <c r="A27" s="74" t="s">
        <v>202</v>
      </c>
      <c r="B27" s="74"/>
      <c r="C27" s="54">
        <f>SUM(C28:C30)</f>
        <v>0</v>
      </c>
      <c r="D27" s="54">
        <f>SUM(D28:D30)</f>
        <v>0</v>
      </c>
      <c r="E27" s="54">
        <f aca="true" t="shared" si="9" ref="E27:K27">SUM(E28:E30)</f>
        <v>2043700</v>
      </c>
      <c r="F27" s="54">
        <f t="shared" si="9"/>
        <v>2273951</v>
      </c>
      <c r="G27" s="54">
        <f t="shared" si="9"/>
        <v>2520730</v>
      </c>
      <c r="H27" s="54">
        <f t="shared" si="9"/>
        <v>2721016</v>
      </c>
      <c r="I27" s="54">
        <f t="shared" si="9"/>
        <v>2966224</v>
      </c>
      <c r="J27" s="54">
        <f t="shared" si="9"/>
        <v>2723821</v>
      </c>
      <c r="K27" s="54">
        <f t="shared" si="9"/>
        <v>1631430</v>
      </c>
      <c r="L27" s="54">
        <f aca="true" t="shared" si="10" ref="L27:Q27">SUM(L28:L30)</f>
        <v>1514797</v>
      </c>
      <c r="M27" s="54">
        <f t="shared" si="10"/>
        <v>1701859</v>
      </c>
      <c r="N27" s="54">
        <f t="shared" si="10"/>
        <v>1795690</v>
      </c>
      <c r="O27" s="54">
        <f t="shared" si="10"/>
        <v>1944987</v>
      </c>
      <c r="P27" s="54">
        <f t="shared" si="10"/>
        <v>1893361</v>
      </c>
      <c r="Q27" s="54">
        <f t="shared" si="10"/>
        <v>1702497</v>
      </c>
      <c r="R27" s="54">
        <f>SUM(R28:R30)</f>
        <v>1747397</v>
      </c>
      <c r="S27" s="54">
        <f>SUM(S28:S30)</f>
        <v>2006945</v>
      </c>
      <c r="T27" s="54">
        <f>SUM(T28:T30)</f>
        <v>2293689</v>
      </c>
      <c r="U27" s="54">
        <f>SUM(U28:U30)</f>
        <v>2050200</v>
      </c>
    </row>
    <row r="28" spans="1:21" ht="13.5" customHeight="1">
      <c r="A28" s="65"/>
      <c r="B28" s="2" t="s">
        <v>19</v>
      </c>
      <c r="C28" s="54"/>
      <c r="D28" s="53"/>
      <c r="E28" s="53">
        <v>280047</v>
      </c>
      <c r="F28" s="53">
        <v>302654</v>
      </c>
      <c r="G28" s="53">
        <v>324723</v>
      </c>
      <c r="H28" s="53">
        <v>340733</v>
      </c>
      <c r="I28" s="54">
        <v>347529</v>
      </c>
      <c r="J28" s="53">
        <v>349963</v>
      </c>
      <c r="K28" s="53">
        <v>341547</v>
      </c>
      <c r="L28" s="54">
        <v>273596</v>
      </c>
      <c r="M28" s="53">
        <v>349556</v>
      </c>
      <c r="N28" s="53">
        <v>450161</v>
      </c>
      <c r="O28" s="53">
        <v>551238</v>
      </c>
      <c r="P28" s="53">
        <v>541349</v>
      </c>
      <c r="Q28" s="53">
        <v>381379</v>
      </c>
      <c r="R28" s="53">
        <v>449431</v>
      </c>
      <c r="S28" s="53">
        <v>689501</v>
      </c>
      <c r="T28" s="53">
        <v>1036258</v>
      </c>
      <c r="U28" s="53">
        <v>974414</v>
      </c>
    </row>
    <row r="29" spans="1:21" ht="13.5" customHeight="1">
      <c r="A29" s="65"/>
      <c r="B29" s="2" t="s">
        <v>20</v>
      </c>
      <c r="C29" s="54"/>
      <c r="D29" s="53"/>
      <c r="E29" s="53">
        <v>355074</v>
      </c>
      <c r="F29" s="53">
        <v>394126</v>
      </c>
      <c r="G29" s="53">
        <v>408748</v>
      </c>
      <c r="H29" s="53">
        <v>375645</v>
      </c>
      <c r="I29" s="54">
        <v>383137</v>
      </c>
      <c r="J29" s="53">
        <v>385820</v>
      </c>
      <c r="K29" s="53">
        <v>326666</v>
      </c>
      <c r="L29" s="54">
        <v>286626</v>
      </c>
      <c r="M29" s="53">
        <v>287632</v>
      </c>
      <c r="N29" s="53">
        <v>288279</v>
      </c>
      <c r="O29" s="53">
        <v>288969</v>
      </c>
      <c r="P29" s="53">
        <v>250901</v>
      </c>
      <c r="Q29" s="53">
        <v>226919</v>
      </c>
      <c r="R29" s="53">
        <v>226964</v>
      </c>
      <c r="S29" s="53">
        <v>227010</v>
      </c>
      <c r="T29" s="53">
        <v>205050</v>
      </c>
      <c r="U29" s="53">
        <v>205705</v>
      </c>
    </row>
    <row r="30" spans="1:21" ht="13.5" customHeight="1">
      <c r="A30" s="65"/>
      <c r="B30" s="2" t="s">
        <v>21</v>
      </c>
      <c r="C30" s="54"/>
      <c r="D30" s="53"/>
      <c r="E30" s="53">
        <v>1408579</v>
      </c>
      <c r="F30" s="53">
        <v>1577171</v>
      </c>
      <c r="G30" s="53">
        <v>1787259</v>
      </c>
      <c r="H30" s="53">
        <v>2004638</v>
      </c>
      <c r="I30" s="54">
        <v>2235558</v>
      </c>
      <c r="J30" s="53">
        <v>1988038</v>
      </c>
      <c r="K30" s="53">
        <v>963217</v>
      </c>
      <c r="L30" s="54">
        <v>954575</v>
      </c>
      <c r="M30" s="53">
        <v>1064671</v>
      </c>
      <c r="N30" s="53">
        <v>1057250</v>
      </c>
      <c r="O30" s="53">
        <v>1104780</v>
      </c>
      <c r="P30" s="53">
        <v>1101111</v>
      </c>
      <c r="Q30" s="53">
        <v>1094199</v>
      </c>
      <c r="R30" s="53">
        <v>1071002</v>
      </c>
      <c r="S30" s="53">
        <v>1090434</v>
      </c>
      <c r="T30" s="53">
        <v>1052381</v>
      </c>
      <c r="U30" s="53">
        <v>870081</v>
      </c>
    </row>
    <row r="31" spans="1:21" ht="13.5" customHeight="1">
      <c r="A31" s="74" t="s">
        <v>203</v>
      </c>
      <c r="B31" s="74"/>
      <c r="C31" s="54"/>
      <c r="D31" s="53"/>
      <c r="E31" s="53">
        <v>2227469</v>
      </c>
      <c r="F31" s="53">
        <v>2221666</v>
      </c>
      <c r="G31" s="53">
        <v>2251177</v>
      </c>
      <c r="H31" s="53">
        <v>2337995</v>
      </c>
      <c r="I31" s="54">
        <v>2527020</v>
      </c>
      <c r="J31" s="53">
        <v>2862377</v>
      </c>
      <c r="K31" s="53">
        <v>3421914</v>
      </c>
      <c r="L31" s="54">
        <v>3591864</v>
      </c>
      <c r="M31" s="53">
        <v>3821640</v>
      </c>
      <c r="N31" s="53">
        <v>3992398</v>
      </c>
      <c r="O31" s="53">
        <v>4184953</v>
      </c>
      <c r="P31" s="53">
        <v>4713263</v>
      </c>
      <c r="Q31" s="53">
        <v>5205838</v>
      </c>
      <c r="R31" s="53">
        <v>5471583</v>
      </c>
      <c r="S31" s="53">
        <v>5496128</v>
      </c>
      <c r="T31" s="53">
        <v>5476725</v>
      </c>
      <c r="U31" s="53">
        <v>5468617</v>
      </c>
    </row>
    <row r="32" spans="1:21" ht="13.5" customHeight="1">
      <c r="A32" s="51"/>
      <c r="B32" s="48" t="s">
        <v>14</v>
      </c>
      <c r="C32" s="54"/>
      <c r="D32" s="53"/>
      <c r="E32" s="53">
        <v>2227469</v>
      </c>
      <c r="F32" s="53">
        <v>2221666</v>
      </c>
      <c r="G32" s="53">
        <v>2251177</v>
      </c>
      <c r="H32" s="53"/>
      <c r="I32" s="54">
        <v>1937410</v>
      </c>
      <c r="J32" s="53">
        <v>2315815</v>
      </c>
      <c r="K32" s="53">
        <v>2882697</v>
      </c>
      <c r="L32" s="54">
        <v>2971276</v>
      </c>
      <c r="M32" s="53">
        <v>3087048</v>
      </c>
      <c r="N32" s="53">
        <v>3199604</v>
      </c>
      <c r="O32" s="53">
        <v>3378089</v>
      </c>
      <c r="P32" s="53">
        <v>3508605</v>
      </c>
      <c r="Q32" s="53">
        <v>3541262</v>
      </c>
      <c r="R32" s="53">
        <v>3536767</v>
      </c>
      <c r="S32" s="53">
        <v>3513425</v>
      </c>
      <c r="T32" s="53">
        <v>3515289</v>
      </c>
      <c r="U32" s="53">
        <v>3628574</v>
      </c>
    </row>
    <row r="33" spans="1:21" ht="13.5" customHeight="1">
      <c r="A33" s="76" t="s">
        <v>204</v>
      </c>
      <c r="B33" s="76"/>
      <c r="C33" s="54">
        <f>SUM(C34:C37)</f>
        <v>0</v>
      </c>
      <c r="D33" s="54">
        <f>SUM(D34:D37)</f>
        <v>0</v>
      </c>
      <c r="E33" s="54">
        <f aca="true" t="shared" si="11" ref="E33:K33">SUM(E34:E37)</f>
        <v>157171</v>
      </c>
      <c r="F33" s="54">
        <f t="shared" si="11"/>
        <v>254382</v>
      </c>
      <c r="G33" s="54">
        <f t="shared" si="11"/>
        <v>269183</v>
      </c>
      <c r="H33" s="54">
        <f t="shared" si="11"/>
        <v>742922</v>
      </c>
      <c r="I33" s="54">
        <f t="shared" si="11"/>
        <v>759029</v>
      </c>
      <c r="J33" s="54">
        <f t="shared" si="11"/>
        <v>730420</v>
      </c>
      <c r="K33" s="54">
        <f t="shared" si="11"/>
        <v>682453</v>
      </c>
      <c r="L33" s="54">
        <f aca="true" t="shared" si="12" ref="L33:Q33">SUM(L34:L37)</f>
        <v>329454</v>
      </c>
      <c r="M33" s="54">
        <f t="shared" si="12"/>
        <v>250578</v>
      </c>
      <c r="N33" s="54">
        <f t="shared" si="12"/>
        <v>268465</v>
      </c>
      <c r="O33" s="54">
        <f t="shared" si="12"/>
        <v>133253</v>
      </c>
      <c r="P33" s="54">
        <f t="shared" si="12"/>
        <v>74255</v>
      </c>
      <c r="Q33" s="54">
        <f t="shared" si="12"/>
        <v>10753</v>
      </c>
      <c r="R33" s="54">
        <f>SUM(R34:R37)</f>
        <v>4984</v>
      </c>
      <c r="S33" s="54">
        <f>SUM(S34:S37)</f>
        <v>4298</v>
      </c>
      <c r="T33" s="54">
        <f>SUM(T34:T37)</f>
        <v>4142</v>
      </c>
      <c r="U33" s="54">
        <f>SUM(U34:U37)</f>
        <v>212653</v>
      </c>
    </row>
    <row r="34" spans="1:21" ht="13.5" customHeight="1">
      <c r="A34" s="48"/>
      <c r="B34" s="48" t="s">
        <v>15</v>
      </c>
      <c r="C34" s="54"/>
      <c r="D34" s="53"/>
      <c r="E34" s="53">
        <v>0</v>
      </c>
      <c r="F34" s="53">
        <v>0</v>
      </c>
      <c r="G34" s="53">
        <v>0</v>
      </c>
      <c r="H34" s="53">
        <v>550823</v>
      </c>
      <c r="I34" s="54">
        <v>480627</v>
      </c>
      <c r="J34" s="53">
        <v>412681</v>
      </c>
      <c r="K34" s="53">
        <v>346982</v>
      </c>
      <c r="L34" s="54">
        <v>283531</v>
      </c>
      <c r="M34" s="54">
        <v>222329</v>
      </c>
      <c r="N34" s="53">
        <v>242558</v>
      </c>
      <c r="O34" s="53">
        <v>106669</v>
      </c>
      <c r="P34" s="53">
        <v>52212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</row>
    <row r="35" spans="1:21" ht="13.5" customHeight="1">
      <c r="A35" s="51"/>
      <c r="B35" s="48" t="s">
        <v>16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4">
        <v>0</v>
      </c>
      <c r="N35" s="53">
        <v>0</v>
      </c>
      <c r="O35" s="53">
        <v>0</v>
      </c>
      <c r="P35" s="53">
        <v>1</v>
      </c>
      <c r="Q35" s="53">
        <v>1</v>
      </c>
      <c r="R35" s="53">
        <v>1</v>
      </c>
      <c r="S35" s="53">
        <v>1</v>
      </c>
      <c r="T35" s="53">
        <v>1</v>
      </c>
      <c r="U35" s="53">
        <v>1</v>
      </c>
    </row>
    <row r="36" spans="1:21" ht="13.5" customHeight="1">
      <c r="A36" s="51"/>
      <c r="B36" s="48" t="s">
        <v>17</v>
      </c>
      <c r="C36" s="54"/>
      <c r="D36" s="53"/>
      <c r="E36" s="53">
        <v>157171</v>
      </c>
      <c r="F36" s="53">
        <v>254382</v>
      </c>
      <c r="G36" s="53">
        <v>269183</v>
      </c>
      <c r="H36" s="53">
        <v>192099</v>
      </c>
      <c r="I36" s="54">
        <v>278402</v>
      </c>
      <c r="J36" s="53">
        <v>317739</v>
      </c>
      <c r="K36" s="53">
        <v>335471</v>
      </c>
      <c r="L36" s="54">
        <v>45923</v>
      </c>
      <c r="M36" s="54">
        <v>28249</v>
      </c>
      <c r="N36" s="53">
        <v>25907</v>
      </c>
      <c r="O36" s="53">
        <v>26584</v>
      </c>
      <c r="P36" s="53">
        <v>22041</v>
      </c>
      <c r="Q36" s="53">
        <v>10751</v>
      </c>
      <c r="R36" s="53">
        <v>4982</v>
      </c>
      <c r="S36" s="53">
        <v>4296</v>
      </c>
      <c r="T36" s="53">
        <v>4140</v>
      </c>
      <c r="U36" s="53">
        <v>212651</v>
      </c>
    </row>
    <row r="37" spans="1:21" ht="13.5" customHeight="1">
      <c r="A37" s="51"/>
      <c r="B37" s="48" t="s">
        <v>18</v>
      </c>
      <c r="C37" s="54"/>
      <c r="D37" s="53"/>
      <c r="E37" s="53">
        <v>0</v>
      </c>
      <c r="F37" s="53">
        <v>0</v>
      </c>
      <c r="G37" s="53">
        <v>0</v>
      </c>
      <c r="H37" s="53">
        <v>0</v>
      </c>
      <c r="I37" s="54">
        <v>0</v>
      </c>
      <c r="J37" s="53">
        <v>0</v>
      </c>
      <c r="K37" s="53">
        <v>0</v>
      </c>
      <c r="L37" s="54">
        <v>0</v>
      </c>
      <c r="M37" s="54">
        <v>0</v>
      </c>
      <c r="N37" s="53">
        <v>0</v>
      </c>
      <c r="O37" s="53">
        <v>0</v>
      </c>
      <c r="P37" s="53">
        <v>1</v>
      </c>
      <c r="Q37" s="53">
        <v>1</v>
      </c>
      <c r="R37" s="53">
        <v>1</v>
      </c>
      <c r="S37" s="53">
        <v>1</v>
      </c>
      <c r="T37" s="53">
        <v>1</v>
      </c>
      <c r="U37" s="53">
        <v>1</v>
      </c>
    </row>
    <row r="38" spans="1:21" ht="13.5" customHeight="1">
      <c r="A38" s="74" t="s">
        <v>205</v>
      </c>
      <c r="B38" s="74"/>
      <c r="C38" s="54"/>
      <c r="D38" s="53"/>
      <c r="E38" s="53">
        <v>0</v>
      </c>
      <c r="F38" s="53">
        <v>0</v>
      </c>
      <c r="G38" s="53">
        <v>0</v>
      </c>
      <c r="H38" s="53">
        <v>0</v>
      </c>
      <c r="I38" s="54">
        <v>0</v>
      </c>
      <c r="J38" s="53">
        <v>0</v>
      </c>
      <c r="K38" s="53">
        <v>0</v>
      </c>
      <c r="L38" s="54">
        <v>0</v>
      </c>
      <c r="M38" s="54">
        <v>0</v>
      </c>
      <c r="N38" s="53">
        <v>0</v>
      </c>
      <c r="O38" s="53">
        <v>0</v>
      </c>
      <c r="P38" s="53">
        <v>1</v>
      </c>
      <c r="Q38" s="53">
        <v>1</v>
      </c>
      <c r="R38" s="53">
        <v>1</v>
      </c>
      <c r="S38" s="53">
        <v>1</v>
      </c>
      <c r="T38" s="53">
        <v>1</v>
      </c>
      <c r="U38" s="53">
        <v>1</v>
      </c>
    </row>
    <row r="39" spans="1:21" ht="13.5" customHeight="1">
      <c r="A39" s="74" t="s">
        <v>206</v>
      </c>
      <c r="B39" s="74"/>
      <c r="C39" s="54"/>
      <c r="D39" s="53"/>
      <c r="E39" s="53">
        <v>169474</v>
      </c>
      <c r="F39" s="53">
        <v>254295</v>
      </c>
      <c r="G39" s="53">
        <v>263442</v>
      </c>
      <c r="H39" s="53">
        <v>267925</v>
      </c>
      <c r="I39" s="54">
        <v>269783</v>
      </c>
      <c r="J39" s="53">
        <v>271146</v>
      </c>
      <c r="K39" s="53">
        <v>272062</v>
      </c>
      <c r="L39" s="54">
        <v>277171</v>
      </c>
      <c r="M39" s="54">
        <v>277403</v>
      </c>
      <c r="N39" s="53">
        <v>277781</v>
      </c>
      <c r="O39" s="53">
        <v>278283</v>
      </c>
      <c r="P39" s="53">
        <v>278336</v>
      </c>
      <c r="Q39" s="53">
        <v>278373</v>
      </c>
      <c r="R39" s="53">
        <v>278421</v>
      </c>
      <c r="S39" s="53">
        <v>278470</v>
      </c>
      <c r="T39" s="53">
        <v>278746</v>
      </c>
      <c r="U39" s="53">
        <v>279469</v>
      </c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</sheetData>
  <mergeCells count="17">
    <mergeCell ref="A33:B33"/>
    <mergeCell ref="A23:B23"/>
    <mergeCell ref="A4:B4"/>
    <mergeCell ref="A5:A15"/>
    <mergeCell ref="A27:B27"/>
    <mergeCell ref="A25:B25"/>
    <mergeCell ref="A26:B26"/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</mergeCells>
  <printOptions/>
  <pageMargins left="0.7874015748031497" right="0.7874015748031497" top="0.5905511811023623" bottom="0.5905511811023623" header="0" footer="0.5118110236220472"/>
  <pageSetup horizontalDpi="300" verticalDpi="3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SheetLayoutView="100" workbookViewId="0" topLeftCell="A1">
      <pane xSplit="1" ySplit="3" topLeftCell="Q5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37" sqref="S37"/>
    </sheetView>
  </sheetViews>
  <sheetFormatPr defaultColWidth="9.00390625" defaultRowHeight="13.5"/>
  <cols>
    <col min="1" max="1" width="24.87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20" ht="15" customHeight="1">
      <c r="A1" s="28" t="s">
        <v>96</v>
      </c>
      <c r="L1" s="29" t="str">
        <f>'財政指標'!$M$1</f>
        <v>二宮町</v>
      </c>
      <c r="S1" s="29" t="str">
        <f>'財政指標'!$M$1</f>
        <v>二宮町</v>
      </c>
      <c r="T1" s="66"/>
    </row>
    <row r="2" spans="13:20" ht="15" customHeight="1">
      <c r="M2" s="22" t="s">
        <v>171</v>
      </c>
      <c r="T2" s="22" t="s">
        <v>171</v>
      </c>
    </row>
    <row r="3" spans="1:20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167</v>
      </c>
      <c r="K3" s="5" t="s">
        <v>168</v>
      </c>
      <c r="L3" s="2" t="s">
        <v>169</v>
      </c>
      <c r="M3" s="2" t="s">
        <v>177</v>
      </c>
      <c r="N3" s="2" t="s">
        <v>184</v>
      </c>
      <c r="O3" s="2" t="s">
        <v>186</v>
      </c>
      <c r="P3" s="2" t="s">
        <v>187</v>
      </c>
      <c r="Q3" s="2" t="s">
        <v>190</v>
      </c>
      <c r="R3" s="2" t="s">
        <v>197</v>
      </c>
      <c r="S3" s="2" t="s">
        <v>199</v>
      </c>
      <c r="T3" s="2" t="s">
        <v>200</v>
      </c>
    </row>
    <row r="4" spans="1:20" ht="15" customHeight="1">
      <c r="A4" s="3" t="s">
        <v>116</v>
      </c>
      <c r="B4" s="15"/>
      <c r="C4" s="15"/>
      <c r="D4" s="15">
        <v>1436835</v>
      </c>
      <c r="E4" s="15">
        <v>1516978</v>
      </c>
      <c r="F4" s="15">
        <v>1588325</v>
      </c>
      <c r="G4" s="15">
        <v>1472592</v>
      </c>
      <c r="H4" s="15">
        <v>1469354</v>
      </c>
      <c r="I4" s="15">
        <v>1511890</v>
      </c>
      <c r="J4" s="15">
        <v>1523583</v>
      </c>
      <c r="K4" s="15">
        <v>1440280</v>
      </c>
      <c r="L4" s="15">
        <v>1481290</v>
      </c>
      <c r="M4" s="15">
        <v>1477272</v>
      </c>
      <c r="N4" s="15">
        <v>1540216</v>
      </c>
      <c r="O4" s="15">
        <v>1435507</v>
      </c>
      <c r="P4" s="15">
        <v>1389918</v>
      </c>
      <c r="Q4" s="15">
        <v>1450043</v>
      </c>
      <c r="R4" s="15">
        <v>1510555</v>
      </c>
      <c r="S4" s="15">
        <v>1562228</v>
      </c>
      <c r="T4" s="15">
        <v>1734679</v>
      </c>
    </row>
    <row r="5" spans="1:20" ht="15" customHeight="1">
      <c r="A5" s="3" t="s">
        <v>117</v>
      </c>
      <c r="B5" s="15"/>
      <c r="C5" s="15"/>
      <c r="D5" s="15">
        <v>129881</v>
      </c>
      <c r="E5" s="15">
        <v>140310</v>
      </c>
      <c r="F5" s="15">
        <v>150832</v>
      </c>
      <c r="G5" s="15">
        <v>153368</v>
      </c>
      <c r="H5" s="15">
        <v>158017</v>
      </c>
      <c r="I5" s="15">
        <v>161216</v>
      </c>
      <c r="J5" s="15">
        <v>112184</v>
      </c>
      <c r="K5" s="15">
        <v>86554</v>
      </c>
      <c r="L5" s="15">
        <v>88179</v>
      </c>
      <c r="M5" s="15">
        <v>89652</v>
      </c>
      <c r="N5" s="15">
        <v>90591</v>
      </c>
      <c r="O5" s="15">
        <v>94033</v>
      </c>
      <c r="P5" s="15">
        <v>98546</v>
      </c>
      <c r="Q5" s="15">
        <v>138476</v>
      </c>
      <c r="R5" s="15">
        <v>170750</v>
      </c>
      <c r="S5" s="15">
        <v>241610</v>
      </c>
      <c r="T5" s="15">
        <v>109193</v>
      </c>
    </row>
    <row r="6" spans="1:20" ht="15" customHeight="1">
      <c r="A6" s="3" t="s">
        <v>191</v>
      </c>
      <c r="B6" s="15"/>
      <c r="C6" s="15"/>
      <c r="D6" s="15">
        <v>63753</v>
      </c>
      <c r="E6" s="15">
        <v>45077</v>
      </c>
      <c r="F6" s="15">
        <v>47225</v>
      </c>
      <c r="G6" s="15">
        <v>62424</v>
      </c>
      <c r="H6" s="15">
        <v>44795</v>
      </c>
      <c r="I6" s="15">
        <v>25140</v>
      </c>
      <c r="J6" s="15">
        <v>19956</v>
      </c>
      <c r="K6" s="15">
        <v>15972</v>
      </c>
      <c r="L6" s="15">
        <v>15016</v>
      </c>
      <c r="M6" s="15">
        <v>62614</v>
      </c>
      <c r="N6" s="15">
        <v>62511</v>
      </c>
      <c r="O6" s="15">
        <v>19852</v>
      </c>
      <c r="P6" s="15">
        <v>13893</v>
      </c>
      <c r="Q6" s="15">
        <v>13973</v>
      </c>
      <c r="R6" s="15">
        <v>8165</v>
      </c>
      <c r="S6" s="15">
        <v>5599</v>
      </c>
      <c r="T6" s="15">
        <v>7533</v>
      </c>
    </row>
    <row r="7" spans="1:20" ht="15" customHeight="1">
      <c r="A7" s="3" t="s">
        <v>192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>
        <v>2180</v>
      </c>
      <c r="R7" s="15">
        <v>3864</v>
      </c>
      <c r="S7" s="15">
        <v>6016</v>
      </c>
      <c r="T7" s="15">
        <v>6669</v>
      </c>
    </row>
    <row r="8" spans="1:20" ht="15" customHeight="1">
      <c r="A8" s="3" t="s">
        <v>193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>
        <v>2546</v>
      </c>
      <c r="R8" s="15">
        <v>5743</v>
      </c>
      <c r="S8" s="15">
        <v>4384</v>
      </c>
      <c r="T8" s="15">
        <v>3875</v>
      </c>
    </row>
    <row r="9" spans="1:20" ht="15" customHeight="1">
      <c r="A9" s="3" t="s">
        <v>118</v>
      </c>
      <c r="B9" s="15"/>
      <c r="C9" s="15"/>
      <c r="D9" s="15"/>
      <c r="E9" s="15"/>
      <c r="F9" s="15"/>
      <c r="G9" s="15"/>
      <c r="H9" s="15"/>
      <c r="I9" s="15"/>
      <c r="J9" s="15">
        <v>34890</v>
      </c>
      <c r="K9" s="15">
        <v>148386</v>
      </c>
      <c r="L9" s="15">
        <v>140783</v>
      </c>
      <c r="M9" s="15">
        <v>145186</v>
      </c>
      <c r="N9" s="15">
        <v>139926</v>
      </c>
      <c r="O9" s="15">
        <v>121395</v>
      </c>
      <c r="P9" s="15">
        <v>135588</v>
      </c>
      <c r="Q9" s="15">
        <v>149633</v>
      </c>
      <c r="R9" s="15">
        <v>138201</v>
      </c>
      <c r="S9" s="15">
        <v>142747</v>
      </c>
      <c r="T9" s="15">
        <v>138957</v>
      </c>
    </row>
    <row r="10" spans="1:20" ht="15" customHeight="1">
      <c r="A10" s="3" t="s">
        <v>119</v>
      </c>
      <c r="B10" s="15"/>
      <c r="C10" s="15"/>
      <c r="D10" s="15"/>
      <c r="E10" s="15">
        <v>25910</v>
      </c>
      <c r="F10" s="15">
        <v>48637</v>
      </c>
      <c r="G10" s="15">
        <v>35096</v>
      </c>
      <c r="H10" s="15">
        <v>39751</v>
      </c>
      <c r="I10" s="15">
        <v>35588</v>
      </c>
      <c r="J10" s="15">
        <v>31226</v>
      </c>
      <c r="K10" s="15">
        <v>31809</v>
      </c>
      <c r="L10" s="15">
        <v>31157</v>
      </c>
      <c r="M10" s="15">
        <v>24690</v>
      </c>
      <c r="N10" s="15">
        <v>27905</v>
      </c>
      <c r="O10" s="15">
        <v>24207</v>
      </c>
      <c r="P10" s="15">
        <v>24892</v>
      </c>
      <c r="Q10" s="15">
        <v>15751</v>
      </c>
      <c r="R10" s="15">
        <v>16971</v>
      </c>
      <c r="S10" s="15">
        <v>15751</v>
      </c>
      <c r="T10" s="15">
        <v>16399</v>
      </c>
    </row>
    <row r="11" spans="1:20" ht="15" customHeight="1">
      <c r="A11" s="3" t="s">
        <v>120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>
        <v>0</v>
      </c>
      <c r="N11" s="15">
        <v>0</v>
      </c>
      <c r="O11" s="15">
        <v>1</v>
      </c>
      <c r="P11" s="15">
        <v>1</v>
      </c>
      <c r="Q11" s="15">
        <v>1</v>
      </c>
      <c r="R11" s="15">
        <v>1</v>
      </c>
      <c r="S11" s="15">
        <v>0</v>
      </c>
      <c r="T11" s="15"/>
    </row>
    <row r="12" spans="1:20" ht="15" customHeight="1">
      <c r="A12" s="3" t="s">
        <v>121</v>
      </c>
      <c r="B12" s="15"/>
      <c r="C12" s="15"/>
      <c r="D12" s="15">
        <v>95271</v>
      </c>
      <c r="E12" s="15">
        <v>87397</v>
      </c>
      <c r="F12" s="15">
        <v>74755</v>
      </c>
      <c r="G12" s="15">
        <v>82823</v>
      </c>
      <c r="H12" s="15">
        <v>88414</v>
      </c>
      <c r="I12" s="15">
        <v>87694</v>
      </c>
      <c r="J12" s="15">
        <v>73164</v>
      </c>
      <c r="K12" s="15">
        <v>63949</v>
      </c>
      <c r="L12" s="15">
        <v>63022</v>
      </c>
      <c r="M12" s="15">
        <v>59988</v>
      </c>
      <c r="N12" s="15">
        <v>61301</v>
      </c>
      <c r="O12" s="15">
        <v>55786</v>
      </c>
      <c r="P12" s="15">
        <v>62681</v>
      </c>
      <c r="Q12" s="15">
        <v>62388</v>
      </c>
      <c r="R12" s="15">
        <v>67372</v>
      </c>
      <c r="S12" s="15">
        <v>64024</v>
      </c>
      <c r="T12" s="15">
        <v>64644</v>
      </c>
    </row>
    <row r="13" spans="1:20" ht="15" customHeight="1">
      <c r="A13" s="3" t="s">
        <v>122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15" customHeight="1">
      <c r="A14" s="3" t="s">
        <v>123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>
        <v>41777</v>
      </c>
      <c r="M14" s="15">
        <v>48698</v>
      </c>
      <c r="N14" s="15">
        <v>55402</v>
      </c>
      <c r="O14" s="15">
        <v>56872</v>
      </c>
      <c r="P14" s="15">
        <v>50701</v>
      </c>
      <c r="Q14" s="15">
        <v>48248</v>
      </c>
      <c r="R14" s="15">
        <v>52203</v>
      </c>
      <c r="S14" s="15">
        <v>37922</v>
      </c>
      <c r="T14" s="15">
        <v>9955</v>
      </c>
    </row>
    <row r="15" spans="1:20" ht="15" customHeight="1">
      <c r="A15" s="3" t="s">
        <v>124</v>
      </c>
      <c r="B15" s="15"/>
      <c r="C15" s="15"/>
      <c r="D15" s="15">
        <v>1716306</v>
      </c>
      <c r="E15" s="15">
        <v>1828575</v>
      </c>
      <c r="F15" s="15">
        <v>1798258</v>
      </c>
      <c r="G15" s="15">
        <v>1801961</v>
      </c>
      <c r="H15" s="15">
        <v>1940747</v>
      </c>
      <c r="I15" s="15">
        <v>2006127</v>
      </c>
      <c r="J15" s="15">
        <v>2103453</v>
      </c>
      <c r="K15" s="15">
        <v>2202078</v>
      </c>
      <c r="L15" s="15">
        <v>2310623</v>
      </c>
      <c r="M15" s="15">
        <v>2326604</v>
      </c>
      <c r="N15" s="15">
        <v>2103514</v>
      </c>
      <c r="O15" s="15">
        <v>1894460</v>
      </c>
      <c r="P15" s="15">
        <v>1700693</v>
      </c>
      <c r="Q15" s="15">
        <v>1645085</v>
      </c>
      <c r="R15" s="15">
        <v>1572547</v>
      </c>
      <c r="S15" s="15">
        <v>1551602</v>
      </c>
      <c r="T15" s="15">
        <v>1553782</v>
      </c>
    </row>
    <row r="16" spans="1:20" ht="15" customHeight="1">
      <c r="A16" s="3" t="s">
        <v>125</v>
      </c>
      <c r="B16" s="15"/>
      <c r="C16" s="15"/>
      <c r="D16" s="15">
        <v>1577379</v>
      </c>
      <c r="E16" s="15">
        <v>1685034</v>
      </c>
      <c r="F16" s="15"/>
      <c r="G16" s="15"/>
      <c r="H16" s="15"/>
      <c r="I16" s="15"/>
      <c r="J16" s="15">
        <v>1949059</v>
      </c>
      <c r="K16" s="15">
        <v>2024988</v>
      </c>
      <c r="L16" s="15">
        <v>2120326</v>
      </c>
      <c r="M16" s="15">
        <v>2120059</v>
      </c>
      <c r="N16" s="15">
        <v>1893798</v>
      </c>
      <c r="O16" s="15">
        <v>1702207</v>
      </c>
      <c r="P16" s="15">
        <v>1527038</v>
      </c>
      <c r="Q16" s="15">
        <v>1481534</v>
      </c>
      <c r="R16" s="15">
        <v>1426227</v>
      </c>
      <c r="S16" s="15">
        <v>1418027</v>
      </c>
      <c r="T16" s="15">
        <v>1387748</v>
      </c>
    </row>
    <row r="17" spans="1:20" ht="15" customHeight="1">
      <c r="A17" s="3" t="s">
        <v>126</v>
      </c>
      <c r="B17" s="15"/>
      <c r="C17" s="15"/>
      <c r="D17" s="15">
        <v>138927</v>
      </c>
      <c r="E17" s="15">
        <v>143541</v>
      </c>
      <c r="F17" s="15"/>
      <c r="G17" s="15"/>
      <c r="H17" s="15"/>
      <c r="I17" s="15"/>
      <c r="J17" s="15">
        <v>154394</v>
      </c>
      <c r="K17" s="15">
        <v>177090</v>
      </c>
      <c r="L17" s="15">
        <v>190297</v>
      </c>
      <c r="M17" s="15">
        <v>206545</v>
      </c>
      <c r="N17" s="15">
        <v>209716</v>
      </c>
      <c r="O17" s="15">
        <v>192253</v>
      </c>
      <c r="P17" s="15">
        <v>173655</v>
      </c>
      <c r="Q17" s="15">
        <v>163551</v>
      </c>
      <c r="R17" s="15">
        <v>146320</v>
      </c>
      <c r="S17" s="15">
        <v>133575</v>
      </c>
      <c r="T17" s="15">
        <v>166034</v>
      </c>
    </row>
    <row r="18" spans="1:20" ht="15" customHeight="1">
      <c r="A18" s="3" t="s">
        <v>127</v>
      </c>
      <c r="B18" s="15"/>
      <c r="C18" s="15"/>
      <c r="D18" s="15">
        <v>2480</v>
      </c>
      <c r="E18" s="15">
        <v>2367</v>
      </c>
      <c r="F18" s="15">
        <v>2627</v>
      </c>
      <c r="G18" s="15">
        <v>2695</v>
      </c>
      <c r="H18" s="15">
        <v>2606</v>
      </c>
      <c r="I18" s="15">
        <v>2758</v>
      </c>
      <c r="J18" s="15">
        <v>2755</v>
      </c>
      <c r="K18" s="15">
        <v>2320</v>
      </c>
      <c r="L18" s="15">
        <v>2148</v>
      </c>
      <c r="M18" s="15">
        <v>1840</v>
      </c>
      <c r="N18" s="15">
        <v>1958</v>
      </c>
      <c r="O18" s="15">
        <v>2086</v>
      </c>
      <c r="P18" s="15">
        <v>2233</v>
      </c>
      <c r="Q18" s="15">
        <v>2160</v>
      </c>
      <c r="R18" s="15">
        <v>2314</v>
      </c>
      <c r="S18" s="15">
        <v>2459</v>
      </c>
      <c r="T18" s="15">
        <v>2360</v>
      </c>
    </row>
    <row r="19" spans="1:20" ht="15" customHeight="1">
      <c r="A19" s="3" t="s">
        <v>128</v>
      </c>
      <c r="B19" s="15"/>
      <c r="C19" s="15"/>
      <c r="D19" s="15">
        <v>21205</v>
      </c>
      <c r="E19" s="15">
        <v>71</v>
      </c>
      <c r="F19" s="15">
        <v>82963</v>
      </c>
      <c r="G19" s="15">
        <v>46644</v>
      </c>
      <c r="H19" s="15">
        <v>137242</v>
      </c>
      <c r="I19" s="15">
        <v>107889</v>
      </c>
      <c r="J19" s="8">
        <v>79725</v>
      </c>
      <c r="K19" s="9">
        <v>42150</v>
      </c>
      <c r="L19" s="9">
        <v>35789</v>
      </c>
      <c r="M19" s="9">
        <v>6201</v>
      </c>
      <c r="N19" s="9">
        <v>6214</v>
      </c>
      <c r="O19" s="9">
        <v>3688</v>
      </c>
      <c r="P19" s="9">
        <v>3155</v>
      </c>
      <c r="Q19" s="9">
        <v>3502</v>
      </c>
      <c r="R19" s="9">
        <v>4534</v>
      </c>
      <c r="S19" s="9">
        <v>3359</v>
      </c>
      <c r="T19" s="16">
        <v>249</v>
      </c>
    </row>
    <row r="20" spans="1:20" ht="15" customHeight="1">
      <c r="A20" s="3" t="s">
        <v>129</v>
      </c>
      <c r="B20" s="15"/>
      <c r="C20" s="15"/>
      <c r="D20" s="15">
        <v>55547</v>
      </c>
      <c r="E20" s="15">
        <v>47303</v>
      </c>
      <c r="F20" s="15">
        <v>48056</v>
      </c>
      <c r="G20" s="15">
        <v>49696</v>
      </c>
      <c r="H20" s="15">
        <v>50425</v>
      </c>
      <c r="I20" s="15">
        <v>53451</v>
      </c>
      <c r="J20" s="8">
        <v>51099</v>
      </c>
      <c r="K20" s="9">
        <v>54341</v>
      </c>
      <c r="L20" s="9">
        <v>55042</v>
      </c>
      <c r="M20" s="9">
        <v>60316</v>
      </c>
      <c r="N20" s="9">
        <v>57712</v>
      </c>
      <c r="O20" s="9">
        <v>60695</v>
      </c>
      <c r="P20" s="9">
        <v>68023</v>
      </c>
      <c r="Q20" s="9">
        <v>69301</v>
      </c>
      <c r="R20" s="9">
        <v>72651</v>
      </c>
      <c r="S20" s="9">
        <v>73296</v>
      </c>
      <c r="T20" s="9">
        <v>77335</v>
      </c>
    </row>
    <row r="21" spans="1:20" ht="15" customHeight="1">
      <c r="A21" s="4" t="s">
        <v>130</v>
      </c>
      <c r="B21" s="15"/>
      <c r="C21" s="15"/>
      <c r="D21" s="15">
        <v>6070</v>
      </c>
      <c r="E21" s="15">
        <v>6190</v>
      </c>
      <c r="F21" s="15">
        <v>6745</v>
      </c>
      <c r="G21" s="15">
        <v>6911</v>
      </c>
      <c r="H21" s="15">
        <v>7925</v>
      </c>
      <c r="I21" s="15">
        <v>7770</v>
      </c>
      <c r="J21" s="8">
        <v>7700</v>
      </c>
      <c r="K21" s="11">
        <v>7672</v>
      </c>
      <c r="L21" s="11">
        <v>7920</v>
      </c>
      <c r="M21" s="11">
        <v>8555</v>
      </c>
      <c r="N21" s="11">
        <v>8943</v>
      </c>
      <c r="O21" s="11">
        <v>9120</v>
      </c>
      <c r="P21" s="11">
        <v>9375</v>
      </c>
      <c r="Q21" s="11">
        <v>9261</v>
      </c>
      <c r="R21" s="11">
        <v>9527</v>
      </c>
      <c r="S21" s="11">
        <v>9080</v>
      </c>
      <c r="T21" s="11">
        <v>10954</v>
      </c>
    </row>
    <row r="22" spans="1:20" ht="15" customHeight="1">
      <c r="A22" s="3" t="s">
        <v>131</v>
      </c>
      <c r="B22" s="15"/>
      <c r="C22" s="15"/>
      <c r="D22" s="15">
        <v>181565</v>
      </c>
      <c r="E22" s="15">
        <v>206721</v>
      </c>
      <c r="F22" s="15">
        <v>234212</v>
      </c>
      <c r="G22" s="15">
        <v>294753</v>
      </c>
      <c r="H22" s="15">
        <v>241242</v>
      </c>
      <c r="I22" s="15">
        <v>273192</v>
      </c>
      <c r="J22" s="8">
        <v>218337</v>
      </c>
      <c r="K22" s="9">
        <v>381744</v>
      </c>
      <c r="L22" s="9">
        <v>443200</v>
      </c>
      <c r="M22" s="9">
        <v>232691</v>
      </c>
      <c r="N22" s="9">
        <v>276190</v>
      </c>
      <c r="O22" s="9">
        <v>278521</v>
      </c>
      <c r="P22" s="9">
        <v>234732</v>
      </c>
      <c r="Q22" s="9">
        <v>232562</v>
      </c>
      <c r="R22" s="9">
        <v>178654</v>
      </c>
      <c r="S22" s="9">
        <v>185078</v>
      </c>
      <c r="T22" s="9">
        <v>332112</v>
      </c>
    </row>
    <row r="23" spans="1:20" ht="15" customHeight="1">
      <c r="A23" s="3" t="s">
        <v>132</v>
      </c>
      <c r="B23" s="15"/>
      <c r="C23" s="15"/>
      <c r="D23" s="15">
        <v>282495</v>
      </c>
      <c r="E23" s="15">
        <v>385872</v>
      </c>
      <c r="F23" s="15">
        <v>807572</v>
      </c>
      <c r="G23" s="15">
        <v>351348</v>
      </c>
      <c r="H23" s="15">
        <v>370120</v>
      </c>
      <c r="I23" s="15">
        <v>405202</v>
      </c>
      <c r="J23" s="8">
        <v>576279</v>
      </c>
      <c r="K23" s="9">
        <v>339710</v>
      </c>
      <c r="L23" s="9">
        <v>372795</v>
      </c>
      <c r="M23" s="9">
        <v>247918</v>
      </c>
      <c r="N23" s="9">
        <v>243468</v>
      </c>
      <c r="O23" s="9">
        <v>291141</v>
      </c>
      <c r="P23" s="9">
        <v>449704</v>
      </c>
      <c r="Q23" s="9">
        <v>360848</v>
      </c>
      <c r="R23" s="9">
        <v>270290</v>
      </c>
      <c r="S23" s="9">
        <v>293657</v>
      </c>
      <c r="T23" s="9">
        <v>336800</v>
      </c>
    </row>
    <row r="24" spans="1:20" ht="15" customHeight="1">
      <c r="A24" s="3" t="s">
        <v>133</v>
      </c>
      <c r="B24" s="15"/>
      <c r="C24" s="15"/>
      <c r="D24" s="15">
        <v>133831</v>
      </c>
      <c r="E24" s="15">
        <v>157600</v>
      </c>
      <c r="F24" s="15">
        <v>108347</v>
      </c>
      <c r="G24" s="15">
        <v>61493</v>
      </c>
      <c r="H24" s="15">
        <v>57160</v>
      </c>
      <c r="I24" s="15">
        <v>25234</v>
      </c>
      <c r="J24" s="8">
        <v>10509</v>
      </c>
      <c r="K24" s="9">
        <v>10580</v>
      </c>
      <c r="L24" s="9">
        <v>5854</v>
      </c>
      <c r="M24" s="9">
        <v>4322</v>
      </c>
      <c r="N24" s="9">
        <v>15465</v>
      </c>
      <c r="O24" s="9">
        <v>663</v>
      </c>
      <c r="P24" s="9">
        <v>347</v>
      </c>
      <c r="Q24" s="9">
        <v>1407</v>
      </c>
      <c r="R24" s="9">
        <v>2796</v>
      </c>
      <c r="S24" s="9">
        <v>2944</v>
      </c>
      <c r="T24" s="9">
        <v>15052</v>
      </c>
    </row>
    <row r="25" spans="1:20" ht="15" customHeight="1">
      <c r="A25" s="3" t="s">
        <v>134</v>
      </c>
      <c r="B25" s="15"/>
      <c r="C25" s="15"/>
      <c r="D25" s="15">
        <v>1000</v>
      </c>
      <c r="E25" s="15">
        <v>4952</v>
      </c>
      <c r="F25" s="15">
        <v>4252</v>
      </c>
      <c r="G25" s="15">
        <v>7404</v>
      </c>
      <c r="H25" s="15">
        <v>9704</v>
      </c>
      <c r="I25" s="15">
        <v>19576</v>
      </c>
      <c r="J25" s="8">
        <v>27767</v>
      </c>
      <c r="K25" s="9">
        <v>68650</v>
      </c>
      <c r="L25" s="9">
        <v>41109</v>
      </c>
      <c r="M25" s="9">
        <v>78888</v>
      </c>
      <c r="N25" s="16">
        <v>300</v>
      </c>
      <c r="O25" s="16">
        <v>301</v>
      </c>
      <c r="P25" s="16">
        <v>0</v>
      </c>
      <c r="Q25" s="16">
        <v>0</v>
      </c>
      <c r="R25" s="16">
        <v>2000</v>
      </c>
      <c r="S25" s="16">
        <v>0</v>
      </c>
      <c r="T25" s="16">
        <v>7690</v>
      </c>
    </row>
    <row r="26" spans="1:20" ht="15" customHeight="1">
      <c r="A26" s="3" t="s">
        <v>135</v>
      </c>
      <c r="B26" s="15"/>
      <c r="C26" s="15"/>
      <c r="D26" s="15">
        <v>25989</v>
      </c>
      <c r="E26" s="15">
        <v>42429</v>
      </c>
      <c r="F26" s="15">
        <v>57827</v>
      </c>
      <c r="G26" s="15">
        <v>109533</v>
      </c>
      <c r="H26" s="15">
        <v>35442</v>
      </c>
      <c r="I26" s="15">
        <v>402137</v>
      </c>
      <c r="J26" s="8">
        <v>1131161</v>
      </c>
      <c r="K26" s="9">
        <v>168233</v>
      </c>
      <c r="L26" s="9">
        <v>30323</v>
      </c>
      <c r="M26" s="9">
        <v>79641</v>
      </c>
      <c r="N26" s="9">
        <v>84144</v>
      </c>
      <c r="O26" s="9">
        <v>288150</v>
      </c>
      <c r="P26" s="9">
        <v>199845</v>
      </c>
      <c r="Q26" s="9">
        <v>35243</v>
      </c>
      <c r="R26" s="9">
        <v>59725</v>
      </c>
      <c r="S26" s="9">
        <v>72706</v>
      </c>
      <c r="T26" s="9">
        <v>273855</v>
      </c>
    </row>
    <row r="27" spans="1:20" ht="15" customHeight="1">
      <c r="A27" s="3" t="s">
        <v>136</v>
      </c>
      <c r="B27" s="15"/>
      <c r="C27" s="15"/>
      <c r="D27" s="15">
        <v>269826</v>
      </c>
      <c r="E27" s="15">
        <v>242803</v>
      </c>
      <c r="F27" s="15">
        <v>362837</v>
      </c>
      <c r="G27" s="15">
        <v>316228</v>
      </c>
      <c r="H27" s="15">
        <v>439260</v>
      </c>
      <c r="I27" s="15">
        <v>420694</v>
      </c>
      <c r="J27" s="8">
        <v>482318</v>
      </c>
      <c r="K27" s="9">
        <v>318754</v>
      </c>
      <c r="L27" s="9">
        <v>400967</v>
      </c>
      <c r="M27" s="9">
        <v>362493</v>
      </c>
      <c r="N27" s="9">
        <v>361353</v>
      </c>
      <c r="O27" s="9">
        <v>423144</v>
      </c>
      <c r="P27" s="9">
        <v>311320</v>
      </c>
      <c r="Q27" s="9">
        <v>339639</v>
      </c>
      <c r="R27" s="9">
        <v>447063</v>
      </c>
      <c r="S27" s="9">
        <v>446241</v>
      </c>
      <c r="T27" s="9">
        <v>367598</v>
      </c>
    </row>
    <row r="28" spans="1:20" ht="15" customHeight="1">
      <c r="A28" s="3" t="s">
        <v>137</v>
      </c>
      <c r="B28" s="15"/>
      <c r="C28" s="15"/>
      <c r="D28" s="15">
        <v>82850</v>
      </c>
      <c r="E28" s="15">
        <v>62622</v>
      </c>
      <c r="F28" s="15">
        <v>48484</v>
      </c>
      <c r="G28" s="15">
        <v>36919</v>
      </c>
      <c r="H28" s="15">
        <v>51393</v>
      </c>
      <c r="I28" s="15">
        <v>45958</v>
      </c>
      <c r="J28" s="8">
        <v>40175</v>
      </c>
      <c r="K28" s="9">
        <v>47371</v>
      </c>
      <c r="L28" s="9">
        <v>64009</v>
      </c>
      <c r="M28" s="9">
        <v>68268</v>
      </c>
      <c r="N28" s="9">
        <v>61704</v>
      </c>
      <c r="O28" s="9">
        <v>65176</v>
      </c>
      <c r="P28" s="9">
        <v>30505</v>
      </c>
      <c r="Q28" s="9">
        <v>28679</v>
      </c>
      <c r="R28" s="9">
        <v>28915</v>
      </c>
      <c r="S28" s="9">
        <v>38150</v>
      </c>
      <c r="T28" s="9">
        <v>29878</v>
      </c>
    </row>
    <row r="29" spans="1:20" ht="15" customHeight="1">
      <c r="A29" s="3" t="s">
        <v>138</v>
      </c>
      <c r="B29" s="15"/>
      <c r="C29" s="15"/>
      <c r="D29" s="15">
        <v>163300</v>
      </c>
      <c r="E29" s="15">
        <v>194400</v>
      </c>
      <c r="F29" s="15">
        <v>245500</v>
      </c>
      <c r="G29" s="15">
        <v>286200</v>
      </c>
      <c r="H29" s="15">
        <v>387800</v>
      </c>
      <c r="I29" s="15">
        <v>533900</v>
      </c>
      <c r="J29" s="8">
        <v>750800</v>
      </c>
      <c r="K29" s="9">
        <v>392000</v>
      </c>
      <c r="L29" s="9">
        <v>455300</v>
      </c>
      <c r="M29" s="9">
        <v>413900</v>
      </c>
      <c r="N29" s="9">
        <v>483300</v>
      </c>
      <c r="O29" s="9">
        <v>853759</v>
      </c>
      <c r="P29" s="9">
        <v>866200</v>
      </c>
      <c r="Q29" s="9">
        <v>661870</v>
      </c>
      <c r="R29" s="9">
        <v>432230</v>
      </c>
      <c r="S29" s="9">
        <v>405100</v>
      </c>
      <c r="T29" s="9">
        <v>477551</v>
      </c>
    </row>
    <row r="30" spans="1:20" ht="15" customHeight="1">
      <c r="A30" s="3" t="s">
        <v>188</v>
      </c>
      <c r="B30" s="73"/>
      <c r="C30" s="73"/>
      <c r="D30" s="73"/>
      <c r="E30" s="15"/>
      <c r="F30" s="15"/>
      <c r="G30" s="15"/>
      <c r="H30" s="15"/>
      <c r="I30" s="15"/>
      <c r="J30" s="8"/>
      <c r="K30" s="9"/>
      <c r="L30" s="9"/>
      <c r="M30" s="9"/>
      <c r="N30" s="9">
        <v>21800</v>
      </c>
      <c r="O30" s="9">
        <v>21900</v>
      </c>
      <c r="P30" s="9">
        <v>19100</v>
      </c>
      <c r="Q30" s="9">
        <v>18000</v>
      </c>
      <c r="R30" s="9">
        <v>20400</v>
      </c>
      <c r="S30" s="9">
        <v>13700</v>
      </c>
      <c r="T30" s="9"/>
    </row>
    <row r="31" spans="1:20" ht="15" customHeight="1">
      <c r="A31" s="3" t="s">
        <v>189</v>
      </c>
      <c r="B31" s="73"/>
      <c r="C31" s="73"/>
      <c r="D31" s="73"/>
      <c r="E31" s="15"/>
      <c r="F31" s="15"/>
      <c r="G31" s="15"/>
      <c r="H31" s="15"/>
      <c r="I31" s="15"/>
      <c r="J31" s="8"/>
      <c r="K31" s="9"/>
      <c r="L31" s="9"/>
      <c r="M31" s="9"/>
      <c r="N31" s="9">
        <v>104100</v>
      </c>
      <c r="O31" s="9">
        <v>208400</v>
      </c>
      <c r="P31" s="9">
        <v>427600</v>
      </c>
      <c r="Q31" s="9">
        <v>303800</v>
      </c>
      <c r="R31" s="9">
        <v>236300</v>
      </c>
      <c r="S31" s="9">
        <v>213900</v>
      </c>
      <c r="T31" s="9">
        <v>194151</v>
      </c>
    </row>
    <row r="32" spans="1:20" ht="15" customHeight="1">
      <c r="A32" s="3" t="s">
        <v>0</v>
      </c>
      <c r="B32" s="10">
        <f aca="true" t="shared" si="0" ref="B32:K32">SUM(B4:B29)-B16-B17</f>
        <v>0</v>
      </c>
      <c r="C32" s="10">
        <f t="shared" si="0"/>
        <v>0</v>
      </c>
      <c r="D32" s="10">
        <f t="shared" si="0"/>
        <v>4668204</v>
      </c>
      <c r="E32" s="8">
        <f t="shared" si="0"/>
        <v>4997577</v>
      </c>
      <c r="F32" s="8">
        <f t="shared" si="0"/>
        <v>5717454</v>
      </c>
      <c r="G32" s="8">
        <f t="shared" si="0"/>
        <v>5178088</v>
      </c>
      <c r="H32" s="8">
        <f t="shared" si="0"/>
        <v>5531397</v>
      </c>
      <c r="I32" s="8">
        <f t="shared" si="0"/>
        <v>6125416</v>
      </c>
      <c r="J32" s="8">
        <f t="shared" si="0"/>
        <v>7277081</v>
      </c>
      <c r="K32" s="8">
        <f t="shared" si="0"/>
        <v>5822553</v>
      </c>
      <c r="L32" s="8">
        <f aca="true" t="shared" si="1" ref="L32:Q32">SUM(L4:L29)-L16-L17</f>
        <v>6086303</v>
      </c>
      <c r="M32" s="8">
        <f t="shared" si="1"/>
        <v>5799737</v>
      </c>
      <c r="N32" s="8">
        <f t="shared" si="1"/>
        <v>5682117</v>
      </c>
      <c r="O32" s="8">
        <f t="shared" si="1"/>
        <v>5978557</v>
      </c>
      <c r="P32" s="8">
        <f t="shared" si="1"/>
        <v>5652352</v>
      </c>
      <c r="Q32" s="8">
        <f t="shared" si="1"/>
        <v>5272796</v>
      </c>
      <c r="R32" s="8">
        <f>SUM(R4:R29)-R16-R17</f>
        <v>5057071</v>
      </c>
      <c r="S32" s="8">
        <f>SUM(S4:S29)-S16-S17</f>
        <v>5163953</v>
      </c>
      <c r="T32" s="8">
        <f>SUM(T4:T29)-T16-T17</f>
        <v>5577120</v>
      </c>
    </row>
    <row r="33" spans="1:20" ht="15" customHeight="1">
      <c r="A33" s="3" t="s">
        <v>1</v>
      </c>
      <c r="B33" s="15">
        <f aca="true" t="shared" si="2" ref="B33:L33">+B4+B5+B6+B9+B10+B11+B12+B13+B14+B15+B18</f>
        <v>0</v>
      </c>
      <c r="C33" s="15">
        <f t="shared" si="2"/>
        <v>0</v>
      </c>
      <c r="D33" s="15">
        <f t="shared" si="2"/>
        <v>3444526</v>
      </c>
      <c r="E33" s="15">
        <f t="shared" si="2"/>
        <v>3646614</v>
      </c>
      <c r="F33" s="15">
        <f t="shared" si="2"/>
        <v>3710659</v>
      </c>
      <c r="G33" s="15">
        <f t="shared" si="2"/>
        <v>3610959</v>
      </c>
      <c r="H33" s="15">
        <f t="shared" si="2"/>
        <v>3743684</v>
      </c>
      <c r="I33" s="15">
        <f t="shared" si="2"/>
        <v>3830413</v>
      </c>
      <c r="J33" s="12">
        <f t="shared" si="2"/>
        <v>3901211</v>
      </c>
      <c r="K33" s="12">
        <f t="shared" si="2"/>
        <v>3991348</v>
      </c>
      <c r="L33" s="12">
        <f t="shared" si="2"/>
        <v>4173995</v>
      </c>
      <c r="M33" s="12">
        <f>+M4+M5+M6+M9+M10+M11+M12+M13+M14+M15+M18</f>
        <v>4236544</v>
      </c>
      <c r="N33" s="12">
        <f>+N4+N5+N6+N9+N10+N11+N12+N13+N14+N15+N18</f>
        <v>4083324</v>
      </c>
      <c r="O33" s="12">
        <f>+O4+O5+O6+O9+O10+O11+O12+O13+O14+O15+O18</f>
        <v>3704199</v>
      </c>
      <c r="P33" s="12">
        <f>+P4+P5+P6+P9+P10+P11+P12+P13+P14+P15+P18</f>
        <v>3479146</v>
      </c>
      <c r="Q33" s="12">
        <f>SUM(Q4:Q15)+Q18</f>
        <v>3530484</v>
      </c>
      <c r="R33" s="12">
        <f>SUM(R4:R15)+R18</f>
        <v>3548686</v>
      </c>
      <c r="S33" s="12">
        <f>SUM(S4:S15)+S18</f>
        <v>3634342</v>
      </c>
      <c r="T33" s="12">
        <f>SUM(T4:T15)+T18</f>
        <v>3648046</v>
      </c>
    </row>
    <row r="34" spans="1:20" ht="15" customHeight="1">
      <c r="A34" s="3" t="s">
        <v>174</v>
      </c>
      <c r="B34" s="15">
        <f aca="true" t="shared" si="3" ref="B34:I34">SUM(B19:B29)</f>
        <v>0</v>
      </c>
      <c r="C34" s="15">
        <f t="shared" si="3"/>
        <v>0</v>
      </c>
      <c r="D34" s="15">
        <f t="shared" si="3"/>
        <v>1223678</v>
      </c>
      <c r="E34" s="15">
        <f t="shared" si="3"/>
        <v>1350963</v>
      </c>
      <c r="F34" s="15">
        <f t="shared" si="3"/>
        <v>2006795</v>
      </c>
      <c r="G34" s="15">
        <f t="shared" si="3"/>
        <v>1567129</v>
      </c>
      <c r="H34" s="15">
        <f t="shared" si="3"/>
        <v>1787713</v>
      </c>
      <c r="I34" s="15">
        <f t="shared" si="3"/>
        <v>2295003</v>
      </c>
      <c r="J34" s="12">
        <f aca="true" t="shared" si="4" ref="J34:O34">SUM(J19:J29)</f>
        <v>3375870</v>
      </c>
      <c r="K34" s="12">
        <f t="shared" si="4"/>
        <v>1831205</v>
      </c>
      <c r="L34" s="12">
        <f t="shared" si="4"/>
        <v>1912308</v>
      </c>
      <c r="M34" s="12">
        <f t="shared" si="4"/>
        <v>1563193</v>
      </c>
      <c r="N34" s="12">
        <f t="shared" si="4"/>
        <v>1598793</v>
      </c>
      <c r="O34" s="12">
        <f t="shared" si="4"/>
        <v>2274358</v>
      </c>
      <c r="P34" s="12">
        <f>SUM(P19:P29)</f>
        <v>2173206</v>
      </c>
      <c r="Q34" s="12">
        <f>SUM(Q19:Q29)</f>
        <v>1742312</v>
      </c>
      <c r="R34" s="12">
        <f>SUM(R19:R29)</f>
        <v>1508385</v>
      </c>
      <c r="S34" s="12">
        <f>SUM(S19:S29)</f>
        <v>1529611</v>
      </c>
      <c r="T34" s="12">
        <f>SUM(T19:T29)</f>
        <v>1929074</v>
      </c>
    </row>
    <row r="35" spans="1:20" ht="15" customHeight="1">
      <c r="A35" s="3" t="s">
        <v>12</v>
      </c>
      <c r="B35" s="15">
        <f aca="true" t="shared" si="5" ref="B35:L35">+B4+B19+B20+B21+B24+B25+B26+B27+B28</f>
        <v>0</v>
      </c>
      <c r="C35" s="15">
        <f t="shared" si="5"/>
        <v>0</v>
      </c>
      <c r="D35" s="15">
        <f t="shared" si="5"/>
        <v>2033153</v>
      </c>
      <c r="E35" s="15">
        <f t="shared" si="5"/>
        <v>2080948</v>
      </c>
      <c r="F35" s="15">
        <f t="shared" si="5"/>
        <v>2307836</v>
      </c>
      <c r="G35" s="15">
        <f t="shared" si="5"/>
        <v>2107420</v>
      </c>
      <c r="H35" s="15">
        <f t="shared" si="5"/>
        <v>2257905</v>
      </c>
      <c r="I35" s="15">
        <f t="shared" si="5"/>
        <v>2594599</v>
      </c>
      <c r="J35" s="12">
        <f t="shared" si="5"/>
        <v>3354037</v>
      </c>
      <c r="K35" s="12">
        <f t="shared" si="5"/>
        <v>2158031</v>
      </c>
      <c r="L35" s="12">
        <f t="shared" si="5"/>
        <v>2122303</v>
      </c>
      <c r="M35" s="12">
        <f aca="true" t="shared" si="6" ref="M35:R35">+M4+M19+M20+M21+M24+M25+M26+M27+M28</f>
        <v>2145956</v>
      </c>
      <c r="N35" s="12">
        <f t="shared" si="6"/>
        <v>2136051</v>
      </c>
      <c r="O35" s="12">
        <f t="shared" si="6"/>
        <v>2286444</v>
      </c>
      <c r="P35" s="12">
        <f t="shared" si="6"/>
        <v>2012488</v>
      </c>
      <c r="Q35" s="12">
        <f t="shared" si="6"/>
        <v>1937075</v>
      </c>
      <c r="R35" s="12">
        <f t="shared" si="6"/>
        <v>2137766</v>
      </c>
      <c r="S35" s="12">
        <f>+S4+S19+S20+S21+S24+S25+S26+S27+S28</f>
        <v>2208004</v>
      </c>
      <c r="T35" s="12">
        <f>+T4+T19+T20+T21+T24+T25+T26+T27+T28</f>
        <v>2517290</v>
      </c>
    </row>
    <row r="36" spans="1:20" ht="15" customHeight="1">
      <c r="A36" s="3" t="s">
        <v>11</v>
      </c>
      <c r="B36" s="12">
        <f aca="true" t="shared" si="7" ref="B36:K36">SUM(B5:B18)-B16-B17+B22+B23+B29</f>
        <v>0</v>
      </c>
      <c r="C36" s="12">
        <f t="shared" si="7"/>
        <v>0</v>
      </c>
      <c r="D36" s="12">
        <f t="shared" si="7"/>
        <v>2635051</v>
      </c>
      <c r="E36" s="12">
        <f t="shared" si="7"/>
        <v>2916629</v>
      </c>
      <c r="F36" s="12">
        <f t="shared" si="7"/>
        <v>3409618</v>
      </c>
      <c r="G36" s="12">
        <f t="shared" si="7"/>
        <v>3070668</v>
      </c>
      <c r="H36" s="12">
        <f t="shared" si="7"/>
        <v>3273492</v>
      </c>
      <c r="I36" s="12">
        <f t="shared" si="7"/>
        <v>3530817</v>
      </c>
      <c r="J36" s="12">
        <f t="shared" si="7"/>
        <v>3923044</v>
      </c>
      <c r="K36" s="12">
        <f t="shared" si="7"/>
        <v>3664522</v>
      </c>
      <c r="L36" s="12">
        <f aca="true" t="shared" si="8" ref="L36:Q36">SUM(L5:L18)-L16-L17+L22+L23+L29</f>
        <v>3964000</v>
      </c>
      <c r="M36" s="12">
        <f t="shared" si="8"/>
        <v>3653781</v>
      </c>
      <c r="N36" s="12">
        <f t="shared" si="8"/>
        <v>3546066</v>
      </c>
      <c r="O36" s="12">
        <f t="shared" si="8"/>
        <v>3692113</v>
      </c>
      <c r="P36" s="12">
        <f t="shared" si="8"/>
        <v>3639864</v>
      </c>
      <c r="Q36" s="12">
        <f t="shared" si="8"/>
        <v>3335721</v>
      </c>
      <c r="R36" s="12">
        <f>SUM(R5:R18)-R16-R17+R22+R23+R29</f>
        <v>2919305</v>
      </c>
      <c r="S36" s="12">
        <f>SUM(S5:S18)-S16-S17+S22+S23+S29</f>
        <v>2955949</v>
      </c>
      <c r="T36" s="12">
        <f>SUM(T5:T18)-T16-T17+T22+T23+T29</f>
        <v>3059830</v>
      </c>
    </row>
    <row r="37" spans="1:20" ht="15" customHeight="1">
      <c r="A37" s="28" t="s">
        <v>97</v>
      </c>
      <c r="L37" s="29"/>
      <c r="M37" s="70" t="str">
        <f>'財政指標'!$M$1</f>
        <v>二宮町</v>
      </c>
      <c r="O37" s="70"/>
      <c r="P37" s="70"/>
      <c r="Q37" s="70"/>
      <c r="R37" s="70"/>
      <c r="S37" s="70"/>
      <c r="T37" s="70" t="str">
        <f>'財政指標'!$M$1</f>
        <v>二宮町</v>
      </c>
    </row>
    <row r="38" spans="14:20" ht="15" customHeight="1">
      <c r="N38" s="66"/>
      <c r="O38" s="66"/>
      <c r="P38" s="66"/>
      <c r="Q38" s="66"/>
      <c r="R38" s="66"/>
      <c r="S38" s="66"/>
      <c r="T38" s="66"/>
    </row>
    <row r="39" spans="1:20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167</v>
      </c>
      <c r="K39" s="5" t="s">
        <v>168</v>
      </c>
      <c r="L39" s="2" t="s">
        <v>170</v>
      </c>
      <c r="M39" s="2" t="s">
        <v>176</v>
      </c>
      <c r="N39" s="2" t="s">
        <v>185</v>
      </c>
      <c r="O39" s="2" t="s">
        <v>186</v>
      </c>
      <c r="P39" s="2" t="s">
        <v>187</v>
      </c>
      <c r="Q39" s="2" t="s">
        <v>190</v>
      </c>
      <c r="R39" s="2" t="s">
        <v>197</v>
      </c>
      <c r="S39" s="2" t="s">
        <v>199</v>
      </c>
      <c r="T39" s="2" t="s">
        <v>200</v>
      </c>
    </row>
    <row r="40" spans="1:20" ht="15" customHeight="1">
      <c r="A40" s="3" t="s">
        <v>116</v>
      </c>
      <c r="B40" s="26" t="e">
        <f>+B4/$B$32*100</f>
        <v>#DIV/0!</v>
      </c>
      <c r="C40" s="26" t="e">
        <f aca="true" t="shared" si="9" ref="C40:D42">+C4/C$32*100</f>
        <v>#DIV/0!</v>
      </c>
      <c r="D40" s="26">
        <f t="shared" si="9"/>
        <v>30.77918188665277</v>
      </c>
      <c r="E40" s="26">
        <f aca="true" t="shared" si="10" ref="E40:L40">+E4/E$32*100</f>
        <v>30.35426967908649</v>
      </c>
      <c r="F40" s="26">
        <f t="shared" si="10"/>
        <v>27.78028472113637</v>
      </c>
      <c r="G40" s="26">
        <f t="shared" si="10"/>
        <v>28.43891413201166</v>
      </c>
      <c r="H40" s="26">
        <f t="shared" si="10"/>
        <v>26.56388612135415</v>
      </c>
      <c r="I40" s="26">
        <f t="shared" si="10"/>
        <v>24.68224198976853</v>
      </c>
      <c r="J40" s="26">
        <f t="shared" si="10"/>
        <v>20.93673273665636</v>
      </c>
      <c r="K40" s="26">
        <f t="shared" si="10"/>
        <v>24.736228249017227</v>
      </c>
      <c r="L40" s="26">
        <f t="shared" si="10"/>
        <v>24.338091613250278</v>
      </c>
      <c r="M40" s="26">
        <f aca="true" t="shared" si="11" ref="M40:Q42">+M4/M$32*100</f>
        <v>25.471361891065058</v>
      </c>
      <c r="N40" s="26">
        <f t="shared" si="11"/>
        <v>27.10637602147228</v>
      </c>
      <c r="O40" s="26">
        <f t="shared" si="11"/>
        <v>24.010927720518513</v>
      </c>
      <c r="P40" s="26">
        <f t="shared" si="11"/>
        <v>24.590082146334836</v>
      </c>
      <c r="Q40" s="26">
        <f t="shared" si="11"/>
        <v>27.50045706300794</v>
      </c>
      <c r="R40" s="26">
        <f aca="true" t="shared" si="12" ref="R40:S42">+R4/R$32*100</f>
        <v>29.870156064646906</v>
      </c>
      <c r="S40" s="26">
        <f t="shared" si="12"/>
        <v>30.252560393171663</v>
      </c>
      <c r="T40" s="26">
        <f>+T4/T$32*100</f>
        <v>31.10349069053562</v>
      </c>
    </row>
    <row r="41" spans="1:20" ht="15" customHeight="1">
      <c r="A41" s="3" t="s">
        <v>117</v>
      </c>
      <c r="B41" s="26" t="e">
        <f>+B5/$B$32*100</f>
        <v>#DIV/0!</v>
      </c>
      <c r="C41" s="26" t="e">
        <f t="shared" si="9"/>
        <v>#DIV/0!</v>
      </c>
      <c r="D41" s="26">
        <f t="shared" si="9"/>
        <v>2.7822477338179734</v>
      </c>
      <c r="E41" s="26">
        <f aca="true" t="shared" si="13" ref="E41:L41">+E5/E$32*100</f>
        <v>2.8075605438395446</v>
      </c>
      <c r="F41" s="26">
        <f t="shared" si="13"/>
        <v>2.6380973069481626</v>
      </c>
      <c r="G41" s="26">
        <f t="shared" si="13"/>
        <v>2.9618654607646686</v>
      </c>
      <c r="H41" s="26">
        <f t="shared" si="13"/>
        <v>2.8567285985800694</v>
      </c>
      <c r="I41" s="26">
        <f t="shared" si="13"/>
        <v>2.6319192035283807</v>
      </c>
      <c r="J41" s="26">
        <f t="shared" si="13"/>
        <v>1.5416071361580281</v>
      </c>
      <c r="K41" s="26">
        <f t="shared" si="13"/>
        <v>1.4865300496191276</v>
      </c>
      <c r="L41" s="26">
        <f t="shared" si="13"/>
        <v>1.448810550509891</v>
      </c>
      <c r="M41" s="26">
        <f t="shared" si="11"/>
        <v>1.5457942317039548</v>
      </c>
      <c r="N41" s="26">
        <f t="shared" si="11"/>
        <v>1.5943177516408058</v>
      </c>
      <c r="O41" s="26">
        <f t="shared" si="11"/>
        <v>1.5728377265617772</v>
      </c>
      <c r="P41" s="26">
        <f t="shared" si="11"/>
        <v>1.7434512217215064</v>
      </c>
      <c r="Q41" s="26">
        <f t="shared" si="11"/>
        <v>2.626234733905882</v>
      </c>
      <c r="R41" s="26">
        <f t="shared" si="12"/>
        <v>3.376460405637967</v>
      </c>
      <c r="S41" s="26">
        <f t="shared" si="12"/>
        <v>4.678779996642107</v>
      </c>
      <c r="T41" s="26">
        <f>+T5/T$32*100</f>
        <v>1.9578743150586682</v>
      </c>
    </row>
    <row r="42" spans="1:20" ht="15" customHeight="1">
      <c r="A42" s="3" t="s">
        <v>191</v>
      </c>
      <c r="B42" s="26" t="e">
        <f>+B6/$B$32*100</f>
        <v>#DIV/0!</v>
      </c>
      <c r="C42" s="26" t="e">
        <f t="shared" si="9"/>
        <v>#DIV/0!</v>
      </c>
      <c r="D42" s="26">
        <f t="shared" si="9"/>
        <v>1.3656858183575526</v>
      </c>
      <c r="E42" s="26">
        <f aca="true" t="shared" si="14" ref="E42:L42">+E6/E$32*100</f>
        <v>0.9019770981017401</v>
      </c>
      <c r="F42" s="26">
        <f t="shared" si="14"/>
        <v>0.8259795356464608</v>
      </c>
      <c r="G42" s="26">
        <f t="shared" si="14"/>
        <v>1.2055415048952431</v>
      </c>
      <c r="H42" s="26">
        <f t="shared" si="14"/>
        <v>0.8098315850408134</v>
      </c>
      <c r="I42" s="26">
        <f t="shared" si="14"/>
        <v>0.41042110446049707</v>
      </c>
      <c r="J42" s="26">
        <f t="shared" si="14"/>
        <v>0.27423083513842983</v>
      </c>
      <c r="K42" s="26">
        <f t="shared" si="14"/>
        <v>0.2743126597559524</v>
      </c>
      <c r="L42" s="26">
        <f t="shared" si="14"/>
        <v>0.24671791726438858</v>
      </c>
      <c r="M42" s="26">
        <f t="shared" si="11"/>
        <v>1.079600678444557</v>
      </c>
      <c r="N42" s="26">
        <f t="shared" si="11"/>
        <v>1.1001357416610746</v>
      </c>
      <c r="O42" s="26">
        <f t="shared" si="11"/>
        <v>0.33205337006906516</v>
      </c>
      <c r="P42" s="26">
        <f t="shared" si="11"/>
        <v>0.24579148644670396</v>
      </c>
      <c r="Q42" s="26">
        <f t="shared" si="11"/>
        <v>0.2650017182534655</v>
      </c>
      <c r="R42" s="26">
        <f t="shared" si="12"/>
        <v>0.1614570964101552</v>
      </c>
      <c r="S42" s="26">
        <f t="shared" si="12"/>
        <v>0.10842468938040295</v>
      </c>
      <c r="T42" s="26">
        <f>+T6/T$32*100</f>
        <v>0.13506971340046475</v>
      </c>
    </row>
    <row r="43" spans="1:20" ht="15" customHeight="1">
      <c r="A43" s="3" t="s">
        <v>192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5" ref="Q43:R67">+Q7/Q$32*100</f>
        <v>0.041344288684788864</v>
      </c>
      <c r="R43" s="26">
        <f t="shared" si="15"/>
        <v>0.0764078653433974</v>
      </c>
      <c r="S43" s="26">
        <f aca="true" t="shared" si="16" ref="S43:T67">+S7/S$32*100</f>
        <v>0.11649989843052407</v>
      </c>
      <c r="T43" s="26">
        <f t="shared" si="16"/>
        <v>0.11957784663051897</v>
      </c>
    </row>
    <row r="44" spans="1:20" ht="15" customHeight="1">
      <c r="A44" s="3" t="s">
        <v>193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5"/>
        <v>0.04828557751902406</v>
      </c>
      <c r="R44" s="26">
        <f t="shared" si="15"/>
        <v>0.11356376052461988</v>
      </c>
      <c r="S44" s="26">
        <f t="shared" si="16"/>
        <v>0.08489620257969041</v>
      </c>
      <c r="T44" s="26">
        <f t="shared" si="16"/>
        <v>0.06948030524715265</v>
      </c>
    </row>
    <row r="45" spans="1:20" ht="15" customHeight="1">
      <c r="A45" s="3" t="s">
        <v>118</v>
      </c>
      <c r="B45" s="26" t="e">
        <f aca="true" t="shared" si="17" ref="B45:B65">+B9/$B$32*100</f>
        <v>#DIV/0!</v>
      </c>
      <c r="C45" s="26" t="e">
        <f aca="true" t="shared" si="18" ref="C45:D65">+C9/C$32*100</f>
        <v>#DIV/0!</v>
      </c>
      <c r="D45" s="26">
        <f t="shared" si="18"/>
        <v>0</v>
      </c>
      <c r="E45" s="26">
        <f aca="true" t="shared" si="19" ref="E45:L45">+E9/E$32*100</f>
        <v>0</v>
      </c>
      <c r="F45" s="26">
        <f t="shared" si="19"/>
        <v>0</v>
      </c>
      <c r="G45" s="26">
        <f t="shared" si="19"/>
        <v>0</v>
      </c>
      <c r="H45" s="26">
        <f t="shared" si="19"/>
        <v>0</v>
      </c>
      <c r="I45" s="26">
        <f t="shared" si="19"/>
        <v>0</v>
      </c>
      <c r="J45" s="26">
        <f t="shared" si="19"/>
        <v>0.4794504829615061</v>
      </c>
      <c r="K45" s="26">
        <f t="shared" si="19"/>
        <v>2.5484697176650863</v>
      </c>
      <c r="L45" s="26">
        <f t="shared" si="19"/>
        <v>2.3131119170373213</v>
      </c>
      <c r="M45" s="26">
        <f aca="true" t="shared" si="20" ref="M45:P65">+M9/M$32*100</f>
        <v>2.5033204091840715</v>
      </c>
      <c r="N45" s="26">
        <f t="shared" si="20"/>
        <v>2.4625680886190833</v>
      </c>
      <c r="O45" s="26">
        <f t="shared" si="20"/>
        <v>2.030506692501217</v>
      </c>
      <c r="P45" s="26">
        <f t="shared" si="20"/>
        <v>2.398789035077787</v>
      </c>
      <c r="Q45" s="26">
        <f t="shared" si="15"/>
        <v>2.837830251729822</v>
      </c>
      <c r="R45" s="26">
        <f t="shared" si="15"/>
        <v>2.7328269664396645</v>
      </c>
      <c r="S45" s="26">
        <f t="shared" si="16"/>
        <v>2.7642970414331813</v>
      </c>
      <c r="T45" s="26">
        <f t="shared" si="16"/>
        <v>2.491554780962217</v>
      </c>
    </row>
    <row r="46" spans="1:20" ht="15" customHeight="1">
      <c r="A46" s="3" t="s">
        <v>119</v>
      </c>
      <c r="B46" s="26" t="e">
        <f t="shared" si="17"/>
        <v>#DIV/0!</v>
      </c>
      <c r="C46" s="26" t="e">
        <f t="shared" si="18"/>
        <v>#DIV/0!</v>
      </c>
      <c r="D46" s="26">
        <f t="shared" si="18"/>
        <v>0</v>
      </c>
      <c r="E46" s="26">
        <f aca="true" t="shared" si="21" ref="E46:L46">+E10/E$32*100</f>
        <v>0.5184512414716171</v>
      </c>
      <c r="F46" s="26">
        <f t="shared" si="21"/>
        <v>0.8506758427789711</v>
      </c>
      <c r="G46" s="26">
        <f t="shared" si="21"/>
        <v>0.6777791339197016</v>
      </c>
      <c r="H46" s="26">
        <f t="shared" si="21"/>
        <v>0.7186430480401244</v>
      </c>
      <c r="I46" s="26">
        <f t="shared" si="21"/>
        <v>0.5809891115966654</v>
      </c>
      <c r="J46" s="26">
        <f t="shared" si="21"/>
        <v>0.42910062427503554</v>
      </c>
      <c r="K46" s="26">
        <f t="shared" si="21"/>
        <v>0.5463067489467249</v>
      </c>
      <c r="L46" s="26">
        <f t="shared" si="21"/>
        <v>0.5119199619210545</v>
      </c>
      <c r="M46" s="26">
        <f t="shared" si="20"/>
        <v>0.42570895887175575</v>
      </c>
      <c r="N46" s="26">
        <f t="shared" si="20"/>
        <v>0.49110217195457256</v>
      </c>
      <c r="O46" s="26">
        <f t="shared" si="20"/>
        <v>0.4048970345185301</v>
      </c>
      <c r="P46" s="26">
        <f t="shared" si="20"/>
        <v>0.44038304762336106</v>
      </c>
      <c r="Q46" s="26">
        <f t="shared" si="15"/>
        <v>0.29872196838261905</v>
      </c>
      <c r="R46" s="26">
        <f t="shared" si="15"/>
        <v>0.3355895141673906</v>
      </c>
      <c r="S46" s="26">
        <f t="shared" si="16"/>
        <v>0.30501826798191234</v>
      </c>
      <c r="T46" s="26">
        <f t="shared" si="16"/>
        <v>0.29404065180595</v>
      </c>
    </row>
    <row r="47" spans="1:20" ht="15" customHeight="1">
      <c r="A47" s="3" t="s">
        <v>120</v>
      </c>
      <c r="B47" s="26" t="e">
        <f t="shared" si="17"/>
        <v>#DIV/0!</v>
      </c>
      <c r="C47" s="26" t="e">
        <f t="shared" si="18"/>
        <v>#DIV/0!</v>
      </c>
      <c r="D47" s="26">
        <f t="shared" si="18"/>
        <v>0</v>
      </c>
      <c r="E47" s="26">
        <f aca="true" t="shared" si="22" ref="E47:L47">+E11/E$32*100</f>
        <v>0</v>
      </c>
      <c r="F47" s="26">
        <f t="shared" si="22"/>
        <v>0</v>
      </c>
      <c r="G47" s="26">
        <f t="shared" si="22"/>
        <v>0</v>
      </c>
      <c r="H47" s="26">
        <f t="shared" si="22"/>
        <v>0</v>
      </c>
      <c r="I47" s="26">
        <f t="shared" si="22"/>
        <v>0</v>
      </c>
      <c r="J47" s="26">
        <f t="shared" si="22"/>
        <v>0</v>
      </c>
      <c r="K47" s="26">
        <f t="shared" si="22"/>
        <v>0</v>
      </c>
      <c r="L47" s="26">
        <f t="shared" si="22"/>
        <v>0</v>
      </c>
      <c r="M47" s="26">
        <f t="shared" si="20"/>
        <v>0</v>
      </c>
      <c r="N47" s="26">
        <f t="shared" si="20"/>
        <v>0</v>
      </c>
      <c r="O47" s="26">
        <f t="shared" si="20"/>
        <v>1.672644419046268E-05</v>
      </c>
      <c r="P47" s="26">
        <f t="shared" si="20"/>
        <v>1.7691750266083924E-05</v>
      </c>
      <c r="Q47" s="26">
        <f t="shared" si="15"/>
        <v>1.8965270038893975E-05</v>
      </c>
      <c r="R47" s="26">
        <f t="shared" si="15"/>
        <v>1.977429227313597E-05</v>
      </c>
      <c r="S47" s="26">
        <f t="shared" si="16"/>
        <v>0</v>
      </c>
      <c r="T47" s="26">
        <f t="shared" si="16"/>
        <v>0</v>
      </c>
    </row>
    <row r="48" spans="1:20" ht="15" customHeight="1">
      <c r="A48" s="3" t="s">
        <v>121</v>
      </c>
      <c r="B48" s="26" t="e">
        <f t="shared" si="17"/>
        <v>#DIV/0!</v>
      </c>
      <c r="C48" s="26" t="e">
        <f t="shared" si="18"/>
        <v>#DIV/0!</v>
      </c>
      <c r="D48" s="26">
        <f t="shared" si="18"/>
        <v>2.040849114563117</v>
      </c>
      <c r="E48" s="26">
        <f aca="true" t="shared" si="23" ref="E48:L48">+E12/E$32*100</f>
        <v>1.7487874624042812</v>
      </c>
      <c r="F48" s="26">
        <f t="shared" si="23"/>
        <v>1.3074875635204062</v>
      </c>
      <c r="G48" s="26">
        <f t="shared" si="23"/>
        <v>1.5994900048048624</v>
      </c>
      <c r="H48" s="26">
        <f t="shared" si="23"/>
        <v>1.59840271815601</v>
      </c>
      <c r="I48" s="26">
        <f t="shared" si="23"/>
        <v>1.43164154075413</v>
      </c>
      <c r="J48" s="26">
        <f t="shared" si="23"/>
        <v>1.005403127984971</v>
      </c>
      <c r="K48" s="26">
        <f t="shared" si="23"/>
        <v>1.0982982894273354</v>
      </c>
      <c r="L48" s="26">
        <f t="shared" si="23"/>
        <v>1.035472601347649</v>
      </c>
      <c r="M48" s="26">
        <f t="shared" si="20"/>
        <v>1.0343227632563339</v>
      </c>
      <c r="N48" s="26">
        <f t="shared" si="20"/>
        <v>1.0788408616014067</v>
      </c>
      <c r="O48" s="26">
        <f t="shared" si="20"/>
        <v>0.9331014156091512</v>
      </c>
      <c r="P48" s="26">
        <f t="shared" si="20"/>
        <v>1.1089365984284065</v>
      </c>
      <c r="Q48" s="26">
        <f t="shared" si="15"/>
        <v>1.1832052671865174</v>
      </c>
      <c r="R48" s="26">
        <f t="shared" si="15"/>
        <v>1.3322336190257167</v>
      </c>
      <c r="S48" s="26">
        <f t="shared" si="16"/>
        <v>1.2398253818344203</v>
      </c>
      <c r="T48" s="26">
        <f t="shared" si="16"/>
        <v>1.1590928651346932</v>
      </c>
    </row>
    <row r="49" spans="1:20" ht="15" customHeight="1">
      <c r="A49" s="3" t="s">
        <v>122</v>
      </c>
      <c r="B49" s="26" t="e">
        <f t="shared" si="17"/>
        <v>#DIV/0!</v>
      </c>
      <c r="C49" s="26" t="e">
        <f t="shared" si="18"/>
        <v>#DIV/0!</v>
      </c>
      <c r="D49" s="26">
        <f t="shared" si="18"/>
        <v>0</v>
      </c>
      <c r="E49" s="26">
        <f aca="true" t="shared" si="24" ref="E49:L49">+E13/E$32*100</f>
        <v>0</v>
      </c>
      <c r="F49" s="26">
        <f t="shared" si="24"/>
        <v>0</v>
      </c>
      <c r="G49" s="26">
        <f t="shared" si="24"/>
        <v>0</v>
      </c>
      <c r="H49" s="26">
        <f t="shared" si="24"/>
        <v>0</v>
      </c>
      <c r="I49" s="26">
        <f t="shared" si="24"/>
        <v>0</v>
      </c>
      <c r="J49" s="26">
        <f t="shared" si="24"/>
        <v>0</v>
      </c>
      <c r="K49" s="26">
        <f t="shared" si="24"/>
        <v>0</v>
      </c>
      <c r="L49" s="26">
        <f t="shared" si="24"/>
        <v>0</v>
      </c>
      <c r="M49" s="26">
        <f t="shared" si="20"/>
        <v>0</v>
      </c>
      <c r="N49" s="26">
        <f t="shared" si="20"/>
        <v>0</v>
      </c>
      <c r="O49" s="26">
        <f t="shared" si="20"/>
        <v>0</v>
      </c>
      <c r="P49" s="26">
        <f t="shared" si="20"/>
        <v>0</v>
      </c>
      <c r="Q49" s="26">
        <f t="shared" si="15"/>
        <v>0</v>
      </c>
      <c r="R49" s="26">
        <f t="shared" si="15"/>
        <v>0</v>
      </c>
      <c r="S49" s="26">
        <f t="shared" si="16"/>
        <v>0</v>
      </c>
      <c r="T49" s="26">
        <f t="shared" si="16"/>
        <v>0</v>
      </c>
    </row>
    <row r="50" spans="1:20" ht="15" customHeight="1">
      <c r="A50" s="3" t="s">
        <v>123</v>
      </c>
      <c r="B50" s="26" t="e">
        <f t="shared" si="17"/>
        <v>#DIV/0!</v>
      </c>
      <c r="C50" s="26" t="e">
        <f t="shared" si="18"/>
        <v>#DIV/0!</v>
      </c>
      <c r="D50" s="26">
        <f t="shared" si="18"/>
        <v>0</v>
      </c>
      <c r="E50" s="26">
        <f aca="true" t="shared" si="25" ref="E50:L50">+E14/E$32*100</f>
        <v>0</v>
      </c>
      <c r="F50" s="26">
        <f t="shared" si="25"/>
        <v>0</v>
      </c>
      <c r="G50" s="26">
        <f t="shared" si="25"/>
        <v>0</v>
      </c>
      <c r="H50" s="26">
        <f t="shared" si="25"/>
        <v>0</v>
      </c>
      <c r="I50" s="26">
        <f t="shared" si="25"/>
        <v>0</v>
      </c>
      <c r="J50" s="26">
        <f t="shared" si="25"/>
        <v>0</v>
      </c>
      <c r="K50" s="26">
        <f t="shared" si="25"/>
        <v>0</v>
      </c>
      <c r="L50" s="26">
        <f t="shared" si="25"/>
        <v>0.6864101245041531</v>
      </c>
      <c r="M50" s="26">
        <f t="shared" si="20"/>
        <v>0.83965876383705</v>
      </c>
      <c r="N50" s="26">
        <f t="shared" si="20"/>
        <v>0.9750239215419183</v>
      </c>
      <c r="O50" s="26">
        <f t="shared" si="20"/>
        <v>0.9512663339999937</v>
      </c>
      <c r="P50" s="26">
        <f t="shared" si="20"/>
        <v>0.896989430240721</v>
      </c>
      <c r="Q50" s="26">
        <f t="shared" si="15"/>
        <v>0.9150363488365565</v>
      </c>
      <c r="R50" s="26">
        <f t="shared" si="15"/>
        <v>1.032277379534517</v>
      </c>
      <c r="S50" s="26">
        <f t="shared" si="16"/>
        <v>0.734359898318207</v>
      </c>
      <c r="T50" s="26">
        <f t="shared" si="16"/>
        <v>0.17849714548010442</v>
      </c>
    </row>
    <row r="51" spans="1:20" ht="15" customHeight="1">
      <c r="A51" s="3" t="s">
        <v>124</v>
      </c>
      <c r="B51" s="26" t="e">
        <f t="shared" si="17"/>
        <v>#DIV/0!</v>
      </c>
      <c r="C51" s="26" t="e">
        <f t="shared" si="18"/>
        <v>#DIV/0!</v>
      </c>
      <c r="D51" s="26">
        <f t="shared" si="18"/>
        <v>36.765873984941535</v>
      </c>
      <c r="E51" s="26">
        <f aca="true" t="shared" si="26" ref="E51:L51">+E15/E$32*100</f>
        <v>36.589231141411126</v>
      </c>
      <c r="F51" s="26">
        <f t="shared" si="26"/>
        <v>31.452076396242102</v>
      </c>
      <c r="G51" s="26">
        <f t="shared" si="26"/>
        <v>34.79973689130042</v>
      </c>
      <c r="H51" s="26">
        <f t="shared" si="26"/>
        <v>35.086018956874724</v>
      </c>
      <c r="I51" s="26">
        <f t="shared" si="26"/>
        <v>32.750869491965936</v>
      </c>
      <c r="J51" s="26">
        <f t="shared" si="26"/>
        <v>28.90517502828401</v>
      </c>
      <c r="K51" s="26">
        <f t="shared" si="26"/>
        <v>37.819801726150025</v>
      </c>
      <c r="L51" s="26">
        <f t="shared" si="26"/>
        <v>37.96431101113434</v>
      </c>
      <c r="M51" s="26">
        <f t="shared" si="20"/>
        <v>40.11568110760885</v>
      </c>
      <c r="N51" s="26">
        <f t="shared" si="20"/>
        <v>37.019899449448154</v>
      </c>
      <c r="O51" s="26">
        <f t="shared" si="20"/>
        <v>31.68757946106393</v>
      </c>
      <c r="P51" s="26">
        <f t="shared" si="20"/>
        <v>30.088235835277068</v>
      </c>
      <c r="Q51" s="26">
        <f t="shared" si="15"/>
        <v>31.199481261933897</v>
      </c>
      <c r="R51" s="26">
        <f t="shared" si="15"/>
        <v>31.096003991243155</v>
      </c>
      <c r="S51" s="26">
        <f t="shared" si="16"/>
        <v>30.046787799966424</v>
      </c>
      <c r="T51" s="26">
        <f t="shared" si="16"/>
        <v>27.859934876782283</v>
      </c>
    </row>
    <row r="52" spans="1:20" ht="15" customHeight="1">
      <c r="A52" s="3" t="s">
        <v>125</v>
      </c>
      <c r="B52" s="26" t="e">
        <f t="shared" si="17"/>
        <v>#DIV/0!</v>
      </c>
      <c r="C52" s="26" t="e">
        <f t="shared" si="18"/>
        <v>#DIV/0!</v>
      </c>
      <c r="D52" s="26">
        <f t="shared" si="18"/>
        <v>33.7898472303267</v>
      </c>
      <c r="E52" s="26">
        <f aca="true" t="shared" si="27" ref="E52:L52">+E16/E$32*100</f>
        <v>33.71701926753705</v>
      </c>
      <c r="F52" s="26">
        <f t="shared" si="27"/>
        <v>0</v>
      </c>
      <c r="G52" s="26">
        <f t="shared" si="27"/>
        <v>0</v>
      </c>
      <c r="H52" s="26">
        <f t="shared" si="27"/>
        <v>0</v>
      </c>
      <c r="I52" s="26">
        <f t="shared" si="27"/>
        <v>0</v>
      </c>
      <c r="J52" s="26">
        <f t="shared" si="27"/>
        <v>26.783527625980803</v>
      </c>
      <c r="K52" s="26">
        <f t="shared" si="27"/>
        <v>34.778352382537356</v>
      </c>
      <c r="L52" s="26">
        <f t="shared" si="27"/>
        <v>34.83766746414038</v>
      </c>
      <c r="M52" s="26">
        <f t="shared" si="20"/>
        <v>36.55439893222744</v>
      </c>
      <c r="N52" s="26">
        <f t="shared" si="20"/>
        <v>33.32909195639583</v>
      </c>
      <c r="O52" s="26">
        <f t="shared" si="20"/>
        <v>28.47187038611491</v>
      </c>
      <c r="P52" s="26">
        <f t="shared" si="20"/>
        <v>27.015974942820264</v>
      </c>
      <c r="Q52" s="26">
        <f t="shared" si="15"/>
        <v>28.097692381802748</v>
      </c>
      <c r="R52" s="26">
        <f t="shared" si="15"/>
        <v>28.202629545837897</v>
      </c>
      <c r="S52" s="26">
        <f t="shared" si="16"/>
        <v>27.460106627616483</v>
      </c>
      <c r="T52" s="26">
        <f t="shared" si="16"/>
        <v>24.882878618354994</v>
      </c>
    </row>
    <row r="53" spans="1:20" ht="15" customHeight="1">
      <c r="A53" s="3" t="s">
        <v>126</v>
      </c>
      <c r="B53" s="26" t="e">
        <f t="shared" si="17"/>
        <v>#DIV/0!</v>
      </c>
      <c r="C53" s="26" t="e">
        <f t="shared" si="18"/>
        <v>#DIV/0!</v>
      </c>
      <c r="D53" s="26">
        <f t="shared" si="18"/>
        <v>2.976026754614837</v>
      </c>
      <c r="E53" s="26">
        <f aca="true" t="shared" si="28" ref="E53:L53">+E17/E$32*100</f>
        <v>2.8722118738740794</v>
      </c>
      <c r="F53" s="26">
        <f t="shared" si="28"/>
        <v>0</v>
      </c>
      <c r="G53" s="26">
        <f t="shared" si="28"/>
        <v>0</v>
      </c>
      <c r="H53" s="26">
        <f t="shared" si="28"/>
        <v>0</v>
      </c>
      <c r="I53" s="26">
        <f t="shared" si="28"/>
        <v>0</v>
      </c>
      <c r="J53" s="26">
        <f t="shared" si="28"/>
        <v>2.121647402303204</v>
      </c>
      <c r="K53" s="26">
        <f t="shared" si="28"/>
        <v>3.041449343612673</v>
      </c>
      <c r="L53" s="26">
        <f t="shared" si="28"/>
        <v>3.126643546993963</v>
      </c>
      <c r="M53" s="26">
        <f t="shared" si="20"/>
        <v>3.561282175381401</v>
      </c>
      <c r="N53" s="26">
        <f t="shared" si="20"/>
        <v>3.6908074930523256</v>
      </c>
      <c r="O53" s="26">
        <f t="shared" si="20"/>
        <v>3.215709074949022</v>
      </c>
      <c r="P53" s="26">
        <f t="shared" si="20"/>
        <v>3.072260892456804</v>
      </c>
      <c r="Q53" s="26">
        <f t="shared" si="15"/>
        <v>3.101788880131149</v>
      </c>
      <c r="R53" s="26">
        <f t="shared" si="15"/>
        <v>2.8933744454052555</v>
      </c>
      <c r="S53" s="26">
        <f t="shared" si="16"/>
        <v>2.586681172349942</v>
      </c>
      <c r="T53" s="26">
        <f t="shared" si="16"/>
        <v>2.9770562584272886</v>
      </c>
    </row>
    <row r="54" spans="1:20" ht="15" customHeight="1">
      <c r="A54" s="3" t="s">
        <v>127</v>
      </c>
      <c r="B54" s="26" t="e">
        <f t="shared" si="17"/>
        <v>#DIV/0!</v>
      </c>
      <c r="C54" s="26" t="e">
        <f t="shared" si="18"/>
        <v>#DIV/0!</v>
      </c>
      <c r="D54" s="26">
        <f t="shared" si="18"/>
        <v>0.05312535613267972</v>
      </c>
      <c r="E54" s="26">
        <f aca="true" t="shared" si="29" ref="E54:L54">+E18/E$32*100</f>
        <v>0.04736295208658116</v>
      </c>
      <c r="F54" s="26">
        <f t="shared" si="29"/>
        <v>0.04594702467217052</v>
      </c>
      <c r="G54" s="26">
        <f t="shared" si="29"/>
        <v>0.05204623791638922</v>
      </c>
      <c r="H54" s="26">
        <f t="shared" si="29"/>
        <v>0.047112872209317105</v>
      </c>
      <c r="I54" s="26">
        <f t="shared" si="29"/>
        <v>0.04502551336921443</v>
      </c>
      <c r="J54" s="26">
        <f t="shared" si="29"/>
        <v>0.03785858643046573</v>
      </c>
      <c r="K54" s="26">
        <f t="shared" si="29"/>
        <v>0.039845064527536285</v>
      </c>
      <c r="L54" s="26">
        <f t="shared" si="29"/>
        <v>0.035292360567654946</v>
      </c>
      <c r="M54" s="26">
        <f t="shared" si="20"/>
        <v>0.03172557652183194</v>
      </c>
      <c r="N54" s="26">
        <f t="shared" si="20"/>
        <v>0.034458987732917154</v>
      </c>
      <c r="O54" s="26">
        <f t="shared" si="20"/>
        <v>0.03489136258130516</v>
      </c>
      <c r="P54" s="26">
        <f t="shared" si="20"/>
        <v>0.0395056783441654</v>
      </c>
      <c r="Q54" s="26">
        <f t="shared" si="15"/>
        <v>0.040964983284010985</v>
      </c>
      <c r="R54" s="26">
        <f t="shared" si="15"/>
        <v>0.04575771232003664</v>
      </c>
      <c r="S54" s="26">
        <f t="shared" si="16"/>
        <v>0.047618558883088205</v>
      </c>
      <c r="T54" s="26">
        <f t="shared" si="16"/>
        <v>0.04231574719568523</v>
      </c>
    </row>
    <row r="55" spans="1:20" ht="15" customHeight="1">
      <c r="A55" s="3" t="s">
        <v>128</v>
      </c>
      <c r="B55" s="26" t="e">
        <f t="shared" si="17"/>
        <v>#DIV/0!</v>
      </c>
      <c r="C55" s="26" t="e">
        <f t="shared" si="18"/>
        <v>#DIV/0!</v>
      </c>
      <c r="D55" s="26">
        <f t="shared" si="18"/>
        <v>0.45424321644898125</v>
      </c>
      <c r="E55" s="26">
        <f aca="true" t="shared" si="30" ref="E55:L55">+E19/E$32*100</f>
        <v>0.0014206884656304446</v>
      </c>
      <c r="F55" s="26">
        <f t="shared" si="30"/>
        <v>1.451047966454999</v>
      </c>
      <c r="G55" s="26">
        <f t="shared" si="30"/>
        <v>0.9007958149803557</v>
      </c>
      <c r="H55" s="26">
        <f t="shared" si="30"/>
        <v>2.481145359843092</v>
      </c>
      <c r="I55" s="26">
        <f t="shared" si="30"/>
        <v>1.7613334343332763</v>
      </c>
      <c r="J55" s="26">
        <f t="shared" si="30"/>
        <v>1.0955629049614812</v>
      </c>
      <c r="K55" s="26">
        <f t="shared" si="30"/>
        <v>0.7239092542395063</v>
      </c>
      <c r="L55" s="26">
        <f t="shared" si="30"/>
        <v>0.588025275770858</v>
      </c>
      <c r="M55" s="26">
        <f t="shared" si="20"/>
        <v>0.10691864131080428</v>
      </c>
      <c r="N55" s="26">
        <f t="shared" si="20"/>
        <v>0.10936064850477382</v>
      </c>
      <c r="O55" s="26">
        <f t="shared" si="20"/>
        <v>0.06168712617442637</v>
      </c>
      <c r="P55" s="26">
        <f t="shared" si="20"/>
        <v>0.055817472089494787</v>
      </c>
      <c r="Q55" s="26">
        <f t="shared" si="15"/>
        <v>0.0664163756762067</v>
      </c>
      <c r="R55" s="26">
        <f t="shared" si="15"/>
        <v>0.08965664116639849</v>
      </c>
      <c r="S55" s="26">
        <f t="shared" si="16"/>
        <v>0.06504706762435676</v>
      </c>
      <c r="T55" s="26">
        <f t="shared" si="16"/>
        <v>0.004464669937171874</v>
      </c>
    </row>
    <row r="56" spans="1:20" ht="15" customHeight="1">
      <c r="A56" s="3" t="s">
        <v>129</v>
      </c>
      <c r="B56" s="26" t="e">
        <f t="shared" si="17"/>
        <v>#DIV/0!</v>
      </c>
      <c r="C56" s="26" t="e">
        <f t="shared" si="18"/>
        <v>#DIV/0!</v>
      </c>
      <c r="D56" s="26">
        <f t="shared" si="18"/>
        <v>1.1899008697991775</v>
      </c>
      <c r="E56" s="26">
        <f aca="true" t="shared" si="31" ref="E56:L56">+E20/E$32*100</f>
        <v>0.9465186829537594</v>
      </c>
      <c r="F56" s="26">
        <f t="shared" si="31"/>
        <v>0.8405139770254382</v>
      </c>
      <c r="G56" s="26">
        <f t="shared" si="31"/>
        <v>0.9597364896077472</v>
      </c>
      <c r="H56" s="26">
        <f t="shared" si="31"/>
        <v>0.9116141907731447</v>
      </c>
      <c r="I56" s="26">
        <f t="shared" si="31"/>
        <v>0.8726101215003194</v>
      </c>
      <c r="J56" s="26">
        <f t="shared" si="31"/>
        <v>0.7021908921997708</v>
      </c>
      <c r="K56" s="26">
        <f t="shared" si="31"/>
        <v>0.933284763573642</v>
      </c>
      <c r="L56" s="26">
        <f t="shared" si="31"/>
        <v>0.9043585243784281</v>
      </c>
      <c r="M56" s="26">
        <f t="shared" si="20"/>
        <v>1.0399781921145734</v>
      </c>
      <c r="N56" s="26">
        <f t="shared" si="20"/>
        <v>1.0156777834740116</v>
      </c>
      <c r="O56" s="26">
        <f t="shared" si="20"/>
        <v>1.0152115301401325</v>
      </c>
      <c r="P56" s="26">
        <f t="shared" si="20"/>
        <v>1.2034459283498267</v>
      </c>
      <c r="Q56" s="26">
        <f t="shared" si="15"/>
        <v>1.3143121789653913</v>
      </c>
      <c r="R56" s="26">
        <f t="shared" si="15"/>
        <v>1.4366221079356014</v>
      </c>
      <c r="S56" s="26">
        <f t="shared" si="16"/>
        <v>1.4193777518889115</v>
      </c>
      <c r="T56" s="26">
        <f t="shared" si="16"/>
        <v>1.386647588719626</v>
      </c>
    </row>
    <row r="57" spans="1:20" ht="15" customHeight="1">
      <c r="A57" s="4" t="s">
        <v>130</v>
      </c>
      <c r="B57" s="26" t="e">
        <f t="shared" si="17"/>
        <v>#DIV/0!</v>
      </c>
      <c r="C57" s="26" t="e">
        <f t="shared" si="18"/>
        <v>#DIV/0!</v>
      </c>
      <c r="D57" s="26">
        <f t="shared" si="18"/>
        <v>0.13002859343764755</v>
      </c>
      <c r="E57" s="26">
        <f aca="true" t="shared" si="32" ref="E57:L57">+E21/E$32*100</f>
        <v>0.12386002256693593</v>
      </c>
      <c r="F57" s="26">
        <f t="shared" si="32"/>
        <v>0.11797209037449187</v>
      </c>
      <c r="G57" s="26">
        <f t="shared" si="32"/>
        <v>0.13346625240822482</v>
      </c>
      <c r="H57" s="26">
        <f t="shared" si="32"/>
        <v>0.1432730284953331</v>
      </c>
      <c r="I57" s="26">
        <f t="shared" si="32"/>
        <v>0.12684852751225387</v>
      </c>
      <c r="J57" s="26">
        <f t="shared" si="32"/>
        <v>0.10581165717407845</v>
      </c>
      <c r="K57" s="26">
        <f t="shared" si="32"/>
        <v>0.13176350648933552</v>
      </c>
      <c r="L57" s="26">
        <f t="shared" si="32"/>
        <v>0.13012825684163276</v>
      </c>
      <c r="M57" s="26">
        <f t="shared" si="20"/>
        <v>0.14750668866536534</v>
      </c>
      <c r="N57" s="26">
        <f t="shared" si="20"/>
        <v>0.15738852262281822</v>
      </c>
      <c r="O57" s="26">
        <f t="shared" si="20"/>
        <v>0.15254517101701967</v>
      </c>
      <c r="P57" s="26">
        <f t="shared" si="20"/>
        <v>0.1658601587445368</v>
      </c>
      <c r="Q57" s="26">
        <f t="shared" si="15"/>
        <v>0.17563736583019712</v>
      </c>
      <c r="R57" s="26">
        <f t="shared" si="15"/>
        <v>0.1883896824861664</v>
      </c>
      <c r="S57" s="26">
        <f t="shared" si="16"/>
        <v>0.17583428818968724</v>
      </c>
      <c r="T57" s="26">
        <f t="shared" si="16"/>
        <v>0.19640961643285423</v>
      </c>
    </row>
    <row r="58" spans="1:20" ht="15" customHeight="1">
      <c r="A58" s="3" t="s">
        <v>131</v>
      </c>
      <c r="B58" s="26" t="e">
        <f t="shared" si="17"/>
        <v>#DIV/0!</v>
      </c>
      <c r="C58" s="26" t="e">
        <f t="shared" si="18"/>
        <v>#DIV/0!</v>
      </c>
      <c r="D58" s="26">
        <f t="shared" si="18"/>
        <v>3.8893972928346745</v>
      </c>
      <c r="E58" s="26">
        <f aca="true" t="shared" si="33" ref="E58:L58">+E22/E$32*100</f>
        <v>4.136424511318185</v>
      </c>
      <c r="F58" s="26">
        <f t="shared" si="33"/>
        <v>4.096438729546403</v>
      </c>
      <c r="G58" s="26">
        <f t="shared" si="33"/>
        <v>5.692313456240991</v>
      </c>
      <c r="H58" s="26">
        <f t="shared" si="33"/>
        <v>4.361321380475855</v>
      </c>
      <c r="I58" s="26">
        <f t="shared" si="33"/>
        <v>4.459974636824667</v>
      </c>
      <c r="J58" s="26">
        <f t="shared" si="33"/>
        <v>3.0003376353788007</v>
      </c>
      <c r="K58" s="26">
        <f t="shared" si="33"/>
        <v>6.556299272844747</v>
      </c>
      <c r="L58" s="26">
        <f t="shared" si="33"/>
        <v>7.281924675784297</v>
      </c>
      <c r="M58" s="26">
        <f t="shared" si="20"/>
        <v>4.012095720892171</v>
      </c>
      <c r="N58" s="26">
        <f t="shared" si="20"/>
        <v>4.86068836667742</v>
      </c>
      <c r="O58" s="26">
        <f t="shared" si="20"/>
        <v>4.658665962371857</v>
      </c>
      <c r="P58" s="26">
        <f t="shared" si="20"/>
        <v>4.152819923458412</v>
      </c>
      <c r="Q58" s="26">
        <f t="shared" si="15"/>
        <v>4.410601130785261</v>
      </c>
      <c r="R58" s="26">
        <f t="shared" si="15"/>
        <v>3.5327564117648342</v>
      </c>
      <c r="S58" s="26">
        <f t="shared" si="16"/>
        <v>3.584037267573892</v>
      </c>
      <c r="T58" s="26">
        <f t="shared" si="16"/>
        <v>5.954901454514157</v>
      </c>
    </row>
    <row r="59" spans="1:20" ht="15" customHeight="1">
      <c r="A59" s="3" t="s">
        <v>132</v>
      </c>
      <c r="B59" s="26" t="e">
        <f t="shared" si="17"/>
        <v>#DIV/0!</v>
      </c>
      <c r="C59" s="26" t="e">
        <f t="shared" si="18"/>
        <v>#DIV/0!</v>
      </c>
      <c r="D59" s="26">
        <f t="shared" si="18"/>
        <v>6.051470758347321</v>
      </c>
      <c r="E59" s="26">
        <f aca="true" t="shared" si="34" ref="E59:L59">+E23/E$32*100</f>
        <v>7.721181684644379</v>
      </c>
      <c r="F59" s="26">
        <f t="shared" si="34"/>
        <v>14.124678571965774</v>
      </c>
      <c r="G59" s="26">
        <f t="shared" si="34"/>
        <v>6.785284452485165</v>
      </c>
      <c r="H59" s="26">
        <f t="shared" si="34"/>
        <v>6.691257199582673</v>
      </c>
      <c r="I59" s="26">
        <f t="shared" si="34"/>
        <v>6.615093570787682</v>
      </c>
      <c r="J59" s="26">
        <f t="shared" si="34"/>
        <v>7.91909558241828</v>
      </c>
      <c r="K59" s="26">
        <f t="shared" si="34"/>
        <v>5.834382271831617</v>
      </c>
      <c r="L59" s="26">
        <f t="shared" si="34"/>
        <v>6.12514690773693</v>
      </c>
      <c r="M59" s="26">
        <f t="shared" si="20"/>
        <v>4.274642108771484</v>
      </c>
      <c r="N59" s="26">
        <f t="shared" si="20"/>
        <v>4.2848114531960535</v>
      </c>
      <c r="O59" s="26">
        <f t="shared" si="20"/>
        <v>4.8697536880554955</v>
      </c>
      <c r="P59" s="26">
        <f t="shared" si="20"/>
        <v>7.956050861659005</v>
      </c>
      <c r="Q59" s="26">
        <f t="shared" si="15"/>
        <v>6.843579762994813</v>
      </c>
      <c r="R59" s="26">
        <f t="shared" si="15"/>
        <v>5.344793458505922</v>
      </c>
      <c r="S59" s="26">
        <f t="shared" si="16"/>
        <v>5.686670657149668</v>
      </c>
      <c r="T59" s="26">
        <f t="shared" si="16"/>
        <v>6.038959176062197</v>
      </c>
    </row>
    <row r="60" spans="1:20" ht="15" customHeight="1">
      <c r="A60" s="3" t="s">
        <v>133</v>
      </c>
      <c r="B60" s="26" t="e">
        <f t="shared" si="17"/>
        <v>#DIV/0!</v>
      </c>
      <c r="C60" s="26" t="e">
        <f t="shared" si="18"/>
        <v>#DIV/0!</v>
      </c>
      <c r="D60" s="26">
        <f t="shared" si="18"/>
        <v>2.866862716368008</v>
      </c>
      <c r="E60" s="26">
        <f aca="true" t="shared" si="35" ref="E60:L60">+E24/E$32*100</f>
        <v>3.153528199765607</v>
      </c>
      <c r="F60" s="26">
        <f t="shared" si="35"/>
        <v>1.895021805160129</v>
      </c>
      <c r="G60" s="26">
        <f t="shared" si="35"/>
        <v>1.1875618954332179</v>
      </c>
      <c r="H60" s="26">
        <f t="shared" si="35"/>
        <v>1.033373666724699</v>
      </c>
      <c r="I60" s="26">
        <f t="shared" si="35"/>
        <v>0.41195569411122446</v>
      </c>
      <c r="J60" s="26">
        <f t="shared" si="35"/>
        <v>0.14441229938212863</v>
      </c>
      <c r="K60" s="26">
        <f t="shared" si="35"/>
        <v>0.18170723392298876</v>
      </c>
      <c r="L60" s="26">
        <f t="shared" si="35"/>
        <v>0.0961831837816816</v>
      </c>
      <c r="M60" s="26">
        <f t="shared" si="20"/>
        <v>0.07452062050399871</v>
      </c>
      <c r="N60" s="26">
        <f t="shared" si="20"/>
        <v>0.27216968605187114</v>
      </c>
      <c r="O60" s="26">
        <f t="shared" si="20"/>
        <v>0.011089632498276757</v>
      </c>
      <c r="P60" s="26">
        <f t="shared" si="20"/>
        <v>0.006139037342331122</v>
      </c>
      <c r="Q60" s="26">
        <f t="shared" si="15"/>
        <v>0.026684134944723825</v>
      </c>
      <c r="R60" s="26">
        <f t="shared" si="15"/>
        <v>0.05528892119568817</v>
      </c>
      <c r="S60" s="26">
        <f t="shared" si="16"/>
        <v>0.057010588593660705</v>
      </c>
      <c r="T60" s="26">
        <f t="shared" si="16"/>
        <v>0.26988840118197205</v>
      </c>
    </row>
    <row r="61" spans="1:20" ht="15" customHeight="1">
      <c r="A61" s="3" t="s">
        <v>134</v>
      </c>
      <c r="B61" s="26" t="e">
        <f t="shared" si="17"/>
        <v>#DIV/0!</v>
      </c>
      <c r="C61" s="26" t="e">
        <f t="shared" si="18"/>
        <v>#DIV/0!</v>
      </c>
      <c r="D61" s="26">
        <f t="shared" si="18"/>
        <v>0.02142151456962892</v>
      </c>
      <c r="E61" s="26">
        <f aca="true" t="shared" si="36" ref="E61:L61">+E25/E$32*100</f>
        <v>0.09908801805354876</v>
      </c>
      <c r="F61" s="26">
        <f t="shared" si="36"/>
        <v>0.07436876623755959</v>
      </c>
      <c r="G61" s="26">
        <f t="shared" si="36"/>
        <v>0.1429871411996088</v>
      </c>
      <c r="H61" s="26">
        <f t="shared" si="36"/>
        <v>0.17543488561750314</v>
      </c>
      <c r="I61" s="26">
        <f t="shared" si="36"/>
        <v>0.31958645747488823</v>
      </c>
      <c r="J61" s="26">
        <f t="shared" si="36"/>
        <v>0.38156782918865406</v>
      </c>
      <c r="K61" s="26">
        <f t="shared" si="36"/>
        <v>1.1790360688859338</v>
      </c>
      <c r="L61" s="26">
        <f t="shared" si="36"/>
        <v>0.6754346604170052</v>
      </c>
      <c r="M61" s="26">
        <f t="shared" si="20"/>
        <v>1.360199609051238</v>
      </c>
      <c r="N61" s="26">
        <f t="shared" si="20"/>
        <v>0.005279722328843281</v>
      </c>
      <c r="O61" s="26">
        <f t="shared" si="20"/>
        <v>0.005034659701329268</v>
      </c>
      <c r="P61" s="26">
        <f t="shared" si="20"/>
        <v>0</v>
      </c>
      <c r="Q61" s="26">
        <f t="shared" si="15"/>
        <v>0</v>
      </c>
      <c r="R61" s="26">
        <f t="shared" si="15"/>
        <v>0.03954858454627194</v>
      </c>
      <c r="S61" s="26">
        <f t="shared" si="16"/>
        <v>0</v>
      </c>
      <c r="T61" s="26">
        <f t="shared" si="16"/>
        <v>0.13788478641305907</v>
      </c>
    </row>
    <row r="62" spans="1:20" ht="15" customHeight="1">
      <c r="A62" s="3" t="s">
        <v>135</v>
      </c>
      <c r="B62" s="26" t="e">
        <f t="shared" si="17"/>
        <v>#DIV/0!</v>
      </c>
      <c r="C62" s="26" t="e">
        <f t="shared" si="18"/>
        <v>#DIV/0!</v>
      </c>
      <c r="D62" s="26">
        <f t="shared" si="18"/>
        <v>0.5567237421500859</v>
      </c>
      <c r="E62" s="26">
        <f aca="true" t="shared" si="37" ref="E62:L62">+E26/E$32*100</f>
        <v>0.8489914212427343</v>
      </c>
      <c r="F62" s="26">
        <f t="shared" si="37"/>
        <v>1.01141172277031</v>
      </c>
      <c r="G62" s="26">
        <f t="shared" si="37"/>
        <v>2.115317468532787</v>
      </c>
      <c r="H62" s="26">
        <f t="shared" si="37"/>
        <v>0.6407422934929458</v>
      </c>
      <c r="I62" s="26">
        <f t="shared" si="37"/>
        <v>6.56505615292088</v>
      </c>
      <c r="J62" s="26">
        <f t="shared" si="37"/>
        <v>15.544158433855554</v>
      </c>
      <c r="K62" s="26">
        <f t="shared" si="37"/>
        <v>2.8893339399400917</v>
      </c>
      <c r="L62" s="26">
        <f t="shared" si="37"/>
        <v>0.49821706214757955</v>
      </c>
      <c r="M62" s="26">
        <f t="shared" si="20"/>
        <v>1.3731829563995748</v>
      </c>
      <c r="N62" s="26">
        <f t="shared" si="20"/>
        <v>1.4808565187939635</v>
      </c>
      <c r="O62" s="26">
        <f t="shared" si="20"/>
        <v>4.819724893481822</v>
      </c>
      <c r="P62" s="26">
        <f t="shared" si="20"/>
        <v>3.535607831925542</v>
      </c>
      <c r="Q62" s="26">
        <f t="shared" si="15"/>
        <v>0.6683930119807404</v>
      </c>
      <c r="R62" s="26">
        <f t="shared" si="15"/>
        <v>1.1810196060130458</v>
      </c>
      <c r="S62" s="26">
        <f t="shared" si="16"/>
        <v>1.4079523961585243</v>
      </c>
      <c r="T62" s="26">
        <f t="shared" si="16"/>
        <v>4.910330062828126</v>
      </c>
    </row>
    <row r="63" spans="1:20" ht="15" customHeight="1">
      <c r="A63" s="3" t="s">
        <v>136</v>
      </c>
      <c r="B63" s="26" t="e">
        <f t="shared" si="17"/>
        <v>#DIV/0!</v>
      </c>
      <c r="C63" s="26" t="e">
        <f t="shared" si="18"/>
        <v>#DIV/0!</v>
      </c>
      <c r="D63" s="26">
        <f t="shared" si="18"/>
        <v>5.780081590264693</v>
      </c>
      <c r="E63" s="26">
        <f aca="true" t="shared" si="38" ref="E63:L63">+E27/E$32*100</f>
        <v>4.858414387612237</v>
      </c>
      <c r="F63" s="26">
        <f t="shared" si="38"/>
        <v>6.346128888837583</v>
      </c>
      <c r="G63" s="26">
        <f t="shared" si="38"/>
        <v>6.107041827021866</v>
      </c>
      <c r="H63" s="26">
        <f t="shared" si="38"/>
        <v>7.941212680991801</v>
      </c>
      <c r="I63" s="26">
        <f t="shared" si="38"/>
        <v>6.868007005565009</v>
      </c>
      <c r="J63" s="26">
        <f t="shared" si="38"/>
        <v>6.627904787647684</v>
      </c>
      <c r="K63" s="26">
        <f t="shared" si="38"/>
        <v>5.474471421728579</v>
      </c>
      <c r="L63" s="26">
        <f t="shared" si="38"/>
        <v>6.588022318310475</v>
      </c>
      <c r="M63" s="26">
        <f t="shared" si="20"/>
        <v>6.250162722895883</v>
      </c>
      <c r="N63" s="26">
        <f t="shared" si="20"/>
        <v>6.359478342315021</v>
      </c>
      <c r="O63" s="26">
        <f t="shared" si="20"/>
        <v>7.077694500529141</v>
      </c>
      <c r="P63" s="26">
        <f t="shared" si="20"/>
        <v>5.507795692837247</v>
      </c>
      <c r="Q63" s="26">
        <f t="shared" si="15"/>
        <v>6.44134535073991</v>
      </c>
      <c r="R63" s="26">
        <f t="shared" si="15"/>
        <v>8.840354426504987</v>
      </c>
      <c r="S63" s="26">
        <f t="shared" si="16"/>
        <v>8.641461299124915</v>
      </c>
      <c r="T63" s="26">
        <f t="shared" si="16"/>
        <v>6.591179676965889</v>
      </c>
    </row>
    <row r="64" spans="1:20" ht="15" customHeight="1">
      <c r="A64" s="3" t="s">
        <v>137</v>
      </c>
      <c r="B64" s="26" t="e">
        <f t="shared" si="17"/>
        <v>#DIV/0!</v>
      </c>
      <c r="C64" s="26" t="e">
        <f t="shared" si="18"/>
        <v>#DIV/0!</v>
      </c>
      <c r="D64" s="26">
        <f t="shared" si="18"/>
        <v>1.774772482093756</v>
      </c>
      <c r="E64" s="26">
        <f aca="true" t="shared" si="39" ref="E64:L64">+E28/E$32*100</f>
        <v>1.2530472266860522</v>
      </c>
      <c r="F64" s="26">
        <f t="shared" si="39"/>
        <v>0.8479998264961992</v>
      </c>
      <c r="G64" s="26">
        <f t="shared" si="39"/>
        <v>0.7129851790854076</v>
      </c>
      <c r="H64" s="26">
        <f t="shared" si="39"/>
        <v>0.9291142906574958</v>
      </c>
      <c r="I64" s="26">
        <f t="shared" si="39"/>
        <v>0.7502837358311665</v>
      </c>
      <c r="J64" s="26">
        <f t="shared" si="39"/>
        <v>0.5520757567491691</v>
      </c>
      <c r="K64" s="26">
        <f t="shared" si="39"/>
        <v>0.8135778240232421</v>
      </c>
      <c r="L64" s="26">
        <f t="shared" si="39"/>
        <v>1.0516893424464737</v>
      </c>
      <c r="M64" s="26">
        <f t="shared" si="20"/>
        <v>1.1770878576045776</v>
      </c>
      <c r="N64" s="26">
        <f t="shared" si="20"/>
        <v>1.085933288596486</v>
      </c>
      <c r="O64" s="26">
        <f t="shared" si="20"/>
        <v>1.0901627265575957</v>
      </c>
      <c r="P64" s="26">
        <f t="shared" si="20"/>
        <v>0.5396868418668901</v>
      </c>
      <c r="Q64" s="26">
        <f t="shared" si="15"/>
        <v>0.5439049794454403</v>
      </c>
      <c r="R64" s="26">
        <f t="shared" si="15"/>
        <v>0.5717736610777265</v>
      </c>
      <c r="S64" s="26">
        <f t="shared" si="16"/>
        <v>0.7387751205326617</v>
      </c>
      <c r="T64" s="26">
        <f t="shared" si="16"/>
        <v>0.5357245316579167</v>
      </c>
    </row>
    <row r="65" spans="1:20" ht="15" customHeight="1">
      <c r="A65" s="3" t="s">
        <v>138</v>
      </c>
      <c r="B65" s="26" t="e">
        <f t="shared" si="17"/>
        <v>#DIV/0!</v>
      </c>
      <c r="C65" s="26" t="e">
        <f t="shared" si="18"/>
        <v>#DIV/0!</v>
      </c>
      <c r="D65" s="26">
        <f t="shared" si="18"/>
        <v>3.4981333292204027</v>
      </c>
      <c r="E65" s="26">
        <f aca="true" t="shared" si="40" ref="E65:L65">+E29/E$32*100</f>
        <v>3.8898850382895556</v>
      </c>
      <c r="F65" s="26">
        <f t="shared" si="40"/>
        <v>4.293869264186472</v>
      </c>
      <c r="G65" s="26">
        <f t="shared" si="40"/>
        <v>5.5271366573916865</v>
      </c>
      <c r="H65" s="26">
        <f t="shared" si="40"/>
        <v>7.010887123090242</v>
      </c>
      <c r="I65" s="26">
        <f t="shared" si="40"/>
        <v>8.716142707695282</v>
      </c>
      <c r="J65" s="26">
        <f t="shared" si="40"/>
        <v>10.317323663155598</v>
      </c>
      <c r="K65" s="26">
        <f t="shared" si="40"/>
        <v>6.732441937411304</v>
      </c>
      <c r="L65" s="26">
        <f t="shared" si="40"/>
        <v>7.480731734847904</v>
      </c>
      <c r="M65" s="26">
        <f t="shared" si="20"/>
        <v>7.1365305012968685</v>
      </c>
      <c r="N65" s="26">
        <f t="shared" si="20"/>
        <v>8.505632671766525</v>
      </c>
      <c r="O65" s="26">
        <f t="shared" si="20"/>
        <v>14.280352265605229</v>
      </c>
      <c r="P65" s="26">
        <f t="shared" si="20"/>
        <v>15.324594080481896</v>
      </c>
      <c r="Q65" s="26">
        <f t="shared" si="15"/>
        <v>12.552543280642755</v>
      </c>
      <c r="R65" s="26">
        <f t="shared" si="15"/>
        <v>8.547042349217561</v>
      </c>
      <c r="S65" s="26">
        <f t="shared" si="16"/>
        <v>7.844765434542103</v>
      </c>
      <c r="T65" s="26">
        <f t="shared" si="16"/>
        <v>8.562681097053677</v>
      </c>
    </row>
    <row r="66" spans="1:20" ht="15" customHeight="1">
      <c r="A66" s="3" t="s">
        <v>188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41" ref="N66:P67">+N30/N$32*100</f>
        <v>0.3836598225626118</v>
      </c>
      <c r="O66" s="26">
        <f t="shared" si="41"/>
        <v>0.3663091277711327</v>
      </c>
      <c r="P66" s="26">
        <f t="shared" si="41"/>
        <v>0.33791243008220295</v>
      </c>
      <c r="Q66" s="26">
        <f t="shared" si="15"/>
        <v>0.34137486070009154</v>
      </c>
      <c r="R66" s="26">
        <f t="shared" si="15"/>
        <v>0.40339556237197377</v>
      </c>
      <c r="S66" s="26">
        <f t="shared" si="16"/>
        <v>0.2653006330615325</v>
      </c>
      <c r="T66" s="26">
        <f t="shared" si="16"/>
        <v>0</v>
      </c>
    </row>
    <row r="67" spans="1:20" ht="15" customHeight="1">
      <c r="A67" s="3" t="s">
        <v>189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41"/>
        <v>1.8320636481086185</v>
      </c>
      <c r="O67" s="26">
        <f t="shared" si="41"/>
        <v>3.485790969292423</v>
      </c>
      <c r="P67" s="26">
        <f t="shared" si="41"/>
        <v>7.564992413777485</v>
      </c>
      <c r="Q67" s="26">
        <f t="shared" si="15"/>
        <v>5.76164903781599</v>
      </c>
      <c r="R67" s="26">
        <f t="shared" si="15"/>
        <v>4.67266526414203</v>
      </c>
      <c r="S67" s="26">
        <f t="shared" si="16"/>
        <v>4.14217557750816</v>
      </c>
      <c r="T67" s="26">
        <f t="shared" si="16"/>
        <v>3.481205353300628</v>
      </c>
    </row>
    <row r="68" spans="1:20" ht="15" customHeight="1">
      <c r="A68" s="3" t="s">
        <v>0</v>
      </c>
      <c r="B68" s="27" t="e">
        <f aca="true" t="shared" si="42" ref="B68:N68">SUM(B40:B65)-B52-B53</f>
        <v>#DIV/0!</v>
      </c>
      <c r="C68" s="27" t="e">
        <f t="shared" si="42"/>
        <v>#DIV/0!</v>
      </c>
      <c r="D68" s="27">
        <f t="shared" si="42"/>
        <v>99.99999999999999</v>
      </c>
      <c r="E68" s="27">
        <f t="shared" si="42"/>
        <v>100</v>
      </c>
      <c r="F68" s="27">
        <f t="shared" si="42"/>
        <v>99.99999999999997</v>
      </c>
      <c r="G68" s="27">
        <f t="shared" si="42"/>
        <v>100</v>
      </c>
      <c r="H68" s="27">
        <f t="shared" si="42"/>
        <v>100</v>
      </c>
      <c r="I68" s="27">
        <f t="shared" si="42"/>
        <v>99.99999999999997</v>
      </c>
      <c r="J68" s="27">
        <f t="shared" si="42"/>
        <v>100</v>
      </c>
      <c r="K68" s="27">
        <f t="shared" si="42"/>
        <v>100</v>
      </c>
      <c r="L68" s="27">
        <f t="shared" si="42"/>
        <v>99.99999999999999</v>
      </c>
      <c r="M68" s="27">
        <f t="shared" si="42"/>
        <v>100.00000000000003</v>
      </c>
      <c r="N68" s="27">
        <f t="shared" si="42"/>
        <v>100</v>
      </c>
      <c r="O68" s="27">
        <f>SUM(O40:O65)-O52-O53</f>
        <v>99.99999999999997</v>
      </c>
      <c r="P68" s="27">
        <f>SUM(P40:P65)-P52-P53</f>
        <v>100.00000000000001</v>
      </c>
      <c r="Q68" s="27">
        <f>SUM(Q40:Q65)-Q52-Q53</f>
        <v>100.00000000000003</v>
      </c>
      <c r="R68" s="27">
        <f>SUM(R40:R65)-R52-R53</f>
        <v>100</v>
      </c>
      <c r="S68" s="27">
        <f>SUM(S40:S65)-S52-S53</f>
        <v>100.00000000000001</v>
      </c>
      <c r="T68" s="27">
        <f>SUM(T40:T65)-T52-T53</f>
        <v>100.00000000000001</v>
      </c>
    </row>
    <row r="69" spans="1:20" ht="15" customHeight="1">
      <c r="A69" s="3" t="s">
        <v>1</v>
      </c>
      <c r="B69" s="26" t="e">
        <f>+B33/$B$32*100</f>
        <v>#DIV/0!</v>
      </c>
      <c r="C69" s="26" t="e">
        <f aca="true" t="shared" si="43" ref="C69:D72">+C33/C$32*100</f>
        <v>#DIV/0!</v>
      </c>
      <c r="D69" s="26">
        <f t="shared" si="43"/>
        <v>73.78696389446561</v>
      </c>
      <c r="E69" s="26">
        <f aca="true" t="shared" si="44" ref="E69:L69">+E33/E$32*100</f>
        <v>72.96764011840138</v>
      </c>
      <c r="F69" s="26">
        <f t="shared" si="44"/>
        <v>64.90054839094465</v>
      </c>
      <c r="G69" s="26">
        <f t="shared" si="44"/>
        <v>69.73537336561294</v>
      </c>
      <c r="H69" s="26">
        <f t="shared" si="44"/>
        <v>67.68062390025523</v>
      </c>
      <c r="I69" s="26">
        <f t="shared" si="44"/>
        <v>62.533107955443356</v>
      </c>
      <c r="J69" s="26">
        <f t="shared" si="44"/>
        <v>53.6095585578888</v>
      </c>
      <c r="K69" s="26">
        <f t="shared" si="44"/>
        <v>68.54979250510901</v>
      </c>
      <c r="L69" s="26">
        <f t="shared" si="44"/>
        <v>68.58013805753673</v>
      </c>
      <c r="M69" s="26">
        <f aca="true" t="shared" si="45" ref="M69:N72">+M33/M$32*100</f>
        <v>73.04717438049346</v>
      </c>
      <c r="N69" s="26">
        <f t="shared" si="45"/>
        <v>71.86272299567221</v>
      </c>
      <c r="O69" s="26">
        <f aca="true" t="shared" si="46" ref="O69:P72">+O33/O$32*100</f>
        <v>61.95807784386768</v>
      </c>
      <c r="P69" s="26">
        <f t="shared" si="46"/>
        <v>61.552182171244816</v>
      </c>
      <c r="Q69" s="26">
        <f aca="true" t="shared" si="47" ref="Q69:R72">+Q33/Q$32*100</f>
        <v>66.95658242799456</v>
      </c>
      <c r="R69" s="26">
        <f t="shared" si="47"/>
        <v>70.1727541495858</v>
      </c>
      <c r="S69" s="26">
        <f>+S33/S$32*100</f>
        <v>70.37906812862163</v>
      </c>
      <c r="T69" s="26">
        <f>+T33/T$32*100</f>
        <v>65.41092893823335</v>
      </c>
    </row>
    <row r="70" spans="1:20" ht="15" customHeight="1">
      <c r="A70" s="3" t="s">
        <v>174</v>
      </c>
      <c r="B70" s="26" t="e">
        <f>+B34/$B$32*100</f>
        <v>#DIV/0!</v>
      </c>
      <c r="C70" s="26" t="e">
        <f t="shared" si="43"/>
        <v>#DIV/0!</v>
      </c>
      <c r="D70" s="26">
        <f t="shared" si="43"/>
        <v>26.213036105534375</v>
      </c>
      <c r="E70" s="26">
        <f aca="true" t="shared" si="48" ref="E70:L70">+E34/E$32*100</f>
        <v>27.032359881598623</v>
      </c>
      <c r="F70" s="26">
        <f t="shared" si="48"/>
        <v>35.09945160905536</v>
      </c>
      <c r="G70" s="26">
        <f t="shared" si="48"/>
        <v>30.264626634387053</v>
      </c>
      <c r="H70" s="26">
        <f t="shared" si="48"/>
        <v>32.31937609974479</v>
      </c>
      <c r="I70" s="26">
        <f t="shared" si="48"/>
        <v>37.46689204455665</v>
      </c>
      <c r="J70" s="26">
        <f t="shared" si="48"/>
        <v>46.3904414421112</v>
      </c>
      <c r="K70" s="26">
        <f t="shared" si="48"/>
        <v>31.450207494890986</v>
      </c>
      <c r="L70" s="26">
        <f t="shared" si="48"/>
        <v>31.419861942463267</v>
      </c>
      <c r="M70" s="26">
        <f t="shared" si="45"/>
        <v>26.952825619506537</v>
      </c>
      <c r="N70" s="26">
        <f t="shared" si="45"/>
        <v>28.13727700432779</v>
      </c>
      <c r="O70" s="26">
        <f t="shared" si="46"/>
        <v>38.04192215613232</v>
      </c>
      <c r="P70" s="26">
        <f t="shared" si="46"/>
        <v>38.447817828755184</v>
      </c>
      <c r="Q70" s="26">
        <f t="shared" si="47"/>
        <v>33.04341757200544</v>
      </c>
      <c r="R70" s="26">
        <f t="shared" si="47"/>
        <v>29.8272458504142</v>
      </c>
      <c r="S70" s="26">
        <f>+S34/S$32*100</f>
        <v>29.62093187137838</v>
      </c>
      <c r="T70" s="26">
        <f>+T34/T$32*100</f>
        <v>34.589071061766646</v>
      </c>
    </row>
    <row r="71" spans="1:20" ht="15" customHeight="1">
      <c r="A71" s="3" t="s">
        <v>12</v>
      </c>
      <c r="B71" s="26" t="e">
        <f>+B35/$B$32*100</f>
        <v>#DIV/0!</v>
      </c>
      <c r="C71" s="26" t="e">
        <f t="shared" si="43"/>
        <v>#DIV/0!</v>
      </c>
      <c r="D71" s="26">
        <f t="shared" si="43"/>
        <v>43.55321661178475</v>
      </c>
      <c r="E71" s="26">
        <f aca="true" t="shared" si="49" ref="E71:L71">+E35/E$32*100</f>
        <v>41.63913832643299</v>
      </c>
      <c r="F71" s="26">
        <f t="shared" si="49"/>
        <v>40.36474976449308</v>
      </c>
      <c r="G71" s="26">
        <f t="shared" si="49"/>
        <v>40.69880620028087</v>
      </c>
      <c r="H71" s="26">
        <f t="shared" si="49"/>
        <v>40.81979651795017</v>
      </c>
      <c r="I71" s="26">
        <f t="shared" si="49"/>
        <v>42.35792311901755</v>
      </c>
      <c r="J71" s="26">
        <f t="shared" si="49"/>
        <v>46.09041729781488</v>
      </c>
      <c r="K71" s="26">
        <f t="shared" si="49"/>
        <v>37.06331226182055</v>
      </c>
      <c r="L71" s="26">
        <f t="shared" si="49"/>
        <v>34.87015023734441</v>
      </c>
      <c r="M71" s="26">
        <f t="shared" si="45"/>
        <v>37.000919179611074</v>
      </c>
      <c r="N71" s="26">
        <f t="shared" si="45"/>
        <v>37.592520534160066</v>
      </c>
      <c r="O71" s="26">
        <f t="shared" si="46"/>
        <v>38.244077960618256</v>
      </c>
      <c r="P71" s="26">
        <f t="shared" si="46"/>
        <v>35.60443510949071</v>
      </c>
      <c r="Q71" s="26">
        <f t="shared" si="47"/>
        <v>36.73715046059055</v>
      </c>
      <c r="R71" s="26">
        <f t="shared" si="47"/>
        <v>42.272809695572796</v>
      </c>
      <c r="S71" s="26">
        <f>+S35/S$32*100</f>
        <v>42.75801890528438</v>
      </c>
      <c r="T71" s="26">
        <f>+T35/T$32*100</f>
        <v>45.13602002467223</v>
      </c>
    </row>
    <row r="72" spans="1:20" ht="15" customHeight="1">
      <c r="A72" s="3" t="s">
        <v>11</v>
      </c>
      <c r="B72" s="26" t="e">
        <f>+B36/$B$32*100</f>
        <v>#DIV/0!</v>
      </c>
      <c r="C72" s="26" t="e">
        <f t="shared" si="43"/>
        <v>#DIV/0!</v>
      </c>
      <c r="D72" s="26">
        <f t="shared" si="43"/>
        <v>56.44678338821525</v>
      </c>
      <c r="E72" s="26">
        <f aca="true" t="shared" si="50" ref="E72:L72">+E36/E$32*100</f>
        <v>58.36086167356701</v>
      </c>
      <c r="F72" s="26">
        <f t="shared" si="50"/>
        <v>59.63525023550692</v>
      </c>
      <c r="G72" s="26">
        <f t="shared" si="50"/>
        <v>59.30119379971912</v>
      </c>
      <c r="H72" s="26">
        <f t="shared" si="50"/>
        <v>59.18020348204983</v>
      </c>
      <c r="I72" s="26">
        <f t="shared" si="50"/>
        <v>57.64207688098245</v>
      </c>
      <c r="J72" s="26">
        <f t="shared" si="50"/>
        <v>53.90958270218512</v>
      </c>
      <c r="K72" s="26">
        <f t="shared" si="50"/>
        <v>62.93668773817945</v>
      </c>
      <c r="L72" s="26">
        <f t="shared" si="50"/>
        <v>65.1298497626556</v>
      </c>
      <c r="M72" s="26">
        <f t="shared" si="45"/>
        <v>62.99908082038892</v>
      </c>
      <c r="N72" s="26">
        <f t="shared" si="45"/>
        <v>62.407479465839934</v>
      </c>
      <c r="O72" s="26">
        <f t="shared" si="46"/>
        <v>61.75592203938174</v>
      </c>
      <c r="P72" s="26">
        <f t="shared" si="46"/>
        <v>64.39556489050929</v>
      </c>
      <c r="Q72" s="26">
        <f t="shared" si="47"/>
        <v>63.26284953940945</v>
      </c>
      <c r="R72" s="26">
        <f t="shared" si="47"/>
        <v>57.72719030442721</v>
      </c>
      <c r="S72" s="26">
        <f>+S36/S$32*100</f>
        <v>57.24198109471562</v>
      </c>
      <c r="T72" s="26">
        <f>+T36/T$32*100</f>
        <v>54.86397997532777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printOptions/>
  <pageMargins left="0.7874015748031497" right="0.7874015748031497" top="0.67" bottom="0.7874015748031497" header="0.5118110236220472" footer="0.5118110236220472"/>
  <pageSetup firstPageNumber="2" useFirstPageNumber="1" horizontalDpi="300" verticalDpi="3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view="pageBreakPreview" zoomScaleSheetLayoutView="100" workbookViewId="0" topLeftCell="A1">
      <pane xSplit="1" ySplit="3" topLeftCell="Q3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20" sqref="T20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5" width="9.50390625" style="13" customWidth="1"/>
    <col min="16" max="16384" width="9.00390625" style="13" customWidth="1"/>
  </cols>
  <sheetData>
    <row r="1" spans="1:19" ht="18" customHeight="1">
      <c r="A1" s="30" t="s">
        <v>98</v>
      </c>
      <c r="L1" s="71" t="str">
        <f>'財政指標'!$M$1</f>
        <v>二宮町</v>
      </c>
      <c r="S1" s="71" t="str">
        <f>'財政指標'!$M$1</f>
        <v>二宮町</v>
      </c>
    </row>
    <row r="2" spans="13:20" ht="18" customHeight="1">
      <c r="M2" s="22" t="s">
        <v>171</v>
      </c>
      <c r="T2" s="22" t="s">
        <v>171</v>
      </c>
    </row>
    <row r="3" spans="1:20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83</v>
      </c>
      <c r="L3" s="7" t="s">
        <v>84</v>
      </c>
      <c r="M3" s="7" t="s">
        <v>176</v>
      </c>
      <c r="N3" s="7" t="s">
        <v>184</v>
      </c>
      <c r="O3" s="2" t="s">
        <v>186</v>
      </c>
      <c r="P3" s="2" t="s">
        <v>187</v>
      </c>
      <c r="Q3" s="2" t="s">
        <v>194</v>
      </c>
      <c r="R3" s="2" t="s">
        <v>197</v>
      </c>
      <c r="S3" s="2" t="s">
        <v>198</v>
      </c>
      <c r="T3" s="2" t="s">
        <v>200</v>
      </c>
    </row>
    <row r="4" spans="1:20" ht="18" customHeight="1">
      <c r="A4" s="14" t="s">
        <v>41</v>
      </c>
      <c r="B4" s="16">
        <f aca="true" t="shared" si="0" ref="B4:J4">SUM(B5:B8)</f>
        <v>0</v>
      </c>
      <c r="C4" s="16">
        <f t="shared" si="0"/>
        <v>0</v>
      </c>
      <c r="D4" s="16">
        <f t="shared" si="0"/>
        <v>775286</v>
      </c>
      <c r="E4" s="16">
        <f t="shared" si="0"/>
        <v>818198</v>
      </c>
      <c r="F4" s="16">
        <f t="shared" si="0"/>
        <v>812418</v>
      </c>
      <c r="G4" s="16">
        <f t="shared" si="0"/>
        <v>680031</v>
      </c>
      <c r="H4" s="16">
        <f t="shared" si="0"/>
        <v>655519</v>
      </c>
      <c r="I4" s="16">
        <f t="shared" si="0"/>
        <v>681418</v>
      </c>
      <c r="J4" s="16">
        <f t="shared" si="0"/>
        <v>704809</v>
      </c>
      <c r="K4" s="16">
        <f aca="true" t="shared" si="1" ref="K4:P4">SUM(K5:K8)</f>
        <v>585553</v>
      </c>
      <c r="L4" s="16">
        <f t="shared" si="1"/>
        <v>577786</v>
      </c>
      <c r="M4" s="16">
        <f t="shared" si="1"/>
        <v>635330</v>
      </c>
      <c r="N4" s="16">
        <f t="shared" si="1"/>
        <v>639223</v>
      </c>
      <c r="O4" s="16">
        <f t="shared" si="1"/>
        <v>577824</v>
      </c>
      <c r="P4" s="16">
        <f t="shared" si="1"/>
        <v>539440</v>
      </c>
      <c r="Q4" s="16">
        <f>SUM(Q5:Q8)</f>
        <v>571507</v>
      </c>
      <c r="R4" s="16">
        <f>SUM(R5:R8)</f>
        <v>594243</v>
      </c>
      <c r="S4" s="16">
        <f>SUM(S5:S8)</f>
        <v>671485</v>
      </c>
      <c r="T4" s="16">
        <f>SUM(T5:T8)</f>
        <v>802814</v>
      </c>
    </row>
    <row r="5" spans="1:20" ht="18" customHeight="1">
      <c r="A5" s="14" t="s">
        <v>42</v>
      </c>
      <c r="B5" s="16"/>
      <c r="C5" s="16"/>
      <c r="D5" s="16">
        <v>7996</v>
      </c>
      <c r="E5" s="16">
        <v>8276</v>
      </c>
      <c r="F5" s="16">
        <v>9334</v>
      </c>
      <c r="G5" s="16">
        <v>8677</v>
      </c>
      <c r="H5" s="16">
        <v>8313</v>
      </c>
      <c r="I5" s="16">
        <v>11349</v>
      </c>
      <c r="J5" s="16">
        <v>11315</v>
      </c>
      <c r="K5" s="16">
        <v>11342</v>
      </c>
      <c r="L5" s="16">
        <v>11257</v>
      </c>
      <c r="M5" s="16">
        <v>11023</v>
      </c>
      <c r="N5" s="16">
        <v>11420</v>
      </c>
      <c r="O5" s="16">
        <v>11364</v>
      </c>
      <c r="P5" s="16">
        <v>11201</v>
      </c>
      <c r="Q5" s="16">
        <v>11229</v>
      </c>
      <c r="R5" s="16">
        <v>19172</v>
      </c>
      <c r="S5" s="16">
        <v>24244</v>
      </c>
      <c r="T5" s="16">
        <v>22880</v>
      </c>
    </row>
    <row r="6" spans="1:20" ht="18" customHeight="1">
      <c r="A6" s="14" t="s">
        <v>43</v>
      </c>
      <c r="B6" s="17"/>
      <c r="C6" s="17"/>
      <c r="D6" s="17">
        <v>542410</v>
      </c>
      <c r="E6" s="17">
        <v>621214</v>
      </c>
      <c r="F6" s="17">
        <v>664229</v>
      </c>
      <c r="G6" s="17">
        <v>532108</v>
      </c>
      <c r="H6" s="17">
        <v>521713</v>
      </c>
      <c r="I6" s="17">
        <v>533113</v>
      </c>
      <c r="J6" s="17">
        <v>577043</v>
      </c>
      <c r="K6" s="17">
        <v>488680</v>
      </c>
      <c r="L6" s="17">
        <v>481692</v>
      </c>
      <c r="M6" s="17">
        <v>473861</v>
      </c>
      <c r="N6" s="17">
        <v>484584</v>
      </c>
      <c r="O6" s="17">
        <v>477339</v>
      </c>
      <c r="P6" s="17">
        <v>442005</v>
      </c>
      <c r="Q6" s="17">
        <v>450709</v>
      </c>
      <c r="R6" s="17">
        <v>442497</v>
      </c>
      <c r="S6" s="17">
        <v>519064</v>
      </c>
      <c r="T6" s="17">
        <v>670476</v>
      </c>
    </row>
    <row r="7" spans="1:20" ht="18" customHeight="1">
      <c r="A7" s="14" t="s">
        <v>44</v>
      </c>
      <c r="B7" s="17"/>
      <c r="C7" s="17"/>
      <c r="D7" s="17">
        <v>24018</v>
      </c>
      <c r="E7" s="17">
        <v>22952</v>
      </c>
      <c r="F7" s="17">
        <v>20412</v>
      </c>
      <c r="G7" s="17">
        <v>26289</v>
      </c>
      <c r="H7" s="17">
        <v>27161</v>
      </c>
      <c r="I7" s="17">
        <v>28508</v>
      </c>
      <c r="J7" s="17">
        <v>27909</v>
      </c>
      <c r="K7" s="17">
        <v>33059</v>
      </c>
      <c r="L7" s="17">
        <v>32994</v>
      </c>
      <c r="M7" s="17">
        <v>32862</v>
      </c>
      <c r="N7" s="17">
        <v>33411</v>
      </c>
      <c r="O7" s="17">
        <v>31771</v>
      </c>
      <c r="P7" s="17">
        <v>32025</v>
      </c>
      <c r="Q7" s="17">
        <v>36726</v>
      </c>
      <c r="R7" s="17">
        <v>35340</v>
      </c>
      <c r="S7" s="17">
        <v>35725</v>
      </c>
      <c r="T7" s="17">
        <v>36300</v>
      </c>
    </row>
    <row r="8" spans="1:20" ht="18" customHeight="1">
      <c r="A8" s="14" t="s">
        <v>45</v>
      </c>
      <c r="B8" s="17"/>
      <c r="C8" s="17"/>
      <c r="D8" s="17">
        <v>200862</v>
      </c>
      <c r="E8" s="17">
        <v>165756</v>
      </c>
      <c r="F8" s="17">
        <v>118443</v>
      </c>
      <c r="G8" s="17">
        <v>112957</v>
      </c>
      <c r="H8" s="17">
        <v>98332</v>
      </c>
      <c r="I8" s="17">
        <v>108448</v>
      </c>
      <c r="J8" s="17">
        <v>88542</v>
      </c>
      <c r="K8" s="17">
        <v>52472</v>
      </c>
      <c r="L8" s="17">
        <v>51843</v>
      </c>
      <c r="M8" s="17">
        <v>117584</v>
      </c>
      <c r="N8" s="17">
        <v>109808</v>
      </c>
      <c r="O8" s="17">
        <v>57350</v>
      </c>
      <c r="P8" s="17">
        <v>54209</v>
      </c>
      <c r="Q8" s="17">
        <v>72843</v>
      </c>
      <c r="R8" s="17">
        <v>97234</v>
      </c>
      <c r="S8" s="17">
        <v>92452</v>
      </c>
      <c r="T8" s="17">
        <v>73158</v>
      </c>
    </row>
    <row r="9" spans="1:20" ht="18" customHeight="1">
      <c r="A9" s="14" t="s">
        <v>46</v>
      </c>
      <c r="B9" s="16"/>
      <c r="C9" s="16"/>
      <c r="D9" s="16">
        <v>514641</v>
      </c>
      <c r="E9" s="16">
        <v>549841</v>
      </c>
      <c r="F9" s="16">
        <v>625487</v>
      </c>
      <c r="G9" s="16">
        <v>641947</v>
      </c>
      <c r="H9" s="16">
        <v>663340</v>
      </c>
      <c r="I9" s="16">
        <v>679445</v>
      </c>
      <c r="J9" s="16">
        <v>653547</v>
      </c>
      <c r="K9" s="16">
        <v>689893</v>
      </c>
      <c r="L9" s="16">
        <v>723563</v>
      </c>
      <c r="M9" s="16">
        <v>666710</v>
      </c>
      <c r="N9" s="16">
        <v>723982</v>
      </c>
      <c r="O9" s="16">
        <v>683786</v>
      </c>
      <c r="P9" s="16">
        <v>676833</v>
      </c>
      <c r="Q9" s="16">
        <v>703790</v>
      </c>
      <c r="R9" s="16">
        <v>745673</v>
      </c>
      <c r="S9" s="16">
        <v>724498</v>
      </c>
      <c r="T9" s="16">
        <v>763514</v>
      </c>
    </row>
    <row r="10" spans="1:20" ht="18" customHeight="1">
      <c r="A10" s="14" t="s">
        <v>47</v>
      </c>
      <c r="B10" s="16"/>
      <c r="C10" s="16"/>
      <c r="D10" s="16">
        <v>514628</v>
      </c>
      <c r="E10" s="16">
        <v>549826</v>
      </c>
      <c r="F10" s="16">
        <v>625472</v>
      </c>
      <c r="G10" s="16">
        <v>641932</v>
      </c>
      <c r="H10" s="16">
        <v>663327</v>
      </c>
      <c r="I10" s="16">
        <v>679433</v>
      </c>
      <c r="J10" s="16">
        <v>653534</v>
      </c>
      <c r="K10" s="16">
        <v>689881</v>
      </c>
      <c r="L10" s="16">
        <v>723542</v>
      </c>
      <c r="M10" s="16">
        <v>666690</v>
      </c>
      <c r="N10" s="16">
        <v>723962</v>
      </c>
      <c r="O10" s="16">
        <v>683756</v>
      </c>
      <c r="P10" s="16">
        <v>676803</v>
      </c>
      <c r="Q10" s="16">
        <v>702889</v>
      </c>
      <c r="R10" s="16">
        <v>744762</v>
      </c>
      <c r="S10" s="16">
        <v>723674</v>
      </c>
      <c r="T10" s="16">
        <v>762690</v>
      </c>
    </row>
    <row r="11" spans="1:20" ht="18" customHeight="1">
      <c r="A11" s="14" t="s">
        <v>48</v>
      </c>
      <c r="B11" s="16"/>
      <c r="C11" s="16"/>
      <c r="D11" s="16">
        <v>24791</v>
      </c>
      <c r="E11" s="16">
        <v>25149</v>
      </c>
      <c r="F11" s="16">
        <v>25550</v>
      </c>
      <c r="G11" s="16">
        <v>25589</v>
      </c>
      <c r="H11" s="16">
        <v>25684</v>
      </c>
      <c r="I11" s="16">
        <v>25962</v>
      </c>
      <c r="J11" s="16">
        <v>26682</v>
      </c>
      <c r="K11" s="16">
        <v>26482</v>
      </c>
      <c r="L11" s="16">
        <v>27090</v>
      </c>
      <c r="M11" s="16">
        <v>27656</v>
      </c>
      <c r="N11" s="16">
        <v>28391</v>
      </c>
      <c r="O11" s="16">
        <v>28877</v>
      </c>
      <c r="P11" s="16">
        <v>29352</v>
      </c>
      <c r="Q11" s="16">
        <v>29770</v>
      </c>
      <c r="R11" s="16">
        <v>30407</v>
      </c>
      <c r="S11" s="16">
        <v>31306</v>
      </c>
      <c r="T11" s="16">
        <v>32013</v>
      </c>
    </row>
    <row r="12" spans="1:20" ht="18" customHeight="1">
      <c r="A12" s="14" t="s">
        <v>49</v>
      </c>
      <c r="B12" s="16"/>
      <c r="C12" s="16"/>
      <c r="D12" s="16">
        <v>83444</v>
      </c>
      <c r="E12" s="16">
        <v>84637</v>
      </c>
      <c r="F12" s="16">
        <v>81647</v>
      </c>
      <c r="G12" s="16">
        <v>83868</v>
      </c>
      <c r="H12" s="16">
        <v>80903</v>
      </c>
      <c r="I12" s="16">
        <v>80135</v>
      </c>
      <c r="J12" s="16">
        <v>94490</v>
      </c>
      <c r="K12" s="16">
        <v>92622</v>
      </c>
      <c r="L12" s="16">
        <v>99351</v>
      </c>
      <c r="M12" s="16">
        <v>101774</v>
      </c>
      <c r="N12" s="16">
        <v>99674</v>
      </c>
      <c r="O12" s="16">
        <v>99104</v>
      </c>
      <c r="P12" s="16">
        <v>96262</v>
      </c>
      <c r="Q12" s="16">
        <v>95875</v>
      </c>
      <c r="R12" s="16">
        <v>90067</v>
      </c>
      <c r="S12" s="16">
        <v>86319</v>
      </c>
      <c r="T12" s="16">
        <v>86318</v>
      </c>
    </row>
    <row r="13" spans="1:20" ht="18" customHeight="1">
      <c r="A13" s="14" t="s">
        <v>50</v>
      </c>
      <c r="B13" s="16"/>
      <c r="C13" s="16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1</v>
      </c>
      <c r="P13" s="16">
        <v>1</v>
      </c>
      <c r="Q13" s="16">
        <v>0</v>
      </c>
      <c r="R13" s="16">
        <v>0</v>
      </c>
      <c r="S13" s="16">
        <v>0</v>
      </c>
      <c r="T13" s="16">
        <v>0</v>
      </c>
    </row>
    <row r="14" spans="1:20" ht="18" customHeight="1">
      <c r="A14" s="14" t="s">
        <v>51</v>
      </c>
      <c r="B14" s="16"/>
      <c r="C14" s="16"/>
      <c r="D14" s="16">
        <v>10019</v>
      </c>
      <c r="E14" s="16">
        <v>7904</v>
      </c>
      <c r="F14" s="16">
        <v>7544</v>
      </c>
      <c r="G14" s="16">
        <v>3558</v>
      </c>
      <c r="H14" s="16">
        <v>3391</v>
      </c>
      <c r="I14" s="16">
        <v>1870</v>
      </c>
      <c r="J14" s="16">
        <v>1870</v>
      </c>
      <c r="K14" s="16">
        <v>533</v>
      </c>
      <c r="L14" s="16">
        <v>5411</v>
      </c>
      <c r="M14" s="16">
        <v>1325</v>
      </c>
      <c r="N14" s="16">
        <v>696</v>
      </c>
      <c r="O14" s="16">
        <v>72</v>
      </c>
      <c r="P14" s="16">
        <v>505</v>
      </c>
      <c r="Q14" s="16">
        <v>0</v>
      </c>
      <c r="R14" s="16">
        <v>0</v>
      </c>
      <c r="S14" s="16">
        <v>0</v>
      </c>
      <c r="T14" s="16">
        <v>0</v>
      </c>
    </row>
    <row r="15" spans="1:20" ht="18" customHeight="1">
      <c r="A15" s="14" t="s">
        <v>52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1</v>
      </c>
      <c r="Q15" s="16">
        <v>0</v>
      </c>
      <c r="R15" s="16">
        <v>0</v>
      </c>
      <c r="S15" s="16">
        <v>0</v>
      </c>
      <c r="T15" s="16">
        <v>0</v>
      </c>
    </row>
    <row r="16" spans="1:20" ht="18" customHeight="1">
      <c r="A16" s="14" t="s">
        <v>53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1</v>
      </c>
      <c r="Q16" s="16">
        <v>0</v>
      </c>
      <c r="R16" s="16">
        <v>0</v>
      </c>
      <c r="S16" s="16">
        <v>0</v>
      </c>
      <c r="T16" s="16">
        <v>0</v>
      </c>
    </row>
    <row r="17" spans="1:20" ht="18" customHeight="1">
      <c r="A17" s="14" t="s">
        <v>54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28654</v>
      </c>
      <c r="E17" s="17">
        <f t="shared" si="2"/>
        <v>31249</v>
      </c>
      <c r="F17" s="17">
        <f t="shared" si="2"/>
        <v>35679</v>
      </c>
      <c r="G17" s="17">
        <f t="shared" si="2"/>
        <v>37599</v>
      </c>
      <c r="H17" s="17">
        <f t="shared" si="2"/>
        <v>40517</v>
      </c>
      <c r="I17" s="17">
        <f t="shared" si="2"/>
        <v>43060</v>
      </c>
      <c r="J17" s="17">
        <f t="shared" si="2"/>
        <v>42185</v>
      </c>
      <c r="K17" s="17">
        <f aca="true" t="shared" si="3" ref="K17:P17">SUM(K18:K21)</f>
        <v>45197</v>
      </c>
      <c r="L17" s="17">
        <f t="shared" si="3"/>
        <v>48089</v>
      </c>
      <c r="M17" s="17">
        <f t="shared" si="3"/>
        <v>44477</v>
      </c>
      <c r="N17" s="17">
        <f t="shared" si="3"/>
        <v>48250</v>
      </c>
      <c r="O17" s="17">
        <f t="shared" si="3"/>
        <v>46847</v>
      </c>
      <c r="P17" s="17">
        <f t="shared" si="3"/>
        <v>47529</v>
      </c>
      <c r="Q17" s="17">
        <f>SUM(Q18:Q21)</f>
        <v>49101</v>
      </c>
      <c r="R17" s="17">
        <f>SUM(R18:R21)</f>
        <v>50165</v>
      </c>
      <c r="S17" s="17">
        <f>SUM(S18:S21)</f>
        <v>48620</v>
      </c>
      <c r="T17" s="17">
        <f>SUM(T18:T21)</f>
        <v>50020</v>
      </c>
    </row>
    <row r="18" spans="1:20" ht="18" customHeight="1">
      <c r="A18" s="14" t="s">
        <v>55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1</v>
      </c>
      <c r="P18" s="17">
        <v>1</v>
      </c>
      <c r="Q18" s="16">
        <v>0</v>
      </c>
      <c r="R18" s="16">
        <v>0</v>
      </c>
      <c r="S18" s="16">
        <v>0</v>
      </c>
      <c r="T18" s="16">
        <v>0</v>
      </c>
    </row>
    <row r="19" spans="1:20" ht="18" customHeight="1">
      <c r="A19" s="14" t="s">
        <v>56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6">
        <v>0</v>
      </c>
    </row>
    <row r="20" spans="1:20" ht="18" customHeight="1">
      <c r="A20" s="14" t="s">
        <v>57</v>
      </c>
      <c r="B20" s="16"/>
      <c r="C20" s="16"/>
      <c r="D20" s="16">
        <v>28654</v>
      </c>
      <c r="E20" s="16">
        <v>31249</v>
      </c>
      <c r="F20" s="16">
        <v>35679</v>
      </c>
      <c r="G20" s="16">
        <v>37599</v>
      </c>
      <c r="H20" s="16">
        <v>40517</v>
      </c>
      <c r="I20" s="16">
        <v>43060</v>
      </c>
      <c r="J20" s="16">
        <v>42185</v>
      </c>
      <c r="K20" s="16">
        <v>45197</v>
      </c>
      <c r="L20" s="16">
        <v>48089</v>
      </c>
      <c r="M20" s="16">
        <v>44477</v>
      </c>
      <c r="N20" s="16">
        <v>48250</v>
      </c>
      <c r="O20" s="16">
        <v>46844</v>
      </c>
      <c r="P20" s="16">
        <v>47526</v>
      </c>
      <c r="Q20" s="16">
        <v>49101</v>
      </c>
      <c r="R20" s="16">
        <v>50165</v>
      </c>
      <c r="S20" s="16">
        <v>48620</v>
      </c>
      <c r="T20" s="16">
        <v>50020</v>
      </c>
    </row>
    <row r="21" spans="1:20" ht="18" customHeight="1">
      <c r="A21" s="14" t="s">
        <v>58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6">
        <v>1</v>
      </c>
      <c r="Q21" s="16">
        <v>0</v>
      </c>
      <c r="R21" s="16">
        <v>0</v>
      </c>
      <c r="S21" s="16">
        <v>0</v>
      </c>
      <c r="T21" s="16">
        <v>0</v>
      </c>
    </row>
    <row r="22" spans="1:20" ht="18" customHeight="1">
      <c r="A22" s="14" t="s">
        <v>59</v>
      </c>
      <c r="B22" s="17">
        <f aca="true" t="shared" si="4" ref="B22:J22">+B4+B9+B11+B12+B13+B14+B15+B16+B17</f>
        <v>0</v>
      </c>
      <c r="C22" s="17">
        <f t="shared" si="4"/>
        <v>0</v>
      </c>
      <c r="D22" s="17">
        <f t="shared" si="4"/>
        <v>1436835</v>
      </c>
      <c r="E22" s="17">
        <f t="shared" si="4"/>
        <v>1516978</v>
      </c>
      <c r="F22" s="17">
        <f t="shared" si="4"/>
        <v>1588325</v>
      </c>
      <c r="G22" s="17">
        <f t="shared" si="4"/>
        <v>1472592</v>
      </c>
      <c r="H22" s="17">
        <f t="shared" si="4"/>
        <v>1469354</v>
      </c>
      <c r="I22" s="17">
        <f t="shared" si="4"/>
        <v>1511890</v>
      </c>
      <c r="J22" s="17">
        <f t="shared" si="4"/>
        <v>1523583</v>
      </c>
      <c r="K22" s="17">
        <f aca="true" t="shared" si="5" ref="K22:P22">+K4+K9+K11+K12+K13+K14+K15+K16+K17</f>
        <v>1440280</v>
      </c>
      <c r="L22" s="17">
        <f t="shared" si="5"/>
        <v>1481290</v>
      </c>
      <c r="M22" s="17">
        <f t="shared" si="5"/>
        <v>1477272</v>
      </c>
      <c r="N22" s="17">
        <f t="shared" si="5"/>
        <v>1540216</v>
      </c>
      <c r="O22" s="17">
        <f t="shared" si="5"/>
        <v>1436513</v>
      </c>
      <c r="P22" s="17">
        <f t="shared" si="5"/>
        <v>1389924</v>
      </c>
      <c r="Q22" s="17">
        <f>+Q4+Q9+Q11+Q12+Q13+Q14+Q15+Q16+Q17</f>
        <v>1450043</v>
      </c>
      <c r="R22" s="17">
        <f>+R4+R9+R11+R12+R13+R14+R15+R16+R17</f>
        <v>1510555</v>
      </c>
      <c r="S22" s="17">
        <f>+S4+S9+S11+S12+S13+S14+S15+S16+S17</f>
        <v>1562228</v>
      </c>
      <c r="T22" s="17">
        <f>+T4+T9+T11+T12+T13+T14+T15+T16+T17</f>
        <v>1734679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20" ht="18" customHeight="1">
      <c r="A30" s="30" t="s">
        <v>101</v>
      </c>
      <c r="M30" s="71" t="str">
        <f>'財政指標'!$M$1</f>
        <v>二宮町</v>
      </c>
      <c r="P30" s="71"/>
      <c r="R30" s="71"/>
      <c r="S30" s="71"/>
      <c r="T30" s="71" t="str">
        <f>'財政指標'!$M$1</f>
        <v>二宮町</v>
      </c>
    </row>
    <row r="31" ht="18" customHeight="1"/>
    <row r="32" spans="1:20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83</v>
      </c>
      <c r="L32" s="7" t="s">
        <v>84</v>
      </c>
      <c r="M32" s="7" t="s">
        <v>176</v>
      </c>
      <c r="N32" s="7" t="s">
        <v>185</v>
      </c>
      <c r="O32" s="2" t="s">
        <v>186</v>
      </c>
      <c r="P32" s="2" t="s">
        <v>187</v>
      </c>
      <c r="Q32" s="2" t="s">
        <v>194</v>
      </c>
      <c r="R32" s="2" t="s">
        <v>197</v>
      </c>
      <c r="S32" s="2" t="s">
        <v>198</v>
      </c>
      <c r="T32" s="2" t="s">
        <v>200</v>
      </c>
    </row>
    <row r="33" spans="1:20" ht="18" customHeight="1">
      <c r="A33" s="14" t="s">
        <v>41</v>
      </c>
      <c r="B33" s="31" t="e">
        <f>B4/B$22*100</f>
        <v>#DIV/0!</v>
      </c>
      <c r="C33" s="31" t="e">
        <f>C4/C$22*100</f>
        <v>#DIV/0!</v>
      </c>
      <c r="D33" s="31">
        <f aca="true" t="shared" si="6" ref="D33:L33">D4/D$22*100</f>
        <v>53.957900524416516</v>
      </c>
      <c r="E33" s="31">
        <f t="shared" si="6"/>
        <v>53.93604917144481</v>
      </c>
      <c r="F33" s="31">
        <f t="shared" si="6"/>
        <v>51.149355453071635</v>
      </c>
      <c r="G33" s="31">
        <f t="shared" si="6"/>
        <v>46.17918608820366</v>
      </c>
      <c r="H33" s="31">
        <f t="shared" si="6"/>
        <v>44.61273457587484</v>
      </c>
      <c r="I33" s="31">
        <f t="shared" si="6"/>
        <v>45.070606988603664</v>
      </c>
      <c r="J33" s="31">
        <f t="shared" si="6"/>
        <v>46.25996745828747</v>
      </c>
      <c r="K33" s="31">
        <f t="shared" si="6"/>
        <v>40.65549754214458</v>
      </c>
      <c r="L33" s="31">
        <f t="shared" si="6"/>
        <v>39.00559647334418</v>
      </c>
      <c r="M33" s="31">
        <f aca="true" t="shared" si="7" ref="M33:N50">M4/M$22*100</f>
        <v>43.00697501881847</v>
      </c>
      <c r="N33" s="31">
        <f t="shared" si="7"/>
        <v>41.50216592997346</v>
      </c>
      <c r="O33" s="31">
        <f aca="true" t="shared" si="8" ref="O33:P50">O4/O$22*100</f>
        <v>40.224070370403886</v>
      </c>
      <c r="P33" s="31">
        <f t="shared" si="8"/>
        <v>38.81075512042385</v>
      </c>
      <c r="Q33" s="31">
        <f aca="true" t="shared" si="9" ref="Q33:R50">Q4/Q$22*100</f>
        <v>39.41310705958375</v>
      </c>
      <c r="R33" s="31">
        <f t="shared" si="9"/>
        <v>39.339381882817904</v>
      </c>
      <c r="S33" s="31">
        <f aca="true" t="shared" si="10" ref="S33:T50">S4/S$22*100</f>
        <v>42.982522397498954</v>
      </c>
      <c r="T33" s="31">
        <f t="shared" si="10"/>
        <v>46.28026280366569</v>
      </c>
    </row>
    <row r="34" spans="1:20" ht="18" customHeight="1">
      <c r="A34" s="14" t="s">
        <v>42</v>
      </c>
      <c r="B34" s="31" t="e">
        <f aca="true" t="shared" si="11" ref="B34:C50">B5/B$22*100</f>
        <v>#DIV/0!</v>
      </c>
      <c r="C34" s="31" t="e">
        <f t="shared" si="11"/>
        <v>#DIV/0!</v>
      </c>
      <c r="D34" s="31">
        <f aca="true" t="shared" si="12" ref="D34:L34">D5/D$22*100</f>
        <v>0.556500920425797</v>
      </c>
      <c r="E34" s="31">
        <f t="shared" si="12"/>
        <v>0.5455583403318967</v>
      </c>
      <c r="F34" s="31">
        <f t="shared" si="12"/>
        <v>0.5876631042135584</v>
      </c>
      <c r="G34" s="31">
        <f t="shared" si="12"/>
        <v>0.5892331345002553</v>
      </c>
      <c r="H34" s="31">
        <f t="shared" si="12"/>
        <v>0.5657588300709019</v>
      </c>
      <c r="I34" s="31">
        <f t="shared" si="12"/>
        <v>0.7506498488646661</v>
      </c>
      <c r="J34" s="31">
        <f t="shared" si="12"/>
        <v>0.7426572756456327</v>
      </c>
      <c r="K34" s="31">
        <f t="shared" si="12"/>
        <v>0.7874857666564835</v>
      </c>
      <c r="L34" s="31">
        <f t="shared" si="12"/>
        <v>0.7599457229846958</v>
      </c>
      <c r="M34" s="31">
        <f t="shared" si="7"/>
        <v>0.7461726750388554</v>
      </c>
      <c r="N34" s="31">
        <f t="shared" si="7"/>
        <v>0.7414544453505223</v>
      </c>
      <c r="O34" s="31">
        <f t="shared" si="8"/>
        <v>0.7910822944171059</v>
      </c>
      <c r="P34" s="31">
        <f t="shared" si="8"/>
        <v>0.8058714001628865</v>
      </c>
      <c r="Q34" s="31">
        <f t="shared" si="9"/>
        <v>0.7743908284099161</v>
      </c>
      <c r="R34" s="31">
        <f t="shared" si="9"/>
        <v>1.269202379257955</v>
      </c>
      <c r="S34" s="31">
        <f t="shared" si="10"/>
        <v>1.5518861523413996</v>
      </c>
      <c r="T34" s="31">
        <f t="shared" si="10"/>
        <v>1.3189760180413783</v>
      </c>
    </row>
    <row r="35" spans="1:20" ht="18" customHeight="1">
      <c r="A35" s="14" t="s">
        <v>43</v>
      </c>
      <c r="B35" s="31" t="e">
        <f t="shared" si="11"/>
        <v>#DIV/0!</v>
      </c>
      <c r="C35" s="31" t="e">
        <f t="shared" si="11"/>
        <v>#DIV/0!</v>
      </c>
      <c r="D35" s="31">
        <f aca="true" t="shared" si="13" ref="D35:L35">D6/D$22*100</f>
        <v>37.750333197618374</v>
      </c>
      <c r="E35" s="31">
        <f t="shared" si="13"/>
        <v>40.950758679427125</v>
      </c>
      <c r="F35" s="31">
        <f t="shared" si="13"/>
        <v>41.81946390065006</v>
      </c>
      <c r="G35" s="31">
        <f t="shared" si="13"/>
        <v>36.13410910829341</v>
      </c>
      <c r="H35" s="31">
        <f t="shared" si="13"/>
        <v>35.50628371379532</v>
      </c>
      <c r="I35" s="31">
        <f t="shared" si="13"/>
        <v>35.261361606995216</v>
      </c>
      <c r="J35" s="31">
        <f t="shared" si="13"/>
        <v>37.874077093272895</v>
      </c>
      <c r="K35" s="31">
        <f t="shared" si="13"/>
        <v>33.92951370566834</v>
      </c>
      <c r="L35" s="31">
        <f t="shared" si="13"/>
        <v>32.518413004880884</v>
      </c>
      <c r="M35" s="31">
        <f t="shared" si="7"/>
        <v>32.07676040702051</v>
      </c>
      <c r="N35" s="31">
        <f t="shared" si="7"/>
        <v>31.462080643234458</v>
      </c>
      <c r="O35" s="31">
        <f t="shared" si="8"/>
        <v>33.22900662924735</v>
      </c>
      <c r="P35" s="31">
        <f t="shared" si="8"/>
        <v>31.800659604410026</v>
      </c>
      <c r="Q35" s="31">
        <f t="shared" si="9"/>
        <v>31.082457554707</v>
      </c>
      <c r="R35" s="31">
        <f t="shared" si="9"/>
        <v>29.29367020730791</v>
      </c>
      <c r="S35" s="31">
        <f t="shared" si="10"/>
        <v>33.225879961183644</v>
      </c>
      <c r="T35" s="31">
        <f t="shared" si="10"/>
        <v>38.6513009035101</v>
      </c>
    </row>
    <row r="36" spans="1:20" ht="18" customHeight="1">
      <c r="A36" s="14" t="s">
        <v>44</v>
      </c>
      <c r="B36" s="31" t="e">
        <f t="shared" si="11"/>
        <v>#DIV/0!</v>
      </c>
      <c r="C36" s="31" t="e">
        <f t="shared" si="11"/>
        <v>#DIV/0!</v>
      </c>
      <c r="D36" s="31">
        <f aca="true" t="shared" si="14" ref="D36:L36">D7/D$22*100</f>
        <v>1.671590683690194</v>
      </c>
      <c r="E36" s="31">
        <f t="shared" si="14"/>
        <v>1.5130080989968213</v>
      </c>
      <c r="F36" s="31">
        <f t="shared" si="14"/>
        <v>1.285127414099759</v>
      </c>
      <c r="G36" s="31">
        <f t="shared" si="14"/>
        <v>1.7852195312754653</v>
      </c>
      <c r="H36" s="31">
        <f t="shared" si="14"/>
        <v>1.848499408583636</v>
      </c>
      <c r="I36" s="31">
        <f t="shared" si="14"/>
        <v>1.88558691439192</v>
      </c>
      <c r="J36" s="31">
        <f t="shared" si="14"/>
        <v>1.8318004335832048</v>
      </c>
      <c r="K36" s="31">
        <f t="shared" si="14"/>
        <v>2.2953175771377787</v>
      </c>
      <c r="L36" s="31">
        <f t="shared" si="14"/>
        <v>2.227382889238434</v>
      </c>
      <c r="M36" s="31">
        <f t="shared" si="7"/>
        <v>2.2245057105258885</v>
      </c>
      <c r="N36" s="31">
        <f t="shared" si="7"/>
        <v>2.1692411973385552</v>
      </c>
      <c r="O36" s="31">
        <f t="shared" si="8"/>
        <v>2.21167507707901</v>
      </c>
      <c r="P36" s="31">
        <f t="shared" si="8"/>
        <v>2.304082813161007</v>
      </c>
      <c r="Q36" s="31">
        <f t="shared" si="9"/>
        <v>2.5327524769955096</v>
      </c>
      <c r="R36" s="31">
        <f t="shared" si="9"/>
        <v>2.3395374547765555</v>
      </c>
      <c r="S36" s="31">
        <f t="shared" si="10"/>
        <v>2.2867980858107777</v>
      </c>
      <c r="T36" s="31">
        <f t="shared" si="10"/>
        <v>2.092606182469494</v>
      </c>
    </row>
    <row r="37" spans="1:20" ht="18" customHeight="1">
      <c r="A37" s="14" t="s">
        <v>45</v>
      </c>
      <c r="B37" s="31" t="e">
        <f t="shared" si="11"/>
        <v>#DIV/0!</v>
      </c>
      <c r="C37" s="31" t="e">
        <f t="shared" si="11"/>
        <v>#DIV/0!</v>
      </c>
      <c r="D37" s="31">
        <f aca="true" t="shared" si="15" ref="D37:L37">D8/D$22*100</f>
        <v>13.979475722682144</v>
      </c>
      <c r="E37" s="31">
        <f t="shared" si="15"/>
        <v>10.926724052688964</v>
      </c>
      <c r="F37" s="31">
        <f t="shared" si="15"/>
        <v>7.457101034108258</v>
      </c>
      <c r="G37" s="31">
        <f t="shared" si="15"/>
        <v>7.670624314134534</v>
      </c>
      <c r="H37" s="31">
        <f t="shared" si="15"/>
        <v>6.6921926234249876</v>
      </c>
      <c r="I37" s="31">
        <f t="shared" si="15"/>
        <v>7.173008618351864</v>
      </c>
      <c r="J37" s="31">
        <f t="shared" si="15"/>
        <v>5.811432655785737</v>
      </c>
      <c r="K37" s="31">
        <f t="shared" si="15"/>
        <v>3.6431804926819784</v>
      </c>
      <c r="L37" s="31">
        <f t="shared" si="15"/>
        <v>3.499854856240169</v>
      </c>
      <c r="M37" s="31">
        <f t="shared" si="7"/>
        <v>7.959536226233219</v>
      </c>
      <c r="N37" s="31">
        <f t="shared" si="7"/>
        <v>7.129389644049926</v>
      </c>
      <c r="O37" s="31">
        <f t="shared" si="8"/>
        <v>3.9923063696604206</v>
      </c>
      <c r="P37" s="31">
        <f t="shared" si="8"/>
        <v>3.9001413026899314</v>
      </c>
      <c r="Q37" s="31">
        <f t="shared" si="9"/>
        <v>5.023506199471326</v>
      </c>
      <c r="R37" s="31">
        <f t="shared" si="9"/>
        <v>6.436971841475485</v>
      </c>
      <c r="S37" s="31">
        <f t="shared" si="10"/>
        <v>5.917958198163136</v>
      </c>
      <c r="T37" s="31">
        <f t="shared" si="10"/>
        <v>4.217379699644718</v>
      </c>
    </row>
    <row r="38" spans="1:20" ht="18" customHeight="1">
      <c r="A38" s="14" t="s">
        <v>46</v>
      </c>
      <c r="B38" s="31" t="e">
        <f t="shared" si="11"/>
        <v>#DIV/0!</v>
      </c>
      <c r="C38" s="31" t="e">
        <f t="shared" si="11"/>
        <v>#DIV/0!</v>
      </c>
      <c r="D38" s="31">
        <f aca="true" t="shared" si="16" ref="D38:L38">D9/D$22*100</f>
        <v>35.817682614914034</v>
      </c>
      <c r="E38" s="31">
        <f t="shared" si="16"/>
        <v>36.24581239807038</v>
      </c>
      <c r="F38" s="31">
        <f t="shared" si="16"/>
        <v>39.380290557662946</v>
      </c>
      <c r="G38" s="31">
        <f t="shared" si="16"/>
        <v>43.59299792474766</v>
      </c>
      <c r="H38" s="31">
        <f t="shared" si="16"/>
        <v>45.14500930340816</v>
      </c>
      <c r="I38" s="31">
        <f t="shared" si="16"/>
        <v>44.940108076645785</v>
      </c>
      <c r="J38" s="31">
        <f t="shared" si="16"/>
        <v>42.89539854408982</v>
      </c>
      <c r="K38" s="31">
        <f t="shared" si="16"/>
        <v>47.89992223734274</v>
      </c>
      <c r="L38" s="31">
        <f t="shared" si="16"/>
        <v>48.84681595096166</v>
      </c>
      <c r="M38" s="31">
        <f t="shared" si="7"/>
        <v>45.131160679956025</v>
      </c>
      <c r="N38" s="31">
        <f t="shared" si="7"/>
        <v>47.00522524113501</v>
      </c>
      <c r="O38" s="31">
        <f t="shared" si="8"/>
        <v>47.60040459083907</v>
      </c>
      <c r="P38" s="31">
        <f t="shared" si="8"/>
        <v>48.695684080568434</v>
      </c>
      <c r="Q38" s="31">
        <f t="shared" si="9"/>
        <v>48.53580204173256</v>
      </c>
      <c r="R38" s="31">
        <f t="shared" si="9"/>
        <v>49.364174094951856</v>
      </c>
      <c r="S38" s="31">
        <f t="shared" si="10"/>
        <v>46.37594512452728</v>
      </c>
      <c r="T38" s="31">
        <f t="shared" si="10"/>
        <v>44.01471396148798</v>
      </c>
    </row>
    <row r="39" spans="1:20" ht="18" customHeight="1">
      <c r="A39" s="14" t="s">
        <v>47</v>
      </c>
      <c r="B39" s="31" t="e">
        <f t="shared" si="11"/>
        <v>#DIV/0!</v>
      </c>
      <c r="C39" s="31" t="e">
        <f t="shared" si="11"/>
        <v>#DIV/0!</v>
      </c>
      <c r="D39" s="31">
        <f aca="true" t="shared" si="17" ref="D39:L39">D10/D$22*100</f>
        <v>35.816777848535146</v>
      </c>
      <c r="E39" s="31">
        <f t="shared" si="17"/>
        <v>36.24482359005866</v>
      </c>
      <c r="F39" s="31">
        <f t="shared" si="17"/>
        <v>39.37934616655911</v>
      </c>
      <c r="G39" s="31">
        <f t="shared" si="17"/>
        <v>43.59197931266773</v>
      </c>
      <c r="H39" s="31">
        <f t="shared" si="17"/>
        <v>45.144124560861435</v>
      </c>
      <c r="I39" s="31">
        <f t="shared" si="17"/>
        <v>44.93931436810879</v>
      </c>
      <c r="J39" s="31">
        <f t="shared" si="17"/>
        <v>42.8945452922486</v>
      </c>
      <c r="K39" s="31">
        <f t="shared" si="17"/>
        <v>47.899089066014945</v>
      </c>
      <c r="L39" s="31">
        <f t="shared" si="17"/>
        <v>48.845398267726104</v>
      </c>
      <c r="M39" s="31">
        <f t="shared" si="7"/>
        <v>45.129806833135675</v>
      </c>
      <c r="N39" s="31">
        <f t="shared" si="7"/>
        <v>47.00392672196627</v>
      </c>
      <c r="O39" s="31">
        <f t="shared" si="8"/>
        <v>47.5983162004103</v>
      </c>
      <c r="P39" s="31">
        <f t="shared" si="8"/>
        <v>48.69352568917437</v>
      </c>
      <c r="Q39" s="31">
        <f t="shared" si="9"/>
        <v>48.47366595335449</v>
      </c>
      <c r="R39" s="31">
        <f t="shared" si="9"/>
        <v>49.30386513566206</v>
      </c>
      <c r="S39" s="31">
        <f t="shared" si="10"/>
        <v>46.32319994264601</v>
      </c>
      <c r="T39" s="31">
        <f t="shared" si="10"/>
        <v>43.96721237762145</v>
      </c>
    </row>
    <row r="40" spans="1:20" ht="18" customHeight="1">
      <c r="A40" s="14" t="s">
        <v>48</v>
      </c>
      <c r="B40" s="31" t="e">
        <f t="shared" si="11"/>
        <v>#DIV/0!</v>
      </c>
      <c r="C40" s="31" t="e">
        <f t="shared" si="11"/>
        <v>#DIV/0!</v>
      </c>
      <c r="D40" s="31">
        <f aca="true" t="shared" si="18" ref="D40:L40">D11/D$22*100</f>
        <v>1.725389484526755</v>
      </c>
      <c r="E40" s="31">
        <f t="shared" si="18"/>
        <v>1.6578355124464559</v>
      </c>
      <c r="F40" s="31">
        <f t="shared" si="18"/>
        <v>1.6086128468669827</v>
      </c>
      <c r="G40" s="31">
        <f t="shared" si="18"/>
        <v>1.7376843008789944</v>
      </c>
      <c r="H40" s="31">
        <f t="shared" si="18"/>
        <v>1.747979043851924</v>
      </c>
      <c r="I40" s="31">
        <f t="shared" si="18"/>
        <v>1.7171884197924454</v>
      </c>
      <c r="J40" s="31">
        <f t="shared" si="18"/>
        <v>1.7512665867235326</v>
      </c>
      <c r="K40" s="31">
        <f t="shared" si="18"/>
        <v>1.8386702585608354</v>
      </c>
      <c r="L40" s="31">
        <f t="shared" si="18"/>
        <v>1.8288113738700726</v>
      </c>
      <c r="M40" s="31">
        <f t="shared" si="7"/>
        <v>1.8720993831873887</v>
      </c>
      <c r="N40" s="31">
        <f t="shared" si="7"/>
        <v>1.8433128859848227</v>
      </c>
      <c r="O40" s="31">
        <f t="shared" si="8"/>
        <v>2.0102150137172448</v>
      </c>
      <c r="P40" s="31">
        <f t="shared" si="8"/>
        <v>2.111770139950098</v>
      </c>
      <c r="Q40" s="31">
        <f t="shared" si="9"/>
        <v>2.053042564944626</v>
      </c>
      <c r="R40" s="31">
        <f t="shared" si="9"/>
        <v>2.012968743276478</v>
      </c>
      <c r="S40" s="31">
        <f t="shared" si="10"/>
        <v>2.003932844629593</v>
      </c>
      <c r="T40" s="31">
        <f t="shared" si="10"/>
        <v>1.8454711217464441</v>
      </c>
    </row>
    <row r="41" spans="1:20" ht="18" customHeight="1">
      <c r="A41" s="14" t="s">
        <v>49</v>
      </c>
      <c r="B41" s="31" t="e">
        <f t="shared" si="11"/>
        <v>#DIV/0!</v>
      </c>
      <c r="C41" s="31" t="e">
        <f t="shared" si="11"/>
        <v>#DIV/0!</v>
      </c>
      <c r="D41" s="31">
        <f aca="true" t="shared" si="19" ref="D41:L41">D12/D$22*100</f>
        <v>5.807486593798174</v>
      </c>
      <c r="E41" s="31">
        <f t="shared" si="19"/>
        <v>5.57931624585195</v>
      </c>
      <c r="F41" s="31">
        <f t="shared" si="19"/>
        <v>5.1404466969921145</v>
      </c>
      <c r="G41" s="31">
        <f t="shared" si="19"/>
        <v>5.695263861273184</v>
      </c>
      <c r="H41" s="31">
        <f t="shared" si="19"/>
        <v>5.506025096743194</v>
      </c>
      <c r="I41" s="31">
        <f t="shared" si="19"/>
        <v>5.300319467686141</v>
      </c>
      <c r="J41" s="31">
        <f t="shared" si="19"/>
        <v>6.2018281905219474</v>
      </c>
      <c r="K41" s="31">
        <f t="shared" si="19"/>
        <v>6.4308328936040215</v>
      </c>
      <c r="L41" s="31">
        <f t="shared" si="19"/>
        <v>6.707059387425825</v>
      </c>
      <c r="M41" s="31">
        <f t="shared" si="7"/>
        <v>6.889320314742308</v>
      </c>
      <c r="N41" s="31">
        <f t="shared" si="7"/>
        <v>6.471429981249383</v>
      </c>
      <c r="O41" s="31">
        <f t="shared" si="8"/>
        <v>6.8989281684189425</v>
      </c>
      <c r="P41" s="31">
        <f t="shared" si="8"/>
        <v>6.925702412506007</v>
      </c>
      <c r="Q41" s="31">
        <f t="shared" si="9"/>
        <v>6.611872889286731</v>
      </c>
      <c r="R41" s="31">
        <f t="shared" si="9"/>
        <v>5.962510468006792</v>
      </c>
      <c r="S41" s="31">
        <f t="shared" si="10"/>
        <v>5.525377857777482</v>
      </c>
      <c r="T41" s="31">
        <f t="shared" si="10"/>
        <v>4.976021500231455</v>
      </c>
    </row>
    <row r="42" spans="1:20" ht="18" customHeight="1">
      <c r="A42" s="14" t="s">
        <v>50</v>
      </c>
      <c r="B42" s="31" t="e">
        <f t="shared" si="11"/>
        <v>#DIV/0!</v>
      </c>
      <c r="C42" s="31" t="e">
        <f t="shared" si="11"/>
        <v>#DIV/0!</v>
      </c>
      <c r="D42" s="31">
        <f aca="true" t="shared" si="20" ref="D42:L42">D13/D$22*100</f>
        <v>0</v>
      </c>
      <c r="E42" s="31">
        <f t="shared" si="20"/>
        <v>0</v>
      </c>
      <c r="F42" s="31">
        <f t="shared" si="20"/>
        <v>0</v>
      </c>
      <c r="G42" s="31">
        <f t="shared" si="20"/>
        <v>0</v>
      </c>
      <c r="H42" s="31">
        <f t="shared" si="20"/>
        <v>0</v>
      </c>
      <c r="I42" s="31">
        <f t="shared" si="20"/>
        <v>0</v>
      </c>
      <c r="J42" s="31">
        <f t="shared" si="20"/>
        <v>0</v>
      </c>
      <c r="K42" s="31">
        <f t="shared" si="20"/>
        <v>0</v>
      </c>
      <c r="L42" s="31">
        <f t="shared" si="20"/>
        <v>0</v>
      </c>
      <c r="M42" s="31">
        <f t="shared" si="7"/>
        <v>0</v>
      </c>
      <c r="N42" s="31">
        <f t="shared" si="7"/>
        <v>0</v>
      </c>
      <c r="O42" s="31">
        <f t="shared" si="8"/>
        <v>6.961301429224797E-05</v>
      </c>
      <c r="P42" s="31">
        <f t="shared" si="8"/>
        <v>7.194637980206112E-05</v>
      </c>
      <c r="Q42" s="31">
        <f t="shared" si="9"/>
        <v>0</v>
      </c>
      <c r="R42" s="31">
        <f t="shared" si="9"/>
        <v>0</v>
      </c>
      <c r="S42" s="31">
        <f t="shared" si="10"/>
        <v>0</v>
      </c>
      <c r="T42" s="31">
        <f t="shared" si="10"/>
        <v>0</v>
      </c>
    </row>
    <row r="43" spans="1:20" ht="18" customHeight="1">
      <c r="A43" s="14" t="s">
        <v>51</v>
      </c>
      <c r="B43" s="31" t="e">
        <f t="shared" si="11"/>
        <v>#DIV/0!</v>
      </c>
      <c r="C43" s="31" t="e">
        <f t="shared" si="11"/>
        <v>#DIV/0!</v>
      </c>
      <c r="D43" s="31">
        <f aca="true" t="shared" si="21" ref="D43:L43">D14/D$22*100</f>
        <v>0.6972964884624887</v>
      </c>
      <c r="E43" s="31">
        <f t="shared" si="21"/>
        <v>0.5210359016412894</v>
      </c>
      <c r="F43" s="31">
        <f t="shared" si="21"/>
        <v>0.4749657658224859</v>
      </c>
      <c r="G43" s="31">
        <f t="shared" si="21"/>
        <v>0.2416147853580625</v>
      </c>
      <c r="H43" s="31">
        <f t="shared" si="21"/>
        <v>0.23078169045716687</v>
      </c>
      <c r="I43" s="31">
        <f t="shared" si="21"/>
        <v>0.12368624701532518</v>
      </c>
      <c r="J43" s="31">
        <f t="shared" si="21"/>
        <v>0.12273699562150536</v>
      </c>
      <c r="K43" s="31">
        <f t="shared" si="21"/>
        <v>0.03700669314299997</v>
      </c>
      <c r="L43" s="31">
        <f t="shared" si="21"/>
        <v>0.3652897136954951</v>
      </c>
      <c r="M43" s="31">
        <f t="shared" si="7"/>
        <v>0.08969235184854245</v>
      </c>
      <c r="N43" s="31">
        <f t="shared" si="7"/>
        <v>0.04518846707215092</v>
      </c>
      <c r="O43" s="31">
        <f t="shared" si="8"/>
        <v>0.005012137029041854</v>
      </c>
      <c r="P43" s="31">
        <f t="shared" si="8"/>
        <v>0.036332921800040864</v>
      </c>
      <c r="Q43" s="31">
        <f t="shared" si="9"/>
        <v>0</v>
      </c>
      <c r="R43" s="31">
        <f t="shared" si="9"/>
        <v>0</v>
      </c>
      <c r="S43" s="31">
        <f t="shared" si="10"/>
        <v>0</v>
      </c>
      <c r="T43" s="31">
        <f t="shared" si="10"/>
        <v>0</v>
      </c>
    </row>
    <row r="44" spans="1:20" ht="18" customHeight="1">
      <c r="A44" s="14" t="s">
        <v>52</v>
      </c>
      <c r="B44" s="31" t="e">
        <f t="shared" si="11"/>
        <v>#DIV/0!</v>
      </c>
      <c r="C44" s="31" t="e">
        <f t="shared" si="11"/>
        <v>#DIV/0!</v>
      </c>
      <c r="D44" s="31">
        <f aca="true" t="shared" si="22" ref="D44:L44">D15/D$22*100</f>
        <v>0</v>
      </c>
      <c r="E44" s="31">
        <f t="shared" si="22"/>
        <v>0</v>
      </c>
      <c r="F44" s="31">
        <f t="shared" si="22"/>
        <v>0</v>
      </c>
      <c r="G44" s="31">
        <f t="shared" si="22"/>
        <v>0</v>
      </c>
      <c r="H44" s="31">
        <f t="shared" si="22"/>
        <v>0</v>
      </c>
      <c r="I44" s="31">
        <f t="shared" si="22"/>
        <v>0</v>
      </c>
      <c r="J44" s="31">
        <f t="shared" si="22"/>
        <v>0</v>
      </c>
      <c r="K44" s="31">
        <f t="shared" si="22"/>
        <v>0</v>
      </c>
      <c r="L44" s="31">
        <f t="shared" si="22"/>
        <v>0</v>
      </c>
      <c r="M44" s="31">
        <f t="shared" si="7"/>
        <v>0</v>
      </c>
      <c r="N44" s="31">
        <f t="shared" si="7"/>
        <v>0</v>
      </c>
      <c r="O44" s="31">
        <f t="shared" si="8"/>
        <v>6.961301429224797E-05</v>
      </c>
      <c r="P44" s="31">
        <f t="shared" si="8"/>
        <v>7.194637980206112E-05</v>
      </c>
      <c r="Q44" s="31">
        <f t="shared" si="9"/>
        <v>0</v>
      </c>
      <c r="R44" s="31">
        <f t="shared" si="9"/>
        <v>0</v>
      </c>
      <c r="S44" s="31">
        <f t="shared" si="10"/>
        <v>0</v>
      </c>
      <c r="T44" s="31">
        <f t="shared" si="10"/>
        <v>0</v>
      </c>
    </row>
    <row r="45" spans="1:20" ht="18" customHeight="1">
      <c r="A45" s="14" t="s">
        <v>53</v>
      </c>
      <c r="B45" s="31" t="e">
        <f t="shared" si="11"/>
        <v>#DIV/0!</v>
      </c>
      <c r="C45" s="31" t="e">
        <f t="shared" si="11"/>
        <v>#DIV/0!</v>
      </c>
      <c r="D45" s="31">
        <f aca="true" t="shared" si="23" ref="D45:L45">D16/D$22*100</f>
        <v>0</v>
      </c>
      <c r="E45" s="31">
        <f t="shared" si="23"/>
        <v>0</v>
      </c>
      <c r="F45" s="31">
        <f t="shared" si="23"/>
        <v>0</v>
      </c>
      <c r="G45" s="31">
        <f t="shared" si="23"/>
        <v>0</v>
      </c>
      <c r="H45" s="31">
        <f t="shared" si="23"/>
        <v>0</v>
      </c>
      <c r="I45" s="31">
        <f t="shared" si="23"/>
        <v>0</v>
      </c>
      <c r="J45" s="31">
        <f t="shared" si="23"/>
        <v>0</v>
      </c>
      <c r="K45" s="31">
        <f t="shared" si="23"/>
        <v>0</v>
      </c>
      <c r="L45" s="31">
        <f t="shared" si="23"/>
        <v>0</v>
      </c>
      <c r="M45" s="31">
        <f t="shared" si="7"/>
        <v>0</v>
      </c>
      <c r="N45" s="31">
        <f t="shared" si="7"/>
        <v>0</v>
      </c>
      <c r="O45" s="31">
        <f t="shared" si="8"/>
        <v>6.961301429224797E-05</v>
      </c>
      <c r="P45" s="31">
        <f t="shared" si="8"/>
        <v>7.194637980206112E-05</v>
      </c>
      <c r="Q45" s="31">
        <f t="shared" si="9"/>
        <v>0</v>
      </c>
      <c r="R45" s="31">
        <f t="shared" si="9"/>
        <v>0</v>
      </c>
      <c r="S45" s="31">
        <f t="shared" si="10"/>
        <v>0</v>
      </c>
      <c r="T45" s="31">
        <f t="shared" si="10"/>
        <v>0</v>
      </c>
    </row>
    <row r="46" spans="1:20" ht="18" customHeight="1">
      <c r="A46" s="14" t="s">
        <v>54</v>
      </c>
      <c r="B46" s="31" t="e">
        <f t="shared" si="11"/>
        <v>#DIV/0!</v>
      </c>
      <c r="C46" s="31" t="e">
        <f t="shared" si="11"/>
        <v>#DIV/0!</v>
      </c>
      <c r="D46" s="31">
        <f aca="true" t="shared" si="24" ref="D46:L46">D17/D$22*100</f>
        <v>1.9942442938820395</v>
      </c>
      <c r="E46" s="31">
        <f t="shared" si="24"/>
        <v>2.059950770545123</v>
      </c>
      <c r="F46" s="31">
        <f t="shared" si="24"/>
        <v>2.246328679583838</v>
      </c>
      <c r="G46" s="31">
        <f t="shared" si="24"/>
        <v>2.5532530395384465</v>
      </c>
      <c r="H46" s="31">
        <f t="shared" si="24"/>
        <v>2.7574702896647096</v>
      </c>
      <c r="I46" s="31">
        <f t="shared" si="24"/>
        <v>2.8480908002566325</v>
      </c>
      <c r="J46" s="31">
        <f t="shared" si="24"/>
        <v>2.768802224755724</v>
      </c>
      <c r="K46" s="31">
        <f t="shared" si="24"/>
        <v>3.138070375204821</v>
      </c>
      <c r="L46" s="31">
        <f t="shared" si="24"/>
        <v>3.246427100702766</v>
      </c>
      <c r="M46" s="31">
        <f t="shared" si="7"/>
        <v>3.010752251447262</v>
      </c>
      <c r="N46" s="31">
        <f t="shared" si="7"/>
        <v>3.132677494585175</v>
      </c>
      <c r="O46" s="31">
        <f t="shared" si="8"/>
        <v>3.2611608805489403</v>
      </c>
      <c r="P46" s="31">
        <f t="shared" si="8"/>
        <v>3.419539485612163</v>
      </c>
      <c r="Q46" s="31">
        <f t="shared" si="9"/>
        <v>3.386175444452337</v>
      </c>
      <c r="R46" s="31">
        <f t="shared" si="9"/>
        <v>3.32096481094697</v>
      </c>
      <c r="S46" s="31">
        <f t="shared" si="10"/>
        <v>3.1122217755666908</v>
      </c>
      <c r="T46" s="31">
        <f t="shared" si="10"/>
        <v>2.883530612868433</v>
      </c>
    </row>
    <row r="47" spans="1:20" ht="18" customHeight="1">
      <c r="A47" s="14" t="s">
        <v>55</v>
      </c>
      <c r="B47" s="31" t="e">
        <f t="shared" si="11"/>
        <v>#DIV/0!</v>
      </c>
      <c r="C47" s="31" t="e">
        <f t="shared" si="11"/>
        <v>#DIV/0!</v>
      </c>
      <c r="D47" s="31">
        <f aca="true" t="shared" si="25" ref="D47:L47">D18/D$22*100</f>
        <v>0</v>
      </c>
      <c r="E47" s="31">
        <f t="shared" si="25"/>
        <v>0</v>
      </c>
      <c r="F47" s="31">
        <f t="shared" si="25"/>
        <v>0</v>
      </c>
      <c r="G47" s="31">
        <f t="shared" si="25"/>
        <v>0</v>
      </c>
      <c r="H47" s="31">
        <f t="shared" si="25"/>
        <v>0</v>
      </c>
      <c r="I47" s="31">
        <f t="shared" si="25"/>
        <v>0</v>
      </c>
      <c r="J47" s="31">
        <f t="shared" si="25"/>
        <v>0</v>
      </c>
      <c r="K47" s="31">
        <f t="shared" si="25"/>
        <v>0</v>
      </c>
      <c r="L47" s="31">
        <f t="shared" si="25"/>
        <v>0</v>
      </c>
      <c r="M47" s="31">
        <f t="shared" si="7"/>
        <v>0</v>
      </c>
      <c r="N47" s="31">
        <f t="shared" si="7"/>
        <v>0</v>
      </c>
      <c r="O47" s="31">
        <f t="shared" si="8"/>
        <v>6.961301429224797E-05</v>
      </c>
      <c r="P47" s="31">
        <f t="shared" si="8"/>
        <v>7.194637980206112E-05</v>
      </c>
      <c r="Q47" s="31">
        <f t="shared" si="9"/>
        <v>0</v>
      </c>
      <c r="R47" s="31">
        <f t="shared" si="9"/>
        <v>0</v>
      </c>
      <c r="S47" s="31">
        <f t="shared" si="10"/>
        <v>0</v>
      </c>
      <c r="T47" s="31">
        <f t="shared" si="10"/>
        <v>0</v>
      </c>
    </row>
    <row r="48" spans="1:20" ht="18" customHeight="1">
      <c r="A48" s="14" t="s">
        <v>56</v>
      </c>
      <c r="B48" s="31" t="e">
        <f t="shared" si="11"/>
        <v>#DIV/0!</v>
      </c>
      <c r="C48" s="31" t="e">
        <f t="shared" si="11"/>
        <v>#DIV/0!</v>
      </c>
      <c r="D48" s="31">
        <f aca="true" t="shared" si="26" ref="D48:L48">D19/D$22*100</f>
        <v>0</v>
      </c>
      <c r="E48" s="31">
        <f t="shared" si="26"/>
        <v>0</v>
      </c>
      <c r="F48" s="31">
        <f t="shared" si="26"/>
        <v>0</v>
      </c>
      <c r="G48" s="31">
        <f t="shared" si="26"/>
        <v>0</v>
      </c>
      <c r="H48" s="31">
        <f t="shared" si="26"/>
        <v>0</v>
      </c>
      <c r="I48" s="31">
        <f t="shared" si="26"/>
        <v>0</v>
      </c>
      <c r="J48" s="31">
        <f t="shared" si="26"/>
        <v>0</v>
      </c>
      <c r="K48" s="31">
        <f t="shared" si="26"/>
        <v>0</v>
      </c>
      <c r="L48" s="31">
        <f t="shared" si="26"/>
        <v>0</v>
      </c>
      <c r="M48" s="31">
        <f t="shared" si="7"/>
        <v>0</v>
      </c>
      <c r="N48" s="31">
        <f t="shared" si="7"/>
        <v>0</v>
      </c>
      <c r="O48" s="31">
        <f t="shared" si="8"/>
        <v>6.961301429224797E-05</v>
      </c>
      <c r="P48" s="31">
        <f t="shared" si="8"/>
        <v>7.194637980206112E-05</v>
      </c>
      <c r="Q48" s="31">
        <f t="shared" si="9"/>
        <v>0</v>
      </c>
      <c r="R48" s="31">
        <f t="shared" si="9"/>
        <v>0</v>
      </c>
      <c r="S48" s="31">
        <f t="shared" si="10"/>
        <v>0</v>
      </c>
      <c r="T48" s="31">
        <f t="shared" si="10"/>
        <v>0</v>
      </c>
    </row>
    <row r="49" spans="1:20" ht="18" customHeight="1">
      <c r="A49" s="14" t="s">
        <v>57</v>
      </c>
      <c r="B49" s="31" t="e">
        <f t="shared" si="11"/>
        <v>#DIV/0!</v>
      </c>
      <c r="C49" s="31" t="e">
        <f t="shared" si="11"/>
        <v>#DIV/0!</v>
      </c>
      <c r="D49" s="31">
        <f aca="true" t="shared" si="27" ref="D49:L49">D20/D$22*100</f>
        <v>1.9942442938820395</v>
      </c>
      <c r="E49" s="31">
        <f t="shared" si="27"/>
        <v>2.059950770545123</v>
      </c>
      <c r="F49" s="31">
        <f t="shared" si="27"/>
        <v>2.246328679583838</v>
      </c>
      <c r="G49" s="31">
        <f t="shared" si="27"/>
        <v>2.5532530395384465</v>
      </c>
      <c r="H49" s="31">
        <f t="shared" si="27"/>
        <v>2.7574702896647096</v>
      </c>
      <c r="I49" s="31">
        <f t="shared" si="27"/>
        <v>2.8480908002566325</v>
      </c>
      <c r="J49" s="31">
        <f t="shared" si="27"/>
        <v>2.768802224755724</v>
      </c>
      <c r="K49" s="31">
        <f t="shared" si="27"/>
        <v>3.138070375204821</v>
      </c>
      <c r="L49" s="31">
        <f t="shared" si="27"/>
        <v>3.246427100702766</v>
      </c>
      <c r="M49" s="31">
        <f t="shared" si="7"/>
        <v>3.010752251447262</v>
      </c>
      <c r="N49" s="31">
        <f t="shared" si="7"/>
        <v>3.132677494585175</v>
      </c>
      <c r="O49" s="31">
        <f t="shared" si="8"/>
        <v>3.2609520415060635</v>
      </c>
      <c r="P49" s="31">
        <f t="shared" si="8"/>
        <v>3.419323646472757</v>
      </c>
      <c r="Q49" s="31">
        <f t="shared" si="9"/>
        <v>3.386175444452337</v>
      </c>
      <c r="R49" s="31">
        <f t="shared" si="9"/>
        <v>3.32096481094697</v>
      </c>
      <c r="S49" s="31">
        <f t="shared" si="10"/>
        <v>3.1122217755666908</v>
      </c>
      <c r="T49" s="31">
        <f t="shared" si="10"/>
        <v>2.883530612868433</v>
      </c>
    </row>
    <row r="50" spans="1:20" ht="18" customHeight="1">
      <c r="A50" s="14" t="s">
        <v>58</v>
      </c>
      <c r="B50" s="31" t="e">
        <f t="shared" si="11"/>
        <v>#DIV/0!</v>
      </c>
      <c r="C50" s="31" t="e">
        <f t="shared" si="11"/>
        <v>#DIV/0!</v>
      </c>
      <c r="D50" s="31">
        <f aca="true" t="shared" si="28" ref="D50:L50">D21/D$22*100</f>
        <v>0</v>
      </c>
      <c r="E50" s="31">
        <f t="shared" si="28"/>
        <v>0</v>
      </c>
      <c r="F50" s="31">
        <f t="shared" si="28"/>
        <v>0</v>
      </c>
      <c r="G50" s="31">
        <f t="shared" si="28"/>
        <v>0</v>
      </c>
      <c r="H50" s="31">
        <f t="shared" si="28"/>
        <v>0</v>
      </c>
      <c r="I50" s="31">
        <f t="shared" si="28"/>
        <v>0</v>
      </c>
      <c r="J50" s="31">
        <f t="shared" si="28"/>
        <v>0</v>
      </c>
      <c r="K50" s="31">
        <f t="shared" si="28"/>
        <v>0</v>
      </c>
      <c r="L50" s="31">
        <f t="shared" si="28"/>
        <v>0</v>
      </c>
      <c r="M50" s="31">
        <f t="shared" si="7"/>
        <v>0</v>
      </c>
      <c r="N50" s="31">
        <f t="shared" si="7"/>
        <v>0</v>
      </c>
      <c r="O50" s="31">
        <f t="shared" si="8"/>
        <v>6.961301429224797E-05</v>
      </c>
      <c r="P50" s="31">
        <f t="shared" si="8"/>
        <v>7.194637980206112E-05</v>
      </c>
      <c r="Q50" s="31">
        <f t="shared" si="9"/>
        <v>0</v>
      </c>
      <c r="R50" s="31">
        <f t="shared" si="9"/>
        <v>0</v>
      </c>
      <c r="S50" s="31">
        <f t="shared" si="10"/>
        <v>0</v>
      </c>
      <c r="T50" s="31">
        <f t="shared" si="10"/>
        <v>0</v>
      </c>
    </row>
    <row r="51" spans="1:20" ht="18" customHeight="1">
      <c r="A51" s="14" t="s">
        <v>59</v>
      </c>
      <c r="B51" s="32" t="e">
        <f>+B33+B38+B40+B41+B42+B43+B44+B45+B46</f>
        <v>#DIV/0!</v>
      </c>
      <c r="C51" s="32" t="e">
        <f>+C33+C38+C40+C41+C42+C43+C44+C45+C46</f>
        <v>#DIV/0!</v>
      </c>
      <c r="D51" s="32">
        <f aca="true" t="shared" si="29" ref="D51:L51">+D33+D38+D40+D41+D42+D43+D44+D45+D46</f>
        <v>100</v>
      </c>
      <c r="E51" s="32">
        <f t="shared" si="29"/>
        <v>100</v>
      </c>
      <c r="F51" s="32">
        <f t="shared" si="29"/>
        <v>100</v>
      </c>
      <c r="G51" s="32">
        <f t="shared" si="29"/>
        <v>100.00000000000001</v>
      </c>
      <c r="H51" s="32">
        <f t="shared" si="29"/>
        <v>100</v>
      </c>
      <c r="I51" s="32">
        <f t="shared" si="29"/>
        <v>100</v>
      </c>
      <c r="J51" s="32">
        <f t="shared" si="29"/>
        <v>100</v>
      </c>
      <c r="K51" s="32">
        <f t="shared" si="29"/>
        <v>100</v>
      </c>
      <c r="L51" s="32">
        <f t="shared" si="29"/>
        <v>99.99999999999999</v>
      </c>
      <c r="M51" s="32">
        <f aca="true" t="shared" si="30" ref="M51:R51">+M33+M38+M40+M41+M42+M43+M44+M45+M46</f>
        <v>100</v>
      </c>
      <c r="N51" s="32">
        <f t="shared" si="30"/>
        <v>100.00000000000001</v>
      </c>
      <c r="O51" s="32">
        <f t="shared" si="30"/>
        <v>100</v>
      </c>
      <c r="P51" s="32">
        <f t="shared" si="30"/>
        <v>100</v>
      </c>
      <c r="Q51" s="32">
        <f t="shared" si="30"/>
        <v>100</v>
      </c>
      <c r="R51" s="32">
        <f t="shared" si="30"/>
        <v>100</v>
      </c>
      <c r="S51" s="32">
        <f>+S33+S38+S40+S41+S42+S43+S44+S45+S46</f>
        <v>100</v>
      </c>
      <c r="T51" s="32">
        <f>+T33+T38+T40+T41+T42+T43+T44+T45+T46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printOptions/>
  <pageMargins left="0.98425196850393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view="pageBreakPreview" zoomScaleSheetLayoutView="100" workbookViewId="0" topLeftCell="A1">
      <pane xSplit="1" ySplit="3" topLeftCell="R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30" sqref="S30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20" width="8.625" style="18" customWidth="1"/>
    <col min="21" max="16384" width="9.00390625" style="18" customWidth="1"/>
  </cols>
  <sheetData>
    <row r="1" spans="1:19" ht="18" customHeight="1">
      <c r="A1" s="33" t="s">
        <v>99</v>
      </c>
      <c r="L1" s="34" t="str">
        <f>'財政指標'!$M$1</f>
        <v>二宮町</v>
      </c>
      <c r="S1" s="34" t="str">
        <f>'財政指標'!$M$1</f>
        <v>二宮町</v>
      </c>
    </row>
    <row r="2" spans="13:20" ht="18" customHeight="1">
      <c r="M2" s="22" t="s">
        <v>171</v>
      </c>
      <c r="T2" s="22" t="s">
        <v>171</v>
      </c>
    </row>
    <row r="3" spans="1:20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167</v>
      </c>
      <c r="K3" s="17" t="s">
        <v>168</v>
      </c>
      <c r="L3" s="15" t="s">
        <v>84</v>
      </c>
      <c r="M3" s="15" t="s">
        <v>176</v>
      </c>
      <c r="N3" s="15" t="s">
        <v>184</v>
      </c>
      <c r="O3" s="2" t="s">
        <v>186</v>
      </c>
      <c r="P3" s="2" t="s">
        <v>187</v>
      </c>
      <c r="Q3" s="2" t="s">
        <v>190</v>
      </c>
      <c r="R3" s="2" t="s">
        <v>197</v>
      </c>
      <c r="S3" s="2" t="s">
        <v>198</v>
      </c>
      <c r="T3" s="2" t="s">
        <v>200</v>
      </c>
    </row>
    <row r="4" spans="1:20" ht="18" customHeight="1">
      <c r="A4" s="19" t="s">
        <v>61</v>
      </c>
      <c r="B4" s="19"/>
      <c r="C4" s="15"/>
      <c r="D4" s="15">
        <v>1115580</v>
      </c>
      <c r="E4" s="15">
        <v>1199836</v>
      </c>
      <c r="F4" s="15">
        <v>1225123</v>
      </c>
      <c r="G4" s="15">
        <v>1231513</v>
      </c>
      <c r="H4" s="15">
        <v>1278639</v>
      </c>
      <c r="I4" s="15">
        <v>1301188</v>
      </c>
      <c r="J4" s="17">
        <v>1365806</v>
      </c>
      <c r="K4" s="16">
        <v>1342644</v>
      </c>
      <c r="L4" s="19">
        <v>1342597</v>
      </c>
      <c r="M4" s="19">
        <v>1350751</v>
      </c>
      <c r="N4" s="19">
        <v>1317415</v>
      </c>
      <c r="O4" s="19">
        <v>1314309</v>
      </c>
      <c r="P4" s="19">
        <v>1289757</v>
      </c>
      <c r="Q4" s="19">
        <v>1283357</v>
      </c>
      <c r="R4" s="19">
        <v>1280708</v>
      </c>
      <c r="S4" s="19">
        <v>1235746</v>
      </c>
      <c r="T4" s="19">
        <v>1151389</v>
      </c>
    </row>
    <row r="5" spans="1:20" ht="18" customHeight="1">
      <c r="A5" s="19" t="s">
        <v>62</v>
      </c>
      <c r="B5" s="19"/>
      <c r="C5" s="15"/>
      <c r="D5" s="15">
        <v>749383</v>
      </c>
      <c r="E5" s="15">
        <v>797331</v>
      </c>
      <c r="F5" s="15">
        <v>805154</v>
      </c>
      <c r="G5" s="15">
        <v>814930</v>
      </c>
      <c r="H5" s="15">
        <v>843549</v>
      </c>
      <c r="I5" s="15">
        <v>861325</v>
      </c>
      <c r="J5" s="17">
        <v>891386</v>
      </c>
      <c r="K5" s="16">
        <v>890960</v>
      </c>
      <c r="L5" s="19">
        <v>871851</v>
      </c>
      <c r="M5" s="19">
        <v>866644</v>
      </c>
      <c r="N5" s="19">
        <v>836563</v>
      </c>
      <c r="O5" s="19">
        <v>802234</v>
      </c>
      <c r="P5" s="19">
        <v>773898</v>
      </c>
      <c r="Q5" s="19">
        <v>774611</v>
      </c>
      <c r="R5" s="19">
        <v>750660</v>
      </c>
      <c r="S5" s="19">
        <v>721427</v>
      </c>
      <c r="T5" s="19">
        <v>686948</v>
      </c>
    </row>
    <row r="6" spans="1:20" ht="18" customHeight="1">
      <c r="A6" s="19" t="s">
        <v>63</v>
      </c>
      <c r="B6" s="19"/>
      <c r="C6" s="15"/>
      <c r="D6" s="15">
        <v>37947</v>
      </c>
      <c r="E6" s="15">
        <v>49681</v>
      </c>
      <c r="F6" s="15">
        <v>56147</v>
      </c>
      <c r="G6" s="15">
        <v>56031</v>
      </c>
      <c r="H6" s="15">
        <v>60154</v>
      </c>
      <c r="I6" s="15">
        <v>61039</v>
      </c>
      <c r="J6" s="17">
        <v>67446</v>
      </c>
      <c r="K6" s="20">
        <v>74692</v>
      </c>
      <c r="L6" s="19">
        <v>82129</v>
      </c>
      <c r="M6" s="19">
        <v>100483</v>
      </c>
      <c r="N6" s="19">
        <v>122829</v>
      </c>
      <c r="O6" s="19">
        <v>130047</v>
      </c>
      <c r="P6" s="19">
        <v>256723</v>
      </c>
      <c r="Q6" s="19">
        <v>284289</v>
      </c>
      <c r="R6" s="19">
        <v>272640</v>
      </c>
      <c r="S6" s="19">
        <v>281702</v>
      </c>
      <c r="T6" s="19">
        <v>308159</v>
      </c>
    </row>
    <row r="7" spans="1:20" ht="18" customHeight="1">
      <c r="A7" s="19" t="s">
        <v>64</v>
      </c>
      <c r="B7" s="19"/>
      <c r="C7" s="15"/>
      <c r="D7" s="15">
        <v>331624</v>
      </c>
      <c r="E7" s="15">
        <v>333686</v>
      </c>
      <c r="F7" s="15">
        <v>344586</v>
      </c>
      <c r="G7" s="15">
        <v>324658</v>
      </c>
      <c r="H7" s="15">
        <v>323468</v>
      </c>
      <c r="I7" s="15">
        <v>324072</v>
      </c>
      <c r="J7" s="17">
        <v>321306</v>
      </c>
      <c r="K7" s="16">
        <v>355753</v>
      </c>
      <c r="L7" s="19">
        <v>354096</v>
      </c>
      <c r="M7" s="19">
        <v>367945</v>
      </c>
      <c r="N7" s="19">
        <v>410191</v>
      </c>
      <c r="O7" s="19">
        <v>439273</v>
      </c>
      <c r="P7" s="19">
        <v>482655</v>
      </c>
      <c r="Q7" s="19">
        <v>503326</v>
      </c>
      <c r="R7" s="19">
        <v>509198</v>
      </c>
      <c r="S7" s="19">
        <v>523961</v>
      </c>
      <c r="T7" s="19">
        <v>581418</v>
      </c>
    </row>
    <row r="8" spans="1:20" ht="18" customHeight="1">
      <c r="A8" s="19" t="s">
        <v>65</v>
      </c>
      <c r="B8" s="19"/>
      <c r="C8" s="15"/>
      <c r="D8" s="15">
        <v>331624</v>
      </c>
      <c r="E8" s="15">
        <v>333686</v>
      </c>
      <c r="F8" s="15">
        <v>344586</v>
      </c>
      <c r="G8" s="15">
        <v>324658</v>
      </c>
      <c r="H8" s="15">
        <v>323468</v>
      </c>
      <c r="I8" s="15">
        <v>324072</v>
      </c>
      <c r="J8" s="17">
        <v>321306</v>
      </c>
      <c r="K8" s="16">
        <v>355753</v>
      </c>
      <c r="L8" s="19">
        <v>354096</v>
      </c>
      <c r="M8" s="19">
        <v>367945</v>
      </c>
      <c r="N8" s="19">
        <v>410191</v>
      </c>
      <c r="O8" s="19">
        <v>439273</v>
      </c>
      <c r="P8" s="19">
        <v>482655</v>
      </c>
      <c r="Q8" s="19">
        <v>503326</v>
      </c>
      <c r="R8" s="19">
        <v>509198</v>
      </c>
      <c r="S8" s="19">
        <v>523961</v>
      </c>
      <c r="T8" s="19">
        <v>581418</v>
      </c>
    </row>
    <row r="9" spans="1:20" ht="18" customHeight="1">
      <c r="A9" s="19" t="s">
        <v>66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0</v>
      </c>
      <c r="M9" s="19">
        <v>0</v>
      </c>
      <c r="N9" s="19">
        <v>0</v>
      </c>
      <c r="O9" s="19">
        <v>1</v>
      </c>
      <c r="P9" s="19">
        <v>1</v>
      </c>
      <c r="Q9" s="19">
        <v>0</v>
      </c>
      <c r="R9" s="19">
        <v>0</v>
      </c>
      <c r="S9" s="19">
        <v>0</v>
      </c>
      <c r="T9" s="19">
        <v>0</v>
      </c>
    </row>
    <row r="10" spans="1:20" ht="18" customHeight="1">
      <c r="A10" s="19" t="s">
        <v>67</v>
      </c>
      <c r="B10" s="19"/>
      <c r="C10" s="15"/>
      <c r="D10" s="15">
        <v>356505</v>
      </c>
      <c r="E10" s="15">
        <v>450250</v>
      </c>
      <c r="F10" s="15">
        <v>592205</v>
      </c>
      <c r="G10" s="15">
        <v>657155</v>
      </c>
      <c r="H10" s="15">
        <v>768992</v>
      </c>
      <c r="I10" s="15">
        <v>790979</v>
      </c>
      <c r="J10" s="17">
        <v>904726</v>
      </c>
      <c r="K10" s="16">
        <v>917912</v>
      </c>
      <c r="L10" s="19">
        <v>971510</v>
      </c>
      <c r="M10" s="19">
        <v>747540</v>
      </c>
      <c r="N10" s="19">
        <v>780073</v>
      </c>
      <c r="O10" s="19">
        <v>765203</v>
      </c>
      <c r="P10" s="19">
        <v>736422</v>
      </c>
      <c r="Q10" s="19">
        <v>751168</v>
      </c>
      <c r="R10" s="19">
        <v>664390</v>
      </c>
      <c r="S10" s="19">
        <v>636555</v>
      </c>
      <c r="T10" s="19">
        <v>769129</v>
      </c>
    </row>
    <row r="11" spans="1:20" ht="18" customHeight="1">
      <c r="A11" s="19" t="s">
        <v>68</v>
      </c>
      <c r="B11" s="19"/>
      <c r="C11" s="15"/>
      <c r="D11" s="15">
        <v>25498</v>
      </c>
      <c r="E11" s="15">
        <v>28569</v>
      </c>
      <c r="F11" s="15">
        <v>28208</v>
      </c>
      <c r="G11" s="15">
        <v>21161</v>
      </c>
      <c r="H11" s="15">
        <v>34461</v>
      </c>
      <c r="I11" s="15">
        <v>20201</v>
      </c>
      <c r="J11" s="17">
        <v>37538</v>
      </c>
      <c r="K11" s="17">
        <v>44950</v>
      </c>
      <c r="L11" s="19">
        <v>31441</v>
      </c>
      <c r="M11" s="19">
        <v>29831</v>
      </c>
      <c r="N11" s="19">
        <v>29915</v>
      </c>
      <c r="O11" s="19">
        <v>29038</v>
      </c>
      <c r="P11" s="19">
        <v>27286</v>
      </c>
      <c r="Q11" s="19">
        <v>27630</v>
      </c>
      <c r="R11" s="19">
        <v>29366</v>
      </c>
      <c r="S11" s="19">
        <v>26096</v>
      </c>
      <c r="T11" s="19">
        <v>27365</v>
      </c>
    </row>
    <row r="12" spans="1:20" ht="18" customHeight="1">
      <c r="A12" s="19" t="s">
        <v>69</v>
      </c>
      <c r="B12" s="19"/>
      <c r="C12" s="15"/>
      <c r="D12" s="15">
        <v>597091</v>
      </c>
      <c r="E12" s="15">
        <v>582628</v>
      </c>
      <c r="F12" s="15">
        <v>646109</v>
      </c>
      <c r="G12" s="15">
        <v>623060</v>
      </c>
      <c r="H12" s="15">
        <v>667192</v>
      </c>
      <c r="I12" s="15">
        <v>768214</v>
      </c>
      <c r="J12" s="17">
        <v>804033</v>
      </c>
      <c r="K12" s="17">
        <v>683123</v>
      </c>
      <c r="L12" s="19">
        <v>786145</v>
      </c>
      <c r="M12" s="19">
        <v>696993</v>
      </c>
      <c r="N12" s="19">
        <v>686308</v>
      </c>
      <c r="O12" s="19">
        <v>682169</v>
      </c>
      <c r="P12" s="19">
        <v>638265</v>
      </c>
      <c r="Q12" s="19">
        <v>568618</v>
      </c>
      <c r="R12" s="19">
        <v>584076</v>
      </c>
      <c r="S12" s="19">
        <v>571392</v>
      </c>
      <c r="T12" s="19">
        <v>607364</v>
      </c>
    </row>
    <row r="13" spans="1:20" ht="18" customHeight="1">
      <c r="A13" s="19" t="s">
        <v>70</v>
      </c>
      <c r="B13" s="19"/>
      <c r="C13" s="15"/>
      <c r="D13" s="15">
        <v>399036</v>
      </c>
      <c r="E13" s="15">
        <v>345302</v>
      </c>
      <c r="F13" s="15">
        <v>373924</v>
      </c>
      <c r="G13" s="15">
        <v>371602</v>
      </c>
      <c r="H13" s="15">
        <v>361572</v>
      </c>
      <c r="I13" s="15">
        <v>379899</v>
      </c>
      <c r="J13" s="17">
        <v>385924</v>
      </c>
      <c r="K13" s="17">
        <v>391108</v>
      </c>
      <c r="L13" s="19">
        <v>388756</v>
      </c>
      <c r="M13" s="19">
        <v>377443</v>
      </c>
      <c r="N13" s="19">
        <v>379841</v>
      </c>
      <c r="O13" s="19">
        <v>373534</v>
      </c>
      <c r="P13" s="19">
        <v>360432</v>
      </c>
      <c r="Q13" s="19">
        <v>322686</v>
      </c>
      <c r="R13" s="19">
        <v>356458</v>
      </c>
      <c r="S13" s="19">
        <v>347324</v>
      </c>
      <c r="T13" s="19">
        <v>359122</v>
      </c>
    </row>
    <row r="14" spans="1:20" ht="18" customHeight="1">
      <c r="A14" s="19" t="s">
        <v>71</v>
      </c>
      <c r="B14" s="19"/>
      <c r="C14" s="15"/>
      <c r="D14" s="15">
        <v>316494</v>
      </c>
      <c r="E14" s="15">
        <v>378416</v>
      </c>
      <c r="F14" s="15">
        <v>335396</v>
      </c>
      <c r="G14" s="15">
        <v>375010</v>
      </c>
      <c r="H14" s="15">
        <v>442922</v>
      </c>
      <c r="I14" s="15">
        <v>395124</v>
      </c>
      <c r="J14" s="17">
        <v>555396</v>
      </c>
      <c r="K14" s="17">
        <v>610643</v>
      </c>
      <c r="L14" s="19">
        <v>581508</v>
      </c>
      <c r="M14" s="19">
        <v>649866</v>
      </c>
      <c r="N14" s="19">
        <v>658651</v>
      </c>
      <c r="O14" s="19">
        <v>619361</v>
      </c>
      <c r="P14" s="19">
        <v>654804</v>
      </c>
      <c r="Q14" s="19">
        <v>505213</v>
      </c>
      <c r="R14" s="19">
        <v>449023</v>
      </c>
      <c r="S14" s="19">
        <v>519442</v>
      </c>
      <c r="T14" s="19">
        <v>587807</v>
      </c>
    </row>
    <row r="15" spans="1:20" ht="18" customHeight="1">
      <c r="A15" s="19" t="s">
        <v>72</v>
      </c>
      <c r="B15" s="19"/>
      <c r="C15" s="15"/>
      <c r="D15" s="15">
        <v>291561</v>
      </c>
      <c r="E15" s="15">
        <v>250985</v>
      </c>
      <c r="F15" s="15">
        <v>298702</v>
      </c>
      <c r="G15" s="15">
        <v>265420</v>
      </c>
      <c r="H15" s="15">
        <v>254272</v>
      </c>
      <c r="I15" s="15">
        <v>119092</v>
      </c>
      <c r="J15" s="17">
        <v>10405</v>
      </c>
      <c r="K15" s="16">
        <v>11567</v>
      </c>
      <c r="L15" s="19">
        <v>189887</v>
      </c>
      <c r="M15" s="19">
        <v>213583</v>
      </c>
      <c r="N15" s="19">
        <v>154297</v>
      </c>
      <c r="O15" s="19">
        <v>483</v>
      </c>
      <c r="P15" s="19">
        <v>246</v>
      </c>
      <c r="Q15" s="19">
        <v>68317</v>
      </c>
      <c r="R15" s="19">
        <v>295329</v>
      </c>
      <c r="S15" s="19">
        <v>348201</v>
      </c>
      <c r="T15" s="19">
        <v>17451</v>
      </c>
    </row>
    <row r="16" spans="1:20" ht="18" customHeight="1">
      <c r="A16" s="19" t="s">
        <v>73</v>
      </c>
      <c r="B16" s="19"/>
      <c r="C16" s="15"/>
      <c r="D16" s="15">
        <v>854</v>
      </c>
      <c r="E16" s="15">
        <v>0</v>
      </c>
      <c r="F16" s="15">
        <v>0</v>
      </c>
      <c r="G16" s="15">
        <v>0</v>
      </c>
      <c r="H16" s="15">
        <v>53</v>
      </c>
      <c r="I16" s="15">
        <v>0</v>
      </c>
      <c r="J16" s="17">
        <v>0</v>
      </c>
      <c r="K16" s="16">
        <v>260</v>
      </c>
      <c r="L16" s="19">
        <v>260</v>
      </c>
      <c r="M16" s="19">
        <v>260</v>
      </c>
      <c r="N16" s="19">
        <v>260</v>
      </c>
      <c r="O16" s="19">
        <v>19900</v>
      </c>
      <c r="P16" s="19">
        <v>8200</v>
      </c>
      <c r="Q16" s="19">
        <v>0</v>
      </c>
      <c r="R16" s="19">
        <v>0</v>
      </c>
      <c r="S16" s="19">
        <v>0</v>
      </c>
      <c r="T16" s="19">
        <v>0</v>
      </c>
    </row>
    <row r="17" spans="1:20" ht="18" customHeight="1">
      <c r="A17" s="19" t="s">
        <v>81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1</v>
      </c>
      <c r="P17" s="19">
        <v>1</v>
      </c>
      <c r="Q17" s="19">
        <v>0</v>
      </c>
      <c r="R17" s="19">
        <v>0</v>
      </c>
      <c r="S17" s="19">
        <v>0</v>
      </c>
      <c r="T17" s="19">
        <v>0</v>
      </c>
    </row>
    <row r="18" spans="1:20" ht="18" customHeight="1">
      <c r="A18" s="19" t="s">
        <v>178</v>
      </c>
      <c r="B18" s="19"/>
      <c r="C18" s="15"/>
      <c r="D18" s="15">
        <v>1352247</v>
      </c>
      <c r="E18" s="15">
        <v>1360689</v>
      </c>
      <c r="F18" s="15">
        <v>1874750</v>
      </c>
      <c r="G18" s="15">
        <v>1184820</v>
      </c>
      <c r="H18" s="15">
        <v>1280550</v>
      </c>
      <c r="I18" s="15">
        <v>1863189</v>
      </c>
      <c r="J18" s="17">
        <v>2891671</v>
      </c>
      <c r="K18" s="16">
        <v>1380042</v>
      </c>
      <c r="L18" s="19">
        <v>1384137</v>
      </c>
      <c r="M18" s="19">
        <v>1281132</v>
      </c>
      <c r="N18" s="19">
        <v>1099294</v>
      </c>
      <c r="O18" s="19">
        <v>1668071</v>
      </c>
      <c r="P18" s="19">
        <v>1218354</v>
      </c>
      <c r="Q18" s="19">
        <v>833814</v>
      </c>
      <c r="R18" s="19">
        <v>526099</v>
      </c>
      <c r="S18" s="19">
        <v>653260</v>
      </c>
      <c r="T18" s="19">
        <v>1136984</v>
      </c>
    </row>
    <row r="19" spans="1:20" ht="18" customHeight="1">
      <c r="A19" s="19" t="s">
        <v>75</v>
      </c>
      <c r="B19" s="19"/>
      <c r="C19" s="15"/>
      <c r="D19" s="15">
        <v>326391</v>
      </c>
      <c r="E19" s="15">
        <v>274688</v>
      </c>
      <c r="F19" s="15">
        <v>709470</v>
      </c>
      <c r="G19" s="15">
        <v>393413</v>
      </c>
      <c r="H19" s="15">
        <v>207982</v>
      </c>
      <c r="I19" s="15">
        <v>172136</v>
      </c>
      <c r="J19" s="17">
        <v>287479</v>
      </c>
      <c r="K19" s="16">
        <v>302386</v>
      </c>
      <c r="L19" s="19">
        <v>297104</v>
      </c>
      <c r="M19" s="19">
        <v>223672</v>
      </c>
      <c r="N19" s="19">
        <v>276449</v>
      </c>
      <c r="O19" s="19">
        <v>827643</v>
      </c>
      <c r="P19" s="19">
        <v>293933</v>
      </c>
      <c r="Q19" s="19">
        <v>273847</v>
      </c>
      <c r="R19" s="19">
        <v>149755</v>
      </c>
      <c r="S19" s="19">
        <v>256626</v>
      </c>
      <c r="T19" s="19">
        <v>513881</v>
      </c>
    </row>
    <row r="20" spans="1:20" ht="18" customHeight="1">
      <c r="A20" s="19" t="s">
        <v>76</v>
      </c>
      <c r="B20" s="19"/>
      <c r="C20" s="15"/>
      <c r="D20" s="15">
        <v>989626</v>
      </c>
      <c r="E20" s="15">
        <v>996337</v>
      </c>
      <c r="F20" s="15">
        <v>964714</v>
      </c>
      <c r="G20" s="15">
        <v>682044</v>
      </c>
      <c r="H20" s="15">
        <v>709891</v>
      </c>
      <c r="I20" s="15">
        <v>1409390</v>
      </c>
      <c r="J20" s="17">
        <v>2290218</v>
      </c>
      <c r="K20" s="16">
        <v>746583</v>
      </c>
      <c r="L20" s="19">
        <v>672178</v>
      </c>
      <c r="M20" s="19">
        <v>717680</v>
      </c>
      <c r="N20" s="19">
        <v>593528</v>
      </c>
      <c r="O20" s="19">
        <v>657453</v>
      </c>
      <c r="P20" s="19">
        <v>784725</v>
      </c>
      <c r="Q20" s="19">
        <v>458232</v>
      </c>
      <c r="R20" s="19">
        <v>301996</v>
      </c>
      <c r="S20" s="19">
        <v>314528</v>
      </c>
      <c r="T20" s="19">
        <v>576317</v>
      </c>
    </row>
    <row r="21" spans="1:20" ht="18" customHeight="1">
      <c r="A21" s="19" t="s">
        <v>179</v>
      </c>
      <c r="B21" s="19"/>
      <c r="C21" s="15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7">
        <v>0</v>
      </c>
      <c r="K21" s="16">
        <v>0</v>
      </c>
      <c r="L21" s="19">
        <v>0</v>
      </c>
      <c r="M21" s="19">
        <v>0</v>
      </c>
      <c r="N21" s="19">
        <v>0</v>
      </c>
      <c r="O21" s="19">
        <v>1</v>
      </c>
      <c r="P21" s="19">
        <v>1</v>
      </c>
      <c r="Q21" s="19">
        <v>1</v>
      </c>
      <c r="R21" s="19">
        <v>1</v>
      </c>
      <c r="S21" s="19">
        <v>1</v>
      </c>
      <c r="T21" s="19">
        <v>1</v>
      </c>
    </row>
    <row r="22" spans="1:20" ht="18" customHeight="1">
      <c r="A22" s="19" t="s">
        <v>180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</row>
    <row r="23" spans="1:20" ht="18" customHeight="1">
      <c r="A23" s="19" t="s">
        <v>60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4425401</v>
      </c>
      <c r="E23" s="15">
        <f t="shared" si="0"/>
        <v>4634740</v>
      </c>
      <c r="F23" s="15">
        <f t="shared" si="0"/>
        <v>5401226</v>
      </c>
      <c r="G23" s="15">
        <f t="shared" si="0"/>
        <v>4738828</v>
      </c>
      <c r="H23" s="15">
        <f aca="true" t="shared" si="1" ref="H23:T23">SUM(H4:H22)-H5-H8-H9-H13-H19-H20</f>
        <v>5110703</v>
      </c>
      <c r="I23" s="15">
        <f t="shared" si="1"/>
        <v>5643098</v>
      </c>
      <c r="J23" s="17">
        <f t="shared" si="1"/>
        <v>6958327</v>
      </c>
      <c r="K23" s="16">
        <f t="shared" si="1"/>
        <v>5421586</v>
      </c>
      <c r="L23" s="21">
        <f t="shared" si="1"/>
        <v>5723710</v>
      </c>
      <c r="M23" s="21">
        <f t="shared" si="1"/>
        <v>5438384</v>
      </c>
      <c r="N23" s="21">
        <f t="shared" si="1"/>
        <v>5259233</v>
      </c>
      <c r="O23" s="21">
        <f t="shared" si="1"/>
        <v>5667857</v>
      </c>
      <c r="P23" s="21">
        <f t="shared" si="1"/>
        <v>5312715</v>
      </c>
      <c r="Q23" s="21">
        <f t="shared" si="1"/>
        <v>4825734</v>
      </c>
      <c r="R23" s="21">
        <f t="shared" si="1"/>
        <v>4610831</v>
      </c>
      <c r="S23" s="21">
        <f t="shared" si="1"/>
        <v>4796357</v>
      </c>
      <c r="T23" s="21">
        <f t="shared" si="1"/>
        <v>5187068</v>
      </c>
    </row>
    <row r="24" spans="1:20" ht="18" customHeight="1">
      <c r="A24" s="19" t="s">
        <v>79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1485151</v>
      </c>
      <c r="E24" s="15">
        <f t="shared" si="2"/>
        <v>1583203</v>
      </c>
      <c r="F24" s="15">
        <f t="shared" si="2"/>
        <v>1625856</v>
      </c>
      <c r="G24" s="15">
        <f t="shared" si="2"/>
        <v>1612202</v>
      </c>
      <c r="H24" s="15">
        <f aca="true" t="shared" si="3" ref="H24:M24">SUM(H4:H7)-H5</f>
        <v>1662261</v>
      </c>
      <c r="I24" s="15">
        <f t="shared" si="3"/>
        <v>1686299</v>
      </c>
      <c r="J24" s="17">
        <f t="shared" si="3"/>
        <v>1754558</v>
      </c>
      <c r="K24" s="16">
        <f t="shared" si="3"/>
        <v>1773089</v>
      </c>
      <c r="L24" s="21">
        <f t="shared" si="3"/>
        <v>1778822</v>
      </c>
      <c r="M24" s="21">
        <f t="shared" si="3"/>
        <v>1819179</v>
      </c>
      <c r="N24" s="21">
        <f aca="true" t="shared" si="4" ref="N24:S24">SUM(N4:N7)-N5</f>
        <v>1850435</v>
      </c>
      <c r="O24" s="21">
        <f t="shared" si="4"/>
        <v>1883629</v>
      </c>
      <c r="P24" s="21">
        <f t="shared" si="4"/>
        <v>2029135</v>
      </c>
      <c r="Q24" s="21">
        <f t="shared" si="4"/>
        <v>2070972</v>
      </c>
      <c r="R24" s="21">
        <f t="shared" si="4"/>
        <v>2062546</v>
      </c>
      <c r="S24" s="21">
        <f t="shared" si="4"/>
        <v>2041409</v>
      </c>
      <c r="T24" s="21">
        <f>SUM(T4:T7)-T5</f>
        <v>2040966</v>
      </c>
    </row>
    <row r="25" spans="1:20" ht="18" customHeight="1">
      <c r="A25" s="19" t="s">
        <v>181</v>
      </c>
      <c r="B25" s="19">
        <f aca="true" t="shared" si="5" ref="B25:G25">+B18+B21+B22</f>
        <v>0</v>
      </c>
      <c r="C25" s="15">
        <f t="shared" si="5"/>
        <v>0</v>
      </c>
      <c r="D25" s="15">
        <f t="shared" si="5"/>
        <v>1352247</v>
      </c>
      <c r="E25" s="15">
        <f t="shared" si="5"/>
        <v>1360689</v>
      </c>
      <c r="F25" s="15">
        <f t="shared" si="5"/>
        <v>1874750</v>
      </c>
      <c r="G25" s="15">
        <f t="shared" si="5"/>
        <v>1184820</v>
      </c>
      <c r="H25" s="15">
        <f aca="true" t="shared" si="6" ref="H25:M25">+H18+H21+H22</f>
        <v>1280550</v>
      </c>
      <c r="I25" s="15">
        <f t="shared" si="6"/>
        <v>1863189</v>
      </c>
      <c r="J25" s="17">
        <f t="shared" si="6"/>
        <v>2891671</v>
      </c>
      <c r="K25" s="16">
        <f t="shared" si="6"/>
        <v>1380042</v>
      </c>
      <c r="L25" s="21">
        <f t="shared" si="6"/>
        <v>1384137</v>
      </c>
      <c r="M25" s="21">
        <f t="shared" si="6"/>
        <v>1281132</v>
      </c>
      <c r="N25" s="21">
        <f aca="true" t="shared" si="7" ref="N25:S25">+N18+N21+N22</f>
        <v>1099294</v>
      </c>
      <c r="O25" s="21">
        <f t="shared" si="7"/>
        <v>1668073</v>
      </c>
      <c r="P25" s="21">
        <f t="shared" si="7"/>
        <v>1218356</v>
      </c>
      <c r="Q25" s="21">
        <f t="shared" si="7"/>
        <v>833816</v>
      </c>
      <c r="R25" s="21">
        <f t="shared" si="7"/>
        <v>526101</v>
      </c>
      <c r="S25" s="21">
        <f t="shared" si="7"/>
        <v>653262</v>
      </c>
      <c r="T25" s="21">
        <f>+T18+T21+T22</f>
        <v>1136986</v>
      </c>
    </row>
    <row r="26" ht="18" customHeight="1"/>
    <row r="27" ht="18" customHeight="1"/>
    <row r="28" ht="18" customHeight="1"/>
    <row r="29" ht="18" customHeight="1"/>
    <row r="30" spans="1:20" ht="18" customHeight="1">
      <c r="A30" s="33" t="s">
        <v>100</v>
      </c>
      <c r="L30" s="34"/>
      <c r="M30" s="34" t="str">
        <f>'財政指標'!$M$1</f>
        <v>二宮町</v>
      </c>
      <c r="P30" s="34"/>
      <c r="R30" s="34"/>
      <c r="S30" s="34"/>
      <c r="T30" s="34" t="str">
        <f>'財政指標'!$M$1</f>
        <v>二宮町</v>
      </c>
    </row>
    <row r="31" ht="18" customHeight="1"/>
    <row r="32" spans="1:20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167</v>
      </c>
      <c r="K32" s="17" t="s">
        <v>168</v>
      </c>
      <c r="L32" s="15" t="s">
        <v>84</v>
      </c>
      <c r="M32" s="7" t="s">
        <v>176</v>
      </c>
      <c r="N32" s="7" t="s">
        <v>185</v>
      </c>
      <c r="O32" s="2" t="s">
        <v>186</v>
      </c>
      <c r="P32" s="2" t="s">
        <v>187</v>
      </c>
      <c r="Q32" s="2" t="s">
        <v>190</v>
      </c>
      <c r="R32" s="2" t="s">
        <v>197</v>
      </c>
      <c r="S32" s="2" t="s">
        <v>198</v>
      </c>
      <c r="T32" s="2" t="s">
        <v>200</v>
      </c>
    </row>
    <row r="33" spans="1:20" ht="18" customHeight="1">
      <c r="A33" s="19" t="s">
        <v>61</v>
      </c>
      <c r="B33" s="35" t="e">
        <f>B4/B$23*100</f>
        <v>#DIV/0!</v>
      </c>
      <c r="C33" s="35" t="e">
        <f aca="true" t="shared" si="8" ref="C33:L33">C4/C$23*100</f>
        <v>#DIV/0!</v>
      </c>
      <c r="D33" s="35">
        <f t="shared" si="8"/>
        <v>25.208563020616666</v>
      </c>
      <c r="E33" s="35">
        <f t="shared" si="8"/>
        <v>25.88788152086201</v>
      </c>
      <c r="F33" s="35">
        <f t="shared" si="8"/>
        <v>22.682313237772313</v>
      </c>
      <c r="G33" s="35">
        <f t="shared" si="8"/>
        <v>25.98771257365745</v>
      </c>
      <c r="H33" s="35">
        <f t="shared" si="8"/>
        <v>25.018847700600094</v>
      </c>
      <c r="I33" s="35">
        <f t="shared" si="8"/>
        <v>23.05804364907361</v>
      </c>
      <c r="J33" s="35">
        <f t="shared" si="8"/>
        <v>19.628367565939342</v>
      </c>
      <c r="K33" s="35">
        <f t="shared" si="8"/>
        <v>24.7647828513649</v>
      </c>
      <c r="L33" s="35">
        <f t="shared" si="8"/>
        <v>23.456761436201347</v>
      </c>
      <c r="M33" s="35">
        <f aca="true" t="shared" si="9" ref="M33:N51">M4/M$23*100</f>
        <v>24.837359774521257</v>
      </c>
      <c r="N33" s="35">
        <f t="shared" si="9"/>
        <v>25.049565212265744</v>
      </c>
      <c r="O33" s="35">
        <f aca="true" t="shared" si="10" ref="O33:P51">O4/O$23*100</f>
        <v>23.18881721962992</v>
      </c>
      <c r="P33" s="35">
        <f t="shared" si="10"/>
        <v>24.27679632730158</v>
      </c>
      <c r="Q33" s="35">
        <f aca="true" t="shared" si="11" ref="Q33:R51">Q4/Q$23*100</f>
        <v>26.59402693973601</v>
      </c>
      <c r="R33" s="35">
        <f t="shared" si="11"/>
        <v>27.776077674501625</v>
      </c>
      <c r="S33" s="35">
        <f aca="true" t="shared" si="12" ref="S33:T51">S4/S$23*100</f>
        <v>25.764262334934617</v>
      </c>
      <c r="T33" s="35">
        <f t="shared" si="12"/>
        <v>22.197299129296166</v>
      </c>
    </row>
    <row r="34" spans="1:20" ht="18" customHeight="1">
      <c r="A34" s="19" t="s">
        <v>62</v>
      </c>
      <c r="B34" s="35" t="e">
        <f aca="true" t="shared" si="13" ref="B34:L51">B5/B$23*100</f>
        <v>#DIV/0!</v>
      </c>
      <c r="C34" s="35" t="e">
        <f t="shared" si="13"/>
        <v>#DIV/0!</v>
      </c>
      <c r="D34" s="35">
        <f t="shared" si="13"/>
        <v>16.93367448509186</v>
      </c>
      <c r="E34" s="35">
        <f t="shared" si="13"/>
        <v>17.203359843270604</v>
      </c>
      <c r="F34" s="35">
        <f t="shared" si="13"/>
        <v>14.906874846562616</v>
      </c>
      <c r="G34" s="35">
        <f t="shared" si="13"/>
        <v>17.196868086370724</v>
      </c>
      <c r="H34" s="35">
        <f t="shared" si="13"/>
        <v>16.505537496504886</v>
      </c>
      <c r="I34" s="35">
        <f t="shared" si="13"/>
        <v>15.26333584850024</v>
      </c>
      <c r="J34" s="35">
        <f t="shared" si="13"/>
        <v>12.810349384270097</v>
      </c>
      <c r="K34" s="35">
        <f t="shared" si="13"/>
        <v>16.433567594427164</v>
      </c>
      <c r="L34" s="35">
        <f t="shared" si="13"/>
        <v>15.232270677584994</v>
      </c>
      <c r="M34" s="35">
        <f t="shared" si="9"/>
        <v>15.935689719593174</v>
      </c>
      <c r="N34" s="35">
        <f t="shared" si="9"/>
        <v>15.90655899824176</v>
      </c>
      <c r="O34" s="35">
        <f t="shared" si="10"/>
        <v>14.154097395188339</v>
      </c>
      <c r="P34" s="35">
        <f t="shared" si="10"/>
        <v>14.566902233603724</v>
      </c>
      <c r="Q34" s="35">
        <f t="shared" si="11"/>
        <v>16.05167213940926</v>
      </c>
      <c r="R34" s="35">
        <f t="shared" si="11"/>
        <v>16.28036247695914</v>
      </c>
      <c r="S34" s="35">
        <f t="shared" si="12"/>
        <v>15.041144768831844</v>
      </c>
      <c r="T34" s="35">
        <f t="shared" si="12"/>
        <v>13.24347396255457</v>
      </c>
    </row>
    <row r="35" spans="1:20" ht="18" customHeight="1">
      <c r="A35" s="19" t="s">
        <v>63</v>
      </c>
      <c r="B35" s="35" t="e">
        <f t="shared" si="13"/>
        <v>#DIV/0!</v>
      </c>
      <c r="C35" s="35" t="e">
        <f t="shared" si="13"/>
        <v>#DIV/0!</v>
      </c>
      <c r="D35" s="35">
        <f t="shared" si="13"/>
        <v>0.8574816157902978</v>
      </c>
      <c r="E35" s="35">
        <f t="shared" si="13"/>
        <v>1.0719263648014776</v>
      </c>
      <c r="F35" s="35">
        <f t="shared" si="13"/>
        <v>1.0395232489808794</v>
      </c>
      <c r="G35" s="35">
        <f t="shared" si="13"/>
        <v>1.1823809600179622</v>
      </c>
      <c r="H35" s="35">
        <f t="shared" si="13"/>
        <v>1.177020069450328</v>
      </c>
      <c r="I35" s="35">
        <f t="shared" si="13"/>
        <v>1.0816576284870474</v>
      </c>
      <c r="J35" s="35">
        <f t="shared" si="13"/>
        <v>0.9692847145585427</v>
      </c>
      <c r="K35" s="35">
        <f t="shared" si="13"/>
        <v>1.377678044764023</v>
      </c>
      <c r="L35" s="35">
        <f t="shared" si="13"/>
        <v>1.4348910060083409</v>
      </c>
      <c r="M35" s="35">
        <f t="shared" si="9"/>
        <v>1.8476628351363198</v>
      </c>
      <c r="N35" s="35">
        <f t="shared" si="9"/>
        <v>2.335492646931596</v>
      </c>
      <c r="O35" s="35">
        <f t="shared" si="10"/>
        <v>2.2944650861868956</v>
      </c>
      <c r="P35" s="35">
        <f t="shared" si="10"/>
        <v>4.832237377687303</v>
      </c>
      <c r="Q35" s="35">
        <f t="shared" si="11"/>
        <v>5.891103819646918</v>
      </c>
      <c r="R35" s="35">
        <f t="shared" si="11"/>
        <v>5.913033897794129</v>
      </c>
      <c r="S35" s="35">
        <f t="shared" si="12"/>
        <v>5.87324921810449</v>
      </c>
      <c r="T35" s="35">
        <f t="shared" si="12"/>
        <v>5.9409091995709336</v>
      </c>
    </row>
    <row r="36" spans="1:20" ht="18" customHeight="1">
      <c r="A36" s="19" t="s">
        <v>64</v>
      </c>
      <c r="B36" s="35" t="e">
        <f t="shared" si="13"/>
        <v>#DIV/0!</v>
      </c>
      <c r="C36" s="35" t="e">
        <f t="shared" si="13"/>
        <v>#DIV/0!</v>
      </c>
      <c r="D36" s="35">
        <f t="shared" si="13"/>
        <v>7.493648598172234</v>
      </c>
      <c r="E36" s="35">
        <f t="shared" si="13"/>
        <v>7.199670315918477</v>
      </c>
      <c r="F36" s="35">
        <f t="shared" si="13"/>
        <v>6.379773777286861</v>
      </c>
      <c r="G36" s="35">
        <f t="shared" si="13"/>
        <v>6.851018859515475</v>
      </c>
      <c r="H36" s="35">
        <f t="shared" si="13"/>
        <v>6.329227114156311</v>
      </c>
      <c r="I36" s="35">
        <f t="shared" si="13"/>
        <v>5.74280297808048</v>
      </c>
      <c r="J36" s="35">
        <f t="shared" si="13"/>
        <v>4.6175754603082035</v>
      </c>
      <c r="K36" s="35">
        <f t="shared" si="13"/>
        <v>6.561788377054242</v>
      </c>
      <c r="L36" s="35">
        <f t="shared" si="13"/>
        <v>6.186476952885454</v>
      </c>
      <c r="M36" s="35">
        <f t="shared" si="9"/>
        <v>6.7657046652093715</v>
      </c>
      <c r="N36" s="35">
        <f t="shared" si="9"/>
        <v>7.7994452803289</v>
      </c>
      <c r="O36" s="35">
        <f t="shared" si="10"/>
        <v>7.750248462514139</v>
      </c>
      <c r="P36" s="35">
        <f t="shared" si="10"/>
        <v>9.084902916870188</v>
      </c>
      <c r="Q36" s="35">
        <f t="shared" si="11"/>
        <v>10.430040279882812</v>
      </c>
      <c r="R36" s="35">
        <f t="shared" si="11"/>
        <v>11.04351905328996</v>
      </c>
      <c r="S36" s="35">
        <f t="shared" si="12"/>
        <v>10.924145137653433</v>
      </c>
      <c r="T36" s="35">
        <f t="shared" si="12"/>
        <v>11.208991283707867</v>
      </c>
    </row>
    <row r="37" spans="1:20" ht="18" customHeight="1">
      <c r="A37" s="19" t="s">
        <v>65</v>
      </c>
      <c r="B37" s="35" t="e">
        <f t="shared" si="13"/>
        <v>#DIV/0!</v>
      </c>
      <c r="C37" s="35" t="e">
        <f t="shared" si="13"/>
        <v>#DIV/0!</v>
      </c>
      <c r="D37" s="35">
        <f t="shared" si="13"/>
        <v>7.493648598172234</v>
      </c>
      <c r="E37" s="35">
        <f t="shared" si="13"/>
        <v>7.199670315918477</v>
      </c>
      <c r="F37" s="35">
        <f t="shared" si="13"/>
        <v>6.379773777286861</v>
      </c>
      <c r="G37" s="35">
        <f t="shared" si="13"/>
        <v>6.851018859515475</v>
      </c>
      <c r="H37" s="35">
        <f t="shared" si="13"/>
        <v>6.329227114156311</v>
      </c>
      <c r="I37" s="35">
        <f t="shared" si="13"/>
        <v>5.74280297808048</v>
      </c>
      <c r="J37" s="35">
        <f t="shared" si="13"/>
        <v>4.6175754603082035</v>
      </c>
      <c r="K37" s="35">
        <f t="shared" si="13"/>
        <v>6.561788377054242</v>
      </c>
      <c r="L37" s="35">
        <f t="shared" si="13"/>
        <v>6.186476952885454</v>
      </c>
      <c r="M37" s="35">
        <f t="shared" si="9"/>
        <v>6.7657046652093715</v>
      </c>
      <c r="N37" s="35">
        <f t="shared" si="9"/>
        <v>7.7994452803289</v>
      </c>
      <c r="O37" s="35">
        <f t="shared" si="10"/>
        <v>7.750248462514139</v>
      </c>
      <c r="P37" s="35">
        <f t="shared" si="10"/>
        <v>9.084902916870188</v>
      </c>
      <c r="Q37" s="35">
        <f t="shared" si="11"/>
        <v>10.430040279882812</v>
      </c>
      <c r="R37" s="35">
        <f t="shared" si="11"/>
        <v>11.04351905328996</v>
      </c>
      <c r="S37" s="35">
        <f t="shared" si="12"/>
        <v>10.924145137653433</v>
      </c>
      <c r="T37" s="35">
        <f t="shared" si="12"/>
        <v>11.208991283707867</v>
      </c>
    </row>
    <row r="38" spans="1:20" ht="18" customHeight="1">
      <c r="A38" s="19" t="s">
        <v>66</v>
      </c>
      <c r="B38" s="35" t="e">
        <f t="shared" si="13"/>
        <v>#DIV/0!</v>
      </c>
      <c r="C38" s="35" t="e">
        <f t="shared" si="13"/>
        <v>#DIV/0!</v>
      </c>
      <c r="D38" s="35">
        <f t="shared" si="13"/>
        <v>0</v>
      </c>
      <c r="E38" s="35">
        <f t="shared" si="13"/>
        <v>0</v>
      </c>
      <c r="F38" s="35">
        <f t="shared" si="13"/>
        <v>0</v>
      </c>
      <c r="G38" s="35">
        <f t="shared" si="13"/>
        <v>0</v>
      </c>
      <c r="H38" s="35">
        <f t="shared" si="13"/>
        <v>0</v>
      </c>
      <c r="I38" s="35">
        <f t="shared" si="13"/>
        <v>0</v>
      </c>
      <c r="J38" s="35">
        <f t="shared" si="13"/>
        <v>0</v>
      </c>
      <c r="K38" s="35">
        <f t="shared" si="13"/>
        <v>0</v>
      </c>
      <c r="L38" s="35">
        <f t="shared" si="13"/>
        <v>0</v>
      </c>
      <c r="M38" s="35">
        <f t="shared" si="9"/>
        <v>0</v>
      </c>
      <c r="N38" s="35">
        <f t="shared" si="9"/>
        <v>0</v>
      </c>
      <c r="O38" s="35">
        <f t="shared" si="10"/>
        <v>1.7643352681621995E-05</v>
      </c>
      <c r="P38" s="35">
        <f t="shared" si="10"/>
        <v>1.8822767643285967E-05</v>
      </c>
      <c r="Q38" s="35">
        <f t="shared" si="11"/>
        <v>0</v>
      </c>
      <c r="R38" s="35">
        <f t="shared" si="11"/>
        <v>0</v>
      </c>
      <c r="S38" s="35">
        <f t="shared" si="12"/>
        <v>0</v>
      </c>
      <c r="T38" s="35">
        <f t="shared" si="12"/>
        <v>0</v>
      </c>
    </row>
    <row r="39" spans="1:20" ht="18" customHeight="1">
      <c r="A39" s="19" t="s">
        <v>67</v>
      </c>
      <c r="B39" s="35" t="e">
        <f t="shared" si="13"/>
        <v>#DIV/0!</v>
      </c>
      <c r="C39" s="35" t="e">
        <f t="shared" si="13"/>
        <v>#DIV/0!</v>
      </c>
      <c r="D39" s="35">
        <f t="shared" si="13"/>
        <v>8.055880133800304</v>
      </c>
      <c r="E39" s="35">
        <f t="shared" si="13"/>
        <v>9.714676551435463</v>
      </c>
      <c r="F39" s="35">
        <f t="shared" si="13"/>
        <v>10.964269963893383</v>
      </c>
      <c r="G39" s="35">
        <f t="shared" si="13"/>
        <v>13.867458367343149</v>
      </c>
      <c r="H39" s="35">
        <f t="shared" si="13"/>
        <v>15.046697098226996</v>
      </c>
      <c r="I39" s="35">
        <f t="shared" si="13"/>
        <v>14.016751082472783</v>
      </c>
      <c r="J39" s="35">
        <f t="shared" si="13"/>
        <v>13.00206213361344</v>
      </c>
      <c r="K39" s="35">
        <f t="shared" si="13"/>
        <v>16.930691498760694</v>
      </c>
      <c r="L39" s="35">
        <f t="shared" si="13"/>
        <v>16.9734315679865</v>
      </c>
      <c r="M39" s="35">
        <f t="shared" si="9"/>
        <v>13.745627377544507</v>
      </c>
      <c r="N39" s="35">
        <f t="shared" si="9"/>
        <v>14.832448001448121</v>
      </c>
      <c r="O39" s="35">
        <f t="shared" si="10"/>
        <v>13.500746402035196</v>
      </c>
      <c r="P39" s="35">
        <f t="shared" si="10"/>
        <v>13.86150019340394</v>
      </c>
      <c r="Q39" s="35">
        <f t="shared" si="11"/>
        <v>15.565880755134867</v>
      </c>
      <c r="R39" s="35">
        <f t="shared" si="11"/>
        <v>14.409333154912856</v>
      </c>
      <c r="S39" s="35">
        <f t="shared" si="12"/>
        <v>13.271635118069819</v>
      </c>
      <c r="T39" s="35">
        <f t="shared" si="12"/>
        <v>14.827817950333404</v>
      </c>
    </row>
    <row r="40" spans="1:20" ht="18" customHeight="1">
      <c r="A40" s="19" t="s">
        <v>68</v>
      </c>
      <c r="B40" s="35" t="e">
        <f t="shared" si="13"/>
        <v>#DIV/0!</v>
      </c>
      <c r="C40" s="35" t="e">
        <f t="shared" si="13"/>
        <v>#DIV/0!</v>
      </c>
      <c r="D40" s="35">
        <f t="shared" si="13"/>
        <v>0.5761737749867187</v>
      </c>
      <c r="E40" s="35">
        <f t="shared" si="13"/>
        <v>0.6164099820054632</v>
      </c>
      <c r="F40" s="35">
        <f t="shared" si="13"/>
        <v>0.5222517998691408</v>
      </c>
      <c r="G40" s="35">
        <f t="shared" si="13"/>
        <v>0.4465450107072888</v>
      </c>
      <c r="H40" s="35">
        <f t="shared" si="13"/>
        <v>0.674290797176044</v>
      </c>
      <c r="I40" s="35">
        <f t="shared" si="13"/>
        <v>0.35797712533080234</v>
      </c>
      <c r="J40" s="35">
        <f t="shared" si="13"/>
        <v>0.5394687544865311</v>
      </c>
      <c r="K40" s="35">
        <f t="shared" si="13"/>
        <v>0.829093184171569</v>
      </c>
      <c r="L40" s="35">
        <f t="shared" si="13"/>
        <v>0.5493115479295771</v>
      </c>
      <c r="M40" s="35">
        <f t="shared" si="9"/>
        <v>0.5485269153483829</v>
      </c>
      <c r="N40" s="35">
        <f t="shared" si="9"/>
        <v>0.568809178068361</v>
      </c>
      <c r="O40" s="35">
        <f t="shared" si="10"/>
        <v>0.5123276751689395</v>
      </c>
      <c r="P40" s="35">
        <f t="shared" si="10"/>
        <v>0.5135980379147009</v>
      </c>
      <c r="Q40" s="35">
        <f t="shared" si="11"/>
        <v>0.5725553874291455</v>
      </c>
      <c r="R40" s="35">
        <f t="shared" si="11"/>
        <v>0.6368917013006983</v>
      </c>
      <c r="S40" s="35">
        <f t="shared" si="12"/>
        <v>0.5440796004133971</v>
      </c>
      <c r="T40" s="35">
        <f t="shared" si="12"/>
        <v>0.5275620061275464</v>
      </c>
    </row>
    <row r="41" spans="1:20" ht="18" customHeight="1">
      <c r="A41" s="19" t="s">
        <v>69</v>
      </c>
      <c r="B41" s="35" t="e">
        <f t="shared" si="13"/>
        <v>#DIV/0!</v>
      </c>
      <c r="C41" s="35" t="e">
        <f t="shared" si="13"/>
        <v>#DIV/0!</v>
      </c>
      <c r="D41" s="35">
        <f t="shared" si="13"/>
        <v>13.492359223491837</v>
      </c>
      <c r="E41" s="35">
        <f t="shared" si="13"/>
        <v>12.570888550382545</v>
      </c>
      <c r="F41" s="35">
        <f t="shared" si="13"/>
        <v>11.962265604142466</v>
      </c>
      <c r="G41" s="35">
        <f t="shared" si="13"/>
        <v>13.147976672713169</v>
      </c>
      <c r="H41" s="35">
        <f t="shared" si="13"/>
        <v>13.054798919052818</v>
      </c>
      <c r="I41" s="35">
        <f t="shared" si="13"/>
        <v>13.613337921829464</v>
      </c>
      <c r="J41" s="35">
        <f t="shared" si="13"/>
        <v>11.554975786564787</v>
      </c>
      <c r="K41" s="35">
        <f t="shared" si="13"/>
        <v>12.600058359306669</v>
      </c>
      <c r="L41" s="35">
        <f t="shared" si="13"/>
        <v>13.734885240517078</v>
      </c>
      <c r="M41" s="35">
        <f t="shared" si="9"/>
        <v>12.816178482431544</v>
      </c>
      <c r="N41" s="35">
        <f t="shared" si="9"/>
        <v>13.049583465878008</v>
      </c>
      <c r="O41" s="35">
        <f t="shared" si="10"/>
        <v>12.035748255469395</v>
      </c>
      <c r="P41" s="35">
        <f t="shared" si="10"/>
        <v>12.013913789841917</v>
      </c>
      <c r="Q41" s="35">
        <f t="shared" si="11"/>
        <v>11.783036528743606</v>
      </c>
      <c r="R41" s="35">
        <f t="shared" si="11"/>
        <v>12.667477944865036</v>
      </c>
      <c r="S41" s="35">
        <f t="shared" si="12"/>
        <v>11.913041502123383</v>
      </c>
      <c r="T41" s="35">
        <f t="shared" si="12"/>
        <v>11.70919679479814</v>
      </c>
    </row>
    <row r="42" spans="1:20" ht="18" customHeight="1">
      <c r="A42" s="19" t="s">
        <v>70</v>
      </c>
      <c r="B42" s="35" t="e">
        <f t="shared" si="13"/>
        <v>#DIV/0!</v>
      </c>
      <c r="C42" s="35" t="e">
        <f t="shared" si="13"/>
        <v>#DIV/0!</v>
      </c>
      <c r="D42" s="35">
        <f t="shared" si="13"/>
        <v>9.016945583010443</v>
      </c>
      <c r="E42" s="35">
        <f t="shared" si="13"/>
        <v>7.450299261663005</v>
      </c>
      <c r="F42" s="35">
        <f t="shared" si="13"/>
        <v>6.922946753200107</v>
      </c>
      <c r="G42" s="35">
        <f t="shared" si="13"/>
        <v>7.841643545619297</v>
      </c>
      <c r="H42" s="35">
        <f t="shared" si="13"/>
        <v>7.074799689983942</v>
      </c>
      <c r="I42" s="35">
        <f t="shared" si="13"/>
        <v>6.732099991883891</v>
      </c>
      <c r="J42" s="35">
        <f t="shared" si="13"/>
        <v>5.546218221707603</v>
      </c>
      <c r="K42" s="35">
        <f t="shared" si="13"/>
        <v>7.2139038281418015</v>
      </c>
      <c r="L42" s="35">
        <f t="shared" si="13"/>
        <v>6.792028247412954</v>
      </c>
      <c r="M42" s="35">
        <f t="shared" si="9"/>
        <v>6.9403521340162815</v>
      </c>
      <c r="N42" s="35">
        <f t="shared" si="9"/>
        <v>7.222364934202383</v>
      </c>
      <c r="O42" s="35">
        <f t="shared" si="10"/>
        <v>6.59039210057699</v>
      </c>
      <c r="P42" s="35">
        <f t="shared" si="10"/>
        <v>6.784327787204846</v>
      </c>
      <c r="Q42" s="35">
        <f t="shared" si="11"/>
        <v>6.686775524718105</v>
      </c>
      <c r="R42" s="35">
        <f t="shared" si="11"/>
        <v>7.730884085753739</v>
      </c>
      <c r="S42" s="35">
        <f t="shared" si="12"/>
        <v>7.241412597102342</v>
      </c>
      <c r="T42" s="35">
        <f t="shared" si="12"/>
        <v>6.923410296529754</v>
      </c>
    </row>
    <row r="43" spans="1:20" ht="18" customHeight="1">
      <c r="A43" s="19" t="s">
        <v>71</v>
      </c>
      <c r="B43" s="35" t="e">
        <f t="shared" si="13"/>
        <v>#DIV/0!</v>
      </c>
      <c r="C43" s="35" t="e">
        <f t="shared" si="13"/>
        <v>#DIV/0!</v>
      </c>
      <c r="D43" s="35">
        <f t="shared" si="13"/>
        <v>7.151758676784318</v>
      </c>
      <c r="E43" s="35">
        <f t="shared" si="13"/>
        <v>8.16477299697502</v>
      </c>
      <c r="F43" s="35">
        <f t="shared" si="13"/>
        <v>6.209627221671524</v>
      </c>
      <c r="G43" s="35">
        <f t="shared" si="13"/>
        <v>7.913560061686138</v>
      </c>
      <c r="H43" s="35">
        <f t="shared" si="13"/>
        <v>8.666557223145231</v>
      </c>
      <c r="I43" s="35">
        <f t="shared" si="13"/>
        <v>7.001898602505221</v>
      </c>
      <c r="J43" s="35">
        <f t="shared" si="13"/>
        <v>7.981746186978565</v>
      </c>
      <c r="K43" s="35">
        <f t="shared" si="13"/>
        <v>11.263180183805993</v>
      </c>
      <c r="L43" s="35">
        <f t="shared" si="13"/>
        <v>10.159634223257292</v>
      </c>
      <c r="M43" s="35">
        <f t="shared" si="9"/>
        <v>11.94961591531602</v>
      </c>
      <c r="N43" s="35">
        <f t="shared" si="9"/>
        <v>12.523708304994283</v>
      </c>
      <c r="O43" s="35">
        <f t="shared" si="10"/>
        <v>10.92760456024208</v>
      </c>
      <c r="P43" s="35">
        <f t="shared" si="10"/>
        <v>12.325223543894223</v>
      </c>
      <c r="Q43" s="35">
        <f t="shared" si="11"/>
        <v>10.469143139675746</v>
      </c>
      <c r="R43" s="35">
        <f t="shared" si="11"/>
        <v>9.738439773654683</v>
      </c>
      <c r="S43" s="35">
        <f t="shared" si="12"/>
        <v>10.82992779728448</v>
      </c>
      <c r="T43" s="35">
        <f t="shared" si="12"/>
        <v>11.33216298687428</v>
      </c>
    </row>
    <row r="44" spans="1:20" ht="18" customHeight="1">
      <c r="A44" s="19" t="s">
        <v>72</v>
      </c>
      <c r="B44" s="35" t="e">
        <f t="shared" si="13"/>
        <v>#DIV/0!</v>
      </c>
      <c r="C44" s="35" t="e">
        <f t="shared" si="13"/>
        <v>#DIV/0!</v>
      </c>
      <c r="D44" s="35">
        <f t="shared" si="13"/>
        <v>6.588352106396686</v>
      </c>
      <c r="E44" s="35">
        <f t="shared" si="13"/>
        <v>5.4152983770394885</v>
      </c>
      <c r="F44" s="35">
        <f t="shared" si="13"/>
        <v>5.530262944005676</v>
      </c>
      <c r="G44" s="35">
        <f t="shared" si="13"/>
        <v>5.600962938515599</v>
      </c>
      <c r="H44" s="35">
        <f t="shared" si="13"/>
        <v>4.975284222151043</v>
      </c>
      <c r="I44" s="35">
        <f t="shared" si="13"/>
        <v>2.11040105984337</v>
      </c>
      <c r="J44" s="35">
        <f t="shared" si="13"/>
        <v>0.14953307023369267</v>
      </c>
      <c r="K44" s="35">
        <f t="shared" si="13"/>
        <v>0.21335085342185847</v>
      </c>
      <c r="L44" s="35">
        <f t="shared" si="13"/>
        <v>3.3175510289654784</v>
      </c>
      <c r="M44" s="35">
        <f t="shared" si="9"/>
        <v>3.9273247347006026</v>
      </c>
      <c r="N44" s="35">
        <f t="shared" si="9"/>
        <v>2.933830845676546</v>
      </c>
      <c r="O44" s="35">
        <f t="shared" si="10"/>
        <v>0.008521739345223423</v>
      </c>
      <c r="P44" s="35">
        <f t="shared" si="10"/>
        <v>0.004630400840248348</v>
      </c>
      <c r="Q44" s="35">
        <f t="shared" si="11"/>
        <v>1.415681013499708</v>
      </c>
      <c r="R44" s="35">
        <f t="shared" si="11"/>
        <v>6.405114392611658</v>
      </c>
      <c r="S44" s="35">
        <f t="shared" si="12"/>
        <v>7.259697307769208</v>
      </c>
      <c r="T44" s="35">
        <f t="shared" si="12"/>
        <v>0.33643283643090854</v>
      </c>
    </row>
    <row r="45" spans="1:20" ht="18" customHeight="1">
      <c r="A45" s="19" t="s">
        <v>73</v>
      </c>
      <c r="B45" s="35" t="e">
        <f t="shared" si="13"/>
        <v>#DIV/0!</v>
      </c>
      <c r="C45" s="35" t="e">
        <f t="shared" si="13"/>
        <v>#DIV/0!</v>
      </c>
      <c r="D45" s="35">
        <f t="shared" si="13"/>
        <v>0.01929768624357431</v>
      </c>
      <c r="E45" s="35">
        <f t="shared" si="13"/>
        <v>0</v>
      </c>
      <c r="F45" s="35">
        <f t="shared" si="13"/>
        <v>0</v>
      </c>
      <c r="G45" s="35">
        <f t="shared" si="13"/>
        <v>0</v>
      </c>
      <c r="H45" s="35">
        <f t="shared" si="13"/>
        <v>0.0010370393270749641</v>
      </c>
      <c r="I45" s="35">
        <f t="shared" si="13"/>
        <v>0</v>
      </c>
      <c r="J45" s="35">
        <f t="shared" si="13"/>
        <v>0</v>
      </c>
      <c r="K45" s="35">
        <f t="shared" si="13"/>
        <v>0.004795644669290499</v>
      </c>
      <c r="L45" s="35">
        <f t="shared" si="13"/>
        <v>0.004542508268238607</v>
      </c>
      <c r="M45" s="35">
        <f t="shared" si="9"/>
        <v>0.004780831953021338</v>
      </c>
      <c r="N45" s="35">
        <f t="shared" si="9"/>
        <v>0.004943686655449569</v>
      </c>
      <c r="O45" s="35">
        <f t="shared" si="10"/>
        <v>0.3511027183642777</v>
      </c>
      <c r="P45" s="35">
        <f t="shared" si="10"/>
        <v>0.15434669467494494</v>
      </c>
      <c r="Q45" s="35">
        <f t="shared" si="11"/>
        <v>0</v>
      </c>
      <c r="R45" s="35">
        <f t="shared" si="11"/>
        <v>0</v>
      </c>
      <c r="S45" s="35">
        <f t="shared" si="12"/>
        <v>0</v>
      </c>
      <c r="T45" s="35">
        <f t="shared" si="12"/>
        <v>0</v>
      </c>
    </row>
    <row r="46" spans="1:20" ht="18" customHeight="1">
      <c r="A46" s="19" t="s">
        <v>81</v>
      </c>
      <c r="B46" s="35" t="e">
        <f t="shared" si="13"/>
        <v>#DIV/0!</v>
      </c>
      <c r="C46" s="35" t="e">
        <f t="shared" si="13"/>
        <v>#DIV/0!</v>
      </c>
      <c r="D46" s="35">
        <f t="shared" si="13"/>
        <v>0</v>
      </c>
      <c r="E46" s="35">
        <f t="shared" si="13"/>
        <v>0</v>
      </c>
      <c r="F46" s="35">
        <f t="shared" si="13"/>
        <v>0</v>
      </c>
      <c r="G46" s="35">
        <f t="shared" si="13"/>
        <v>0</v>
      </c>
      <c r="H46" s="35">
        <f t="shared" si="13"/>
        <v>0</v>
      </c>
      <c r="I46" s="35">
        <f t="shared" si="13"/>
        <v>0</v>
      </c>
      <c r="J46" s="35">
        <f t="shared" si="13"/>
        <v>0</v>
      </c>
      <c r="K46" s="35">
        <f t="shared" si="13"/>
        <v>0</v>
      </c>
      <c r="L46" s="35">
        <f t="shared" si="13"/>
        <v>0</v>
      </c>
      <c r="M46" s="35">
        <f t="shared" si="9"/>
        <v>0</v>
      </c>
      <c r="N46" s="35">
        <f t="shared" si="9"/>
        <v>0</v>
      </c>
      <c r="O46" s="35">
        <f t="shared" si="10"/>
        <v>1.7643352681621995E-05</v>
      </c>
      <c r="P46" s="35">
        <f t="shared" si="10"/>
        <v>1.8822767643285967E-05</v>
      </c>
      <c r="Q46" s="35">
        <f t="shared" si="11"/>
        <v>0</v>
      </c>
      <c r="R46" s="35">
        <f t="shared" si="11"/>
        <v>0</v>
      </c>
      <c r="S46" s="35">
        <f t="shared" si="12"/>
        <v>0</v>
      </c>
      <c r="T46" s="35">
        <f t="shared" si="12"/>
        <v>0</v>
      </c>
    </row>
    <row r="47" spans="1:20" ht="18" customHeight="1">
      <c r="A47" s="19" t="s">
        <v>74</v>
      </c>
      <c r="B47" s="35" t="e">
        <f t="shared" si="13"/>
        <v>#DIV/0!</v>
      </c>
      <c r="C47" s="35" t="e">
        <f t="shared" si="13"/>
        <v>#DIV/0!</v>
      </c>
      <c r="D47" s="35">
        <f t="shared" si="13"/>
        <v>30.55648516371737</v>
      </c>
      <c r="E47" s="35">
        <f t="shared" si="13"/>
        <v>29.358475340580053</v>
      </c>
      <c r="F47" s="35">
        <f t="shared" si="13"/>
        <v>34.70971220237776</v>
      </c>
      <c r="G47" s="35">
        <f t="shared" si="13"/>
        <v>25.002384555843765</v>
      </c>
      <c r="H47" s="35">
        <f t="shared" si="13"/>
        <v>25.05623981671406</v>
      </c>
      <c r="I47" s="35">
        <f t="shared" si="13"/>
        <v>33.017129952377225</v>
      </c>
      <c r="J47" s="35">
        <f t="shared" si="13"/>
        <v>41.5569863273169</v>
      </c>
      <c r="K47" s="35">
        <f t="shared" si="13"/>
        <v>25.454581002680765</v>
      </c>
      <c r="L47" s="35">
        <f t="shared" si="13"/>
        <v>24.182514487980697</v>
      </c>
      <c r="M47" s="35">
        <f t="shared" si="9"/>
        <v>23.557218467838975</v>
      </c>
      <c r="N47" s="35">
        <f t="shared" si="9"/>
        <v>20.90217337775299</v>
      </c>
      <c r="O47" s="35">
        <f t="shared" si="10"/>
        <v>29.430364950985883</v>
      </c>
      <c r="P47" s="35">
        <f t="shared" si="10"/>
        <v>22.932794249268028</v>
      </c>
      <c r="Q47" s="35">
        <f t="shared" si="11"/>
        <v>17.2784906917787</v>
      </c>
      <c r="R47" s="35">
        <f t="shared" si="11"/>
        <v>11.41006903094041</v>
      </c>
      <c r="S47" s="35">
        <f t="shared" si="12"/>
        <v>13.619920285333222</v>
      </c>
      <c r="T47" s="35">
        <f t="shared" si="12"/>
        <v>21.919589255432932</v>
      </c>
    </row>
    <row r="48" spans="1:20" ht="18" customHeight="1">
      <c r="A48" s="19" t="s">
        <v>75</v>
      </c>
      <c r="B48" s="35" t="e">
        <f t="shared" si="13"/>
        <v>#DIV/0!</v>
      </c>
      <c r="C48" s="35" t="e">
        <f t="shared" si="13"/>
        <v>#DIV/0!</v>
      </c>
      <c r="D48" s="35">
        <f t="shared" si="13"/>
        <v>7.3753994270801675</v>
      </c>
      <c r="E48" s="35">
        <f t="shared" si="13"/>
        <v>5.926718650884408</v>
      </c>
      <c r="F48" s="35">
        <f t="shared" si="13"/>
        <v>13.135351122134123</v>
      </c>
      <c r="G48" s="35">
        <f t="shared" si="13"/>
        <v>8.301905027994264</v>
      </c>
      <c r="H48" s="35">
        <f t="shared" si="13"/>
        <v>4.06953798723972</v>
      </c>
      <c r="I48" s="35">
        <f t="shared" si="13"/>
        <v>3.05038119132434</v>
      </c>
      <c r="J48" s="35">
        <f t="shared" si="13"/>
        <v>4.131438490890123</v>
      </c>
      <c r="K48" s="35">
        <f t="shared" si="13"/>
        <v>5.577445419107988</v>
      </c>
      <c r="L48" s="35">
        <f t="shared" si="13"/>
        <v>5.190759140487551</v>
      </c>
      <c r="M48" s="35">
        <f t="shared" si="9"/>
        <v>4.112839402293035</v>
      </c>
      <c r="N48" s="35">
        <f t="shared" si="9"/>
        <v>5.25645089312453</v>
      </c>
      <c r="O48" s="35">
        <f t="shared" si="10"/>
        <v>14.602397343475673</v>
      </c>
      <c r="P48" s="35">
        <f t="shared" si="10"/>
        <v>5.5326325616939735</v>
      </c>
      <c r="Q48" s="35">
        <f t="shared" si="11"/>
        <v>5.674722228784264</v>
      </c>
      <c r="R48" s="35">
        <f t="shared" si="11"/>
        <v>3.2478960950856797</v>
      </c>
      <c r="S48" s="35">
        <f t="shared" si="12"/>
        <v>5.350435757805351</v>
      </c>
      <c r="T48" s="35">
        <f t="shared" si="12"/>
        <v>9.906964782416578</v>
      </c>
    </row>
    <row r="49" spans="1:20" ht="18" customHeight="1">
      <c r="A49" s="19" t="s">
        <v>76</v>
      </c>
      <c r="B49" s="35" t="e">
        <f t="shared" si="13"/>
        <v>#DIV/0!</v>
      </c>
      <c r="C49" s="35" t="e">
        <f t="shared" si="13"/>
        <v>#DIV/0!</v>
      </c>
      <c r="D49" s="35">
        <f t="shared" si="13"/>
        <v>22.362402864734744</v>
      </c>
      <c r="E49" s="35">
        <f t="shared" si="13"/>
        <v>21.49714978618002</v>
      </c>
      <c r="F49" s="35">
        <f t="shared" si="13"/>
        <v>17.86101896125065</v>
      </c>
      <c r="G49" s="35">
        <f t="shared" si="13"/>
        <v>14.392672618630598</v>
      </c>
      <c r="H49" s="35">
        <f t="shared" si="13"/>
        <v>13.890280847859874</v>
      </c>
      <c r="I49" s="35">
        <f t="shared" si="13"/>
        <v>24.975465604176996</v>
      </c>
      <c r="J49" s="35">
        <f t="shared" si="13"/>
        <v>32.91334253190458</v>
      </c>
      <c r="K49" s="35">
        <f t="shared" si="13"/>
        <v>13.770564554357343</v>
      </c>
      <c r="L49" s="35">
        <f t="shared" si="13"/>
        <v>11.743746625877272</v>
      </c>
      <c r="M49" s="35">
        <f t="shared" si="9"/>
        <v>13.196567215555207</v>
      </c>
      <c r="N49" s="35">
        <f t="shared" si="9"/>
        <v>11.285447897060275</v>
      </c>
      <c r="O49" s="35">
        <f t="shared" si="10"/>
        <v>11.599675150590425</v>
      </c>
      <c r="P49" s="35">
        <f t="shared" si="10"/>
        <v>14.77069633887758</v>
      </c>
      <c r="Q49" s="35">
        <f t="shared" si="11"/>
        <v>9.495591758683757</v>
      </c>
      <c r="R49" s="35">
        <f t="shared" si="11"/>
        <v>6.549708718450102</v>
      </c>
      <c r="S49" s="35">
        <f t="shared" si="12"/>
        <v>6.557643644958038</v>
      </c>
      <c r="T49" s="35">
        <f t="shared" si="12"/>
        <v>11.110650564056613</v>
      </c>
    </row>
    <row r="50" spans="1:20" ht="18" customHeight="1">
      <c r="A50" s="19" t="s">
        <v>77</v>
      </c>
      <c r="B50" s="35" t="e">
        <f t="shared" si="13"/>
        <v>#DIV/0!</v>
      </c>
      <c r="C50" s="35" t="e">
        <f t="shared" si="13"/>
        <v>#DIV/0!</v>
      </c>
      <c r="D50" s="35">
        <f t="shared" si="13"/>
        <v>0</v>
      </c>
      <c r="E50" s="35">
        <f t="shared" si="13"/>
        <v>0</v>
      </c>
      <c r="F50" s="35">
        <f t="shared" si="13"/>
        <v>0</v>
      </c>
      <c r="G50" s="35">
        <f t="shared" si="13"/>
        <v>0</v>
      </c>
      <c r="H50" s="35">
        <f t="shared" si="13"/>
        <v>0</v>
      </c>
      <c r="I50" s="35">
        <f t="shared" si="13"/>
        <v>0</v>
      </c>
      <c r="J50" s="35">
        <f t="shared" si="13"/>
        <v>0</v>
      </c>
      <c r="K50" s="35">
        <f t="shared" si="13"/>
        <v>0</v>
      </c>
      <c r="L50" s="35">
        <f t="shared" si="13"/>
        <v>0</v>
      </c>
      <c r="M50" s="35">
        <f t="shared" si="9"/>
        <v>0</v>
      </c>
      <c r="N50" s="35">
        <f t="shared" si="9"/>
        <v>0</v>
      </c>
      <c r="O50" s="35">
        <f t="shared" si="10"/>
        <v>1.7643352681621995E-05</v>
      </c>
      <c r="P50" s="35">
        <f t="shared" si="10"/>
        <v>1.8822767643285967E-05</v>
      </c>
      <c r="Q50" s="35">
        <f t="shared" si="11"/>
        <v>2.0722236244268745E-05</v>
      </c>
      <c r="R50" s="35">
        <f t="shared" si="11"/>
        <v>2.168806447254302E-05</v>
      </c>
      <c r="S50" s="35">
        <f t="shared" si="12"/>
        <v>2.0849156974762307E-05</v>
      </c>
      <c r="T50" s="35">
        <f t="shared" si="12"/>
        <v>1.9278713909283626E-05</v>
      </c>
    </row>
    <row r="51" spans="1:20" ht="18" customHeight="1">
      <c r="A51" s="19" t="s">
        <v>78</v>
      </c>
      <c r="B51" s="35" t="e">
        <f t="shared" si="13"/>
        <v>#DIV/0!</v>
      </c>
      <c r="C51" s="35" t="e">
        <f t="shared" si="13"/>
        <v>#DIV/0!</v>
      </c>
      <c r="D51" s="35">
        <f t="shared" si="13"/>
        <v>0</v>
      </c>
      <c r="E51" s="35">
        <f t="shared" si="13"/>
        <v>0</v>
      </c>
      <c r="F51" s="35">
        <f t="shared" si="13"/>
        <v>0</v>
      </c>
      <c r="G51" s="35">
        <f t="shared" si="13"/>
        <v>0</v>
      </c>
      <c r="H51" s="35">
        <f t="shared" si="13"/>
        <v>0</v>
      </c>
      <c r="I51" s="35">
        <f t="shared" si="13"/>
        <v>0</v>
      </c>
      <c r="J51" s="35">
        <f t="shared" si="13"/>
        <v>0</v>
      </c>
      <c r="K51" s="35">
        <f t="shared" si="13"/>
        <v>0</v>
      </c>
      <c r="L51" s="35">
        <f t="shared" si="13"/>
        <v>0</v>
      </c>
      <c r="M51" s="35">
        <f t="shared" si="9"/>
        <v>0</v>
      </c>
      <c r="N51" s="35">
        <f t="shared" si="9"/>
        <v>0</v>
      </c>
      <c r="O51" s="35">
        <f t="shared" si="10"/>
        <v>1.7643352681621995E-05</v>
      </c>
      <c r="P51" s="35">
        <f t="shared" si="10"/>
        <v>1.8822767643285967E-05</v>
      </c>
      <c r="Q51" s="35">
        <f t="shared" si="11"/>
        <v>2.0722236244268745E-05</v>
      </c>
      <c r="R51" s="35">
        <f t="shared" si="11"/>
        <v>2.168806447254302E-05</v>
      </c>
      <c r="S51" s="35">
        <f t="shared" si="12"/>
        <v>2.0849156974762307E-05</v>
      </c>
      <c r="T51" s="35">
        <f t="shared" si="12"/>
        <v>1.9278713909283626E-05</v>
      </c>
    </row>
    <row r="52" spans="1:20" ht="18" customHeight="1">
      <c r="A52" s="19" t="s">
        <v>60</v>
      </c>
      <c r="B52" s="35" t="e">
        <f aca="true" t="shared" si="14" ref="B52:L52">SUM(B33:B51)-B34-B37-B38-B42-B48-B49</f>
        <v>#DIV/0!</v>
      </c>
      <c r="C52" s="26" t="e">
        <f t="shared" si="14"/>
        <v>#DIV/0!</v>
      </c>
      <c r="D52" s="26">
        <f t="shared" si="14"/>
        <v>99.99999999999997</v>
      </c>
      <c r="E52" s="26">
        <f t="shared" si="14"/>
        <v>100</v>
      </c>
      <c r="F52" s="26">
        <f t="shared" si="14"/>
        <v>99.99999999999999</v>
      </c>
      <c r="G52" s="26">
        <f t="shared" si="14"/>
        <v>99.99999999999999</v>
      </c>
      <c r="H52" s="26">
        <f t="shared" si="14"/>
        <v>100.00000000000001</v>
      </c>
      <c r="I52" s="26">
        <f t="shared" si="14"/>
        <v>100</v>
      </c>
      <c r="J52" s="27">
        <f t="shared" si="14"/>
        <v>99.99999999999997</v>
      </c>
      <c r="K52" s="36">
        <f t="shared" si="14"/>
        <v>100</v>
      </c>
      <c r="L52" s="37">
        <f t="shared" si="14"/>
        <v>99.99999999999997</v>
      </c>
      <c r="M52" s="37">
        <f aca="true" t="shared" si="15" ref="M52:T52">SUM(M33:M51)-M34-M37-M38-M42-M48-M49</f>
        <v>100.00000000000001</v>
      </c>
      <c r="N52" s="37">
        <f t="shared" si="15"/>
        <v>100.00000000000001</v>
      </c>
      <c r="O52" s="37">
        <f t="shared" si="15"/>
        <v>100</v>
      </c>
      <c r="P52" s="37">
        <f t="shared" si="15"/>
        <v>100.00000000000003</v>
      </c>
      <c r="Q52" s="37">
        <f t="shared" si="15"/>
        <v>100.00000000000007</v>
      </c>
      <c r="R52" s="37">
        <f t="shared" si="15"/>
        <v>99.99999999999999</v>
      </c>
      <c r="S52" s="37">
        <f t="shared" si="15"/>
        <v>99.99999999999999</v>
      </c>
      <c r="T52" s="37">
        <f t="shared" si="15"/>
        <v>100.00000000000003</v>
      </c>
    </row>
    <row r="53" spans="1:20" ht="18" customHeight="1">
      <c r="A53" s="19" t="s">
        <v>79</v>
      </c>
      <c r="B53" s="35" t="e">
        <f aca="true" t="shared" si="16" ref="B53:G53">SUM(B33:B36)-B34</f>
        <v>#DIV/0!</v>
      </c>
      <c r="C53" s="26" t="e">
        <f t="shared" si="16"/>
        <v>#DIV/0!</v>
      </c>
      <c r="D53" s="26">
        <f t="shared" si="16"/>
        <v>33.5596932345792</v>
      </c>
      <c r="E53" s="26">
        <f t="shared" si="16"/>
        <v>34.15947820158196</v>
      </c>
      <c r="F53" s="26">
        <f t="shared" si="16"/>
        <v>30.101610264040048</v>
      </c>
      <c r="G53" s="26">
        <f t="shared" si="16"/>
        <v>34.02111239319089</v>
      </c>
      <c r="H53" s="26">
        <f aca="true" t="shared" si="17" ref="H53:M53">SUM(H33:H36)-H34</f>
        <v>32.52509488420673</v>
      </c>
      <c r="I53" s="26">
        <f t="shared" si="17"/>
        <v>29.882504255641145</v>
      </c>
      <c r="J53" s="27">
        <f t="shared" si="17"/>
        <v>25.215227740806085</v>
      </c>
      <c r="K53" s="36">
        <f t="shared" si="17"/>
        <v>32.704249273183166</v>
      </c>
      <c r="L53" s="37">
        <f t="shared" si="17"/>
        <v>31.078129395095146</v>
      </c>
      <c r="M53" s="37">
        <f t="shared" si="17"/>
        <v>33.45072727486695</v>
      </c>
      <c r="N53" s="37">
        <f aca="true" t="shared" si="18" ref="N53:S53">SUM(N33:N36)-N34</f>
        <v>35.18450313952624</v>
      </c>
      <c r="O53" s="37">
        <f t="shared" si="18"/>
        <v>33.23353076833096</v>
      </c>
      <c r="P53" s="37">
        <f t="shared" si="18"/>
        <v>38.193936621859066</v>
      </c>
      <c r="Q53" s="37">
        <f t="shared" si="18"/>
        <v>42.91517103926574</v>
      </c>
      <c r="R53" s="37">
        <f t="shared" si="18"/>
        <v>44.73263062558571</v>
      </c>
      <c r="S53" s="37">
        <f t="shared" si="18"/>
        <v>42.561656690692544</v>
      </c>
      <c r="T53" s="37">
        <f>SUM(T33:T36)-T34</f>
        <v>39.34719961257497</v>
      </c>
    </row>
    <row r="54" spans="1:20" ht="18" customHeight="1">
      <c r="A54" s="19" t="s">
        <v>80</v>
      </c>
      <c r="B54" s="35" t="e">
        <f aca="true" t="shared" si="19" ref="B54:L54">+B47+B50+B51</f>
        <v>#DIV/0!</v>
      </c>
      <c r="C54" s="26" t="e">
        <f t="shared" si="19"/>
        <v>#DIV/0!</v>
      </c>
      <c r="D54" s="26">
        <f t="shared" si="19"/>
        <v>30.55648516371737</v>
      </c>
      <c r="E54" s="26">
        <f t="shared" si="19"/>
        <v>29.358475340580053</v>
      </c>
      <c r="F54" s="26">
        <f t="shared" si="19"/>
        <v>34.70971220237776</v>
      </c>
      <c r="G54" s="26">
        <f t="shared" si="19"/>
        <v>25.002384555843765</v>
      </c>
      <c r="H54" s="26">
        <f t="shared" si="19"/>
        <v>25.05623981671406</v>
      </c>
      <c r="I54" s="26">
        <f t="shared" si="19"/>
        <v>33.017129952377225</v>
      </c>
      <c r="J54" s="27">
        <f t="shared" si="19"/>
        <v>41.5569863273169</v>
      </c>
      <c r="K54" s="36">
        <f t="shared" si="19"/>
        <v>25.454581002680765</v>
      </c>
      <c r="L54" s="37">
        <f t="shared" si="19"/>
        <v>24.182514487980697</v>
      </c>
      <c r="M54" s="37">
        <f aca="true" t="shared" si="20" ref="M54:R54">+M47+M50+M51</f>
        <v>23.557218467838975</v>
      </c>
      <c r="N54" s="37">
        <f t="shared" si="20"/>
        <v>20.90217337775299</v>
      </c>
      <c r="O54" s="37">
        <f t="shared" si="20"/>
        <v>29.430400237691245</v>
      </c>
      <c r="P54" s="37">
        <f t="shared" si="20"/>
        <v>22.932831894803314</v>
      </c>
      <c r="Q54" s="37">
        <f t="shared" si="20"/>
        <v>17.278532136251187</v>
      </c>
      <c r="R54" s="37">
        <f t="shared" si="20"/>
        <v>11.410112407069356</v>
      </c>
      <c r="S54" s="37">
        <f>+S47+S50+S51</f>
        <v>13.619961983647173</v>
      </c>
      <c r="T54" s="37">
        <f>+T47+T50+T51</f>
        <v>21.919627812860753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printOptions/>
  <pageMargins left="0.7874015748031497" right="0.7874015748031497" top="0.7874015748031497" bottom="0.7874015748031497" header="0.5118110236220472" footer="0.5118110236220472"/>
  <pageSetup firstPageNumber="6" useFirstPageNumber="1" horizontalDpi="300" verticalDpi="3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81"/>
  <sheetViews>
    <sheetView view="pageBreakPreview" zoomScaleSheetLayoutView="100" workbookViewId="0" topLeftCell="A1">
      <pane xSplit="1" ySplit="3" topLeftCell="Q2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30" sqref="S30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9" ht="15" customHeight="1">
      <c r="A1" s="38" t="s">
        <v>102</v>
      </c>
      <c r="L1" s="39" t="str">
        <f>'財政指標'!$M$1</f>
        <v>二宮町</v>
      </c>
      <c r="S1" s="39" t="str">
        <f>'財政指標'!$M$1</f>
        <v>二宮町</v>
      </c>
    </row>
    <row r="2" spans="13:20" ht="15" customHeight="1">
      <c r="M2" s="22" t="s">
        <v>171</v>
      </c>
      <c r="T2" s="22" t="s">
        <v>171</v>
      </c>
    </row>
    <row r="3" spans="1:20" ht="18" customHeight="1">
      <c r="A3" s="21"/>
      <c r="B3" s="21" t="s">
        <v>10</v>
      </c>
      <c r="C3" s="21" t="s">
        <v>86</v>
      </c>
      <c r="D3" s="21" t="s">
        <v>87</v>
      </c>
      <c r="E3" s="21" t="s">
        <v>88</v>
      </c>
      <c r="F3" s="21" t="s">
        <v>89</v>
      </c>
      <c r="G3" s="21" t="s">
        <v>90</v>
      </c>
      <c r="H3" s="21" t="s">
        <v>91</v>
      </c>
      <c r="I3" s="21" t="s">
        <v>92</v>
      </c>
      <c r="J3" s="17" t="s">
        <v>167</v>
      </c>
      <c r="K3" s="17" t="s">
        <v>168</v>
      </c>
      <c r="L3" s="67" t="s">
        <v>84</v>
      </c>
      <c r="M3" s="67" t="s">
        <v>176</v>
      </c>
      <c r="N3" s="67" t="s">
        <v>184</v>
      </c>
      <c r="O3" s="2" t="s">
        <v>186</v>
      </c>
      <c r="P3" s="2" t="s">
        <v>187</v>
      </c>
      <c r="Q3" s="2" t="s">
        <v>190</v>
      </c>
      <c r="R3" s="2" t="s">
        <v>197</v>
      </c>
      <c r="S3" s="2" t="s">
        <v>198</v>
      </c>
      <c r="T3" s="2" t="s">
        <v>200</v>
      </c>
    </row>
    <row r="4" spans="1:20" ht="18" customHeight="1">
      <c r="A4" s="24" t="s">
        <v>94</v>
      </c>
      <c r="B4" s="19"/>
      <c r="C4" s="21"/>
      <c r="D4" s="21">
        <v>108183</v>
      </c>
      <c r="E4" s="21">
        <v>113318</v>
      </c>
      <c r="F4" s="21">
        <v>116204</v>
      </c>
      <c r="G4" s="21">
        <v>116961</v>
      </c>
      <c r="H4" s="21">
        <v>126851</v>
      </c>
      <c r="I4" s="21">
        <v>124923</v>
      </c>
      <c r="J4" s="23">
        <v>124809</v>
      </c>
      <c r="K4" s="16">
        <v>124730</v>
      </c>
      <c r="L4" s="68">
        <v>123015</v>
      </c>
      <c r="M4" s="68">
        <v>122478</v>
      </c>
      <c r="N4" s="68">
        <v>118374</v>
      </c>
      <c r="O4" s="68">
        <v>113538</v>
      </c>
      <c r="P4" s="68">
        <v>110337</v>
      </c>
      <c r="Q4" s="68">
        <v>110244</v>
      </c>
      <c r="R4" s="68">
        <v>101999</v>
      </c>
      <c r="S4" s="68">
        <v>102188</v>
      </c>
      <c r="T4" s="68">
        <v>86382</v>
      </c>
    </row>
    <row r="5" spans="1:20" ht="18" customHeight="1">
      <c r="A5" s="24" t="s">
        <v>93</v>
      </c>
      <c r="B5" s="19"/>
      <c r="C5" s="21"/>
      <c r="D5" s="21">
        <v>839312</v>
      </c>
      <c r="E5" s="21">
        <v>1128017</v>
      </c>
      <c r="F5" s="21">
        <v>1034673</v>
      </c>
      <c r="G5" s="21">
        <v>909863</v>
      </c>
      <c r="H5" s="21">
        <v>1024768</v>
      </c>
      <c r="I5" s="21">
        <v>1525149</v>
      </c>
      <c r="J5" s="23">
        <v>2568229</v>
      </c>
      <c r="K5" s="16">
        <v>876771</v>
      </c>
      <c r="L5" s="68">
        <v>1021556</v>
      </c>
      <c r="M5" s="68">
        <v>981900</v>
      </c>
      <c r="N5" s="68">
        <v>1010623</v>
      </c>
      <c r="O5" s="68">
        <v>938432</v>
      </c>
      <c r="P5" s="68">
        <v>904577</v>
      </c>
      <c r="Q5" s="68">
        <v>889456</v>
      </c>
      <c r="R5" s="68">
        <v>1042888</v>
      </c>
      <c r="S5" s="68">
        <v>1117964</v>
      </c>
      <c r="T5" s="68">
        <v>852070</v>
      </c>
    </row>
    <row r="6" spans="1:20" ht="18" customHeight="1">
      <c r="A6" s="24" t="s">
        <v>95</v>
      </c>
      <c r="B6" s="19"/>
      <c r="C6" s="21"/>
      <c r="D6" s="21">
        <v>326907</v>
      </c>
      <c r="E6" s="21">
        <v>454855</v>
      </c>
      <c r="F6" s="21">
        <v>666870</v>
      </c>
      <c r="G6" s="21">
        <v>599449</v>
      </c>
      <c r="H6" s="21">
        <v>694947</v>
      </c>
      <c r="I6" s="21">
        <v>747319</v>
      </c>
      <c r="J6" s="23">
        <v>810354</v>
      </c>
      <c r="K6" s="25">
        <v>861034</v>
      </c>
      <c r="L6" s="68">
        <v>1131745</v>
      </c>
      <c r="M6" s="68">
        <v>783977</v>
      </c>
      <c r="N6" s="68">
        <v>832228</v>
      </c>
      <c r="O6" s="68">
        <v>821613</v>
      </c>
      <c r="P6" s="68">
        <v>966127</v>
      </c>
      <c r="Q6" s="68">
        <v>845166</v>
      </c>
      <c r="R6" s="68">
        <v>811683</v>
      </c>
      <c r="S6" s="68">
        <v>1003861</v>
      </c>
      <c r="T6" s="68">
        <v>1000804</v>
      </c>
    </row>
    <row r="7" spans="1:20" ht="18" customHeight="1">
      <c r="A7" s="24" t="s">
        <v>104</v>
      </c>
      <c r="B7" s="19"/>
      <c r="C7" s="21"/>
      <c r="D7" s="21">
        <v>336692</v>
      </c>
      <c r="E7" s="21">
        <v>285075</v>
      </c>
      <c r="F7" s="21">
        <v>322273</v>
      </c>
      <c r="G7" s="21">
        <v>339553</v>
      </c>
      <c r="H7" s="21">
        <v>339427</v>
      </c>
      <c r="I7" s="21">
        <v>356596</v>
      </c>
      <c r="J7" s="23">
        <v>382541</v>
      </c>
      <c r="K7" s="16">
        <v>448254</v>
      </c>
      <c r="L7" s="68">
        <v>457314</v>
      </c>
      <c r="M7" s="68">
        <v>461617</v>
      </c>
      <c r="N7" s="68">
        <v>366782</v>
      </c>
      <c r="O7" s="68">
        <v>385052</v>
      </c>
      <c r="P7" s="68">
        <v>382557</v>
      </c>
      <c r="Q7" s="68">
        <v>324564</v>
      </c>
      <c r="R7" s="68">
        <v>311035</v>
      </c>
      <c r="S7" s="68">
        <v>300874</v>
      </c>
      <c r="T7" s="68">
        <v>313274</v>
      </c>
    </row>
    <row r="8" spans="1:20" ht="18" customHeight="1">
      <c r="A8" s="24" t="s">
        <v>105</v>
      </c>
      <c r="B8" s="19"/>
      <c r="C8" s="21"/>
      <c r="D8" s="21">
        <v>555</v>
      </c>
      <c r="E8" s="21">
        <v>225</v>
      </c>
      <c r="F8" s="21">
        <v>170</v>
      </c>
      <c r="G8" s="21">
        <v>56656</v>
      </c>
      <c r="H8" s="21">
        <v>128</v>
      </c>
      <c r="I8" s="21">
        <v>162</v>
      </c>
      <c r="J8" s="23">
        <v>165</v>
      </c>
      <c r="K8" s="16">
        <v>193</v>
      </c>
      <c r="L8" s="68">
        <v>120</v>
      </c>
      <c r="M8" s="68">
        <v>197</v>
      </c>
      <c r="N8" s="68">
        <v>632</v>
      </c>
      <c r="O8" s="68">
        <v>500</v>
      </c>
      <c r="P8" s="68">
        <v>307</v>
      </c>
      <c r="Q8" s="68">
        <v>302</v>
      </c>
      <c r="R8" s="68">
        <v>252</v>
      </c>
      <c r="S8" s="68">
        <v>236</v>
      </c>
      <c r="T8" s="68">
        <v>106</v>
      </c>
    </row>
    <row r="9" spans="1:20" ht="18" customHeight="1">
      <c r="A9" s="24" t="s">
        <v>106</v>
      </c>
      <c r="B9" s="19"/>
      <c r="C9" s="21"/>
      <c r="D9" s="21">
        <v>514278</v>
      </c>
      <c r="E9" s="21">
        <v>567824</v>
      </c>
      <c r="F9" s="21">
        <v>1231248</v>
      </c>
      <c r="G9" s="21">
        <v>696327</v>
      </c>
      <c r="H9" s="21">
        <v>902815</v>
      </c>
      <c r="I9" s="21">
        <v>807236</v>
      </c>
      <c r="J9" s="23">
        <v>1134618</v>
      </c>
      <c r="K9" s="16">
        <v>823381</v>
      </c>
      <c r="L9" s="68">
        <v>859515</v>
      </c>
      <c r="M9" s="68">
        <v>760595</v>
      </c>
      <c r="N9" s="68">
        <v>625545</v>
      </c>
      <c r="O9" s="68">
        <v>648392</v>
      </c>
      <c r="P9" s="68">
        <v>683970</v>
      </c>
      <c r="Q9" s="68">
        <v>549638</v>
      </c>
      <c r="R9" s="68">
        <v>360160</v>
      </c>
      <c r="S9" s="68">
        <v>385419</v>
      </c>
      <c r="T9" s="68">
        <v>389417</v>
      </c>
    </row>
    <row r="10" spans="1:20" ht="18" customHeight="1">
      <c r="A10" s="24" t="s">
        <v>107</v>
      </c>
      <c r="B10" s="19"/>
      <c r="C10" s="21"/>
      <c r="D10" s="21">
        <v>42354</v>
      </c>
      <c r="E10" s="21">
        <v>56844</v>
      </c>
      <c r="F10" s="21">
        <v>55068</v>
      </c>
      <c r="G10" s="21">
        <v>51436</v>
      </c>
      <c r="H10" s="21">
        <v>42334</v>
      </c>
      <c r="I10" s="21">
        <v>39221</v>
      </c>
      <c r="J10" s="23">
        <v>49846</v>
      </c>
      <c r="K10" s="16">
        <v>44855</v>
      </c>
      <c r="L10" s="68">
        <v>42506</v>
      </c>
      <c r="M10" s="68">
        <v>175420</v>
      </c>
      <c r="N10" s="68">
        <v>127844</v>
      </c>
      <c r="O10" s="68">
        <v>44942</v>
      </c>
      <c r="P10" s="68">
        <v>47747</v>
      </c>
      <c r="Q10" s="68">
        <v>39381</v>
      </c>
      <c r="R10" s="68">
        <v>60148</v>
      </c>
      <c r="S10" s="68">
        <v>59264</v>
      </c>
      <c r="T10" s="68">
        <v>54474</v>
      </c>
    </row>
    <row r="11" spans="1:20" ht="18" customHeight="1">
      <c r="A11" s="24" t="s">
        <v>108</v>
      </c>
      <c r="B11" s="19"/>
      <c r="C11" s="21"/>
      <c r="D11" s="21">
        <v>679987</v>
      </c>
      <c r="E11" s="21">
        <v>810037</v>
      </c>
      <c r="F11" s="21">
        <v>729940</v>
      </c>
      <c r="G11" s="21">
        <v>722795</v>
      </c>
      <c r="H11" s="21">
        <v>737613</v>
      </c>
      <c r="I11" s="21">
        <v>621542</v>
      </c>
      <c r="J11" s="23">
        <v>624552</v>
      </c>
      <c r="K11" s="23">
        <v>756986</v>
      </c>
      <c r="L11" s="68">
        <v>602331</v>
      </c>
      <c r="M11" s="68">
        <v>701774</v>
      </c>
      <c r="N11" s="68">
        <v>704872</v>
      </c>
      <c r="O11" s="68">
        <v>776709</v>
      </c>
      <c r="P11" s="68">
        <v>638742</v>
      </c>
      <c r="Q11" s="68">
        <v>603688</v>
      </c>
      <c r="R11" s="68">
        <v>438599</v>
      </c>
      <c r="S11" s="68">
        <v>428805</v>
      </c>
      <c r="T11" s="68">
        <v>475631</v>
      </c>
    </row>
    <row r="12" spans="1:20" ht="18" customHeight="1">
      <c r="A12" s="24" t="s">
        <v>109</v>
      </c>
      <c r="B12" s="19"/>
      <c r="C12" s="21"/>
      <c r="D12" s="21">
        <v>198160</v>
      </c>
      <c r="E12" s="21">
        <v>229846</v>
      </c>
      <c r="F12" s="21">
        <v>247288</v>
      </c>
      <c r="G12" s="21">
        <v>256893</v>
      </c>
      <c r="H12" s="21">
        <v>268106</v>
      </c>
      <c r="I12" s="21">
        <v>269543</v>
      </c>
      <c r="J12" s="23">
        <v>279120</v>
      </c>
      <c r="K12" s="23">
        <v>422955</v>
      </c>
      <c r="L12" s="68">
        <v>414291</v>
      </c>
      <c r="M12" s="68">
        <v>282894</v>
      </c>
      <c r="N12" s="68">
        <v>276627</v>
      </c>
      <c r="O12" s="68">
        <v>299235</v>
      </c>
      <c r="P12" s="68">
        <v>269360</v>
      </c>
      <c r="Q12" s="68">
        <v>299629</v>
      </c>
      <c r="R12" s="68">
        <v>277706</v>
      </c>
      <c r="S12" s="68">
        <v>276747</v>
      </c>
      <c r="T12" s="68">
        <v>286330</v>
      </c>
    </row>
    <row r="13" spans="1:20" ht="18" customHeight="1">
      <c r="A13" s="24" t="s">
        <v>110</v>
      </c>
      <c r="B13" s="19"/>
      <c r="C13" s="21"/>
      <c r="D13" s="21">
        <v>1047196</v>
      </c>
      <c r="E13" s="21">
        <v>654917</v>
      </c>
      <c r="F13" s="21">
        <v>652820</v>
      </c>
      <c r="G13" s="21">
        <v>664162</v>
      </c>
      <c r="H13" s="21">
        <v>650187</v>
      </c>
      <c r="I13" s="21">
        <v>827307</v>
      </c>
      <c r="J13" s="23">
        <v>662787</v>
      </c>
      <c r="K13" s="23">
        <v>706674</v>
      </c>
      <c r="L13" s="68">
        <v>717221</v>
      </c>
      <c r="M13" s="68">
        <v>799587</v>
      </c>
      <c r="N13" s="68">
        <v>785232</v>
      </c>
      <c r="O13" s="68">
        <v>1200246</v>
      </c>
      <c r="P13" s="68">
        <v>826322</v>
      </c>
      <c r="Q13" s="68">
        <v>660326</v>
      </c>
      <c r="R13" s="68">
        <v>697149</v>
      </c>
      <c r="S13" s="68">
        <v>597025</v>
      </c>
      <c r="T13" s="68">
        <v>1147149</v>
      </c>
    </row>
    <row r="14" spans="1:20" ht="18" customHeight="1">
      <c r="A14" s="24" t="s">
        <v>111</v>
      </c>
      <c r="B14" s="19"/>
      <c r="C14" s="21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3">
        <v>0</v>
      </c>
      <c r="K14" s="23">
        <v>0</v>
      </c>
      <c r="L14" s="68">
        <v>0</v>
      </c>
      <c r="M14" s="68">
        <v>0</v>
      </c>
      <c r="N14" s="68">
        <v>0</v>
      </c>
      <c r="O14" s="68">
        <v>1</v>
      </c>
      <c r="P14" s="68">
        <v>1</v>
      </c>
      <c r="Q14" s="68">
        <v>0</v>
      </c>
      <c r="R14" s="68">
        <v>0</v>
      </c>
      <c r="S14" s="68">
        <v>0</v>
      </c>
      <c r="T14" s="68">
        <v>0</v>
      </c>
    </row>
    <row r="15" spans="1:20" ht="18" customHeight="1">
      <c r="A15" s="24" t="s">
        <v>112</v>
      </c>
      <c r="B15" s="19"/>
      <c r="C15" s="21"/>
      <c r="D15" s="21">
        <v>331777</v>
      </c>
      <c r="E15" s="21">
        <v>333782</v>
      </c>
      <c r="F15" s="21">
        <v>344672</v>
      </c>
      <c r="G15" s="21">
        <v>324733</v>
      </c>
      <c r="H15" s="21">
        <v>323527</v>
      </c>
      <c r="I15" s="21">
        <v>324100</v>
      </c>
      <c r="J15" s="23">
        <v>321306</v>
      </c>
      <c r="K15" s="16">
        <v>355753</v>
      </c>
      <c r="L15" s="68">
        <v>354096</v>
      </c>
      <c r="M15" s="68">
        <v>367945</v>
      </c>
      <c r="N15" s="68">
        <v>410214</v>
      </c>
      <c r="O15" s="68">
        <v>439276</v>
      </c>
      <c r="P15" s="68">
        <v>482666</v>
      </c>
      <c r="Q15" s="68">
        <v>503338</v>
      </c>
      <c r="R15" s="68">
        <v>509210</v>
      </c>
      <c r="S15" s="68">
        <v>523972</v>
      </c>
      <c r="T15" s="68">
        <v>581429</v>
      </c>
    </row>
    <row r="16" spans="1:20" ht="18" customHeight="1">
      <c r="A16" s="24" t="s">
        <v>82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1</v>
      </c>
      <c r="P16" s="68">
        <v>1</v>
      </c>
      <c r="Q16" s="68">
        <v>1</v>
      </c>
      <c r="R16" s="68">
        <v>1</v>
      </c>
      <c r="S16" s="68">
        <v>1</v>
      </c>
      <c r="T16" s="68">
        <v>1</v>
      </c>
    </row>
    <row r="17" spans="1:20" ht="18" customHeight="1">
      <c r="A17" s="24" t="s">
        <v>114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1</v>
      </c>
      <c r="P17" s="68">
        <v>1</v>
      </c>
      <c r="Q17" s="68">
        <v>1</v>
      </c>
      <c r="R17" s="68">
        <v>1</v>
      </c>
      <c r="S17" s="68">
        <v>1</v>
      </c>
      <c r="T17" s="68">
        <v>1</v>
      </c>
    </row>
    <row r="18" spans="1:20" ht="18" customHeight="1">
      <c r="A18" s="24" t="s">
        <v>113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1</v>
      </c>
      <c r="P18" s="68">
        <v>1</v>
      </c>
      <c r="Q18" s="68">
        <v>1</v>
      </c>
      <c r="R18" s="68">
        <v>1</v>
      </c>
      <c r="S18" s="68">
        <v>1</v>
      </c>
      <c r="T18" s="68">
        <v>1</v>
      </c>
    </row>
    <row r="19" spans="1:20" ht="18" customHeight="1">
      <c r="A19" s="24" t="s">
        <v>115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4425401</v>
      </c>
      <c r="E19" s="21">
        <f t="shared" si="0"/>
        <v>4634740</v>
      </c>
      <c r="F19" s="21">
        <f t="shared" si="0"/>
        <v>5401226</v>
      </c>
      <c r="G19" s="21">
        <f t="shared" si="0"/>
        <v>4738828</v>
      </c>
      <c r="H19" s="21">
        <f aca="true" t="shared" si="1" ref="H19:T19">SUM(H4:H18)</f>
        <v>5110703</v>
      </c>
      <c r="I19" s="21">
        <f t="shared" si="1"/>
        <v>5643098</v>
      </c>
      <c r="J19" s="21">
        <f t="shared" si="1"/>
        <v>6958327</v>
      </c>
      <c r="K19" s="21">
        <f t="shared" si="1"/>
        <v>5421586</v>
      </c>
      <c r="L19" s="69">
        <f t="shared" si="1"/>
        <v>5723710</v>
      </c>
      <c r="M19" s="69">
        <f t="shared" si="1"/>
        <v>5438384</v>
      </c>
      <c r="N19" s="69">
        <f t="shared" si="1"/>
        <v>5258973</v>
      </c>
      <c r="O19" s="69">
        <f t="shared" si="1"/>
        <v>5667939</v>
      </c>
      <c r="P19" s="69">
        <f t="shared" si="1"/>
        <v>5312716</v>
      </c>
      <c r="Q19" s="69">
        <f t="shared" si="1"/>
        <v>4825735</v>
      </c>
      <c r="R19" s="69">
        <f t="shared" si="1"/>
        <v>4610832</v>
      </c>
      <c r="S19" s="69">
        <f t="shared" si="1"/>
        <v>4796358</v>
      </c>
      <c r="T19" s="69">
        <f t="shared" si="1"/>
        <v>5187069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20" ht="18" customHeight="1">
      <c r="A30" s="38" t="s">
        <v>103</v>
      </c>
      <c r="L30" s="39"/>
      <c r="M30" s="39" t="str">
        <f>'財政指標'!$M$1</f>
        <v>二宮町</v>
      </c>
      <c r="P30" s="39"/>
      <c r="R30" s="39"/>
      <c r="S30" s="39"/>
      <c r="T30" s="39" t="str">
        <f>'財政指標'!$M$1</f>
        <v>二宮町</v>
      </c>
    </row>
    <row r="31" ht="18" customHeight="1"/>
    <row r="32" spans="1:20" ht="18" customHeight="1">
      <c r="A32" s="21"/>
      <c r="B32" s="21" t="s">
        <v>10</v>
      </c>
      <c r="C32" s="21" t="s">
        <v>86</v>
      </c>
      <c r="D32" s="21" t="s">
        <v>87</v>
      </c>
      <c r="E32" s="21" t="s">
        <v>88</v>
      </c>
      <c r="F32" s="21" t="s">
        <v>89</v>
      </c>
      <c r="G32" s="21" t="s">
        <v>90</v>
      </c>
      <c r="H32" s="21" t="s">
        <v>91</v>
      </c>
      <c r="I32" s="21" t="s">
        <v>92</v>
      </c>
      <c r="J32" s="17" t="s">
        <v>167</v>
      </c>
      <c r="K32" s="17" t="s">
        <v>168</v>
      </c>
      <c r="L32" s="15" t="s">
        <v>84</v>
      </c>
      <c r="M32" s="7" t="s">
        <v>176</v>
      </c>
      <c r="N32" s="7" t="s">
        <v>185</v>
      </c>
      <c r="O32" s="2" t="s">
        <v>186</v>
      </c>
      <c r="P32" s="2" t="s">
        <v>187</v>
      </c>
      <c r="Q32" s="2" t="s">
        <v>190</v>
      </c>
      <c r="R32" s="2" t="s">
        <v>197</v>
      </c>
      <c r="S32" s="2" t="s">
        <v>198</v>
      </c>
      <c r="T32" s="2" t="s">
        <v>200</v>
      </c>
    </row>
    <row r="33" spans="1:20" s="41" customFormat="1" ht="18" customHeight="1">
      <c r="A33" s="24" t="s">
        <v>94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2.444592026801639</v>
      </c>
      <c r="E33" s="40">
        <f t="shared" si="2"/>
        <v>2.4449699443765995</v>
      </c>
      <c r="F33" s="40">
        <f t="shared" si="2"/>
        <v>2.1514374699373806</v>
      </c>
      <c r="G33" s="40">
        <f t="shared" si="2"/>
        <v>2.4681419118820096</v>
      </c>
      <c r="H33" s="40">
        <f t="shared" si="2"/>
        <v>2.482065578845024</v>
      </c>
      <c r="I33" s="40">
        <f t="shared" si="2"/>
        <v>2.2137308265778834</v>
      </c>
      <c r="J33" s="40">
        <f t="shared" si="2"/>
        <v>1.793663908005473</v>
      </c>
      <c r="K33" s="40">
        <f t="shared" si="2"/>
        <v>2.300618306156169</v>
      </c>
      <c r="L33" s="40">
        <f t="shared" si="2"/>
        <v>2.149217902374509</v>
      </c>
      <c r="M33" s="40">
        <f aca="true" t="shared" si="3" ref="M33:N47">M4/M$19*100</f>
        <v>2.2521028305467214</v>
      </c>
      <c r="N33" s="40">
        <f t="shared" si="3"/>
        <v>2.2508957547414674</v>
      </c>
      <c r="O33" s="40">
        <f aca="true" t="shared" si="4" ref="O33:P47">O4/O$19*100</f>
        <v>2.003161995921269</v>
      </c>
      <c r="P33" s="40">
        <f t="shared" si="4"/>
        <v>2.076847322537098</v>
      </c>
      <c r="Q33" s="40">
        <f aca="true" t="shared" si="5" ref="Q33:R47">Q4/Q$19*100</f>
        <v>2.2845017391133164</v>
      </c>
      <c r="R33" s="40">
        <f t="shared" si="5"/>
        <v>2.21216040836014</v>
      </c>
      <c r="S33" s="40">
        <f aca="true" t="shared" si="6" ref="S33:T47">S4/S$19*100</f>
        <v>2.130533208738797</v>
      </c>
      <c r="T33" s="40">
        <f t="shared" si="6"/>
        <v>1.6653335438568486</v>
      </c>
    </row>
    <row r="34" spans="1:20" s="41" customFormat="1" ht="18" customHeight="1">
      <c r="A34" s="24" t="s">
        <v>93</v>
      </c>
      <c r="B34" s="40" t="e">
        <f aca="true" t="shared" si="7" ref="B34:L47">B5/B$19*100</f>
        <v>#DIV/0!</v>
      </c>
      <c r="C34" s="40" t="e">
        <f t="shared" si="7"/>
        <v>#DIV/0!</v>
      </c>
      <c r="D34" s="40">
        <f t="shared" si="7"/>
        <v>18.965784117642674</v>
      </c>
      <c r="E34" s="40">
        <f t="shared" si="7"/>
        <v>24.338301609151756</v>
      </c>
      <c r="F34" s="40">
        <f t="shared" si="7"/>
        <v>19.156261930161783</v>
      </c>
      <c r="G34" s="40">
        <f t="shared" si="7"/>
        <v>19.20016932456717</v>
      </c>
      <c r="H34" s="40">
        <f t="shared" si="7"/>
        <v>20.051409757131257</v>
      </c>
      <c r="I34" s="40">
        <f t="shared" si="7"/>
        <v>27.02680336226661</v>
      </c>
      <c r="J34" s="40">
        <f t="shared" si="7"/>
        <v>36.90871383308085</v>
      </c>
      <c r="K34" s="40">
        <f t="shared" si="7"/>
        <v>16.171854508994233</v>
      </c>
      <c r="L34" s="40">
        <f t="shared" si="7"/>
        <v>17.84779452487984</v>
      </c>
      <c r="M34" s="40">
        <f t="shared" si="3"/>
        <v>18.054995748737124</v>
      </c>
      <c r="N34" s="40">
        <f t="shared" si="3"/>
        <v>19.217117106324753</v>
      </c>
      <c r="O34" s="40">
        <f t="shared" si="4"/>
        <v>16.556847206718352</v>
      </c>
      <c r="P34" s="40">
        <f t="shared" si="4"/>
        <v>17.026639481575902</v>
      </c>
      <c r="Q34" s="40">
        <f t="shared" si="5"/>
        <v>18.43151354146052</v>
      </c>
      <c r="R34" s="40">
        <f t="shared" si="5"/>
        <v>22.6182172761879</v>
      </c>
      <c r="S34" s="40">
        <f t="shared" si="6"/>
        <v>23.30860206848613</v>
      </c>
      <c r="T34" s="40">
        <f t="shared" si="6"/>
        <v>16.42681059380548</v>
      </c>
    </row>
    <row r="35" spans="1:20" s="41" customFormat="1" ht="18" customHeight="1">
      <c r="A35" s="24" t="s">
        <v>95</v>
      </c>
      <c r="B35" s="40" t="e">
        <f t="shared" si="7"/>
        <v>#DIV/0!</v>
      </c>
      <c r="C35" s="40" t="e">
        <f t="shared" si="7"/>
        <v>#DIV/0!</v>
      </c>
      <c r="D35" s="40">
        <f t="shared" si="7"/>
        <v>7.387059387386589</v>
      </c>
      <c r="E35" s="40">
        <f t="shared" si="7"/>
        <v>9.81403487574276</v>
      </c>
      <c r="F35" s="40">
        <f t="shared" si="7"/>
        <v>12.346641299586429</v>
      </c>
      <c r="G35" s="40">
        <f t="shared" si="7"/>
        <v>12.649731114950786</v>
      </c>
      <c r="H35" s="40">
        <f t="shared" si="7"/>
        <v>13.597874891184247</v>
      </c>
      <c r="I35" s="40">
        <f t="shared" si="7"/>
        <v>13.243062587252604</v>
      </c>
      <c r="J35" s="40">
        <f t="shared" si="7"/>
        <v>11.64581658780911</v>
      </c>
      <c r="K35" s="40">
        <f t="shared" si="7"/>
        <v>15.88158889299183</v>
      </c>
      <c r="L35" s="40">
        <f t="shared" si="7"/>
        <v>19.77292700014501</v>
      </c>
      <c r="M35" s="40">
        <f t="shared" si="3"/>
        <v>14.41562420013004</v>
      </c>
      <c r="N35" s="40">
        <f t="shared" si="3"/>
        <v>15.824914864556256</v>
      </c>
      <c r="O35" s="40">
        <f t="shared" si="4"/>
        <v>14.495798208131738</v>
      </c>
      <c r="P35" s="40">
        <f t="shared" si="4"/>
        <v>18.18518061195065</v>
      </c>
      <c r="Q35" s="40">
        <f t="shared" si="5"/>
        <v>17.513725888387988</v>
      </c>
      <c r="R35" s="40">
        <f t="shared" si="5"/>
        <v>17.60382941733726</v>
      </c>
      <c r="S35" s="40">
        <f t="shared" si="6"/>
        <v>20.929651206186026</v>
      </c>
      <c r="T35" s="40">
        <f t="shared" si="6"/>
        <v>19.29421027559109</v>
      </c>
    </row>
    <row r="36" spans="1:20" s="41" customFormat="1" ht="18" customHeight="1">
      <c r="A36" s="24" t="s">
        <v>104</v>
      </c>
      <c r="B36" s="40" t="e">
        <f t="shared" si="7"/>
        <v>#DIV/0!</v>
      </c>
      <c r="C36" s="40" t="e">
        <f t="shared" si="7"/>
        <v>#DIV/0!</v>
      </c>
      <c r="D36" s="40">
        <f t="shared" si="7"/>
        <v>7.608169293584921</v>
      </c>
      <c r="E36" s="40">
        <f t="shared" si="7"/>
        <v>6.150830467296979</v>
      </c>
      <c r="F36" s="40">
        <f t="shared" si="7"/>
        <v>5.966663864833651</v>
      </c>
      <c r="G36" s="40">
        <f t="shared" si="7"/>
        <v>7.165337083346346</v>
      </c>
      <c r="H36" s="40">
        <f t="shared" si="7"/>
        <v>6.641493352284411</v>
      </c>
      <c r="I36" s="40">
        <f t="shared" si="7"/>
        <v>6.3191530609604865</v>
      </c>
      <c r="J36" s="40">
        <f t="shared" si="7"/>
        <v>5.497600213384626</v>
      </c>
      <c r="K36" s="40">
        <f t="shared" si="7"/>
        <v>8.267949636877475</v>
      </c>
      <c r="L36" s="40">
        <f t="shared" si="7"/>
        <v>7.989817793004887</v>
      </c>
      <c r="M36" s="40">
        <f t="shared" si="3"/>
        <v>8.488128090991735</v>
      </c>
      <c r="N36" s="40">
        <f t="shared" si="3"/>
        <v>6.974403557500676</v>
      </c>
      <c r="O36" s="40">
        <f t="shared" si="4"/>
        <v>6.793509951324459</v>
      </c>
      <c r="P36" s="40">
        <f t="shared" si="4"/>
        <v>7.200780165926431</v>
      </c>
      <c r="Q36" s="40">
        <f t="shared" si="5"/>
        <v>6.7256904906713695</v>
      </c>
      <c r="R36" s="40">
        <f t="shared" si="5"/>
        <v>6.745745670195748</v>
      </c>
      <c r="S36" s="40">
        <f t="shared" si="6"/>
        <v>6.2729679477637</v>
      </c>
      <c r="T36" s="40">
        <f t="shared" si="6"/>
        <v>6.039518656875395</v>
      </c>
    </row>
    <row r="37" spans="1:20" s="41" customFormat="1" ht="18" customHeight="1">
      <c r="A37" s="24" t="s">
        <v>105</v>
      </c>
      <c r="B37" s="40" t="e">
        <f t="shared" si="7"/>
        <v>#DIV/0!</v>
      </c>
      <c r="C37" s="40" t="e">
        <f t="shared" si="7"/>
        <v>#DIV/0!</v>
      </c>
      <c r="D37" s="40">
        <f t="shared" si="7"/>
        <v>0.012541236376093376</v>
      </c>
      <c r="E37" s="40">
        <f t="shared" si="7"/>
        <v>0.00485464125279951</v>
      </c>
      <c r="F37" s="40">
        <f t="shared" si="7"/>
        <v>0.003147433564157471</v>
      </c>
      <c r="G37" s="40">
        <f t="shared" si="7"/>
        <v>1.1955698750830375</v>
      </c>
      <c r="H37" s="40">
        <f t="shared" si="7"/>
        <v>0.002504547808784819</v>
      </c>
      <c r="I37" s="40">
        <f t="shared" si="7"/>
        <v>0.0028707635415865544</v>
      </c>
      <c r="J37" s="40">
        <f t="shared" si="7"/>
        <v>0.0023712596433021903</v>
      </c>
      <c r="K37" s="40">
        <f t="shared" si="7"/>
        <v>0.0035598439275887164</v>
      </c>
      <c r="L37" s="40">
        <f t="shared" si="7"/>
        <v>0.002096542277648588</v>
      </c>
      <c r="M37" s="40">
        <f t="shared" si="3"/>
        <v>0.0036223995951738604</v>
      </c>
      <c r="N37" s="40">
        <f t="shared" si="3"/>
        <v>0.012017555518919759</v>
      </c>
      <c r="O37" s="40">
        <f t="shared" si="4"/>
        <v>0.008821548714620958</v>
      </c>
      <c r="P37" s="40">
        <f t="shared" si="4"/>
        <v>0.00577858857879849</v>
      </c>
      <c r="Q37" s="40">
        <f t="shared" si="5"/>
        <v>0.006258114048947983</v>
      </c>
      <c r="R37" s="40">
        <f t="shared" si="5"/>
        <v>0.005465391061743303</v>
      </c>
      <c r="S37" s="40">
        <f t="shared" si="6"/>
        <v>0.0049204000201819795</v>
      </c>
      <c r="T37" s="40">
        <f t="shared" si="6"/>
        <v>0.0020435432804152016</v>
      </c>
    </row>
    <row r="38" spans="1:20" s="41" customFormat="1" ht="18" customHeight="1">
      <c r="A38" s="24" t="s">
        <v>106</v>
      </c>
      <c r="B38" s="40" t="e">
        <f t="shared" si="7"/>
        <v>#DIV/0!</v>
      </c>
      <c r="C38" s="40" t="e">
        <f t="shared" si="7"/>
        <v>#DIV/0!</v>
      </c>
      <c r="D38" s="40">
        <f t="shared" si="7"/>
        <v>11.62104857842261</v>
      </c>
      <c r="E38" s="40">
        <f t="shared" si="7"/>
        <v>12.251474732131683</v>
      </c>
      <c r="F38" s="40">
        <f t="shared" si="7"/>
        <v>22.7957134176574</v>
      </c>
      <c r="G38" s="40">
        <f t="shared" si="7"/>
        <v>14.694076256829746</v>
      </c>
      <c r="H38" s="40">
        <f t="shared" si="7"/>
        <v>17.66518226553177</v>
      </c>
      <c r="I38" s="40">
        <f t="shared" si="7"/>
        <v>14.304837520099776</v>
      </c>
      <c r="J38" s="40">
        <f t="shared" si="7"/>
        <v>16.30590226644997</v>
      </c>
      <c r="K38" s="40">
        <f t="shared" si="7"/>
        <v>15.187087320942616</v>
      </c>
      <c r="L38" s="40">
        <f t="shared" si="7"/>
        <v>15.016746131442718</v>
      </c>
      <c r="M38" s="40">
        <f t="shared" si="3"/>
        <v>13.985680305031789</v>
      </c>
      <c r="N38" s="40">
        <f t="shared" si="3"/>
        <v>11.894812922599145</v>
      </c>
      <c r="O38" s="40">
        <f t="shared" si="4"/>
        <v>11.439643228341025</v>
      </c>
      <c r="P38" s="40">
        <f t="shared" si="4"/>
        <v>12.874205961696427</v>
      </c>
      <c r="Q38" s="40">
        <f t="shared" si="5"/>
        <v>11.389726124621431</v>
      </c>
      <c r="R38" s="40">
        <f t="shared" si="5"/>
        <v>7.811171606339159</v>
      </c>
      <c r="S38" s="40">
        <f t="shared" si="6"/>
        <v>8.035659556688637</v>
      </c>
      <c r="T38" s="40">
        <f t="shared" si="6"/>
        <v>7.507457487070251</v>
      </c>
    </row>
    <row r="39" spans="1:20" s="41" customFormat="1" ht="18" customHeight="1">
      <c r="A39" s="24" t="s">
        <v>107</v>
      </c>
      <c r="B39" s="40" t="e">
        <f t="shared" si="7"/>
        <v>#DIV/0!</v>
      </c>
      <c r="C39" s="40" t="e">
        <f t="shared" si="7"/>
        <v>#DIV/0!</v>
      </c>
      <c r="D39" s="40">
        <f t="shared" si="7"/>
        <v>0.9570658116631692</v>
      </c>
      <c r="E39" s="40">
        <f t="shared" si="7"/>
        <v>1.226476566107268</v>
      </c>
      <c r="F39" s="40">
        <f t="shared" si="7"/>
        <v>1.0195463030060212</v>
      </c>
      <c r="G39" s="40">
        <f t="shared" si="7"/>
        <v>1.0854160564595297</v>
      </c>
      <c r="H39" s="40">
        <f t="shared" si="7"/>
        <v>0.8283400541960665</v>
      </c>
      <c r="I39" s="40">
        <f t="shared" si="7"/>
        <v>0.6950260300281866</v>
      </c>
      <c r="J39" s="40">
        <f t="shared" si="7"/>
        <v>0.716350352606309</v>
      </c>
      <c r="K39" s="40">
        <f t="shared" si="7"/>
        <v>0.827340929388559</v>
      </c>
      <c r="L39" s="40">
        <f t="shared" si="7"/>
        <v>0.742630217114424</v>
      </c>
      <c r="M39" s="40">
        <f t="shared" si="3"/>
        <v>3.2255905430730896</v>
      </c>
      <c r="N39" s="40">
        <f t="shared" si="3"/>
        <v>2.4309689363303444</v>
      </c>
      <c r="O39" s="40">
        <f t="shared" si="4"/>
        <v>0.7929160846649902</v>
      </c>
      <c r="P39" s="40">
        <f t="shared" si="4"/>
        <v>0.8987305174980179</v>
      </c>
      <c r="Q39" s="40">
        <f t="shared" si="5"/>
        <v>0.8160622164292073</v>
      </c>
      <c r="R39" s="40">
        <f t="shared" si="5"/>
        <v>1.3044934189751438</v>
      </c>
      <c r="S39" s="40">
        <f t="shared" si="6"/>
        <v>1.235604181339258</v>
      </c>
      <c r="T39" s="40">
        <f t="shared" si="6"/>
        <v>1.0501884590314878</v>
      </c>
    </row>
    <row r="40" spans="1:20" s="41" customFormat="1" ht="18" customHeight="1">
      <c r="A40" s="24" t="s">
        <v>108</v>
      </c>
      <c r="B40" s="40" t="e">
        <f t="shared" si="7"/>
        <v>#DIV/0!</v>
      </c>
      <c r="C40" s="40" t="e">
        <f t="shared" si="7"/>
        <v>#DIV/0!</v>
      </c>
      <c r="D40" s="40">
        <f t="shared" si="7"/>
        <v>15.365545404811904</v>
      </c>
      <c r="E40" s="40">
        <f t="shared" si="7"/>
        <v>17.47750682886203</v>
      </c>
      <c r="F40" s="40">
        <f t="shared" si="7"/>
        <v>13.51433915188885</v>
      </c>
      <c r="G40" s="40">
        <f t="shared" si="7"/>
        <v>15.252610983137602</v>
      </c>
      <c r="H40" s="40">
        <f t="shared" si="7"/>
        <v>14.432711116259348</v>
      </c>
      <c r="I40" s="40">
        <f t="shared" si="7"/>
        <v>11.014198229412283</v>
      </c>
      <c r="J40" s="40">
        <f t="shared" si="7"/>
        <v>8.975605774204059</v>
      </c>
      <c r="K40" s="40">
        <f t="shared" si="7"/>
        <v>13.962445675490528</v>
      </c>
      <c r="L40" s="40">
        <f t="shared" si="7"/>
        <v>10.523436721986263</v>
      </c>
      <c r="M40" s="40">
        <f t="shared" si="3"/>
        <v>12.904090626921526</v>
      </c>
      <c r="N40" s="40">
        <f t="shared" si="3"/>
        <v>13.403225306537989</v>
      </c>
      <c r="O40" s="40">
        <f t="shared" si="4"/>
        <v>13.70355256116906</v>
      </c>
      <c r="P40" s="40">
        <f t="shared" si="4"/>
        <v>12.022889986967119</v>
      </c>
      <c r="Q40" s="40">
        <f t="shared" si="5"/>
        <v>12.509762761527519</v>
      </c>
      <c r="R40" s="40">
        <f t="shared" si="5"/>
        <v>9.51236132654584</v>
      </c>
      <c r="S40" s="40">
        <f t="shared" si="6"/>
        <v>8.940220892602262</v>
      </c>
      <c r="T40" s="40">
        <f t="shared" si="6"/>
        <v>9.169552207614744</v>
      </c>
    </row>
    <row r="41" spans="1:20" s="41" customFormat="1" ht="18" customHeight="1">
      <c r="A41" s="24" t="s">
        <v>109</v>
      </c>
      <c r="B41" s="40" t="e">
        <f t="shared" si="7"/>
        <v>#DIV/0!</v>
      </c>
      <c r="C41" s="40" t="e">
        <f t="shared" si="7"/>
        <v>#DIV/0!</v>
      </c>
      <c r="D41" s="40">
        <f t="shared" si="7"/>
        <v>4.477786306822817</v>
      </c>
      <c r="E41" s="40">
        <f t="shared" si="7"/>
        <v>4.9591994372931385</v>
      </c>
      <c r="F41" s="40">
        <f t="shared" si="7"/>
        <v>4.578367948313957</v>
      </c>
      <c r="G41" s="40">
        <f t="shared" si="7"/>
        <v>5.421023932499766</v>
      </c>
      <c r="H41" s="40">
        <f t="shared" si="7"/>
        <v>5.245971053297365</v>
      </c>
      <c r="I41" s="40">
        <f t="shared" si="7"/>
        <v>4.776507514134966</v>
      </c>
      <c r="J41" s="40">
        <f t="shared" si="7"/>
        <v>4.011309040233378</v>
      </c>
      <c r="K41" s="40">
        <f t="shared" si="7"/>
        <v>7.801314965768319</v>
      </c>
      <c r="L41" s="40">
        <f t="shared" si="7"/>
        <v>7.238154972910927</v>
      </c>
      <c r="M41" s="40">
        <f t="shared" si="3"/>
        <v>5.201802594300071</v>
      </c>
      <c r="N41" s="40">
        <f t="shared" si="3"/>
        <v>5.260095459702874</v>
      </c>
      <c r="O41" s="40">
        <f t="shared" si="4"/>
        <v>5.279432259239205</v>
      </c>
      <c r="P41" s="40">
        <f t="shared" si="4"/>
        <v>5.070099738062415</v>
      </c>
      <c r="Q41" s="40">
        <f t="shared" si="5"/>
        <v>6.2089816369941575</v>
      </c>
      <c r="R41" s="40">
        <f t="shared" si="5"/>
        <v>6.022904326160658</v>
      </c>
      <c r="S41" s="40">
        <f t="shared" si="6"/>
        <v>5.769940442310603</v>
      </c>
      <c r="T41" s="40">
        <f t="shared" si="6"/>
        <v>5.5200730894460825</v>
      </c>
    </row>
    <row r="42" spans="1:20" s="41" customFormat="1" ht="18" customHeight="1">
      <c r="A42" s="24" t="s">
        <v>110</v>
      </c>
      <c r="B42" s="40" t="e">
        <f t="shared" si="7"/>
        <v>#DIV/0!</v>
      </c>
      <c r="C42" s="40" t="e">
        <f t="shared" si="7"/>
        <v>#DIV/0!</v>
      </c>
      <c r="D42" s="40">
        <f t="shared" si="7"/>
        <v>23.663301924503564</v>
      </c>
      <c r="E42" s="40">
        <f t="shared" si="7"/>
        <v>14.130609268265317</v>
      </c>
      <c r="F42" s="40">
        <f t="shared" si="7"/>
        <v>12.086515172666354</v>
      </c>
      <c r="G42" s="40">
        <f t="shared" si="7"/>
        <v>14.015321931920719</v>
      </c>
      <c r="H42" s="40">
        <f t="shared" si="7"/>
        <v>12.722065829299806</v>
      </c>
      <c r="I42" s="40">
        <f t="shared" si="7"/>
        <v>14.660510946292268</v>
      </c>
      <c r="J42" s="40">
        <f t="shared" si="7"/>
        <v>9.52509130427472</v>
      </c>
      <c r="K42" s="40">
        <f t="shared" si="7"/>
        <v>13.03445154240844</v>
      </c>
      <c r="L42" s="40">
        <f t="shared" si="7"/>
        <v>12.530701240978317</v>
      </c>
      <c r="M42" s="40">
        <f t="shared" si="3"/>
        <v>14.702657995463358</v>
      </c>
      <c r="N42" s="40">
        <f t="shared" si="3"/>
        <v>14.931280308912026</v>
      </c>
      <c r="O42" s="40">
        <f t="shared" si="4"/>
        <v>21.176057117057894</v>
      </c>
      <c r="P42" s="40">
        <f t="shared" si="4"/>
        <v>15.553664076905296</v>
      </c>
      <c r="Q42" s="40">
        <f t="shared" si="5"/>
        <v>13.683428534720617</v>
      </c>
      <c r="R42" s="40">
        <f t="shared" si="5"/>
        <v>15.11980917977493</v>
      </c>
      <c r="S42" s="40">
        <f t="shared" si="6"/>
        <v>12.447465347665874</v>
      </c>
      <c r="T42" s="40">
        <f t="shared" si="6"/>
        <v>22.115553118726588</v>
      </c>
    </row>
    <row r="43" spans="1:20" s="41" customFormat="1" ht="18" customHeight="1">
      <c r="A43" s="24" t="s">
        <v>111</v>
      </c>
      <c r="B43" s="40" t="e">
        <f t="shared" si="7"/>
        <v>#DIV/0!</v>
      </c>
      <c r="C43" s="40" t="e">
        <f t="shared" si="7"/>
        <v>#DIV/0!</v>
      </c>
      <c r="D43" s="40">
        <f t="shared" si="7"/>
        <v>0</v>
      </c>
      <c r="E43" s="40">
        <f t="shared" si="7"/>
        <v>0</v>
      </c>
      <c r="F43" s="40">
        <f t="shared" si="7"/>
        <v>0</v>
      </c>
      <c r="G43" s="40">
        <f t="shared" si="7"/>
        <v>0</v>
      </c>
      <c r="H43" s="40">
        <f t="shared" si="7"/>
        <v>0</v>
      </c>
      <c r="I43" s="40">
        <f t="shared" si="7"/>
        <v>0</v>
      </c>
      <c r="J43" s="40">
        <f t="shared" si="7"/>
        <v>0</v>
      </c>
      <c r="K43" s="40">
        <f t="shared" si="7"/>
        <v>0</v>
      </c>
      <c r="L43" s="40">
        <f t="shared" si="7"/>
        <v>0</v>
      </c>
      <c r="M43" s="40">
        <f t="shared" si="3"/>
        <v>0</v>
      </c>
      <c r="N43" s="40">
        <f t="shared" si="3"/>
        <v>0</v>
      </c>
      <c r="O43" s="40">
        <f t="shared" si="4"/>
        <v>1.7643097429241917E-05</v>
      </c>
      <c r="P43" s="40">
        <f t="shared" si="4"/>
        <v>1.8822764100320814E-05</v>
      </c>
      <c r="Q43" s="40">
        <f t="shared" si="5"/>
        <v>0</v>
      </c>
      <c r="R43" s="40">
        <f t="shared" si="5"/>
        <v>0</v>
      </c>
      <c r="S43" s="40">
        <f t="shared" si="6"/>
        <v>0</v>
      </c>
      <c r="T43" s="40">
        <f t="shared" si="6"/>
        <v>0</v>
      </c>
    </row>
    <row r="44" spans="1:20" s="41" customFormat="1" ht="18" customHeight="1">
      <c r="A44" s="24" t="s">
        <v>112</v>
      </c>
      <c r="B44" s="40" t="e">
        <f t="shared" si="7"/>
        <v>#DIV/0!</v>
      </c>
      <c r="C44" s="40" t="e">
        <f t="shared" si="7"/>
        <v>#DIV/0!</v>
      </c>
      <c r="D44" s="40">
        <f t="shared" si="7"/>
        <v>7.497105911984021</v>
      </c>
      <c r="E44" s="40">
        <f t="shared" si="7"/>
        <v>7.201741629519671</v>
      </c>
      <c r="F44" s="40">
        <f t="shared" si="7"/>
        <v>6.381366008384022</v>
      </c>
      <c r="G44" s="40">
        <f t="shared" si="7"/>
        <v>6.852601529323284</v>
      </c>
      <c r="H44" s="40">
        <f t="shared" si="7"/>
        <v>6.330381554161922</v>
      </c>
      <c r="I44" s="40">
        <f t="shared" si="7"/>
        <v>5.743299159433347</v>
      </c>
      <c r="J44" s="40">
        <f t="shared" si="7"/>
        <v>4.6175754603082035</v>
      </c>
      <c r="K44" s="40">
        <f t="shared" si="7"/>
        <v>6.561788377054242</v>
      </c>
      <c r="L44" s="40">
        <f t="shared" si="7"/>
        <v>6.186476952885454</v>
      </c>
      <c r="M44" s="40">
        <f t="shared" si="3"/>
        <v>6.7657046652093715</v>
      </c>
      <c r="N44" s="40">
        <f t="shared" si="3"/>
        <v>7.800268227275553</v>
      </c>
      <c r="O44" s="40">
        <f t="shared" si="4"/>
        <v>7.750189266327673</v>
      </c>
      <c r="P44" s="40">
        <f t="shared" si="4"/>
        <v>9.085108257245448</v>
      </c>
      <c r="Q44" s="40">
        <f t="shared" si="5"/>
        <v>10.430286785329073</v>
      </c>
      <c r="R44" s="40">
        <f t="shared" si="5"/>
        <v>11.043776914882173</v>
      </c>
      <c r="S44" s="40">
        <f t="shared" si="6"/>
        <v>10.924372200740645</v>
      </c>
      <c r="T44" s="40">
        <f t="shared" si="6"/>
        <v>11.209201188571042</v>
      </c>
    </row>
    <row r="45" spans="1:20" s="41" customFormat="1" ht="18" customHeight="1">
      <c r="A45" s="24" t="s">
        <v>82</v>
      </c>
      <c r="B45" s="40" t="e">
        <f t="shared" si="7"/>
        <v>#DIV/0!</v>
      </c>
      <c r="C45" s="40" t="e">
        <f t="shared" si="7"/>
        <v>#DIV/0!</v>
      </c>
      <c r="D45" s="40">
        <f t="shared" si="7"/>
        <v>0</v>
      </c>
      <c r="E45" s="40">
        <f t="shared" si="7"/>
        <v>0</v>
      </c>
      <c r="F45" s="40">
        <f t="shared" si="7"/>
        <v>0</v>
      </c>
      <c r="G45" s="40">
        <f t="shared" si="7"/>
        <v>0</v>
      </c>
      <c r="H45" s="40">
        <f t="shared" si="7"/>
        <v>0</v>
      </c>
      <c r="I45" s="40">
        <f t="shared" si="7"/>
        <v>0</v>
      </c>
      <c r="J45" s="40">
        <f t="shared" si="7"/>
        <v>0</v>
      </c>
      <c r="K45" s="40">
        <f t="shared" si="7"/>
        <v>0</v>
      </c>
      <c r="L45" s="40">
        <f t="shared" si="7"/>
        <v>0</v>
      </c>
      <c r="M45" s="40">
        <f t="shared" si="3"/>
        <v>0</v>
      </c>
      <c r="N45" s="40">
        <f t="shared" si="3"/>
        <v>0</v>
      </c>
      <c r="O45" s="40">
        <f t="shared" si="4"/>
        <v>1.7643097429241917E-05</v>
      </c>
      <c r="P45" s="40">
        <f t="shared" si="4"/>
        <v>1.8822764100320814E-05</v>
      </c>
      <c r="Q45" s="40">
        <f t="shared" si="5"/>
        <v>2.0722231950158888E-05</v>
      </c>
      <c r="R45" s="40">
        <f t="shared" si="5"/>
        <v>2.1688059768822632E-05</v>
      </c>
      <c r="S45" s="40">
        <f t="shared" si="6"/>
        <v>2.0849152627889744E-05</v>
      </c>
      <c r="T45" s="40">
        <f t="shared" si="6"/>
        <v>1.9278710192596244E-05</v>
      </c>
    </row>
    <row r="46" spans="1:20" s="41" customFormat="1" ht="18" customHeight="1">
      <c r="A46" s="24" t="s">
        <v>114</v>
      </c>
      <c r="B46" s="40" t="e">
        <f t="shared" si="7"/>
        <v>#DIV/0!</v>
      </c>
      <c r="C46" s="40" t="e">
        <f t="shared" si="7"/>
        <v>#DIV/0!</v>
      </c>
      <c r="D46" s="40">
        <f t="shared" si="7"/>
        <v>0</v>
      </c>
      <c r="E46" s="40">
        <f t="shared" si="7"/>
        <v>0</v>
      </c>
      <c r="F46" s="40">
        <f t="shared" si="7"/>
        <v>0</v>
      </c>
      <c r="G46" s="40">
        <f t="shared" si="7"/>
        <v>0</v>
      </c>
      <c r="H46" s="40">
        <f t="shared" si="7"/>
        <v>0</v>
      </c>
      <c r="I46" s="40">
        <f t="shared" si="7"/>
        <v>0</v>
      </c>
      <c r="J46" s="40">
        <f t="shared" si="7"/>
        <v>0</v>
      </c>
      <c r="K46" s="40">
        <f t="shared" si="7"/>
        <v>0</v>
      </c>
      <c r="L46" s="40">
        <f t="shared" si="7"/>
        <v>0</v>
      </c>
      <c r="M46" s="40">
        <f t="shared" si="3"/>
        <v>0</v>
      </c>
      <c r="N46" s="40">
        <f t="shared" si="3"/>
        <v>0</v>
      </c>
      <c r="O46" s="40">
        <f t="shared" si="4"/>
        <v>1.7643097429241917E-05</v>
      </c>
      <c r="P46" s="40">
        <f t="shared" si="4"/>
        <v>1.8822764100320814E-05</v>
      </c>
      <c r="Q46" s="40">
        <f t="shared" si="5"/>
        <v>2.0722231950158888E-05</v>
      </c>
      <c r="R46" s="40">
        <f t="shared" si="5"/>
        <v>2.1688059768822632E-05</v>
      </c>
      <c r="S46" s="40">
        <f t="shared" si="6"/>
        <v>2.0849152627889744E-05</v>
      </c>
      <c r="T46" s="40">
        <f t="shared" si="6"/>
        <v>1.9278710192596244E-05</v>
      </c>
    </row>
    <row r="47" spans="1:20" s="41" customFormat="1" ht="18" customHeight="1">
      <c r="A47" s="24" t="s">
        <v>113</v>
      </c>
      <c r="B47" s="40" t="e">
        <f t="shared" si="7"/>
        <v>#DIV/0!</v>
      </c>
      <c r="C47" s="40" t="e">
        <f t="shared" si="7"/>
        <v>#DIV/0!</v>
      </c>
      <c r="D47" s="40">
        <f t="shared" si="7"/>
        <v>0</v>
      </c>
      <c r="E47" s="40">
        <f t="shared" si="7"/>
        <v>0</v>
      </c>
      <c r="F47" s="40">
        <f t="shared" si="7"/>
        <v>0</v>
      </c>
      <c r="G47" s="40">
        <f t="shared" si="7"/>
        <v>0</v>
      </c>
      <c r="H47" s="40">
        <f t="shared" si="7"/>
        <v>0</v>
      </c>
      <c r="I47" s="40">
        <f t="shared" si="7"/>
        <v>0</v>
      </c>
      <c r="J47" s="40">
        <f t="shared" si="7"/>
        <v>0</v>
      </c>
      <c r="K47" s="40">
        <f t="shared" si="7"/>
        <v>0</v>
      </c>
      <c r="L47" s="40">
        <f t="shared" si="7"/>
        <v>0</v>
      </c>
      <c r="M47" s="40">
        <f t="shared" si="3"/>
        <v>0</v>
      </c>
      <c r="N47" s="40">
        <f t="shared" si="3"/>
        <v>0</v>
      </c>
      <c r="O47" s="40">
        <f t="shared" si="4"/>
        <v>1.7643097429241917E-05</v>
      </c>
      <c r="P47" s="40">
        <f t="shared" si="4"/>
        <v>1.8822764100320814E-05</v>
      </c>
      <c r="Q47" s="40">
        <f t="shared" si="5"/>
        <v>2.0722231950158888E-05</v>
      </c>
      <c r="R47" s="40">
        <f t="shared" si="5"/>
        <v>2.1688059768822632E-05</v>
      </c>
      <c r="S47" s="40">
        <f t="shared" si="6"/>
        <v>2.0849152627889744E-05</v>
      </c>
      <c r="T47" s="40">
        <f t="shared" si="6"/>
        <v>1.9278710192596244E-05</v>
      </c>
    </row>
    <row r="48" spans="1:20" s="41" customFormat="1" ht="18" customHeight="1">
      <c r="A48" s="24" t="s">
        <v>115</v>
      </c>
      <c r="B48" s="40" t="e">
        <f aca="true" t="shared" si="8" ref="B48:L48">SUM(B33:B47)</f>
        <v>#DIV/0!</v>
      </c>
      <c r="C48" s="37" t="e">
        <f t="shared" si="8"/>
        <v>#DIV/0!</v>
      </c>
      <c r="D48" s="37">
        <f t="shared" si="8"/>
        <v>100</v>
      </c>
      <c r="E48" s="37">
        <f t="shared" si="8"/>
        <v>100</v>
      </c>
      <c r="F48" s="37">
        <f t="shared" si="8"/>
        <v>100</v>
      </c>
      <c r="G48" s="37">
        <f t="shared" si="8"/>
        <v>100</v>
      </c>
      <c r="H48" s="37">
        <f t="shared" si="8"/>
        <v>100</v>
      </c>
      <c r="I48" s="37">
        <f t="shared" si="8"/>
        <v>99.99999999999999</v>
      </c>
      <c r="J48" s="37">
        <f t="shared" si="8"/>
        <v>100.00000000000001</v>
      </c>
      <c r="K48" s="37">
        <f t="shared" si="8"/>
        <v>100.00000000000001</v>
      </c>
      <c r="L48" s="37">
        <f t="shared" si="8"/>
        <v>100.00000000000001</v>
      </c>
      <c r="M48" s="37">
        <f aca="true" t="shared" si="9" ref="M48:T48">SUM(M33:M47)</f>
        <v>100</v>
      </c>
      <c r="N48" s="37">
        <f t="shared" si="9"/>
        <v>99.99999999999999</v>
      </c>
      <c r="O48" s="37">
        <f t="shared" si="9"/>
        <v>100</v>
      </c>
      <c r="P48" s="37">
        <f t="shared" si="9"/>
        <v>100.00000000000001</v>
      </c>
      <c r="Q48" s="37">
        <f t="shared" si="9"/>
        <v>100</v>
      </c>
      <c r="R48" s="37">
        <f t="shared" si="9"/>
        <v>100.00000000000001</v>
      </c>
      <c r="S48" s="37">
        <f t="shared" si="9"/>
        <v>100.00000000000001</v>
      </c>
      <c r="T48" s="37">
        <f t="shared" si="9"/>
        <v>100.00000000000001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printOptions/>
  <pageMargins left="0.7874015748031497" right="0.7874015748031497" top="0.7874015748031497" bottom="0.7874015748031497" header="0.5118110236220472" footer="0.5118110236220472"/>
  <pageSetup firstPageNumber="8" useFirstPageNumber="1" horizontalDpi="300" verticalDpi="3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H95"/>
  <sheetViews>
    <sheetView view="pageBreakPreview" zoomScale="75" zoomScaleNormal="75" zoomScaleSheetLayoutView="75" workbookViewId="0" topLeftCell="A4">
      <selection activeCell="O15" sqref="O15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4" ht="13.5">
      <c r="M1" s="29" t="str">
        <f>'財政指標'!$M$1</f>
        <v>二宮町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０１(H13)</v>
      </c>
      <c r="AC1" t="str">
        <f>'歳入'!O3</f>
        <v>０２(H14)</v>
      </c>
      <c r="AD1" t="str">
        <f>'歳入'!P3</f>
        <v>０３(H15)</v>
      </c>
      <c r="AE1" t="str">
        <f>'歳入'!Q3</f>
        <v>０４(H16)</v>
      </c>
      <c r="AF1" t="str">
        <f>'歳入'!R3</f>
        <v>０５(H17)</v>
      </c>
      <c r="AG1" t="str">
        <f>'歳入'!S3</f>
        <v>０６(H18)</v>
      </c>
      <c r="AH1" t="str">
        <f>'歳入'!T3</f>
        <v>０７(H19)</v>
      </c>
    </row>
    <row r="2" spans="16:34" ht="13.5">
      <c r="P2" t="s">
        <v>140</v>
      </c>
      <c r="Q2" s="47">
        <f>'歳入'!B4</f>
        <v>0</v>
      </c>
      <c r="R2" s="47">
        <f>'歳入'!D4</f>
        <v>1436835</v>
      </c>
      <c r="S2" s="47">
        <f>'歳入'!E4</f>
        <v>1516978</v>
      </c>
      <c r="T2" s="47">
        <f>'歳入'!F4</f>
        <v>1588325</v>
      </c>
      <c r="U2" s="47">
        <f>'歳入'!G4</f>
        <v>1472592</v>
      </c>
      <c r="V2" s="47">
        <f>'歳入'!H4</f>
        <v>1469354</v>
      </c>
      <c r="W2" s="47">
        <f>'歳入'!I4</f>
        <v>1511890</v>
      </c>
      <c r="X2" s="47">
        <f>'歳入'!J4</f>
        <v>1523583</v>
      </c>
      <c r="Y2" s="47">
        <f>'歳入'!K4</f>
        <v>1440280</v>
      </c>
      <c r="Z2" s="47">
        <f>'歳入'!L4</f>
        <v>1481290</v>
      </c>
      <c r="AA2" s="47">
        <f>'歳入'!M4</f>
        <v>1477272</v>
      </c>
      <c r="AB2" s="47">
        <f>'歳入'!N4</f>
        <v>1540216</v>
      </c>
      <c r="AC2" s="47">
        <f>'歳入'!O4</f>
        <v>1435507</v>
      </c>
      <c r="AD2" s="47">
        <f>'歳入'!P4</f>
        <v>1389918</v>
      </c>
      <c r="AE2" s="47">
        <f>'歳入'!Q4</f>
        <v>1450043</v>
      </c>
      <c r="AF2" s="47">
        <f>'歳入'!R4</f>
        <v>1510555</v>
      </c>
      <c r="AG2" s="47">
        <f>'歳入'!S4</f>
        <v>1562228</v>
      </c>
      <c r="AH2" s="47">
        <f>'歳入'!T4</f>
        <v>1734679</v>
      </c>
    </row>
    <row r="3" spans="16:34" ht="13.5">
      <c r="P3" s="47" t="s">
        <v>175</v>
      </c>
      <c r="Q3" s="47">
        <f>'歳入'!B15</f>
        <v>0</v>
      </c>
      <c r="R3" s="47">
        <f>'歳入'!D15</f>
        <v>1716306</v>
      </c>
      <c r="S3" s="47">
        <f>'歳入'!E15</f>
        <v>1828575</v>
      </c>
      <c r="T3" s="47">
        <f>'歳入'!F15</f>
        <v>1798258</v>
      </c>
      <c r="U3" s="47">
        <f>'歳入'!G15</f>
        <v>1801961</v>
      </c>
      <c r="V3" s="47">
        <f>'歳入'!H15</f>
        <v>1940747</v>
      </c>
      <c r="W3" s="47">
        <f>'歳入'!I15</f>
        <v>2006127</v>
      </c>
      <c r="X3" s="47">
        <f>'歳入'!J15</f>
        <v>2103453</v>
      </c>
      <c r="Y3" s="47">
        <f>'歳入'!K15</f>
        <v>2202078</v>
      </c>
      <c r="Z3" s="47">
        <f>'歳入'!L15</f>
        <v>2310623</v>
      </c>
      <c r="AA3" s="47">
        <f>'歳入'!M15</f>
        <v>2326604</v>
      </c>
      <c r="AB3" s="47">
        <f>'歳入'!N15</f>
        <v>2103514</v>
      </c>
      <c r="AC3" s="47">
        <f>'歳入'!O15</f>
        <v>1894460</v>
      </c>
      <c r="AD3" s="47">
        <f>'歳入'!P15</f>
        <v>1700693</v>
      </c>
      <c r="AE3" s="47">
        <f>'歳入'!Q15</f>
        <v>1645085</v>
      </c>
      <c r="AF3" s="47">
        <f>'歳入'!R15</f>
        <v>1572547</v>
      </c>
      <c r="AG3" s="47">
        <f>'歳入'!S15</f>
        <v>1551602</v>
      </c>
      <c r="AH3" s="47">
        <f>'歳入'!T15</f>
        <v>1553782</v>
      </c>
    </row>
    <row r="4" spans="16:34" ht="13.5">
      <c r="P4" t="s">
        <v>141</v>
      </c>
      <c r="Q4" s="47">
        <f>'歳入'!B22</f>
        <v>0</v>
      </c>
      <c r="R4" s="47">
        <f>'歳入'!D22</f>
        <v>181565</v>
      </c>
      <c r="S4" s="47">
        <f>'歳入'!E22</f>
        <v>206721</v>
      </c>
      <c r="T4" s="47">
        <f>'歳入'!F22</f>
        <v>234212</v>
      </c>
      <c r="U4" s="47">
        <f>'歳入'!G22</f>
        <v>294753</v>
      </c>
      <c r="V4" s="47">
        <f>'歳入'!H22</f>
        <v>241242</v>
      </c>
      <c r="W4" s="47">
        <f>'歳入'!I22</f>
        <v>273192</v>
      </c>
      <c r="X4" s="47">
        <f>'歳入'!J22</f>
        <v>218337</v>
      </c>
      <c r="Y4" s="47">
        <f>'歳入'!K22</f>
        <v>381744</v>
      </c>
      <c r="Z4" s="47">
        <f>'歳入'!L22</f>
        <v>443200</v>
      </c>
      <c r="AA4" s="47">
        <f>'歳入'!M22</f>
        <v>232691</v>
      </c>
      <c r="AB4" s="47">
        <f>'歳入'!N22</f>
        <v>276190</v>
      </c>
      <c r="AC4" s="47">
        <f>'歳入'!O22</f>
        <v>278521</v>
      </c>
      <c r="AD4" s="47">
        <f>'歳入'!P22</f>
        <v>234732</v>
      </c>
      <c r="AE4" s="47">
        <f>'歳入'!Q22</f>
        <v>232562</v>
      </c>
      <c r="AF4" s="47">
        <f>'歳入'!R22</f>
        <v>178654</v>
      </c>
      <c r="AG4" s="47">
        <f>'歳入'!S22</f>
        <v>185078</v>
      </c>
      <c r="AH4" s="47">
        <f>'歳入'!T22</f>
        <v>332112</v>
      </c>
    </row>
    <row r="5" spans="16:34" ht="13.5">
      <c r="P5" t="s">
        <v>182</v>
      </c>
      <c r="Q5" s="47">
        <f>'歳入'!B28</f>
        <v>0</v>
      </c>
      <c r="R5" s="47">
        <f>'歳入'!D23</f>
        <v>282495</v>
      </c>
      <c r="S5" s="47">
        <f>'歳入'!E23</f>
        <v>385872</v>
      </c>
      <c r="T5" s="47">
        <f>'歳入'!F23</f>
        <v>807572</v>
      </c>
      <c r="U5" s="47">
        <f>'歳入'!G23</f>
        <v>351348</v>
      </c>
      <c r="V5" s="47">
        <f>'歳入'!H23</f>
        <v>370120</v>
      </c>
      <c r="W5" s="47">
        <f>'歳入'!I23</f>
        <v>405202</v>
      </c>
      <c r="X5" s="47">
        <f>'歳入'!J23</f>
        <v>576279</v>
      </c>
      <c r="Y5" s="47">
        <f>'歳入'!K23</f>
        <v>339710</v>
      </c>
      <c r="Z5" s="47">
        <f>'歳入'!L23</f>
        <v>372795</v>
      </c>
      <c r="AA5" s="47">
        <f>'歳入'!M23</f>
        <v>247918</v>
      </c>
      <c r="AB5" s="47">
        <f>'歳入'!N23</f>
        <v>243468</v>
      </c>
      <c r="AC5" s="47">
        <f>'歳入'!O23</f>
        <v>291141</v>
      </c>
      <c r="AD5" s="47">
        <f>'歳入'!P23</f>
        <v>449704</v>
      </c>
      <c r="AE5" s="47">
        <f>'歳入'!Q23</f>
        <v>360848</v>
      </c>
      <c r="AF5" s="47">
        <f>'歳入'!R23</f>
        <v>270290</v>
      </c>
      <c r="AG5" s="47">
        <f>'歳入'!S23</f>
        <v>293657</v>
      </c>
      <c r="AH5" s="47">
        <f>'歳入'!T23</f>
        <v>336800</v>
      </c>
    </row>
    <row r="6" spans="16:34" ht="13.5">
      <c r="P6" t="s">
        <v>142</v>
      </c>
      <c r="Q6" s="47">
        <f>'歳入'!B29</f>
        <v>0</v>
      </c>
      <c r="R6" s="47">
        <f>'歳入'!D29</f>
        <v>163300</v>
      </c>
      <c r="S6" s="47">
        <f>'歳入'!E29</f>
        <v>194400</v>
      </c>
      <c r="T6" s="47">
        <f>'歳入'!F29</f>
        <v>245500</v>
      </c>
      <c r="U6" s="47">
        <f>'歳入'!G29</f>
        <v>286200</v>
      </c>
      <c r="V6" s="47">
        <f>'歳入'!H29</f>
        <v>387800</v>
      </c>
      <c r="W6" s="47">
        <f>'歳入'!I29</f>
        <v>533900</v>
      </c>
      <c r="X6" s="47">
        <f>'歳入'!J29</f>
        <v>750800</v>
      </c>
      <c r="Y6" s="47">
        <f>'歳入'!K29</f>
        <v>392000</v>
      </c>
      <c r="Z6" s="47">
        <f>'歳入'!L29</f>
        <v>455300</v>
      </c>
      <c r="AA6" s="47">
        <f>'歳入'!M29</f>
        <v>413900</v>
      </c>
      <c r="AB6" s="47">
        <f>'歳入'!N29</f>
        <v>483300</v>
      </c>
      <c r="AC6" s="47">
        <f>'歳入'!O29</f>
        <v>853759</v>
      </c>
      <c r="AD6" s="47">
        <f>'歳入'!P29</f>
        <v>866200</v>
      </c>
      <c r="AE6" s="47">
        <f>'歳入'!Q29</f>
        <v>661870</v>
      </c>
      <c r="AF6" s="47">
        <f>'歳入'!R29</f>
        <v>432230</v>
      </c>
      <c r="AG6" s="47">
        <f>'歳入'!S29</f>
        <v>405100</v>
      </c>
      <c r="AH6" s="47">
        <f>'歳入'!T29</f>
        <v>477551</v>
      </c>
    </row>
    <row r="7" spans="16:34" ht="13.5">
      <c r="P7" s="72" t="str">
        <f>'歳入'!A32</f>
        <v>　 歳 入 合 計</v>
      </c>
      <c r="Q7" s="47">
        <f>'歳入'!B32</f>
        <v>0</v>
      </c>
      <c r="R7" s="47">
        <f>'歳入'!D32</f>
        <v>4668204</v>
      </c>
      <c r="S7" s="47">
        <f>'歳入'!E32</f>
        <v>4997577</v>
      </c>
      <c r="T7" s="47">
        <f>'歳入'!F32</f>
        <v>5717454</v>
      </c>
      <c r="U7" s="47">
        <f>'歳入'!G32</f>
        <v>5178088</v>
      </c>
      <c r="V7" s="47">
        <f>'歳入'!H32</f>
        <v>5531397</v>
      </c>
      <c r="W7" s="47">
        <f>'歳入'!I32</f>
        <v>6125416</v>
      </c>
      <c r="X7" s="47">
        <f>'歳入'!J32</f>
        <v>7277081</v>
      </c>
      <c r="Y7" s="47">
        <f>'歳入'!K32</f>
        <v>5822553</v>
      </c>
      <c r="Z7" s="47">
        <f>'歳入'!L32</f>
        <v>6086303</v>
      </c>
      <c r="AA7" s="47">
        <f>'歳入'!M32</f>
        <v>5799737</v>
      </c>
      <c r="AB7" s="47">
        <f>'歳入'!N32</f>
        <v>5682117</v>
      </c>
      <c r="AC7" s="47">
        <f>'歳入'!O32</f>
        <v>5978557</v>
      </c>
      <c r="AD7" s="47">
        <f>'歳入'!P32</f>
        <v>5652352</v>
      </c>
      <c r="AE7" s="47">
        <f>'歳入'!Q32</f>
        <v>5272796</v>
      </c>
      <c r="AF7" s="47">
        <f>'歳入'!R32</f>
        <v>5057071</v>
      </c>
      <c r="AG7" s="47">
        <f>'歳入'!S32</f>
        <v>5163953</v>
      </c>
      <c r="AH7" s="47">
        <f>'歳入'!T32</f>
        <v>5577120</v>
      </c>
    </row>
    <row r="30" spans="17:34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  <c r="AE30" t="str">
        <f>'税'!Q3</f>
        <v>０４(H16)</v>
      </c>
      <c r="AF30" t="str">
        <f>'税'!R3</f>
        <v>０５(H17)</v>
      </c>
      <c r="AG30" t="str">
        <f>'税'!S3</f>
        <v>０６(H18)</v>
      </c>
      <c r="AH30" t="str">
        <f>'税'!T3</f>
        <v>０７(H19)</v>
      </c>
    </row>
    <row r="31" spans="16:34" ht="13.5">
      <c r="P31" t="s">
        <v>144</v>
      </c>
      <c r="Q31">
        <f>'税'!B4</f>
        <v>0</v>
      </c>
      <c r="R31" s="47">
        <f>'税'!D4</f>
        <v>775286</v>
      </c>
      <c r="S31" s="47">
        <f>'税'!E4</f>
        <v>818198</v>
      </c>
      <c r="T31" s="47">
        <f>'税'!F4</f>
        <v>812418</v>
      </c>
      <c r="U31" s="47">
        <f>'税'!G4</f>
        <v>680031</v>
      </c>
      <c r="V31" s="47">
        <f>'税'!H4</f>
        <v>655519</v>
      </c>
      <c r="W31" s="47">
        <f>'税'!I4</f>
        <v>681418</v>
      </c>
      <c r="X31" s="47">
        <f>'税'!J4</f>
        <v>704809</v>
      </c>
      <c r="Y31" s="47">
        <f>'税'!K4</f>
        <v>585553</v>
      </c>
      <c r="Z31" s="47">
        <f>'税'!L4</f>
        <v>577786</v>
      </c>
      <c r="AA31" s="47">
        <f>'税'!M4</f>
        <v>635330</v>
      </c>
      <c r="AB31" s="47">
        <f>'税'!N4</f>
        <v>639223</v>
      </c>
      <c r="AC31" s="47">
        <f>'税'!O4</f>
        <v>577824</v>
      </c>
      <c r="AD31" s="47">
        <f>'税'!P4</f>
        <v>539440</v>
      </c>
      <c r="AE31" s="47">
        <f>'税'!Q4</f>
        <v>571507</v>
      </c>
      <c r="AF31" s="47">
        <f>'税'!R4</f>
        <v>594243</v>
      </c>
      <c r="AG31" s="47">
        <f>'税'!S4</f>
        <v>671485</v>
      </c>
      <c r="AH31" s="47">
        <f>'税'!T4</f>
        <v>802814</v>
      </c>
    </row>
    <row r="32" spans="16:34" ht="13.5">
      <c r="P32" t="s">
        <v>145</v>
      </c>
      <c r="Q32">
        <f>'税'!B9</f>
        <v>0</v>
      </c>
      <c r="R32" s="47">
        <f>'税'!D9</f>
        <v>514641</v>
      </c>
      <c r="S32" s="47">
        <f>'税'!E9</f>
        <v>549841</v>
      </c>
      <c r="T32" s="47">
        <f>'税'!F9</f>
        <v>625487</v>
      </c>
      <c r="U32" s="47">
        <f>'税'!G9</f>
        <v>641947</v>
      </c>
      <c r="V32" s="47">
        <f>'税'!H9</f>
        <v>663340</v>
      </c>
      <c r="W32" s="47">
        <f>'税'!I9</f>
        <v>679445</v>
      </c>
      <c r="X32" s="47">
        <f>'税'!J9</f>
        <v>653547</v>
      </c>
      <c r="Y32" s="47">
        <f>'税'!K9</f>
        <v>689893</v>
      </c>
      <c r="Z32" s="47">
        <f>'税'!L9</f>
        <v>723563</v>
      </c>
      <c r="AA32" s="47">
        <f>'税'!M9</f>
        <v>666710</v>
      </c>
      <c r="AB32" s="47">
        <f>'税'!N9</f>
        <v>723982</v>
      </c>
      <c r="AC32" s="47">
        <f>'税'!O9</f>
        <v>683786</v>
      </c>
      <c r="AD32" s="47">
        <f>'税'!P9</f>
        <v>676833</v>
      </c>
      <c r="AE32" s="47">
        <f>'税'!Q9</f>
        <v>703790</v>
      </c>
      <c r="AF32" s="47">
        <f>'税'!R9</f>
        <v>745673</v>
      </c>
      <c r="AG32" s="47">
        <f>'税'!S9</f>
        <v>724498</v>
      </c>
      <c r="AH32" s="47">
        <f>'税'!T9</f>
        <v>763514</v>
      </c>
    </row>
    <row r="33" spans="16:34" ht="13.5">
      <c r="P33" t="s">
        <v>146</v>
      </c>
      <c r="Q33">
        <f>'税'!B12</f>
        <v>0</v>
      </c>
      <c r="R33" s="47">
        <f>'税'!D12</f>
        <v>83444</v>
      </c>
      <c r="S33" s="47">
        <f>'税'!E12</f>
        <v>84637</v>
      </c>
      <c r="T33" s="47">
        <f>'税'!F12</f>
        <v>81647</v>
      </c>
      <c r="U33" s="47">
        <f>'税'!G12</f>
        <v>83868</v>
      </c>
      <c r="V33" s="47">
        <f>'税'!H12</f>
        <v>80903</v>
      </c>
      <c r="W33" s="47">
        <f>'税'!I12</f>
        <v>80135</v>
      </c>
      <c r="X33" s="47">
        <f>'税'!J12</f>
        <v>94490</v>
      </c>
      <c r="Y33" s="47">
        <f>'税'!K12</f>
        <v>92622</v>
      </c>
      <c r="Z33" s="47">
        <f>'税'!L12</f>
        <v>99351</v>
      </c>
      <c r="AA33" s="47">
        <f>'税'!M12</f>
        <v>101774</v>
      </c>
      <c r="AB33" s="47">
        <f>'税'!N12</f>
        <v>99674</v>
      </c>
      <c r="AC33" s="47">
        <f>'税'!O12</f>
        <v>99104</v>
      </c>
      <c r="AD33" s="47">
        <f>'税'!P12</f>
        <v>96262</v>
      </c>
      <c r="AE33" s="47">
        <f>'税'!Q12</f>
        <v>95875</v>
      </c>
      <c r="AF33" s="47">
        <f>'税'!R12</f>
        <v>90067</v>
      </c>
      <c r="AG33" s="47">
        <f>'税'!S12</f>
        <v>86319</v>
      </c>
      <c r="AH33" s="47">
        <f>'税'!T12</f>
        <v>86318</v>
      </c>
    </row>
    <row r="34" spans="16:34" ht="13.5">
      <c r="P34" t="s">
        <v>143</v>
      </c>
      <c r="Q34">
        <f>'税'!B22</f>
        <v>0</v>
      </c>
      <c r="R34" s="47">
        <f>'税'!D22</f>
        <v>1436835</v>
      </c>
      <c r="S34" s="47">
        <f>'税'!E22</f>
        <v>1516978</v>
      </c>
      <c r="T34" s="47">
        <f>'税'!F22</f>
        <v>1588325</v>
      </c>
      <c r="U34" s="47">
        <f>'税'!G22</f>
        <v>1472592</v>
      </c>
      <c r="V34" s="47">
        <f>'税'!H22</f>
        <v>1469354</v>
      </c>
      <c r="W34" s="47">
        <f>'税'!I22</f>
        <v>1511890</v>
      </c>
      <c r="X34" s="47">
        <f>'税'!J22</f>
        <v>1523583</v>
      </c>
      <c r="Y34" s="47">
        <f>'税'!K22</f>
        <v>1440280</v>
      </c>
      <c r="Z34" s="47">
        <f>'税'!L22</f>
        <v>1481290</v>
      </c>
      <c r="AA34" s="47">
        <f>'税'!M22</f>
        <v>1477272</v>
      </c>
      <c r="AB34" s="47">
        <f>'税'!N22</f>
        <v>1540216</v>
      </c>
      <c r="AC34" s="47">
        <f>'税'!O22</f>
        <v>1436513</v>
      </c>
      <c r="AD34" s="47">
        <f>'税'!P22</f>
        <v>1389924</v>
      </c>
      <c r="AE34" s="47">
        <f>'税'!Q22</f>
        <v>1450043</v>
      </c>
      <c r="AF34" s="47">
        <f>'税'!R22</f>
        <v>1510555</v>
      </c>
      <c r="AG34" s="47">
        <f>'税'!S22</f>
        <v>1562228</v>
      </c>
      <c r="AH34" s="47">
        <f>'税'!T22</f>
        <v>1734679</v>
      </c>
    </row>
    <row r="39" spans="16:34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  <c r="AE39" t="str">
        <f>'歳出（性質別）'!Q3</f>
        <v>０４(H16)</v>
      </c>
      <c r="AF39" t="str">
        <f>'歳出（性質別）'!R3</f>
        <v>０５(H17)</v>
      </c>
      <c r="AG39" t="str">
        <f>'歳出（性質別）'!S3</f>
        <v>０６(H18)</v>
      </c>
      <c r="AH39" t="str">
        <f>'歳出（性質別）'!T3</f>
        <v>０７(H19)</v>
      </c>
    </row>
    <row r="40" spans="13:34" ht="13.5">
      <c r="M40" t="str">
        <f>'財政指標'!$M$1</f>
        <v>二宮町</v>
      </c>
      <c r="P40" t="s">
        <v>149</v>
      </c>
      <c r="Q40">
        <f>'歳出（性質別）'!B4</f>
        <v>0</v>
      </c>
      <c r="R40" s="47">
        <f>'歳出（性質別）'!D4</f>
        <v>1115580</v>
      </c>
      <c r="S40" s="47">
        <f>'歳出（性質別）'!E4</f>
        <v>1199836</v>
      </c>
      <c r="T40" s="47">
        <f>'歳出（性質別）'!F4</f>
        <v>1225123</v>
      </c>
      <c r="U40" s="47">
        <f>'歳出（性質別）'!G4</f>
        <v>1231513</v>
      </c>
      <c r="V40" s="47">
        <f>'歳出（性質別）'!H4</f>
        <v>1278639</v>
      </c>
      <c r="W40" s="47">
        <f>'歳出（性質別）'!I4</f>
        <v>1301188</v>
      </c>
      <c r="X40" s="47">
        <f>'歳出（性質別）'!J4</f>
        <v>1365806</v>
      </c>
      <c r="Y40" s="47">
        <f>'歳出（性質別）'!K4</f>
        <v>1342644</v>
      </c>
      <c r="Z40" s="47">
        <f>'歳出（性質別）'!L4</f>
        <v>1342597</v>
      </c>
      <c r="AA40" s="47">
        <f>'歳出（性質別）'!M4</f>
        <v>1350751</v>
      </c>
      <c r="AB40" s="47">
        <f>'歳出（性質別）'!N4</f>
        <v>1317415</v>
      </c>
      <c r="AC40" s="47">
        <f>'歳出（性質別）'!O4</f>
        <v>1314309</v>
      </c>
      <c r="AD40" s="47">
        <f>'歳出（性質別）'!P4</f>
        <v>1289757</v>
      </c>
      <c r="AE40" s="47">
        <f>'歳出（性質別）'!Q4</f>
        <v>1283357</v>
      </c>
      <c r="AF40" s="47">
        <f>'歳出（性質別）'!R4</f>
        <v>1280708</v>
      </c>
      <c r="AG40" s="47">
        <f>'歳出（性質別）'!S4</f>
        <v>1235746</v>
      </c>
      <c r="AH40" s="47">
        <f>'歳出（性質別）'!T4</f>
        <v>1151389</v>
      </c>
    </row>
    <row r="41" spans="16:34" ht="13.5">
      <c r="P41" t="s">
        <v>150</v>
      </c>
      <c r="Q41">
        <f>'歳出（性質別）'!B6</f>
        <v>0</v>
      </c>
      <c r="R41" s="47">
        <f>'歳出（性質別）'!D6</f>
        <v>37947</v>
      </c>
      <c r="S41" s="47">
        <f>'歳出（性質別）'!E6</f>
        <v>49681</v>
      </c>
      <c r="T41" s="47">
        <f>'歳出（性質別）'!F6</f>
        <v>56147</v>
      </c>
      <c r="U41" s="47">
        <f>'歳出（性質別）'!G6</f>
        <v>56031</v>
      </c>
      <c r="V41" s="47">
        <f>'歳出（性質別）'!H6</f>
        <v>60154</v>
      </c>
      <c r="W41" s="47">
        <f>'歳出（性質別）'!I6</f>
        <v>61039</v>
      </c>
      <c r="X41" s="47">
        <f>'歳出（性質別）'!J6</f>
        <v>67446</v>
      </c>
      <c r="Y41" s="47">
        <f>'歳出（性質別）'!K6</f>
        <v>74692</v>
      </c>
      <c r="Z41" s="47">
        <f>'歳出（性質別）'!L6</f>
        <v>82129</v>
      </c>
      <c r="AA41" s="47">
        <f>'歳出（性質別）'!M6</f>
        <v>100483</v>
      </c>
      <c r="AB41" s="47">
        <f>'歳出（性質別）'!N6</f>
        <v>122829</v>
      </c>
      <c r="AC41" s="47">
        <f>'歳出（性質別）'!O6</f>
        <v>130047</v>
      </c>
      <c r="AD41" s="47">
        <f>'歳出（性質別）'!P6</f>
        <v>256723</v>
      </c>
      <c r="AE41" s="47">
        <f>'歳出（性質別）'!Q6</f>
        <v>284289</v>
      </c>
      <c r="AF41" s="47">
        <f>'歳出（性質別）'!R6</f>
        <v>272640</v>
      </c>
      <c r="AG41" s="47">
        <f>'歳出（性質別）'!S6</f>
        <v>281702</v>
      </c>
      <c r="AH41" s="47">
        <f>'歳出（性質別）'!T6</f>
        <v>308159</v>
      </c>
    </row>
    <row r="42" spans="16:34" ht="13.5">
      <c r="P42" t="s">
        <v>151</v>
      </c>
      <c r="Q42">
        <f>'歳出（性質別）'!B7</f>
        <v>0</v>
      </c>
      <c r="R42" s="47">
        <f>'歳出（性質別）'!D7</f>
        <v>331624</v>
      </c>
      <c r="S42" s="47">
        <f>'歳出（性質別）'!E7</f>
        <v>333686</v>
      </c>
      <c r="T42" s="47">
        <f>'歳出（性質別）'!F7</f>
        <v>344586</v>
      </c>
      <c r="U42" s="47">
        <f>'歳出（性質別）'!G7</f>
        <v>324658</v>
      </c>
      <c r="V42" s="47">
        <f>'歳出（性質別）'!H7</f>
        <v>323468</v>
      </c>
      <c r="W42" s="47">
        <f>'歳出（性質別）'!I7</f>
        <v>324072</v>
      </c>
      <c r="X42" s="47">
        <f>'歳出（性質別）'!J7</f>
        <v>321306</v>
      </c>
      <c r="Y42" s="47">
        <f>'歳出（性質別）'!K7</f>
        <v>355753</v>
      </c>
      <c r="Z42" s="47">
        <f>'歳出（性質別）'!L7</f>
        <v>354096</v>
      </c>
      <c r="AA42" s="47">
        <f>'歳出（性質別）'!M7</f>
        <v>367945</v>
      </c>
      <c r="AB42" s="47">
        <f>'歳出（性質別）'!N7</f>
        <v>410191</v>
      </c>
      <c r="AC42" s="47">
        <f>'歳出（性質別）'!O7</f>
        <v>439273</v>
      </c>
      <c r="AD42" s="47">
        <f>'歳出（性質別）'!P7</f>
        <v>482655</v>
      </c>
      <c r="AE42" s="47">
        <f>'歳出（性質別）'!Q7</f>
        <v>503326</v>
      </c>
      <c r="AF42" s="47">
        <f>'歳出（性質別）'!R7</f>
        <v>509198</v>
      </c>
      <c r="AG42" s="47">
        <f>'歳出（性質別）'!S7</f>
        <v>523961</v>
      </c>
      <c r="AH42" s="47">
        <f>'歳出（性質別）'!T7</f>
        <v>581418</v>
      </c>
    </row>
    <row r="43" spans="16:34" ht="13.5">
      <c r="P43" t="s">
        <v>152</v>
      </c>
      <c r="Q43">
        <f>'歳出（性質別）'!B10</f>
        <v>0</v>
      </c>
      <c r="R43" s="47">
        <f>'歳出（性質別）'!D10</f>
        <v>356505</v>
      </c>
      <c r="S43" s="47">
        <f>'歳出（性質別）'!E10</f>
        <v>450250</v>
      </c>
      <c r="T43" s="47">
        <f>'歳出（性質別）'!F10</f>
        <v>592205</v>
      </c>
      <c r="U43" s="47">
        <f>'歳出（性質別）'!G10</f>
        <v>657155</v>
      </c>
      <c r="V43" s="47">
        <f>'歳出（性質別）'!H10</f>
        <v>768992</v>
      </c>
      <c r="W43" s="47">
        <f>'歳出（性質別）'!I10</f>
        <v>790979</v>
      </c>
      <c r="X43" s="47">
        <f>'歳出（性質別）'!J10</f>
        <v>904726</v>
      </c>
      <c r="Y43" s="47">
        <f>'歳出（性質別）'!K10</f>
        <v>917912</v>
      </c>
      <c r="Z43" s="47">
        <f>'歳出（性質別）'!L10</f>
        <v>971510</v>
      </c>
      <c r="AA43" s="47">
        <f>'歳出（性質別）'!M10</f>
        <v>747540</v>
      </c>
      <c r="AB43" s="47">
        <f>'歳出（性質別）'!N10</f>
        <v>780073</v>
      </c>
      <c r="AC43" s="47">
        <f>'歳出（性質別）'!O10</f>
        <v>765203</v>
      </c>
      <c r="AD43" s="47">
        <f>'歳出（性質別）'!P10</f>
        <v>736422</v>
      </c>
      <c r="AE43" s="47">
        <f>'歳出（性質別）'!Q10</f>
        <v>751168</v>
      </c>
      <c r="AF43" s="47">
        <f>'歳出（性質別）'!R10</f>
        <v>664390</v>
      </c>
      <c r="AG43" s="47">
        <f>'歳出（性質別）'!S10</f>
        <v>636555</v>
      </c>
      <c r="AH43" s="47">
        <f>'歳出（性質別）'!T10</f>
        <v>769129</v>
      </c>
    </row>
    <row r="44" spans="16:34" ht="13.5">
      <c r="P44" t="s">
        <v>153</v>
      </c>
      <c r="Q44">
        <f>'歳出（性質別）'!B11</f>
        <v>0</v>
      </c>
      <c r="R44" s="47">
        <f>'歳出（性質別）'!D11</f>
        <v>25498</v>
      </c>
      <c r="S44" s="47">
        <f>'歳出（性質別）'!E11</f>
        <v>28569</v>
      </c>
      <c r="T44" s="47">
        <f>'歳出（性質別）'!F11</f>
        <v>28208</v>
      </c>
      <c r="U44" s="47">
        <f>'歳出（性質別）'!G11</f>
        <v>21161</v>
      </c>
      <c r="V44" s="47">
        <f>'歳出（性質別）'!H11</f>
        <v>34461</v>
      </c>
      <c r="W44" s="47">
        <f>'歳出（性質別）'!I11</f>
        <v>20201</v>
      </c>
      <c r="X44" s="47">
        <f>'歳出（性質別）'!J11</f>
        <v>37538</v>
      </c>
      <c r="Y44" s="47">
        <f>'歳出（性質別）'!K11</f>
        <v>44950</v>
      </c>
      <c r="Z44" s="47">
        <f>'歳出（性質別）'!L11</f>
        <v>31441</v>
      </c>
      <c r="AA44" s="47">
        <f>'歳出（性質別）'!M11</f>
        <v>29831</v>
      </c>
      <c r="AB44" s="47">
        <f>'歳出（性質別）'!N11</f>
        <v>29915</v>
      </c>
      <c r="AC44" s="47">
        <f>'歳出（性質別）'!O11</f>
        <v>29038</v>
      </c>
      <c r="AD44" s="47">
        <f>'歳出（性質別）'!P11</f>
        <v>27286</v>
      </c>
      <c r="AE44" s="47">
        <f>'歳出（性質別）'!Q11</f>
        <v>27630</v>
      </c>
      <c r="AF44" s="47">
        <f>'歳出（性質別）'!R11</f>
        <v>29366</v>
      </c>
      <c r="AG44" s="47">
        <f>'歳出（性質別）'!S11</f>
        <v>26096</v>
      </c>
      <c r="AH44" s="47">
        <f>'歳出（性質別）'!T11</f>
        <v>27365</v>
      </c>
    </row>
    <row r="45" spans="16:34" ht="13.5">
      <c r="P45" t="s">
        <v>154</v>
      </c>
      <c r="Q45">
        <f>'歳出（性質別）'!B16</f>
        <v>0</v>
      </c>
      <c r="R45" s="47">
        <f>'歳出（性質別）'!D16</f>
        <v>854</v>
      </c>
      <c r="S45" s="47">
        <f>'歳出（性質別）'!E16</f>
        <v>0</v>
      </c>
      <c r="T45" s="47">
        <f>'歳出（性質別）'!F16</f>
        <v>0</v>
      </c>
      <c r="U45" s="47">
        <f>'歳出（性質別）'!G16</f>
        <v>0</v>
      </c>
      <c r="V45" s="47">
        <f>'歳出（性質別）'!H16</f>
        <v>53</v>
      </c>
      <c r="W45" s="47">
        <f>'歳出（性質別）'!I16</f>
        <v>0</v>
      </c>
      <c r="X45" s="47">
        <f>'歳出（性質別）'!J16</f>
        <v>0</v>
      </c>
      <c r="Y45" s="47">
        <f>'歳出（性質別）'!K16</f>
        <v>260</v>
      </c>
      <c r="Z45" s="47">
        <f>'歳出（性質別）'!L16</f>
        <v>260</v>
      </c>
      <c r="AA45" s="47">
        <f>'歳出（性質別）'!M16</f>
        <v>260</v>
      </c>
      <c r="AB45" s="47">
        <f>'歳出（性質別）'!N16</f>
        <v>260</v>
      </c>
      <c r="AC45" s="47">
        <f>'歳出（性質別）'!O16</f>
        <v>19900</v>
      </c>
      <c r="AD45" s="47">
        <f>'歳出（性質別）'!P16</f>
        <v>8200</v>
      </c>
      <c r="AE45" s="47">
        <f>'歳出（性質別）'!Q16</f>
        <v>0</v>
      </c>
      <c r="AF45" s="47">
        <f>'歳出（性質別）'!R16</f>
        <v>0</v>
      </c>
      <c r="AG45" s="47">
        <f>'歳出（性質別）'!S16</f>
        <v>0</v>
      </c>
      <c r="AH45" s="47">
        <f>'歳出（性質別）'!T16</f>
        <v>0</v>
      </c>
    </row>
    <row r="46" spans="16:34" ht="13.5">
      <c r="P46" t="s">
        <v>156</v>
      </c>
      <c r="Q46">
        <f>'歳出（性質別）'!B18</f>
        <v>0</v>
      </c>
      <c r="R46" s="47">
        <f>'歳出（性質別）'!D18</f>
        <v>1352247</v>
      </c>
      <c r="S46" s="47">
        <f>'歳出（性質別）'!E18</f>
        <v>1360689</v>
      </c>
      <c r="T46" s="47">
        <f>'歳出（性質別）'!F18</f>
        <v>1874750</v>
      </c>
      <c r="U46" s="47">
        <f>'歳出（性質別）'!G18</f>
        <v>1184820</v>
      </c>
      <c r="V46" s="47">
        <f>'歳出（性質別）'!H18</f>
        <v>1280550</v>
      </c>
      <c r="W46" s="47">
        <f>'歳出（性質別）'!I18</f>
        <v>1863189</v>
      </c>
      <c r="X46" s="47">
        <f>'歳出（性質別）'!J18</f>
        <v>2891671</v>
      </c>
      <c r="Y46" s="47">
        <f>'歳出（性質別）'!K18</f>
        <v>1380042</v>
      </c>
      <c r="Z46" s="47">
        <f>'歳出（性質別）'!L18</f>
        <v>1384137</v>
      </c>
      <c r="AA46" s="47">
        <f>'歳出（性質別）'!M18</f>
        <v>1281132</v>
      </c>
      <c r="AB46" s="47">
        <f>'歳出（性質別）'!N18</f>
        <v>1099294</v>
      </c>
      <c r="AC46" s="47">
        <f>'歳出（性質別）'!O18</f>
        <v>1668071</v>
      </c>
      <c r="AD46" s="47">
        <f>'歳出（性質別）'!P18</f>
        <v>1218354</v>
      </c>
      <c r="AE46" s="47">
        <f>'歳出（性質別）'!Q18</f>
        <v>833814</v>
      </c>
      <c r="AF46" s="47">
        <f>'歳出（性質別）'!R18</f>
        <v>526099</v>
      </c>
      <c r="AG46" s="47">
        <f>'歳出（性質別）'!S18</f>
        <v>653260</v>
      </c>
      <c r="AH46" s="47">
        <f>'歳出（性質別）'!T18</f>
        <v>1136984</v>
      </c>
    </row>
    <row r="47" spans="16:34" ht="13.5">
      <c r="P47" t="s">
        <v>155</v>
      </c>
      <c r="Q47">
        <f>'歳出（性質別）'!B23</f>
        <v>0</v>
      </c>
      <c r="R47" s="47">
        <f>'歳出（性質別）'!D23</f>
        <v>4425401</v>
      </c>
      <c r="S47" s="47">
        <f>'歳出（性質別）'!E23</f>
        <v>4634740</v>
      </c>
      <c r="T47" s="47">
        <f>'歳出（性質別）'!F23</f>
        <v>5401226</v>
      </c>
      <c r="U47" s="47">
        <f>'歳出（性質別）'!G23</f>
        <v>4738828</v>
      </c>
      <c r="V47" s="47">
        <f>'歳出（性質別）'!H23</f>
        <v>5110703</v>
      </c>
      <c r="W47" s="47">
        <f>'歳出（性質別）'!I23</f>
        <v>5643098</v>
      </c>
      <c r="X47" s="47">
        <f>'歳出（性質別）'!J23</f>
        <v>6958327</v>
      </c>
      <c r="Y47" s="47">
        <f>'歳出（性質別）'!K23</f>
        <v>5421586</v>
      </c>
      <c r="Z47" s="47">
        <f>'歳出（性質別）'!L23</f>
        <v>5723710</v>
      </c>
      <c r="AA47" s="47">
        <f>'歳出（性質別）'!M23</f>
        <v>5438384</v>
      </c>
      <c r="AB47" s="47">
        <f>'歳出（性質別）'!N23</f>
        <v>5259233</v>
      </c>
      <c r="AC47" s="47">
        <f>'歳出（性質別）'!O23</f>
        <v>5667857</v>
      </c>
      <c r="AD47" s="47">
        <f>'歳出（性質別）'!P23</f>
        <v>5312715</v>
      </c>
      <c r="AE47" s="47">
        <f>'歳出（性質別）'!Q23</f>
        <v>4825734</v>
      </c>
      <c r="AF47" s="47">
        <f>'歳出（性質別）'!R23</f>
        <v>4610831</v>
      </c>
      <c r="AG47" s="47">
        <f>'歳出（性質別）'!S23</f>
        <v>4796357</v>
      </c>
      <c r="AH47" s="47">
        <f>'歳出（性質別）'!T23</f>
        <v>5187068</v>
      </c>
    </row>
    <row r="54" spans="16:34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  <c r="AE54" t="str">
        <f>'歳出（目的別）'!Q3</f>
        <v>０４(H16)</v>
      </c>
      <c r="AF54" t="str">
        <f>'歳出（目的別）'!R3</f>
        <v>０５(H17)</v>
      </c>
      <c r="AG54" t="str">
        <f>'歳出（目的別）'!S3</f>
        <v>０６(H18)</v>
      </c>
      <c r="AH54" t="str">
        <f>'歳出（目的別）'!T3</f>
        <v>０７(H19)</v>
      </c>
    </row>
    <row r="55" spans="16:34" ht="13.5">
      <c r="P55" t="s">
        <v>157</v>
      </c>
      <c r="Q55">
        <f>'歳出（目的別）'!B5</f>
        <v>0</v>
      </c>
      <c r="R55" s="47">
        <f>'歳出（目的別）'!D5</f>
        <v>839312</v>
      </c>
      <c r="S55" s="47">
        <f>'歳出（目的別）'!E5</f>
        <v>1128017</v>
      </c>
      <c r="T55" s="47">
        <f>'歳出（目的別）'!F5</f>
        <v>1034673</v>
      </c>
      <c r="U55" s="47">
        <f>'歳出（目的別）'!G5</f>
        <v>909863</v>
      </c>
      <c r="V55" s="47">
        <f>'歳出（目的別）'!H5</f>
        <v>1024768</v>
      </c>
      <c r="W55" s="47">
        <f>'歳出（目的別）'!I5</f>
        <v>1525149</v>
      </c>
      <c r="X55" s="47">
        <f>'歳出（目的別）'!J5</f>
        <v>2568229</v>
      </c>
      <c r="Y55" s="47">
        <f>'歳出（目的別）'!K5</f>
        <v>876771</v>
      </c>
      <c r="Z55" s="47">
        <f>'歳出（目的別）'!L5</f>
        <v>1021556</v>
      </c>
      <c r="AA55" s="47">
        <f>'歳出（目的別）'!M5</f>
        <v>981900</v>
      </c>
      <c r="AB55" s="47">
        <f>'歳出（目的別）'!N5</f>
        <v>1010623</v>
      </c>
      <c r="AC55" s="47">
        <f>'歳出（目的別）'!O5</f>
        <v>938432</v>
      </c>
      <c r="AD55" s="47">
        <f>'歳出（目的別）'!P5</f>
        <v>904577</v>
      </c>
      <c r="AE55" s="47">
        <f>'歳出（目的別）'!Q5</f>
        <v>889456</v>
      </c>
      <c r="AF55" s="47">
        <f>'歳出（目的別）'!R5</f>
        <v>1042888</v>
      </c>
      <c r="AG55" s="47">
        <f>'歳出（目的別）'!S5</f>
        <v>1117964</v>
      </c>
      <c r="AH55" s="47">
        <f>'歳出（目的別）'!T5</f>
        <v>852070</v>
      </c>
    </row>
    <row r="56" spans="16:34" ht="13.5">
      <c r="P56" t="s">
        <v>158</v>
      </c>
      <c r="Q56">
        <f>'歳出（目的別）'!B6</f>
        <v>0</v>
      </c>
      <c r="R56" s="47">
        <f>'歳出（目的別）'!D6</f>
        <v>326907</v>
      </c>
      <c r="S56" s="47">
        <f>'歳出（目的別）'!E6</f>
        <v>454855</v>
      </c>
      <c r="T56" s="47">
        <f>'歳出（目的別）'!F6</f>
        <v>666870</v>
      </c>
      <c r="U56" s="47">
        <f>'歳出（目的別）'!G6</f>
        <v>599449</v>
      </c>
      <c r="V56" s="47">
        <f>'歳出（目的別）'!H6</f>
        <v>694947</v>
      </c>
      <c r="W56" s="47">
        <f>'歳出（目的別）'!I6</f>
        <v>747319</v>
      </c>
      <c r="X56" s="47">
        <f>'歳出（目的別）'!J6</f>
        <v>810354</v>
      </c>
      <c r="Y56" s="47">
        <f>'歳出（目的別）'!K6</f>
        <v>861034</v>
      </c>
      <c r="Z56" s="47">
        <f>'歳出（目的別）'!L6</f>
        <v>1131745</v>
      </c>
      <c r="AA56" s="47">
        <f>'歳出（目的別）'!M6</f>
        <v>783977</v>
      </c>
      <c r="AB56" s="47">
        <f>'歳出（目的別）'!N6</f>
        <v>832228</v>
      </c>
      <c r="AC56" s="47">
        <f>'歳出（目的別）'!O6</f>
        <v>821613</v>
      </c>
      <c r="AD56" s="47">
        <f>'歳出（目的別）'!P6</f>
        <v>966127</v>
      </c>
      <c r="AE56" s="47">
        <f>'歳出（目的別）'!Q6</f>
        <v>845166</v>
      </c>
      <c r="AF56" s="47">
        <f>'歳出（目的別）'!R6</f>
        <v>811683</v>
      </c>
      <c r="AG56" s="47">
        <f>'歳出（目的別）'!S6</f>
        <v>1003861</v>
      </c>
      <c r="AH56" s="47">
        <f>'歳出（目的別）'!T6</f>
        <v>1000804</v>
      </c>
    </row>
    <row r="57" spans="16:34" ht="13.5">
      <c r="P57" t="s">
        <v>159</v>
      </c>
      <c r="Q57">
        <f>'歳出（目的別）'!B7</f>
        <v>0</v>
      </c>
      <c r="R57" s="47">
        <f>'歳出（目的別）'!D7</f>
        <v>336692</v>
      </c>
      <c r="S57" s="47">
        <f>'歳出（目的別）'!E7</f>
        <v>285075</v>
      </c>
      <c r="T57" s="47">
        <f>'歳出（目的別）'!F7</f>
        <v>322273</v>
      </c>
      <c r="U57" s="47">
        <f>'歳出（目的別）'!G7</f>
        <v>339553</v>
      </c>
      <c r="V57" s="47">
        <f>'歳出（目的別）'!H7</f>
        <v>339427</v>
      </c>
      <c r="W57" s="47">
        <f>'歳出（目的別）'!I7</f>
        <v>356596</v>
      </c>
      <c r="X57" s="47">
        <f>'歳出（目的別）'!J7</f>
        <v>382541</v>
      </c>
      <c r="Y57" s="47">
        <f>'歳出（目的別）'!K7</f>
        <v>448254</v>
      </c>
      <c r="Z57" s="47">
        <f>'歳出（目的別）'!L7</f>
        <v>457314</v>
      </c>
      <c r="AA57" s="47">
        <f>'歳出（目的別）'!M7</f>
        <v>461617</v>
      </c>
      <c r="AB57" s="47">
        <f>'歳出（目的別）'!N7</f>
        <v>366782</v>
      </c>
      <c r="AC57" s="47">
        <f>'歳出（目的別）'!O7</f>
        <v>385052</v>
      </c>
      <c r="AD57" s="47">
        <f>'歳出（目的別）'!P7</f>
        <v>382557</v>
      </c>
      <c r="AE57" s="47">
        <f>'歳出（目的別）'!Q7</f>
        <v>324564</v>
      </c>
      <c r="AF57" s="47">
        <f>'歳出（目的別）'!R7</f>
        <v>311035</v>
      </c>
      <c r="AG57" s="47">
        <f>'歳出（目的別）'!S7</f>
        <v>300874</v>
      </c>
      <c r="AH57" s="47">
        <f>'歳出（目的別）'!T7</f>
        <v>313274</v>
      </c>
    </row>
    <row r="58" spans="16:34" ht="13.5">
      <c r="P58" t="s">
        <v>173</v>
      </c>
      <c r="Q58">
        <f>'歳出（目的別）'!B9</f>
        <v>0</v>
      </c>
      <c r="R58" s="47">
        <f>'歳出（目的別）'!D9</f>
        <v>514278</v>
      </c>
      <c r="S58" s="47">
        <f>'歳出（目的別）'!E9</f>
        <v>567824</v>
      </c>
      <c r="T58" s="47">
        <f>'歳出（目的別）'!F9</f>
        <v>1231248</v>
      </c>
      <c r="U58" s="47">
        <f>'歳出（目的別）'!G9</f>
        <v>696327</v>
      </c>
      <c r="V58" s="47">
        <f>'歳出（目的別）'!H9</f>
        <v>902815</v>
      </c>
      <c r="W58" s="47">
        <f>'歳出（目的別）'!I9</f>
        <v>807236</v>
      </c>
      <c r="X58" s="47">
        <f>'歳出（目的別）'!J9</f>
        <v>1134618</v>
      </c>
      <c r="Y58" s="47">
        <f>'歳出（目的別）'!K9</f>
        <v>823381</v>
      </c>
      <c r="Z58" s="47">
        <f>'歳出（目的別）'!L9</f>
        <v>859515</v>
      </c>
      <c r="AA58" s="47">
        <f>'歳出（目的別）'!M9</f>
        <v>760595</v>
      </c>
      <c r="AB58" s="47">
        <f>'歳出（目的別）'!N9</f>
        <v>625545</v>
      </c>
      <c r="AC58" s="47">
        <f>'歳出（目的別）'!O9</f>
        <v>648392</v>
      </c>
      <c r="AD58" s="47">
        <f>'歳出（目的別）'!P9</f>
        <v>683970</v>
      </c>
      <c r="AE58" s="47">
        <f>'歳出（目的別）'!Q9</f>
        <v>549638</v>
      </c>
      <c r="AF58" s="47">
        <f>'歳出（目的別）'!R9</f>
        <v>360160</v>
      </c>
      <c r="AG58" s="47">
        <f>'歳出（目的別）'!S9</f>
        <v>385419</v>
      </c>
      <c r="AH58" s="47">
        <f>'歳出（目的別）'!T9</f>
        <v>389417</v>
      </c>
    </row>
    <row r="59" spans="16:34" ht="13.5">
      <c r="P59" t="s">
        <v>160</v>
      </c>
      <c r="Q59">
        <f>'歳出（目的別）'!B10</f>
        <v>0</v>
      </c>
      <c r="R59" s="47">
        <f>'歳出（目的別）'!D10</f>
        <v>42354</v>
      </c>
      <c r="S59" s="47">
        <f>'歳出（目的別）'!E10</f>
        <v>56844</v>
      </c>
      <c r="T59" s="47">
        <f>'歳出（目的別）'!F10</f>
        <v>55068</v>
      </c>
      <c r="U59" s="47">
        <f>'歳出（目的別）'!G10</f>
        <v>51436</v>
      </c>
      <c r="V59" s="47">
        <f>'歳出（目的別）'!H10</f>
        <v>42334</v>
      </c>
      <c r="W59" s="47">
        <f>'歳出（目的別）'!I10</f>
        <v>39221</v>
      </c>
      <c r="X59" s="47">
        <f>'歳出（目的別）'!J10</f>
        <v>49846</v>
      </c>
      <c r="Y59" s="47">
        <f>'歳出（目的別）'!K10</f>
        <v>44855</v>
      </c>
      <c r="Z59" s="47">
        <f>'歳出（目的別）'!L10</f>
        <v>42506</v>
      </c>
      <c r="AA59" s="47">
        <f>'歳出（目的別）'!M10</f>
        <v>175420</v>
      </c>
      <c r="AB59" s="47">
        <f>'歳出（目的別）'!N10</f>
        <v>127844</v>
      </c>
      <c r="AC59" s="47">
        <f>'歳出（目的別）'!O10</f>
        <v>44942</v>
      </c>
      <c r="AD59" s="47">
        <f>'歳出（目的別）'!P10</f>
        <v>47747</v>
      </c>
      <c r="AE59" s="47">
        <f>'歳出（目的別）'!Q10</f>
        <v>39381</v>
      </c>
      <c r="AF59" s="47">
        <f>'歳出（目的別）'!R10</f>
        <v>60148</v>
      </c>
      <c r="AG59" s="47">
        <f>'歳出（目的別）'!S10</f>
        <v>59264</v>
      </c>
      <c r="AH59" s="47">
        <f>'歳出（目的別）'!T10</f>
        <v>54474</v>
      </c>
    </row>
    <row r="60" spans="16:34" ht="13.5">
      <c r="P60" t="s">
        <v>161</v>
      </c>
      <c r="Q60">
        <f>'歳出（目的別）'!B11</f>
        <v>0</v>
      </c>
      <c r="R60" s="47">
        <f>'歳出（目的別）'!D11</f>
        <v>679987</v>
      </c>
      <c r="S60" s="47">
        <f>'歳出（目的別）'!E11</f>
        <v>810037</v>
      </c>
      <c r="T60" s="47">
        <f>'歳出（目的別）'!F11</f>
        <v>729940</v>
      </c>
      <c r="U60" s="47">
        <f>'歳出（目的別）'!G11</f>
        <v>722795</v>
      </c>
      <c r="V60" s="47">
        <f>'歳出（目的別）'!H11</f>
        <v>737613</v>
      </c>
      <c r="W60" s="47">
        <f>'歳出（目的別）'!I11</f>
        <v>621542</v>
      </c>
      <c r="X60" s="47">
        <f>'歳出（目的別）'!J11</f>
        <v>624552</v>
      </c>
      <c r="Y60" s="47">
        <f>'歳出（目的別）'!K11</f>
        <v>756986</v>
      </c>
      <c r="Z60" s="47">
        <f>'歳出（目的別）'!L11</f>
        <v>602331</v>
      </c>
      <c r="AA60" s="47">
        <f>'歳出（目的別）'!M11</f>
        <v>701774</v>
      </c>
      <c r="AB60" s="47">
        <f>'歳出（目的別）'!N11</f>
        <v>704872</v>
      </c>
      <c r="AC60" s="47">
        <f>'歳出（目的別）'!O11</f>
        <v>776709</v>
      </c>
      <c r="AD60" s="47">
        <f>'歳出（目的別）'!P11</f>
        <v>638742</v>
      </c>
      <c r="AE60" s="47">
        <f>'歳出（目的別）'!Q11</f>
        <v>603688</v>
      </c>
      <c r="AF60" s="47">
        <f>'歳出（目的別）'!R11</f>
        <v>438599</v>
      </c>
      <c r="AG60" s="47">
        <f>'歳出（目的別）'!S11</f>
        <v>428805</v>
      </c>
      <c r="AH60" s="47">
        <f>'歳出（目的別）'!T11</f>
        <v>475631</v>
      </c>
    </row>
    <row r="61" spans="16:34" ht="13.5">
      <c r="P61" t="s">
        <v>162</v>
      </c>
      <c r="Q61">
        <f>'歳出（目的別）'!B13</f>
        <v>0</v>
      </c>
      <c r="R61" s="47">
        <f>'歳出（目的別）'!D13</f>
        <v>1047196</v>
      </c>
      <c r="S61" s="47">
        <f>'歳出（目的別）'!E13</f>
        <v>654917</v>
      </c>
      <c r="T61" s="47">
        <f>'歳出（目的別）'!F13</f>
        <v>652820</v>
      </c>
      <c r="U61" s="47">
        <f>'歳出（目的別）'!G13</f>
        <v>664162</v>
      </c>
      <c r="V61" s="47">
        <f>'歳出（目的別）'!H13</f>
        <v>650187</v>
      </c>
      <c r="W61" s="47">
        <f>'歳出（目的別）'!I13</f>
        <v>827307</v>
      </c>
      <c r="X61" s="47">
        <f>'歳出（目的別）'!J13</f>
        <v>662787</v>
      </c>
      <c r="Y61" s="47">
        <f>'歳出（目的別）'!K13</f>
        <v>706674</v>
      </c>
      <c r="Z61" s="47">
        <f>'歳出（目的別）'!L13</f>
        <v>717221</v>
      </c>
      <c r="AA61" s="47">
        <f>'歳出（目的別）'!M13</f>
        <v>799587</v>
      </c>
      <c r="AB61" s="47">
        <f>'歳出（目的別）'!N13</f>
        <v>785232</v>
      </c>
      <c r="AC61" s="47">
        <f>'歳出（目的別）'!O13</f>
        <v>1200246</v>
      </c>
      <c r="AD61" s="47">
        <f>'歳出（目的別）'!P13</f>
        <v>826322</v>
      </c>
      <c r="AE61" s="47">
        <f>'歳出（目的別）'!Q13</f>
        <v>660326</v>
      </c>
      <c r="AF61" s="47">
        <f>'歳出（目的別）'!R13</f>
        <v>697149</v>
      </c>
      <c r="AG61" s="47">
        <f>'歳出（目的別）'!S13</f>
        <v>597025</v>
      </c>
      <c r="AH61" s="47">
        <f>'歳出（目的別）'!T13</f>
        <v>1147149</v>
      </c>
    </row>
    <row r="62" spans="16:34" ht="13.5">
      <c r="P62" t="s">
        <v>163</v>
      </c>
      <c r="Q62">
        <f>'歳出（目的別）'!B15</f>
        <v>0</v>
      </c>
      <c r="R62" s="47">
        <f>'歳出（目的別）'!D15</f>
        <v>331777</v>
      </c>
      <c r="S62" s="47">
        <f>'歳出（目的別）'!E15</f>
        <v>333782</v>
      </c>
      <c r="T62" s="47">
        <f>'歳出（目的別）'!F15</f>
        <v>344672</v>
      </c>
      <c r="U62" s="47">
        <f>'歳出（目的別）'!G15</f>
        <v>324733</v>
      </c>
      <c r="V62" s="47">
        <f>'歳出（目的別）'!H15</f>
        <v>323527</v>
      </c>
      <c r="W62" s="47">
        <f>'歳出（目的別）'!I15</f>
        <v>324100</v>
      </c>
      <c r="X62" s="47">
        <f>'歳出（目的別）'!J15</f>
        <v>321306</v>
      </c>
      <c r="Y62" s="47">
        <f>'歳出（目的別）'!K15</f>
        <v>355753</v>
      </c>
      <c r="Z62" s="47">
        <f>'歳出（目的別）'!L15</f>
        <v>354096</v>
      </c>
      <c r="AA62" s="47">
        <f>'歳出（目的別）'!M15</f>
        <v>367945</v>
      </c>
      <c r="AB62" s="47">
        <f>'歳出（目的別）'!N15</f>
        <v>410214</v>
      </c>
      <c r="AC62" s="47">
        <f>'歳出（目的別）'!O15</f>
        <v>439276</v>
      </c>
      <c r="AD62" s="47">
        <f>'歳出（目的別）'!P15</f>
        <v>482666</v>
      </c>
      <c r="AE62" s="47">
        <f>'歳出（目的別）'!Q15</f>
        <v>503338</v>
      </c>
      <c r="AF62" s="47">
        <f>'歳出（目的別）'!R15</f>
        <v>509210</v>
      </c>
      <c r="AG62" s="47">
        <f>'歳出（目的別）'!S15</f>
        <v>523972</v>
      </c>
      <c r="AH62" s="47">
        <f>'歳出（目的別）'!T15</f>
        <v>581429</v>
      </c>
    </row>
    <row r="63" spans="16:34" ht="13.5">
      <c r="P63" t="s">
        <v>164</v>
      </c>
      <c r="Q63">
        <f>'歳出（目的別）'!B19</f>
        <v>0</v>
      </c>
      <c r="R63" s="47">
        <f>'歳出（目的別）'!D19</f>
        <v>4425401</v>
      </c>
      <c r="S63" s="47">
        <f>'歳出（目的別）'!E19</f>
        <v>4634740</v>
      </c>
      <c r="T63" s="47">
        <f>'歳出（目的別）'!F19</f>
        <v>5401226</v>
      </c>
      <c r="U63" s="47">
        <f>'歳出（目的別）'!G19</f>
        <v>4738828</v>
      </c>
      <c r="V63" s="47">
        <f>'歳出（目的別）'!H19</f>
        <v>5110703</v>
      </c>
      <c r="W63" s="47">
        <f>'歳出（目的別）'!I19</f>
        <v>5643098</v>
      </c>
      <c r="X63" s="47">
        <f>'歳出（目的別）'!J19</f>
        <v>6958327</v>
      </c>
      <c r="Y63" s="47">
        <f>'歳出（目的別）'!K19</f>
        <v>5421586</v>
      </c>
      <c r="Z63" s="47">
        <f>'歳出（目的別）'!L19</f>
        <v>5723710</v>
      </c>
      <c r="AA63" s="47">
        <f>'歳出（目的別）'!M19</f>
        <v>5438384</v>
      </c>
      <c r="AB63" s="47">
        <f>'歳出（目的別）'!N19</f>
        <v>5258973</v>
      </c>
      <c r="AC63" s="47">
        <f>'歳出（目的別）'!O19</f>
        <v>5667939</v>
      </c>
      <c r="AD63" s="47">
        <f>'歳出（目的別）'!P19</f>
        <v>5312716</v>
      </c>
      <c r="AE63" s="47">
        <f>'歳出（目的別）'!Q19</f>
        <v>4825735</v>
      </c>
      <c r="AF63" s="47">
        <f>'歳出（目的別）'!R19</f>
        <v>4610832</v>
      </c>
      <c r="AG63" s="47">
        <f>'歳出（目的別）'!S19</f>
        <v>4796358</v>
      </c>
      <c r="AH63" s="47">
        <f>'歳出（目的別）'!T19</f>
        <v>5187069</v>
      </c>
    </row>
    <row r="77" spans="13:34" ht="13.5">
      <c r="M77" t="str">
        <f>'財政指標'!$M$1</f>
        <v>二宮町</v>
      </c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  <c r="AE77" t="str">
        <f>'歳出（性質別）'!Q3</f>
        <v>０４(H16)</v>
      </c>
      <c r="AF77" t="str">
        <f>'歳出（性質別）'!R3</f>
        <v>０５(H17)</v>
      </c>
      <c r="AG77" t="str">
        <f>'歳出（性質別）'!S3</f>
        <v>０６(H18)</v>
      </c>
      <c r="AH77" t="str">
        <f>'歳出（性質別）'!T3</f>
        <v>０７(H19)</v>
      </c>
    </row>
    <row r="78" spans="16:34" ht="13.5">
      <c r="P78" t="s">
        <v>165</v>
      </c>
      <c r="Q78">
        <f>'歳出（性質別）'!B19</f>
        <v>0</v>
      </c>
      <c r="R78" s="47">
        <f>'歳出（性質別）'!D19</f>
        <v>326391</v>
      </c>
      <c r="S78" s="47">
        <f>'歳出（性質別）'!E19</f>
        <v>274688</v>
      </c>
      <c r="T78" s="47">
        <f>'歳出（性質別）'!F19</f>
        <v>709470</v>
      </c>
      <c r="U78" s="47">
        <f>'歳出（性質別）'!G19</f>
        <v>393413</v>
      </c>
      <c r="V78" s="47">
        <f>'歳出（性質別）'!H19</f>
        <v>207982</v>
      </c>
      <c r="W78" s="47">
        <f>'歳出（性質別）'!I19</f>
        <v>172136</v>
      </c>
      <c r="X78" s="47">
        <f>'歳出（性質別）'!J19</f>
        <v>287479</v>
      </c>
      <c r="Y78" s="47">
        <f>'歳出（性質別）'!K19</f>
        <v>302386</v>
      </c>
      <c r="Z78" s="47">
        <f>'歳出（性質別）'!L19</f>
        <v>297104</v>
      </c>
      <c r="AA78" s="47">
        <f>'歳出（性質別）'!M19</f>
        <v>223672</v>
      </c>
      <c r="AB78" s="47">
        <f>'歳出（性質別）'!N19</f>
        <v>276449</v>
      </c>
      <c r="AC78" s="47">
        <f>'歳出（性質別）'!O19</f>
        <v>827643</v>
      </c>
      <c r="AD78" s="47">
        <f>'歳出（性質別）'!P19</f>
        <v>293933</v>
      </c>
      <c r="AE78" s="47">
        <f>'歳出（性質別）'!Q19</f>
        <v>273847</v>
      </c>
      <c r="AF78" s="47">
        <f>'歳出（性質別）'!R19</f>
        <v>149755</v>
      </c>
      <c r="AG78" s="47">
        <f>'歳出（性質別）'!S19</f>
        <v>256626</v>
      </c>
      <c r="AH78" s="47">
        <f>'歳出（性質別）'!T19</f>
        <v>513881</v>
      </c>
    </row>
    <row r="79" spans="13:34" ht="13.5">
      <c r="M79" t="str">
        <f>'財政指標'!$M$1</f>
        <v>二宮町</v>
      </c>
      <c r="P79" t="s">
        <v>166</v>
      </c>
      <c r="Q79">
        <f>'歳出（性質別）'!B20</f>
        <v>0</v>
      </c>
      <c r="R79" s="47">
        <f>'歳出（性質別）'!D20</f>
        <v>989626</v>
      </c>
      <c r="S79" s="47">
        <f>'歳出（性質別）'!E20</f>
        <v>996337</v>
      </c>
      <c r="T79" s="47">
        <f>'歳出（性質別）'!F20</f>
        <v>964714</v>
      </c>
      <c r="U79" s="47">
        <f>'歳出（性質別）'!G20</f>
        <v>682044</v>
      </c>
      <c r="V79" s="47">
        <f>'歳出（性質別）'!H20</f>
        <v>709891</v>
      </c>
      <c r="W79" s="47">
        <f>'歳出（性質別）'!I20</f>
        <v>1409390</v>
      </c>
      <c r="X79" s="47">
        <f>'歳出（性質別）'!J20</f>
        <v>2290218</v>
      </c>
      <c r="Y79" s="47">
        <f>'歳出（性質別）'!K20</f>
        <v>746583</v>
      </c>
      <c r="Z79" s="47">
        <f>'歳出（性質別）'!L20</f>
        <v>672178</v>
      </c>
      <c r="AA79" s="47">
        <f>'歳出（性質別）'!M20</f>
        <v>717680</v>
      </c>
      <c r="AB79" s="47">
        <f>'歳出（性質別）'!N20</f>
        <v>593528</v>
      </c>
      <c r="AC79" s="47">
        <f>'歳出（性質別）'!O20</f>
        <v>657453</v>
      </c>
      <c r="AD79" s="47">
        <f>'歳出（性質別）'!P20</f>
        <v>784725</v>
      </c>
      <c r="AE79" s="47">
        <f>'歳出（性質別）'!Q20</f>
        <v>458232</v>
      </c>
      <c r="AF79" s="47">
        <f>'歳出（性質別）'!R20</f>
        <v>301996</v>
      </c>
      <c r="AG79" s="47">
        <f>'歳出（性質別）'!S20</f>
        <v>314528</v>
      </c>
      <c r="AH79" s="47">
        <f>'歳出（性質別）'!T20</f>
        <v>576317</v>
      </c>
    </row>
    <row r="93" spans="17:34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  <c r="AF93" t="str">
        <f>'財政指標'!S3</f>
        <v>０５(H17)</v>
      </c>
      <c r="AG93" t="str">
        <f>'財政指標'!T3</f>
        <v>０６(H18)</v>
      </c>
      <c r="AH93" t="str">
        <f>'財政指標'!U3</f>
        <v>０７(H19)</v>
      </c>
    </row>
    <row r="94" spans="16:34" ht="13.5">
      <c r="P94" t="s">
        <v>147</v>
      </c>
      <c r="Q94">
        <f>'財政指標'!C6</f>
        <v>0</v>
      </c>
      <c r="R94" s="47">
        <f>'財政指標'!E6</f>
        <v>4425401</v>
      </c>
      <c r="S94" s="47">
        <f>'財政指標'!F6</f>
        <v>4634740</v>
      </c>
      <c r="T94" s="47">
        <f>'財政指標'!G6</f>
        <v>5401226</v>
      </c>
      <c r="U94" s="47">
        <f>'財政指標'!H6</f>
        <v>4738828</v>
      </c>
      <c r="V94" s="47">
        <f>'財政指標'!I6</f>
        <v>5110703</v>
      </c>
      <c r="W94" s="47">
        <f>'財政指標'!J6</f>
        <v>5643098</v>
      </c>
      <c r="X94" s="47">
        <f>'財政指標'!K6</f>
        <v>6958327</v>
      </c>
      <c r="Y94" s="47">
        <f>'財政指標'!L6</f>
        <v>5421586</v>
      </c>
      <c r="Z94" s="47">
        <f>'財政指標'!M6</f>
        <v>5723710</v>
      </c>
      <c r="AA94" s="47">
        <f>'財政指標'!N6</f>
        <v>5438384</v>
      </c>
      <c r="AB94" s="47">
        <f>'財政指標'!O6</f>
        <v>5258973</v>
      </c>
      <c r="AC94" s="47">
        <f>'財政指標'!P6</f>
        <v>5667935</v>
      </c>
      <c r="AD94" s="47">
        <f>'財政指標'!Q6</f>
        <v>5312712</v>
      </c>
      <c r="AE94" s="47">
        <f>'財政指標'!R6</f>
        <v>4825732</v>
      </c>
      <c r="AF94" s="47">
        <f>'財政指標'!S6</f>
        <v>4610829</v>
      </c>
      <c r="AG94" s="47">
        <f>'財政指標'!T6</f>
        <v>4796355</v>
      </c>
      <c r="AH94" s="47">
        <f>'財政指標'!U6</f>
        <v>5187066</v>
      </c>
    </row>
    <row r="95" spans="16:34" ht="13.5">
      <c r="P95" t="s">
        <v>148</v>
      </c>
      <c r="Q95">
        <f>'財政指標'!B31</f>
        <v>0</v>
      </c>
      <c r="R95" s="47">
        <f>'財政指標'!E31</f>
        <v>2227469</v>
      </c>
      <c r="S95" s="47">
        <f>'財政指標'!F31</f>
        <v>2221666</v>
      </c>
      <c r="T95" s="47">
        <f>'財政指標'!G31</f>
        <v>2251177</v>
      </c>
      <c r="U95" s="47">
        <f>'財政指標'!H31</f>
        <v>2337995</v>
      </c>
      <c r="V95" s="47">
        <f>'財政指標'!I31</f>
        <v>2527020</v>
      </c>
      <c r="W95" s="47">
        <f>'財政指標'!J31</f>
        <v>2862377</v>
      </c>
      <c r="X95" s="47">
        <f>'財政指標'!K31</f>
        <v>3421914</v>
      </c>
      <c r="Y95" s="47">
        <f>'財政指標'!L31</f>
        <v>3591864</v>
      </c>
      <c r="Z95" s="47">
        <f>'財政指標'!M31</f>
        <v>3821640</v>
      </c>
      <c r="AA95" s="47">
        <f>'財政指標'!N31</f>
        <v>3992398</v>
      </c>
      <c r="AB95" s="47">
        <f>'財政指標'!O31</f>
        <v>4184953</v>
      </c>
      <c r="AC95" s="47">
        <f>'財政指標'!P31</f>
        <v>4713263</v>
      </c>
      <c r="AD95" s="47">
        <f>'財政指標'!Q31</f>
        <v>5205838</v>
      </c>
      <c r="AE95" s="47">
        <f>'財政指標'!R31</f>
        <v>5471583</v>
      </c>
      <c r="AF95" s="47">
        <f>'財政指標'!S31</f>
        <v>5496128</v>
      </c>
      <c r="AG95" s="47">
        <f>'財政指標'!T31</f>
        <v>5476725</v>
      </c>
      <c r="AH95" s="47">
        <f>'財政指標'!U31</f>
        <v>5468617</v>
      </c>
    </row>
  </sheetData>
  <printOptions/>
  <pageMargins left="0.7874015748031497" right="0.7874015748031497" top="0.7874015748031497" bottom="0.73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2007-02-19T20:03:01Z</cp:lastPrinted>
  <dcterms:created xsi:type="dcterms:W3CDTF">2002-01-04T12:12:41Z</dcterms:created>
  <dcterms:modified xsi:type="dcterms:W3CDTF">2010-01-06T01:43:29Z</dcterms:modified>
  <cp:category/>
  <cp:version/>
  <cp:contentType/>
  <cp:contentStatus/>
</cp:coreProperties>
</file>