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720" windowWidth="9405" windowHeight="637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'グラフ'!$A$1:$N$116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<sst xmlns="http://schemas.openxmlformats.org/spreadsheetml/2006/main" count="439" uniqueCount="205">
  <si>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</si>
  <si>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</si>
  <si>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</si>
  <si>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</si>
  <si>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</si>
  <si>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</si>
  <si>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</si>
  <si>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</si>
  <si>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</si>
  <si>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</si>
  <si>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</si>
  <si>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</si>
  <si>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</si>
  <si>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</si>
  <si>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</si>
  <si>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</si>
  <si>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</si>
  <si>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</si>
  <si>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</si>
  <si>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</si>
  <si>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</si>
  <si>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</si>
  <si>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</si>
  <si>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</si>
  <si>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</si>
  <si>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</si>
  <si>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</si>
  <si>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</si>
  <si>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</si>
  <si>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</si>
  <si>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</si>
  <si>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</si>
  <si>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</si>
  <si>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</si>
  <si>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</si>
  <si>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</si>
  <si>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</si>
  <si>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</si>
  <si>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</si>
  <si>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</si>
  <si>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</si>
  <si>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</si>
  <si>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</si>
  <si>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</si>
  <si>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</si>
  <si>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</si>
  <si>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</si>
  <si>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</si>
  <si>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</si>
  <si>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</si>
  <si>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</si>
  <si>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</si>
  <si>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</si>
  <si>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</si>
  <si>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</si>
  <si>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</si>
  <si>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</si>
  <si>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</si>
  <si>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</si>
  <si>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</si>
  <si>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</si>
  <si>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</si>
  <si>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</si>
  <si>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</si>
  <si>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</si>
  <si>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</si>
  <si>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</si>
  <si>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</si>
  <si>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</si>
  <si>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</si>
  <si>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</si>
  <si>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</si>
  <si>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</si>
  <si>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</si>
  <si>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</si>
  <si>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</si>
  <si>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</si>
  <si>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</si>
  <si>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</si>
  <si>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</si>
  <si>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</si>
  <si>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</si>
  <si>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</si>
  <si>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</si>
  <si>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</si>
  <si>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</si>
  <si>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</si>
  <si>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</si>
  <si>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</si>
  <si>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</si>
  <si>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</si>
  <si>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</si>
  <si>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</si>
  <si>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</si>
  <si>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</si>
  <si>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</si>
  <si>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</si>
  <si>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</si>
  <si>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</si>
  <si>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</si>
  <si>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</si>
  <si>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</si>
  <si>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</si>
  <si>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</si>
  <si>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</si>
  <si>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</si>
  <si>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</si>
  <si>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</si>
  <si>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</si>
  <si>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</si>
  <si>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</si>
  <si>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</si>
  <si>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</si>
  <si>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</si>
  <si>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</si>
  <si>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</si>
  <si>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</si>
  <si>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</si>
  <si>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</si>
  <si>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</si>
  <si>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</si>
  <si>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</si>
  <si>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</si>
  <si>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</si>
  <si>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</si>
  <si>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</si>
  <si>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</si>
  <si>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</si>
  <si>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</si>
  <si>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</si>
  <si>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</si>
  <si>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</si>
  <si>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</si>
  <si>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</si>
  <si>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</si>
  <si>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</si>
  <si>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</si>
  <si>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</si>
  <si>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</si>
  <si>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</si>
  <si>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</si>
  <si>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</si>
  <si>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</si>
  <si>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</si>
  <si>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</si>
  <si>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</si>
  <si>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</si>
  <si>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</si>
  <si>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</si>
  <si>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</si>
  <si>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</si>
  <si>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</si>
  <si>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</si>
  <si>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</si>
  <si>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</si>
  <si>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</si>
  <si>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</si>
  <si>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</si>
  <si>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</si>
  <si>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</si>
  <si>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</si>
  <si>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</si>
  <si>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</si>
  <si>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</si>
  <si>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</si>
  <si>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</si>
  <si>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</si>
  <si>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</si>
  <si>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</si>
  <si>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</si>
  <si>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</si>
  <si>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</si>
  <si>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</si>
  <si>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</si>
  <si>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</si>
  <si>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</si>
  <si>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</si>
  <si>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</si>
  <si>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</si>
  <si>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</si>
  <si>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</si>
  <si>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</si>
  <si>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</si>
  <si>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真岡市</t>
  </si>
  <si>
    <t>０１(H13)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</si>
  <si>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</si>
  <si>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</si>
  <si>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</si>
  <si>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</si>
  <si>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</si>
  <si>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</si>
  <si>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</si>
  <si>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</si>
  <si>
    <t>０４(H16)</t>
  </si>
  <si>
    <t>21実質公債費比率</t>
  </si>
  <si>
    <t>22起債制限比率</t>
  </si>
  <si>
    <t>０５(H17)</t>
  </si>
  <si>
    <t>０６(H18)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</si>
  <si>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</si>
  <si>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</si>
  <si>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</si>
  <si>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</si>
  <si>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</si>
  <si>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</si>
  <si>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０７(H19)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</si>
</sst>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13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83" fontId="4" fillId="0" borderId="2" xfId="16" applyNumberFormat="1" applyFont="1" applyBorder="1" applyAlignment="1">
      <alignment/>
    </xf>
    <xf numFmtId="191" fontId="4" fillId="0" borderId="2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96"/>
          <c:h val="0.8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グラフ!$Q$1:$AH$1</c:f>
              <c:strCache/>
            </c:strRef>
          </c:cat>
          <c:val>
            <c:numRef>
              <c:f>グラフ!$Q$7:$AH$7</c:f>
              <c:numCache/>
            </c:numRef>
          </c:val>
        </c:ser>
        <c:gapWidth val="90"/>
        <c:axId val="10742896"/>
        <c:axId val="29577201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グラフ!$Q$2:$AH$2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グラフ!$Q$3:$AH$3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グラフ!$Q$4:$AH$4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グラフ!$Q$5:$AH$5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グラフ!$Q$1:$AH$1</c:f>
              <c:strCache/>
            </c:strRef>
          </c:cat>
          <c:val>
            <c:numRef>
              <c:f>グラフ!$Q$6:$AH$6</c:f>
              <c:numCache/>
            </c:numRef>
          </c:val>
          <c:smooth val="0"/>
        </c:ser>
        <c:axId val="64868218"/>
        <c:axId val="4694305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7201"/>
        <c:crosses val="autoZero"/>
        <c:auto val="0"/>
        <c:lblOffset val="100"/>
        <c:noMultiLvlLbl val="0"/>
      </c:catAx>
      <c:valAx>
        <c:axId val="29577201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42896"/>
        <c:crossesAt val="1"/>
        <c:crossBetween val="between"/>
        <c:dispUnits/>
      </c:valAx>
      <c:catAx>
        <c:axId val="64868218"/>
        <c:scaling>
          <c:orientation val="minMax"/>
        </c:scaling>
        <c:axPos val="b"/>
        <c:delete val="1"/>
        <c:majorTickMark val="in"/>
        <c:minorTickMark val="none"/>
        <c:tickLblPos val="nextTo"/>
        <c:crossAx val="46943051"/>
        <c:crosses val="autoZero"/>
        <c:auto val="0"/>
        <c:lblOffset val="100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82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25"/>
          <c:y val="0.90525"/>
          <c:w val="0.7507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175"/>
          <c:w val="0.95125"/>
          <c:h val="0.822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グラフ!$Q$30:$AH$30</c:f>
              <c:strCache/>
            </c:strRef>
          </c:cat>
          <c:val>
            <c:numRef>
              <c:f>グラフ!$Q$34:$AH$34</c:f>
              <c:numCache/>
            </c:numRef>
          </c:val>
        </c:ser>
        <c:gapWidth val="90"/>
        <c:axId val="19834276"/>
        <c:axId val="44290757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グラフ!$Q$30:$AH$30</c:f>
              <c:strCache/>
            </c:strRef>
          </c:cat>
          <c:val>
            <c:numRef>
              <c:f>グラフ!$Q$31:$AH$31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グラフ!$Q$30:$AH$30</c:f>
              <c:strCache/>
            </c:strRef>
          </c:cat>
          <c:val>
            <c:numRef>
              <c:f>グラフ!$Q$32:$AH$32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グラフ!$Q$30:$AH$30</c:f>
              <c:strCache/>
            </c:strRef>
          </c:cat>
          <c:val>
            <c:numRef>
              <c:f>グラフ!$Q$33:$AH$33</c:f>
              <c:numCache/>
            </c:numRef>
          </c:val>
          <c:smooth val="0"/>
        </c:ser>
        <c:axId val="63072494"/>
        <c:axId val="30781535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757"/>
        <c:crosses val="autoZero"/>
        <c:auto val="0"/>
        <c:lblOffset val="100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276"/>
        <c:crossesAt val="1"/>
        <c:crossBetween val="between"/>
        <c:dispUnits/>
      </c:valAx>
      <c:catAx>
        <c:axId val="63072494"/>
        <c:scaling>
          <c:orientation val="minMax"/>
        </c:scaling>
        <c:axPos val="b"/>
        <c:delete val="1"/>
        <c:majorTickMark val="in"/>
        <c:minorTickMark val="none"/>
        <c:tickLblPos val="nextTo"/>
        <c:crossAx val="30781535"/>
        <c:crosses val="autoZero"/>
        <c:auto val="0"/>
        <c:lblOffset val="100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4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9135"/>
          <c:w val="0.87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6"/>
          <c:w val="0.936"/>
          <c:h val="0.8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グラフ!$P$96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グラフ!$Q$95:$AH$95</c:f>
              <c:strCache/>
            </c:strRef>
          </c:cat>
          <c:val>
            <c:numRef>
              <c:f>グラフ!$Q$96:$AH$96</c:f>
              <c:numCache/>
            </c:numRef>
          </c:val>
        </c:ser>
        <c:gapWidth val="100"/>
        <c:axId val="8598360"/>
        <c:axId val="10276377"/>
      </c:barChart>
      <c:lineChart>
        <c:grouping val="standard"/>
        <c:varyColors val="0"/>
        <c:ser>
          <c:idx val="0"/>
          <c:order val="1"/>
          <c:tx>
            <c:strRef>
              <c:f>グラフ!$P$97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グラフ!$Q$95:$AH$95</c:f>
              <c:strCache/>
            </c:strRef>
          </c:cat>
          <c:val>
            <c:numRef>
              <c:f>グラフ!$Q$97:$AH$97</c:f>
              <c:numCache/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377"/>
        <c:crosses val="autoZero"/>
        <c:auto val="0"/>
        <c:lblOffset val="100"/>
        <c:noMultiLvlLbl val="0"/>
      </c:catAx>
      <c:valAx>
        <c:axId val="10276377"/>
        <c:scaling>
          <c:orientation val="minMax"/>
          <c:max val="2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36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885"/>
          <c:y val="0.94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0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495"/>
          <c:w val="0.96875"/>
          <c:h val="0.809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グラフ!$P$48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グラフ!$Q$40:$AH$40</c:f>
              <c:strCache/>
            </c:strRef>
          </c:cat>
          <c:val>
            <c:numRef>
              <c:f>グラフ!$Q$48:$AH$48</c:f>
              <c:numCache/>
            </c:numRef>
          </c:val>
        </c:ser>
        <c:gapWidth val="90"/>
        <c:axId val="25378530"/>
        <c:axId val="27080179"/>
      </c:barChart>
      <c:lineChart>
        <c:grouping val="standard"/>
        <c:varyColors val="0"/>
        <c:ser>
          <c:idx val="1"/>
          <c:order val="0"/>
          <c:tx>
            <c:strRef>
              <c:f>グラフ!$P$41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グラフ!$Q$41:$AH$41</c:f>
              <c:numCache/>
            </c:numRef>
          </c:val>
          <c:smooth val="0"/>
        </c:ser>
        <c:ser>
          <c:idx val="0"/>
          <c:order val="1"/>
          <c:tx>
            <c:strRef>
              <c:f>グラフ!$P$42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グラフ!$Q$42:$AH$42</c:f>
              <c:numCache/>
            </c:numRef>
          </c:val>
          <c:smooth val="0"/>
        </c:ser>
        <c:ser>
          <c:idx val="6"/>
          <c:order val="2"/>
          <c:tx>
            <c:strRef>
              <c:f>グラフ!$P$43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グラフ!$Q$43:$AH$43</c:f>
              <c:numCache/>
            </c:numRef>
          </c:val>
          <c:smooth val="0"/>
        </c:ser>
        <c:ser>
          <c:idx val="7"/>
          <c:order val="3"/>
          <c:tx>
            <c:strRef>
              <c:f>グラフ!$P$44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グラフ!$Q$44:$AH$44</c:f>
              <c:numCache/>
            </c:numRef>
          </c:val>
          <c:smooth val="0"/>
        </c:ser>
        <c:ser>
          <c:idx val="2"/>
          <c:order val="4"/>
          <c:tx>
            <c:strRef>
              <c:f>グラフ!$P$45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グラフ!$Q$45:$AH$45</c:f>
              <c:numCache/>
            </c:numRef>
          </c:val>
          <c:smooth val="0"/>
        </c:ser>
        <c:ser>
          <c:idx val="3"/>
          <c:order val="5"/>
          <c:tx>
            <c:strRef>
              <c:f>グラフ!$P$46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グラフ!$Q$46:$AH$46</c:f>
              <c:numCache/>
            </c:numRef>
          </c:val>
          <c:smooth val="0"/>
        </c:ser>
        <c:ser>
          <c:idx val="4"/>
          <c:order val="6"/>
          <c:tx>
            <c:strRef>
              <c:f>グラフ!$P$47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グラフ!$Q$40:$AH$40</c:f>
              <c:strCache/>
            </c:strRef>
          </c:cat>
          <c:val>
            <c:numRef>
              <c:f>グラフ!$Q$47:$AH$47</c:f>
              <c:numCache/>
            </c:numRef>
          </c:val>
          <c:smooth val="0"/>
        </c:ser>
        <c:axId val="42395020"/>
        <c:axId val="46010861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0179"/>
        <c:crosses val="autoZero"/>
        <c:auto val="0"/>
        <c:lblOffset val="100"/>
        <c:noMultiLvlLbl val="0"/>
      </c:catAx>
      <c:valAx>
        <c:axId val="27080179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8530"/>
        <c:crossesAt val="1"/>
        <c:crossBetween val="between"/>
        <c:dispUnits/>
      </c:valAx>
      <c:catAx>
        <c:axId val="42395020"/>
        <c:scaling>
          <c:orientation val="minMax"/>
        </c:scaling>
        <c:axPos val="b"/>
        <c:delete val="1"/>
        <c:majorTickMark val="in"/>
        <c:minorTickMark val="none"/>
        <c:tickLblPos val="nextTo"/>
        <c:crossAx val="46010861"/>
        <c:crosses val="autoZero"/>
        <c:auto val="0"/>
        <c:lblOffset val="100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87225"/>
          <c:w val="0.78575"/>
          <c:h val="0.1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1"/>
          <c:w val="0.9735"/>
          <c:h val="0.827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グラフ!$P$64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グラフ!$Q$55:$AH$55</c:f>
              <c:strCache/>
            </c:strRef>
          </c:cat>
          <c:val>
            <c:numRef>
              <c:f>グラフ!$Q$64:$AH$64</c:f>
              <c:numCache/>
            </c:numRef>
          </c:val>
        </c:ser>
        <c:gapWidth val="90"/>
        <c:axId val="11444566"/>
        <c:axId val="35892231"/>
      </c:barChart>
      <c:lineChart>
        <c:grouping val="standard"/>
        <c:varyColors val="0"/>
        <c:ser>
          <c:idx val="1"/>
          <c:order val="0"/>
          <c:tx>
            <c:strRef>
              <c:f>グラフ!$P$56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グラフ!$Q$56:$AH$56</c:f>
              <c:numCache/>
            </c:numRef>
          </c:val>
          <c:smooth val="0"/>
        </c:ser>
        <c:ser>
          <c:idx val="0"/>
          <c:order val="1"/>
          <c:tx>
            <c:strRef>
              <c:f>グラフ!$P$57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グラフ!$Q$57:$AH$57</c:f>
              <c:numCache/>
            </c:numRef>
          </c:val>
          <c:smooth val="0"/>
        </c:ser>
        <c:ser>
          <c:idx val="6"/>
          <c:order val="2"/>
          <c:tx>
            <c:strRef>
              <c:f>グラフ!$P$58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グラフ!$Q$58:$AH$58</c:f>
              <c:numCache/>
            </c:numRef>
          </c:val>
          <c:smooth val="0"/>
        </c:ser>
        <c:ser>
          <c:idx val="7"/>
          <c:order val="3"/>
          <c:tx>
            <c:strRef>
              <c:f>グラフ!$P$59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グラフ!$Q$59:$AH$59</c:f>
              <c:numCache/>
            </c:numRef>
          </c:val>
          <c:smooth val="0"/>
        </c:ser>
        <c:ser>
          <c:idx val="8"/>
          <c:order val="4"/>
          <c:tx>
            <c:strRef>
              <c:f>グラフ!$P$60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グラフ!$Q$60:$AH$60</c:f>
              <c:numCache/>
            </c:numRef>
          </c:val>
          <c:smooth val="0"/>
        </c:ser>
        <c:ser>
          <c:idx val="2"/>
          <c:order val="5"/>
          <c:tx>
            <c:strRef>
              <c:f>グラフ!$P$61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グラフ!$Q$61:$AH$61</c:f>
              <c:numCache/>
            </c:numRef>
          </c:val>
          <c:smooth val="0"/>
        </c:ser>
        <c:ser>
          <c:idx val="3"/>
          <c:order val="6"/>
          <c:tx>
            <c:strRef>
              <c:f>グラフ!$P$62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グラフ!$Q$62:$AH$62</c:f>
              <c:numCache/>
            </c:numRef>
          </c:val>
          <c:smooth val="0"/>
        </c:ser>
        <c:ser>
          <c:idx val="4"/>
          <c:order val="7"/>
          <c:tx>
            <c:strRef>
              <c:f>グラフ!$P$63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グラフ!$Q$55:$AH$55</c:f>
              <c:strCache/>
            </c:strRef>
          </c:cat>
          <c:val>
            <c:numRef>
              <c:f>グラフ!$Q$63:$AH$63</c:f>
              <c:numCache/>
            </c:numRef>
          </c:val>
          <c:smooth val="0"/>
        </c:ser>
        <c:axId val="54594624"/>
        <c:axId val="21589569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92231"/>
        <c:crosses val="autoZero"/>
        <c:auto val="0"/>
        <c:lblOffset val="100"/>
        <c:noMultiLvlLbl val="0"/>
      </c:catAx>
      <c:valAx>
        <c:axId val="35892231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4566"/>
        <c:crossesAt val="1"/>
        <c:crossBetween val="between"/>
        <c:dispUnits/>
      </c:valAx>
      <c:catAx>
        <c:axId val="54594624"/>
        <c:scaling>
          <c:orientation val="minMax"/>
        </c:scaling>
        <c:axPos val="b"/>
        <c:delete val="1"/>
        <c:majorTickMark val="in"/>
        <c:minorTickMark val="none"/>
        <c:tickLblPos val="nextTo"/>
        <c:crossAx val="21589569"/>
        <c:crosses val="autoZero"/>
        <c:auto val="0"/>
        <c:lblOffset val="100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46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5"/>
          <c:w val="0.97375"/>
          <c:h val="0.0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81"/>
          <c:w val="0.974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グラフ!$P$80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グラフ!$Q$79:$AH$79</c:f>
              <c:strCache/>
            </c:strRef>
          </c:cat>
          <c:val>
            <c:numRef>
              <c:f>グラフ!$Q$80:$AH$80</c:f>
              <c:numCache/>
            </c:numRef>
          </c:val>
        </c:ser>
        <c:ser>
          <c:idx val="1"/>
          <c:order val="1"/>
          <c:tx>
            <c:strRef>
              <c:f>グラフ!$P$81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グラフ!$Q$79:$AH$79</c:f>
              <c:strCache/>
            </c:strRef>
          </c:cat>
          <c:val>
            <c:numRef>
              <c:f>グラフ!$Q$81:$AH$81</c:f>
              <c:numCache/>
            </c:numRef>
          </c:val>
        </c:ser>
        <c:gapWidth val="70"/>
        <c:axId val="60088394"/>
        <c:axId val="3924635"/>
      </c:bar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839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8225"/>
          <c:y val="0.944"/>
          <c:w val="0.517"/>
          <c:h val="0.03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47650"/>
        <a:ext cx="4838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1</xdr:row>
      <xdr:rowOff>76200</xdr:rowOff>
    </xdr:from>
    <xdr:to>
      <xdr:col>13</xdr:col>
      <xdr:colOff>695325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81575" y="247650"/>
        <a:ext cx="47529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714375</xdr:colOff>
      <xdr:row>115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7202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7</xdr:col>
      <xdr:colOff>19050</xdr:colOff>
      <xdr:row>77</xdr:row>
      <xdr:rowOff>47625</xdr:rowOff>
    </xdr:to>
    <xdr:graphicFrame>
      <xdr:nvGraphicFramePr>
        <xdr:cNvPr id="4" name="Chart 7"/>
        <xdr:cNvGraphicFramePr/>
      </xdr:nvGraphicFramePr>
      <xdr:xfrm>
        <a:off x="0" y="6905625"/>
        <a:ext cx="488632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76200</xdr:rowOff>
    </xdr:from>
    <xdr:to>
      <xdr:col>13</xdr:col>
      <xdr:colOff>685800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934200"/>
        <a:ext cx="4781550" cy="633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7</xdr:col>
      <xdr:colOff>9525</xdr:colOff>
      <xdr:row>115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76800" cy="620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SheetLayoutView="100" workbookViewId="0" topLeftCell="A1">
      <pane xSplit="2" ySplit="3" topLeftCell="T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39" sqref="U39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0" ht="13.5" customHeight="1">
      <c r="A1" s="44" t="s">
        <v>139</v>
      </c>
      <c r="M1" s="46" t="s">
        <v>183</v>
      </c>
      <c r="T1" s="46" t="s">
        <v>183</v>
      </c>
    </row>
    <row r="2" spans="13:20" ht="13.5" customHeight="1">
      <c r="M2" s="22" t="s">
        <v>172</v>
      </c>
      <c r="T2" s="22" t="s">
        <v>172</v>
      </c>
    </row>
    <row r="3" spans="1:21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185</v>
      </c>
      <c r="Q3" s="48" t="s">
        <v>186</v>
      </c>
      <c r="R3" s="48" t="s">
        <v>189</v>
      </c>
      <c r="S3" s="48" t="s">
        <v>196</v>
      </c>
      <c r="T3" s="48" t="s">
        <v>197</v>
      </c>
      <c r="U3" s="48" t="s">
        <v>204</v>
      </c>
    </row>
    <row r="4" spans="1:21" ht="13.5" customHeight="1">
      <c r="A4" s="78" t="s">
        <v>85</v>
      </c>
      <c r="B4" s="78"/>
      <c r="C4" s="50">
        <v>60696</v>
      </c>
      <c r="D4" s="50">
        <v>61207</v>
      </c>
      <c r="E4" s="50">
        <v>61153</v>
      </c>
      <c r="F4" s="50">
        <v>61260</v>
      </c>
      <c r="G4" s="50">
        <v>61411</v>
      </c>
      <c r="H4" s="50">
        <v>61546</v>
      </c>
      <c r="I4" s="50">
        <v>61700</v>
      </c>
      <c r="J4" s="50">
        <v>61754</v>
      </c>
      <c r="K4" s="50">
        <v>61823</v>
      </c>
      <c r="L4" s="50">
        <v>62005</v>
      </c>
      <c r="M4" s="50">
        <v>62040</v>
      </c>
      <c r="N4" s="50">
        <v>62163</v>
      </c>
      <c r="O4" s="50">
        <v>62329</v>
      </c>
      <c r="P4" s="50">
        <v>62461</v>
      </c>
      <c r="Q4" s="50">
        <v>62613</v>
      </c>
      <c r="R4" s="50">
        <v>62786</v>
      </c>
      <c r="S4" s="50">
        <v>62960</v>
      </c>
      <c r="T4" s="50">
        <v>63127</v>
      </c>
      <c r="U4" s="50">
        <v>63127</v>
      </c>
    </row>
    <row r="5" spans="1:21" ht="13.5" customHeight="1">
      <c r="A5" s="79" t="s">
        <v>13</v>
      </c>
      <c r="B5" s="52" t="s">
        <v>22</v>
      </c>
      <c r="C5" s="53">
        <v>17056112</v>
      </c>
      <c r="D5" s="53">
        <v>17679907</v>
      </c>
      <c r="E5" s="53">
        <v>19473509</v>
      </c>
      <c r="F5" s="53">
        <v>21578872</v>
      </c>
      <c r="G5" s="53">
        <v>21481615</v>
      </c>
      <c r="H5" s="53">
        <v>21125127</v>
      </c>
      <c r="I5" s="54">
        <v>23470989</v>
      </c>
      <c r="J5" s="53">
        <v>24055638</v>
      </c>
      <c r="K5" s="53">
        <v>24773825</v>
      </c>
      <c r="L5" s="53">
        <v>24546957</v>
      </c>
      <c r="M5" s="55">
        <v>26187157</v>
      </c>
      <c r="N5" s="55">
        <v>25105406</v>
      </c>
      <c r="O5" s="55">
        <v>23895794</v>
      </c>
      <c r="P5" s="55">
        <v>23208539</v>
      </c>
      <c r="Q5" s="55">
        <v>23178846</v>
      </c>
      <c r="R5" s="55">
        <v>22973555</v>
      </c>
      <c r="S5" s="55">
        <v>23146277</v>
      </c>
      <c r="T5" s="55">
        <v>23428669</v>
      </c>
      <c r="U5" s="55">
        <v>23839110</v>
      </c>
    </row>
    <row r="6" spans="1:21" ht="13.5" customHeight="1">
      <c r="A6" s="79"/>
      <c r="B6" s="52" t="s">
        <v>23</v>
      </c>
      <c r="C6" s="53">
        <v>16455823</v>
      </c>
      <c r="D6" s="53">
        <v>16758385</v>
      </c>
      <c r="E6" s="53">
        <v>18837308</v>
      </c>
      <c r="F6" s="53">
        <v>20995228</v>
      </c>
      <c r="G6" s="53">
        <v>20776991</v>
      </c>
      <c r="H6" s="53">
        <v>20041003</v>
      </c>
      <c r="I6" s="54">
        <v>22655851</v>
      </c>
      <c r="J6" s="53">
        <v>23060611</v>
      </c>
      <c r="K6" s="53">
        <v>23516017</v>
      </c>
      <c r="L6" s="53">
        <v>23870334</v>
      </c>
      <c r="M6" s="55">
        <v>25706004</v>
      </c>
      <c r="N6" s="55">
        <v>24163213</v>
      </c>
      <c r="O6" s="55">
        <v>23067421</v>
      </c>
      <c r="P6" s="55">
        <v>21912698</v>
      </c>
      <c r="Q6" s="55">
        <v>21495423</v>
      </c>
      <c r="R6" s="55">
        <v>21071972</v>
      </c>
      <c r="S6" s="55">
        <v>21340067</v>
      </c>
      <c r="T6" s="55">
        <v>21602550</v>
      </c>
      <c r="U6" s="55">
        <v>21980710</v>
      </c>
    </row>
    <row r="7" spans="1:21" ht="13.5" customHeight="1">
      <c r="A7" s="79"/>
      <c r="B7" s="52" t="s">
        <v>24</v>
      </c>
      <c r="C7" s="54">
        <f aca="true" t="shared" si="0" ref="C7:K7">+C5-C6</f>
        <v>600289</v>
      </c>
      <c r="D7" s="54">
        <f t="shared" si="0"/>
        <v>921522</v>
      </c>
      <c r="E7" s="54">
        <f t="shared" si="0"/>
        <v>636201</v>
      </c>
      <c r="F7" s="54">
        <f t="shared" si="0"/>
        <v>583644</v>
      </c>
      <c r="G7" s="54">
        <f t="shared" si="0"/>
        <v>704624</v>
      </c>
      <c r="H7" s="54">
        <f t="shared" si="0"/>
        <v>1084124</v>
      </c>
      <c r="I7" s="54">
        <f t="shared" si="0"/>
        <v>815138</v>
      </c>
      <c r="J7" s="54">
        <f t="shared" si="0"/>
        <v>995027</v>
      </c>
      <c r="K7" s="54">
        <f t="shared" si="0"/>
        <v>1257808</v>
      </c>
      <c r="L7" s="54">
        <f aca="true" t="shared" si="1" ref="L7:R7">+L5-L6</f>
        <v>676623</v>
      </c>
      <c r="M7" s="54">
        <f t="shared" si="1"/>
        <v>481153</v>
      </c>
      <c r="N7" s="54">
        <f t="shared" si="1"/>
        <v>942193</v>
      </c>
      <c r="O7" s="54">
        <f t="shared" si="1"/>
        <v>828373</v>
      </c>
      <c r="P7" s="54">
        <f t="shared" si="1"/>
        <v>1295841</v>
      </c>
      <c r="Q7" s="54">
        <f t="shared" si="1"/>
        <v>1683423</v>
      </c>
      <c r="R7" s="54">
        <f t="shared" si="1"/>
        <v>1901583</v>
      </c>
      <c r="S7" s="54">
        <v>1806210</v>
      </c>
      <c r="T7" s="54">
        <v>1826119</v>
      </c>
      <c r="U7" s="54">
        <v>1858400</v>
      </c>
    </row>
    <row r="8" spans="1:21" ht="13.5" customHeight="1">
      <c r="A8" s="79"/>
      <c r="B8" s="52" t="s">
        <v>25</v>
      </c>
      <c r="C8" s="53">
        <v>22800</v>
      </c>
      <c r="D8" s="53">
        <v>0</v>
      </c>
      <c r="E8" s="53">
        <v>121146</v>
      </c>
      <c r="F8" s="53">
        <v>98640</v>
      </c>
      <c r="G8" s="53">
        <v>150697</v>
      </c>
      <c r="H8" s="53">
        <v>207737</v>
      </c>
      <c r="I8" s="54">
        <v>85178</v>
      </c>
      <c r="J8" s="53">
        <v>51590</v>
      </c>
      <c r="K8" s="53">
        <v>435860</v>
      </c>
      <c r="L8" s="54">
        <v>345976</v>
      </c>
      <c r="M8" s="55">
        <v>121555</v>
      </c>
      <c r="N8" s="55">
        <v>112846</v>
      </c>
      <c r="O8" s="55">
        <v>88866</v>
      </c>
      <c r="P8" s="55">
        <v>86502</v>
      </c>
      <c r="Q8" s="55">
        <v>16898</v>
      </c>
      <c r="R8" s="55">
        <v>50475</v>
      </c>
      <c r="S8" s="55">
        <v>194573</v>
      </c>
      <c r="T8" s="55">
        <v>176173</v>
      </c>
      <c r="U8" s="55">
        <v>134300</v>
      </c>
    </row>
    <row r="9" spans="1:21" ht="13.5" customHeight="1">
      <c r="A9" s="79"/>
      <c r="B9" s="52" t="s">
        <v>26</v>
      </c>
      <c r="C9" s="54">
        <f aca="true" t="shared" si="2" ref="C9:K9">+C7-C8</f>
        <v>577489</v>
      </c>
      <c r="D9" s="54">
        <f t="shared" si="2"/>
        <v>921522</v>
      </c>
      <c r="E9" s="54">
        <f t="shared" si="2"/>
        <v>515055</v>
      </c>
      <c r="F9" s="54">
        <f t="shared" si="2"/>
        <v>485004</v>
      </c>
      <c r="G9" s="54">
        <f t="shared" si="2"/>
        <v>553927</v>
      </c>
      <c r="H9" s="54">
        <f t="shared" si="2"/>
        <v>876387</v>
      </c>
      <c r="I9" s="54">
        <f t="shared" si="2"/>
        <v>729960</v>
      </c>
      <c r="J9" s="54">
        <f t="shared" si="2"/>
        <v>943437</v>
      </c>
      <c r="K9" s="54">
        <f t="shared" si="2"/>
        <v>821948</v>
      </c>
      <c r="L9" s="54">
        <f aca="true" t="shared" si="3" ref="L9:R9">+L7-L8</f>
        <v>330647</v>
      </c>
      <c r="M9" s="54">
        <f t="shared" si="3"/>
        <v>359598</v>
      </c>
      <c r="N9" s="54">
        <f t="shared" si="3"/>
        <v>829347</v>
      </c>
      <c r="O9" s="54">
        <f t="shared" si="3"/>
        <v>739507</v>
      </c>
      <c r="P9" s="54">
        <f t="shared" si="3"/>
        <v>1209339</v>
      </c>
      <c r="Q9" s="54">
        <f t="shared" si="3"/>
        <v>1666525</v>
      </c>
      <c r="R9" s="54">
        <f t="shared" si="3"/>
        <v>1851108</v>
      </c>
      <c r="S9" s="54">
        <v>1611637</v>
      </c>
      <c r="T9" s="54">
        <v>1649946</v>
      </c>
      <c r="U9" s="54">
        <v>1724100</v>
      </c>
    </row>
    <row r="10" spans="1:21" ht="13.5" customHeight="1">
      <c r="A10" s="79"/>
      <c r="B10" s="52" t="s">
        <v>27</v>
      </c>
      <c r="C10" s="55">
        <v>-207465</v>
      </c>
      <c r="D10" s="55">
        <v>344033</v>
      </c>
      <c r="E10" s="55">
        <v>-406467</v>
      </c>
      <c r="F10" s="55">
        <v>-30051</v>
      </c>
      <c r="G10" s="55">
        <v>68923</v>
      </c>
      <c r="H10" s="55">
        <v>322460</v>
      </c>
      <c r="I10" s="55">
        <v>-146427</v>
      </c>
      <c r="J10" s="55">
        <v>213477</v>
      </c>
      <c r="K10" s="55">
        <v>-121489</v>
      </c>
      <c r="L10" s="55">
        <v>-491301</v>
      </c>
      <c r="M10" s="55">
        <v>28951</v>
      </c>
      <c r="N10" s="55">
        <v>469749</v>
      </c>
      <c r="O10" s="55">
        <v>-89840</v>
      </c>
      <c r="P10" s="55">
        <v>469832</v>
      </c>
      <c r="Q10" s="55">
        <v>457186</v>
      </c>
      <c r="R10" s="55">
        <v>184583</v>
      </c>
      <c r="S10" s="55">
        <v>-239471</v>
      </c>
      <c r="T10" s="55">
        <v>38309</v>
      </c>
      <c r="U10" s="55">
        <v>74154</v>
      </c>
    </row>
    <row r="11" spans="1:21" ht="13.5" customHeight="1">
      <c r="A11" s="79"/>
      <c r="B11" s="52" t="s">
        <v>28</v>
      </c>
      <c r="C11" s="53">
        <v>25000</v>
      </c>
      <c r="D11" s="53">
        <v>37000</v>
      </c>
      <c r="E11" s="53">
        <v>36000</v>
      </c>
      <c r="F11" s="53">
        <v>33000</v>
      </c>
      <c r="G11" s="53">
        <v>3000</v>
      </c>
      <c r="H11" s="53">
        <v>2000</v>
      </c>
      <c r="I11" s="54">
        <v>302000</v>
      </c>
      <c r="J11" s="53">
        <v>2000</v>
      </c>
      <c r="K11" s="53">
        <v>2000</v>
      </c>
      <c r="L11" s="54">
        <v>1000</v>
      </c>
      <c r="M11" s="55">
        <v>1000</v>
      </c>
      <c r="N11" s="55">
        <v>101000</v>
      </c>
      <c r="O11" s="55">
        <v>101000</v>
      </c>
      <c r="P11" s="55">
        <v>101000</v>
      </c>
      <c r="Q11" s="55">
        <v>51000</v>
      </c>
      <c r="R11" s="55">
        <v>101000</v>
      </c>
      <c r="S11" s="55">
        <v>601000</v>
      </c>
      <c r="T11" s="55">
        <v>501000</v>
      </c>
      <c r="U11" s="55">
        <v>201000</v>
      </c>
    </row>
    <row r="12" spans="1:21" ht="13.5" customHeight="1">
      <c r="A12" s="79"/>
      <c r="B12" s="52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1</v>
      </c>
      <c r="Q12" s="55">
        <v>0</v>
      </c>
      <c r="R12" s="55">
        <v>1</v>
      </c>
      <c r="S12" s="55">
        <v>1</v>
      </c>
      <c r="T12" s="55">
        <v>0</v>
      </c>
      <c r="U12" s="55">
        <v>0</v>
      </c>
    </row>
    <row r="13" spans="1:21" ht="13.5" customHeight="1">
      <c r="A13" s="79"/>
      <c r="B13" s="52" t="s">
        <v>30</v>
      </c>
      <c r="C13" s="53">
        <v>50000</v>
      </c>
      <c r="D13" s="53">
        <v>0</v>
      </c>
      <c r="E13" s="53">
        <v>0</v>
      </c>
      <c r="F13" s="53">
        <v>340000</v>
      </c>
      <c r="G13" s="53">
        <v>170000</v>
      </c>
      <c r="H13" s="53">
        <v>0</v>
      </c>
      <c r="I13" s="54">
        <v>0</v>
      </c>
      <c r="J13" s="53">
        <v>0</v>
      </c>
      <c r="K13" s="53">
        <v>200000</v>
      </c>
      <c r="L13" s="54">
        <v>150000</v>
      </c>
      <c r="M13" s="55">
        <v>0</v>
      </c>
      <c r="N13" s="55">
        <v>0</v>
      </c>
      <c r="O13" s="55">
        <v>0</v>
      </c>
      <c r="P13" s="55">
        <v>1</v>
      </c>
      <c r="Q13" s="55">
        <v>0</v>
      </c>
      <c r="R13" s="55">
        <v>1</v>
      </c>
      <c r="S13" s="55">
        <v>1</v>
      </c>
      <c r="T13" s="55">
        <v>0</v>
      </c>
      <c r="U13" s="55">
        <v>237686</v>
      </c>
    </row>
    <row r="14" spans="1:21" ht="13.5" customHeight="1">
      <c r="A14" s="79"/>
      <c r="B14" s="52" t="s">
        <v>31</v>
      </c>
      <c r="C14" s="54">
        <f aca="true" t="shared" si="4" ref="C14:K14">+C10+C11+C12-C13</f>
        <v>-232465</v>
      </c>
      <c r="D14" s="54">
        <f t="shared" si="4"/>
        <v>381033</v>
      </c>
      <c r="E14" s="54">
        <f t="shared" si="4"/>
        <v>-370467</v>
      </c>
      <c r="F14" s="54">
        <f t="shared" si="4"/>
        <v>-337051</v>
      </c>
      <c r="G14" s="54">
        <f t="shared" si="4"/>
        <v>-98077</v>
      </c>
      <c r="H14" s="54">
        <f t="shared" si="4"/>
        <v>324460</v>
      </c>
      <c r="I14" s="54">
        <f t="shared" si="4"/>
        <v>155573</v>
      </c>
      <c r="J14" s="54">
        <f t="shared" si="4"/>
        <v>215477</v>
      </c>
      <c r="K14" s="54">
        <f t="shared" si="4"/>
        <v>-319489</v>
      </c>
      <c r="L14" s="54">
        <f aca="true" t="shared" si="5" ref="L14:S14">+L10+L11+L12-L13</f>
        <v>-640301</v>
      </c>
      <c r="M14" s="54">
        <f t="shared" si="5"/>
        <v>29951</v>
      </c>
      <c r="N14" s="54">
        <f t="shared" si="5"/>
        <v>570749</v>
      </c>
      <c r="O14" s="54">
        <f t="shared" si="5"/>
        <v>11160</v>
      </c>
      <c r="P14" s="54">
        <f t="shared" si="5"/>
        <v>570832</v>
      </c>
      <c r="Q14" s="54">
        <f t="shared" si="5"/>
        <v>508186</v>
      </c>
      <c r="R14" s="54">
        <f t="shared" si="5"/>
        <v>285583</v>
      </c>
      <c r="S14" s="54">
        <f t="shared" si="5"/>
        <v>361529</v>
      </c>
      <c r="T14" s="54">
        <v>539309</v>
      </c>
      <c r="U14" s="54">
        <v>37468</v>
      </c>
    </row>
    <row r="15" spans="1:21" ht="13.5" customHeight="1">
      <c r="A15" s="79"/>
      <c r="B15" s="3" t="s">
        <v>32</v>
      </c>
      <c r="C15" s="56">
        <f aca="true" t="shared" si="6" ref="C15:H15">+C9/C19*100</f>
        <v>5.945822894912091</v>
      </c>
      <c r="D15" s="56">
        <f t="shared" si="6"/>
        <v>9.099603171977803</v>
      </c>
      <c r="E15" s="56">
        <f t="shared" si="6"/>
        <v>4.7776447910077815</v>
      </c>
      <c r="F15" s="56">
        <f t="shared" si="6"/>
        <v>4.171894394310443</v>
      </c>
      <c r="G15" s="56">
        <f t="shared" si="6"/>
        <v>4.728727759352185</v>
      </c>
      <c r="H15" s="56">
        <f t="shared" si="6"/>
        <v>7.354177808095237</v>
      </c>
      <c r="I15" s="56">
        <f aca="true" t="shared" si="7" ref="I15:N15">+I9/I19*100</f>
        <v>5.862254839917943</v>
      </c>
      <c r="J15" s="56">
        <f t="shared" si="7"/>
        <v>7.169957581567989</v>
      </c>
      <c r="K15" s="56">
        <f t="shared" si="7"/>
        <v>6.13142732844121</v>
      </c>
      <c r="L15" s="56">
        <f t="shared" si="7"/>
        <v>2.3861975854477935</v>
      </c>
      <c r="M15" s="56">
        <f t="shared" si="7"/>
        <v>2.589681731674209</v>
      </c>
      <c r="N15" s="56">
        <f t="shared" si="7"/>
        <v>5.9612051259289816</v>
      </c>
      <c r="O15" s="56">
        <f aca="true" t="shared" si="8" ref="O15:T15">+O9/O19*100</f>
        <v>5.350695131564715</v>
      </c>
      <c r="P15" s="56">
        <f t="shared" si="8"/>
        <v>9.136514986370464</v>
      </c>
      <c r="Q15" s="56">
        <f t="shared" si="8"/>
        <v>13.451430249387307</v>
      </c>
      <c r="R15" s="56">
        <f t="shared" si="8"/>
        <v>14.933633914006164</v>
      </c>
      <c r="S15" s="56">
        <f t="shared" si="8"/>
        <v>12.871177928529065</v>
      </c>
      <c r="T15" s="56">
        <f t="shared" si="8"/>
        <v>12.843153036547672</v>
      </c>
      <c r="U15" s="56">
        <f>+U9/U19*100</f>
        <v>11.950429112662096</v>
      </c>
    </row>
    <row r="16" spans="1:21" ht="13.5" customHeight="1">
      <c r="A16" s="77" t="s">
        <v>33</v>
      </c>
      <c r="B16" s="77"/>
      <c r="C16" s="57">
        <v>6626070</v>
      </c>
      <c r="D16" s="58">
        <v>7088471</v>
      </c>
      <c r="E16" s="58">
        <v>7526069</v>
      </c>
      <c r="F16" s="58">
        <v>7970422</v>
      </c>
      <c r="G16" s="58">
        <v>8537136</v>
      </c>
      <c r="H16" s="58">
        <v>8541223</v>
      </c>
      <c r="I16" s="57">
        <v>8677307</v>
      </c>
      <c r="J16" s="58">
        <v>8944985</v>
      </c>
      <c r="K16" s="58">
        <v>9204421</v>
      </c>
      <c r="L16" s="57">
        <v>9699828</v>
      </c>
      <c r="M16" s="58">
        <v>9226939</v>
      </c>
      <c r="N16" s="58">
        <v>9051162</v>
      </c>
      <c r="O16" s="58">
        <v>9244425</v>
      </c>
      <c r="P16" s="58">
        <v>8740467</v>
      </c>
      <c r="Q16" s="58">
        <v>8388928</v>
      </c>
      <c r="R16" s="58">
        <v>8861483</v>
      </c>
      <c r="S16" s="58">
        <v>9354866</v>
      </c>
      <c r="T16" s="58">
        <v>9868716</v>
      </c>
      <c r="U16" s="58">
        <v>11076479</v>
      </c>
    </row>
    <row r="17" spans="1:21" ht="13.5" customHeight="1">
      <c r="A17" s="77" t="s">
        <v>34</v>
      </c>
      <c r="B17" s="77"/>
      <c r="C17" s="57">
        <v>7571729</v>
      </c>
      <c r="D17" s="58">
        <v>7837549</v>
      </c>
      <c r="E17" s="58">
        <v>8366421</v>
      </c>
      <c r="F17" s="58">
        <v>9096008</v>
      </c>
      <c r="G17" s="58">
        <v>8960217</v>
      </c>
      <c r="H17" s="58">
        <v>9177831</v>
      </c>
      <c r="I17" s="57">
        <v>9663354</v>
      </c>
      <c r="J17" s="58">
        <v>10276492</v>
      </c>
      <c r="K17" s="58">
        <v>10452394</v>
      </c>
      <c r="L17" s="57">
        <v>10718206</v>
      </c>
      <c r="M17" s="58">
        <v>10929418</v>
      </c>
      <c r="N17" s="58">
        <v>11007077</v>
      </c>
      <c r="O17" s="58">
        <v>10864216</v>
      </c>
      <c r="P17" s="58">
        <v>10434697</v>
      </c>
      <c r="Q17" s="58">
        <v>9735763</v>
      </c>
      <c r="R17" s="58">
        <v>9571165</v>
      </c>
      <c r="S17" s="58">
        <v>9611243</v>
      </c>
      <c r="T17" s="58">
        <v>9690119</v>
      </c>
      <c r="U17" s="58">
        <v>9456721</v>
      </c>
    </row>
    <row r="18" spans="1:21" ht="13.5" customHeight="1">
      <c r="A18" s="77" t="s">
        <v>35</v>
      </c>
      <c r="B18" s="77"/>
      <c r="C18" s="57">
        <v>8766857</v>
      </c>
      <c r="D18" s="58">
        <v>9381541</v>
      </c>
      <c r="E18" s="58">
        <v>9958432</v>
      </c>
      <c r="F18" s="58">
        <v>10544541</v>
      </c>
      <c r="G18" s="58">
        <v>11298056</v>
      </c>
      <c r="H18" s="58">
        <v>11298781</v>
      </c>
      <c r="I18" s="57">
        <v>11475451</v>
      </c>
      <c r="J18" s="58">
        <v>11827037</v>
      </c>
      <c r="K18" s="58">
        <v>12166906</v>
      </c>
      <c r="L18" s="57">
        <v>12826455</v>
      </c>
      <c r="M18" s="58">
        <v>12189054</v>
      </c>
      <c r="N18" s="58">
        <v>11954405</v>
      </c>
      <c r="O18" s="58">
        <v>12209021</v>
      </c>
      <c r="P18" s="58">
        <v>11536455</v>
      </c>
      <c r="Q18" s="58">
        <v>11060872</v>
      </c>
      <c r="R18" s="58">
        <v>11683587</v>
      </c>
      <c r="S18" s="58">
        <v>12264909</v>
      </c>
      <c r="T18" s="58">
        <v>12846892</v>
      </c>
      <c r="U18" s="58">
        <v>14427097</v>
      </c>
    </row>
    <row r="19" spans="1:21" ht="13.5" customHeight="1">
      <c r="A19" s="77" t="s">
        <v>36</v>
      </c>
      <c r="B19" s="77"/>
      <c r="C19" s="57">
        <v>9712516</v>
      </c>
      <c r="D19" s="58">
        <v>10127057</v>
      </c>
      <c r="E19" s="58">
        <v>10780521</v>
      </c>
      <c r="F19" s="58">
        <v>11625510</v>
      </c>
      <c r="G19" s="58">
        <v>11714081</v>
      </c>
      <c r="H19" s="58">
        <v>11916859</v>
      </c>
      <c r="I19" s="57">
        <v>12451864</v>
      </c>
      <c r="J19" s="58">
        <v>13158195</v>
      </c>
      <c r="K19" s="58">
        <v>13405492</v>
      </c>
      <c r="L19" s="57">
        <v>13856648</v>
      </c>
      <c r="M19" s="58">
        <v>13885799</v>
      </c>
      <c r="N19" s="58">
        <v>13912405</v>
      </c>
      <c r="O19" s="58">
        <v>13820765</v>
      </c>
      <c r="P19" s="58">
        <v>13236327</v>
      </c>
      <c r="Q19" s="58">
        <v>12389203</v>
      </c>
      <c r="R19" s="58">
        <v>12395563</v>
      </c>
      <c r="S19" s="58">
        <v>12521286</v>
      </c>
      <c r="T19" s="58">
        <v>12846892</v>
      </c>
      <c r="U19" s="58">
        <v>14427097</v>
      </c>
    </row>
    <row r="20" spans="1:21" ht="13.5" customHeight="1">
      <c r="A20" s="77" t="s">
        <v>37</v>
      </c>
      <c r="B20" s="77"/>
      <c r="C20" s="59">
        <v>0.93</v>
      </c>
      <c r="D20" s="60">
        <v>0.91</v>
      </c>
      <c r="E20" s="60">
        <v>0.89</v>
      </c>
      <c r="F20" s="60">
        <v>0.89</v>
      </c>
      <c r="G20" s="60">
        <v>0.91</v>
      </c>
      <c r="H20" s="60">
        <v>0.92</v>
      </c>
      <c r="I20" s="61">
        <v>0.93</v>
      </c>
      <c r="J20" s="60">
        <v>0.9</v>
      </c>
      <c r="K20" s="60">
        <v>0.88</v>
      </c>
      <c r="L20" s="61">
        <v>0.88</v>
      </c>
      <c r="M20" s="60">
        <v>0.87</v>
      </c>
      <c r="N20" s="60">
        <v>0.85</v>
      </c>
      <c r="O20" s="60">
        <v>0.84</v>
      </c>
      <c r="P20" s="60">
        <v>0.84</v>
      </c>
      <c r="Q20" s="60">
        <v>0.85</v>
      </c>
      <c r="R20" s="60">
        <v>0.88</v>
      </c>
      <c r="S20" s="60">
        <v>0.92</v>
      </c>
      <c r="T20" s="60">
        <v>0.97</v>
      </c>
      <c r="U20" s="60">
        <v>1.05</v>
      </c>
    </row>
    <row r="21" spans="1:21" ht="13.5" customHeight="1">
      <c r="A21" s="77" t="s">
        <v>38</v>
      </c>
      <c r="B21" s="77"/>
      <c r="C21" s="62">
        <v>62.6</v>
      </c>
      <c r="D21" s="63">
        <v>64</v>
      </c>
      <c r="E21" s="63">
        <v>68</v>
      </c>
      <c r="F21" s="63">
        <v>68</v>
      </c>
      <c r="G21" s="63">
        <v>73.7</v>
      </c>
      <c r="H21" s="63">
        <v>75.6</v>
      </c>
      <c r="I21" s="64">
        <v>77.2</v>
      </c>
      <c r="J21" s="63">
        <v>76.5</v>
      </c>
      <c r="K21" s="63">
        <v>77.1</v>
      </c>
      <c r="L21" s="64">
        <v>81.7</v>
      </c>
      <c r="M21" s="63">
        <v>79.3</v>
      </c>
      <c r="N21" s="63">
        <v>78.4</v>
      </c>
      <c r="O21" s="63">
        <v>80.9</v>
      </c>
      <c r="P21" s="63">
        <v>80.2</v>
      </c>
      <c r="Q21" s="63">
        <v>80.5</v>
      </c>
      <c r="R21" s="63">
        <v>78.4</v>
      </c>
      <c r="S21" s="63">
        <v>78.1</v>
      </c>
      <c r="T21" s="63">
        <v>75.8</v>
      </c>
      <c r="U21" s="63">
        <v>75.2</v>
      </c>
    </row>
    <row r="22" spans="1:21" ht="13.5" customHeight="1">
      <c r="A22" s="77" t="s">
        <v>39</v>
      </c>
      <c r="B22" s="77"/>
      <c r="C22" s="62">
        <v>8.8</v>
      </c>
      <c r="D22" s="63">
        <v>8.4</v>
      </c>
      <c r="E22" s="63">
        <v>7.8</v>
      </c>
      <c r="F22" s="63">
        <v>7.5</v>
      </c>
      <c r="G22" s="63">
        <v>8.5</v>
      </c>
      <c r="H22" s="63">
        <v>9.2</v>
      </c>
      <c r="I22" s="64">
        <v>9.6</v>
      </c>
      <c r="J22" s="63">
        <v>10.2</v>
      </c>
      <c r="K22" s="63">
        <v>10.6</v>
      </c>
      <c r="L22" s="64">
        <v>13.2</v>
      </c>
      <c r="M22" s="63">
        <v>13.6</v>
      </c>
      <c r="N22" s="63">
        <v>14.5</v>
      </c>
      <c r="O22" s="63">
        <v>14.2</v>
      </c>
      <c r="P22" s="63">
        <v>15</v>
      </c>
      <c r="Q22" s="63">
        <v>14.5</v>
      </c>
      <c r="R22" s="63">
        <v>14.5</v>
      </c>
      <c r="S22" s="63">
        <v>13.4</v>
      </c>
      <c r="T22" s="63">
        <v>12.2</v>
      </c>
      <c r="U22" s="63">
        <v>12.6</v>
      </c>
    </row>
    <row r="23" spans="1:21" ht="13.5" customHeight="1">
      <c r="A23" s="77" t="s">
        <v>40</v>
      </c>
      <c r="B23" s="77"/>
      <c r="C23" s="62">
        <v>10</v>
      </c>
      <c r="D23" s="63">
        <v>10.5</v>
      </c>
      <c r="E23" s="63">
        <v>10.2</v>
      </c>
      <c r="F23" s="63">
        <v>9.5</v>
      </c>
      <c r="G23" s="63">
        <v>10.4</v>
      </c>
      <c r="H23" s="63">
        <v>10.8</v>
      </c>
      <c r="I23" s="64">
        <v>11.3</v>
      </c>
      <c r="J23" s="63">
        <v>11.7</v>
      </c>
      <c r="K23" s="63">
        <v>12.4</v>
      </c>
      <c r="L23" s="64">
        <v>13.7</v>
      </c>
      <c r="M23" s="63">
        <v>14.1</v>
      </c>
      <c r="N23" s="63">
        <v>14.6</v>
      </c>
      <c r="O23" s="63">
        <v>14.3</v>
      </c>
      <c r="P23" s="63">
        <v>15.3</v>
      </c>
      <c r="Q23" s="63">
        <v>15.3</v>
      </c>
      <c r="R23" s="63">
        <v>15.8</v>
      </c>
      <c r="S23" s="63">
        <v>14.5</v>
      </c>
      <c r="T23" s="63">
        <v>13</v>
      </c>
      <c r="U23" s="63"/>
    </row>
    <row r="24" spans="1:21" ht="13.5" customHeight="1">
      <c r="A24" s="80" t="s">
        <v>194</v>
      </c>
      <c r="B24" s="81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18.4</v>
      </c>
      <c r="T24" s="63">
        <v>16.5</v>
      </c>
      <c r="U24" s="63">
        <v>12.7</v>
      </c>
    </row>
    <row r="25" spans="1:21" ht="13.5" customHeight="1">
      <c r="A25" s="77" t="s">
        <v>195</v>
      </c>
      <c r="B25" s="77"/>
      <c r="C25" s="62">
        <v>9.2</v>
      </c>
      <c r="D25" s="63">
        <v>8.7</v>
      </c>
      <c r="E25" s="63">
        <v>8.2</v>
      </c>
      <c r="F25" s="63">
        <v>8.1</v>
      </c>
      <c r="G25" s="63">
        <v>8</v>
      </c>
      <c r="H25" s="63">
        <v>8</v>
      </c>
      <c r="I25" s="64">
        <v>8.5</v>
      </c>
      <c r="J25" s="63">
        <v>8.6</v>
      </c>
      <c r="K25" s="63">
        <v>8.8</v>
      </c>
      <c r="L25" s="64">
        <v>9.2</v>
      </c>
      <c r="M25" s="63">
        <v>9.6</v>
      </c>
      <c r="N25" s="63">
        <v>10.2</v>
      </c>
      <c r="O25" s="63">
        <v>10.3</v>
      </c>
      <c r="P25" s="63">
        <v>10.7</v>
      </c>
      <c r="Q25" s="63">
        <v>10.9</v>
      </c>
      <c r="R25" s="63">
        <v>11.3</v>
      </c>
      <c r="S25" s="63">
        <v>10.9</v>
      </c>
      <c r="T25" s="63">
        <v>10.4</v>
      </c>
      <c r="U25" s="63"/>
    </row>
    <row r="26" spans="1:21" ht="13.5" customHeight="1">
      <c r="A26" s="80" t="s">
        <v>198</v>
      </c>
      <c r="B26" s="81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61.5</v>
      </c>
    </row>
    <row r="27" spans="1:21" ht="13.5" customHeight="1">
      <c r="A27" s="78" t="s">
        <v>199</v>
      </c>
      <c r="B27" s="78"/>
      <c r="C27" s="54">
        <f aca="true" t="shared" si="9" ref="C27:K27">SUM(C28:C30)</f>
        <v>3850763</v>
      </c>
      <c r="D27" s="54">
        <f t="shared" si="9"/>
        <v>4201975</v>
      </c>
      <c r="E27" s="54">
        <f t="shared" si="9"/>
        <v>4285461</v>
      </c>
      <c r="F27" s="54">
        <f t="shared" si="9"/>
        <v>3603134</v>
      </c>
      <c r="G27" s="54">
        <f t="shared" si="9"/>
        <v>3108392</v>
      </c>
      <c r="H27" s="54">
        <f t="shared" si="9"/>
        <v>2296129</v>
      </c>
      <c r="I27" s="54">
        <f t="shared" si="9"/>
        <v>2534767</v>
      </c>
      <c r="J27" s="54">
        <f t="shared" si="9"/>
        <v>2154238</v>
      </c>
      <c r="K27" s="54">
        <f t="shared" si="9"/>
        <v>1535695</v>
      </c>
      <c r="L27" s="54">
        <f aca="true" t="shared" si="10" ref="L27:Q27">SUM(L28:L30)</f>
        <v>1276634</v>
      </c>
      <c r="M27" s="54">
        <f t="shared" si="10"/>
        <v>1559230</v>
      </c>
      <c r="N27" s="54">
        <f t="shared" si="10"/>
        <v>1380109</v>
      </c>
      <c r="O27" s="54">
        <f t="shared" si="10"/>
        <v>1478965</v>
      </c>
      <c r="P27" s="54">
        <f t="shared" si="10"/>
        <v>1509397</v>
      </c>
      <c r="Q27" s="54">
        <f t="shared" si="10"/>
        <v>1550156</v>
      </c>
      <c r="R27" s="54">
        <f>SUM(R28:R30)</f>
        <v>1577028</v>
      </c>
      <c r="S27" s="54">
        <f>SUM(S28:S30)</f>
        <v>2284927</v>
      </c>
      <c r="T27" s="54">
        <v>1601000</v>
      </c>
      <c r="U27" s="54">
        <v>1601000</v>
      </c>
    </row>
    <row r="28" spans="1:21" ht="13.5" customHeight="1">
      <c r="A28" s="65"/>
      <c r="B28" s="2" t="s">
        <v>19</v>
      </c>
      <c r="C28" s="54">
        <v>485000</v>
      </c>
      <c r="D28" s="53">
        <v>522000</v>
      </c>
      <c r="E28" s="53">
        <v>558000</v>
      </c>
      <c r="F28" s="53">
        <v>251000</v>
      </c>
      <c r="G28" s="53">
        <v>840000</v>
      </c>
      <c r="H28" s="53">
        <v>86000</v>
      </c>
      <c r="I28" s="54">
        <v>388000</v>
      </c>
      <c r="J28" s="53">
        <v>390000</v>
      </c>
      <c r="K28" s="53">
        <v>192000</v>
      </c>
      <c r="L28" s="54">
        <v>43000</v>
      </c>
      <c r="M28" s="53">
        <v>44000</v>
      </c>
      <c r="N28" s="53">
        <v>145000</v>
      </c>
      <c r="O28" s="53">
        <v>246000</v>
      </c>
      <c r="P28" s="53">
        <v>347000</v>
      </c>
      <c r="Q28" s="53">
        <v>398000</v>
      </c>
      <c r="R28" s="53">
        <v>499000</v>
      </c>
      <c r="S28" s="53">
        <v>1100000</v>
      </c>
      <c r="T28" s="53">
        <v>174000</v>
      </c>
      <c r="U28" s="53">
        <v>1564314</v>
      </c>
    </row>
    <row r="29" spans="1:21" ht="13.5" customHeight="1">
      <c r="A29" s="65"/>
      <c r="B29" s="2" t="s">
        <v>20</v>
      </c>
      <c r="C29" s="54">
        <v>1607000</v>
      </c>
      <c r="D29" s="53">
        <v>2059000</v>
      </c>
      <c r="E29" s="53">
        <v>1849000</v>
      </c>
      <c r="F29" s="53">
        <v>1810000</v>
      </c>
      <c r="G29" s="53">
        <v>1315000</v>
      </c>
      <c r="H29" s="53">
        <v>1213000</v>
      </c>
      <c r="I29" s="54">
        <v>974000</v>
      </c>
      <c r="J29" s="53">
        <v>508000</v>
      </c>
      <c r="K29" s="53">
        <v>100000</v>
      </c>
      <c r="L29" s="54">
        <v>1000</v>
      </c>
      <c r="M29" s="53">
        <v>2000</v>
      </c>
      <c r="N29" s="53">
        <v>3000</v>
      </c>
      <c r="O29" s="53">
        <v>4000</v>
      </c>
      <c r="P29" s="53">
        <v>5000</v>
      </c>
      <c r="Q29" s="53">
        <v>6000</v>
      </c>
      <c r="R29" s="53">
        <v>7000</v>
      </c>
      <c r="S29" s="53">
        <v>43000</v>
      </c>
      <c r="T29" s="53">
        <v>1790651</v>
      </c>
      <c r="U29" s="53">
        <v>295000</v>
      </c>
    </row>
    <row r="30" spans="1:21" ht="13.5" customHeight="1">
      <c r="A30" s="65"/>
      <c r="B30" s="2" t="s">
        <v>21</v>
      </c>
      <c r="C30" s="54">
        <v>1758763</v>
      </c>
      <c r="D30" s="53">
        <v>1620975</v>
      </c>
      <c r="E30" s="53">
        <v>1878461</v>
      </c>
      <c r="F30" s="53">
        <v>1542134</v>
      </c>
      <c r="G30" s="53">
        <v>953392</v>
      </c>
      <c r="H30" s="53">
        <v>997129</v>
      </c>
      <c r="I30" s="54">
        <v>1172767</v>
      </c>
      <c r="J30" s="53">
        <v>1256238</v>
      </c>
      <c r="K30" s="53">
        <v>1243695</v>
      </c>
      <c r="L30" s="54">
        <v>1232634</v>
      </c>
      <c r="M30" s="53">
        <v>1513230</v>
      </c>
      <c r="N30" s="53">
        <v>1232109</v>
      </c>
      <c r="O30" s="53">
        <v>1228965</v>
      </c>
      <c r="P30" s="53">
        <v>1157397</v>
      </c>
      <c r="Q30" s="53">
        <v>1146156</v>
      </c>
      <c r="R30" s="53">
        <v>1071028</v>
      </c>
      <c r="S30" s="53">
        <v>1141927</v>
      </c>
      <c r="T30" s="53">
        <v>1141927</v>
      </c>
      <c r="U30" s="53">
        <v>2146076</v>
      </c>
    </row>
    <row r="31" spans="1:21" ht="13.5" customHeight="1">
      <c r="A31" s="78" t="s">
        <v>200</v>
      </c>
      <c r="B31" s="78"/>
      <c r="C31" s="54">
        <v>9898243</v>
      </c>
      <c r="D31" s="53">
        <v>10071396</v>
      </c>
      <c r="E31" s="53">
        <v>10347748</v>
      </c>
      <c r="F31" s="53">
        <v>11706731</v>
      </c>
      <c r="G31" s="53">
        <v>12266981</v>
      </c>
      <c r="H31" s="53">
        <v>13297992</v>
      </c>
      <c r="I31" s="54">
        <v>15689172</v>
      </c>
      <c r="J31" s="53">
        <v>16947435</v>
      </c>
      <c r="K31" s="53">
        <v>18315833</v>
      </c>
      <c r="L31" s="54">
        <v>19231369</v>
      </c>
      <c r="M31" s="53">
        <v>21151429</v>
      </c>
      <c r="N31" s="53">
        <v>21119719</v>
      </c>
      <c r="O31" s="53">
        <v>21272792</v>
      </c>
      <c r="P31" s="53">
        <v>21248179</v>
      </c>
      <c r="Q31" s="53">
        <v>21438695</v>
      </c>
      <c r="R31" s="53">
        <v>21284708</v>
      </c>
      <c r="S31" s="53">
        <v>21411260</v>
      </c>
      <c r="T31" s="53">
        <v>20553702</v>
      </c>
      <c r="U31" s="53">
        <v>19216712</v>
      </c>
    </row>
    <row r="32" spans="1:21" ht="13.5" customHeight="1">
      <c r="A32" s="51"/>
      <c r="B32" s="48" t="s">
        <v>14</v>
      </c>
      <c r="C32" s="54">
        <v>9566692</v>
      </c>
      <c r="D32" s="53">
        <v>9587339</v>
      </c>
      <c r="E32" s="53">
        <v>9662941</v>
      </c>
      <c r="F32" s="53">
        <v>11021924</v>
      </c>
      <c r="G32" s="53">
        <v>11924225</v>
      </c>
      <c r="H32" s="53"/>
      <c r="I32" s="54">
        <v>8545760</v>
      </c>
      <c r="J32" s="53">
        <v>9816280</v>
      </c>
      <c r="K32" s="53">
        <v>10159239</v>
      </c>
      <c r="L32" s="54">
        <v>10574919</v>
      </c>
      <c r="M32" s="53">
        <v>11252467</v>
      </c>
      <c r="N32" s="53">
        <v>10742769</v>
      </c>
      <c r="O32" s="53">
        <v>10466086</v>
      </c>
      <c r="P32" s="53">
        <v>11000009</v>
      </c>
      <c r="Q32" s="53">
        <v>11857550</v>
      </c>
      <c r="R32" s="53">
        <v>11966258</v>
      </c>
      <c r="S32" s="53">
        <v>11858083</v>
      </c>
      <c r="T32" s="53">
        <v>11434332</v>
      </c>
      <c r="U32" s="53">
        <v>10822249</v>
      </c>
    </row>
    <row r="33" spans="1:21" ht="13.5" customHeight="1">
      <c r="A33" s="76" t="s">
        <v>201</v>
      </c>
      <c r="B33" s="76"/>
      <c r="C33" s="54">
        <f aca="true" t="shared" si="11" ref="C33:K33">SUM(C34:C37)</f>
        <v>178959</v>
      </c>
      <c r="D33" s="54">
        <f t="shared" si="11"/>
        <v>154430</v>
      </c>
      <c r="E33" s="54">
        <f t="shared" si="11"/>
        <v>129090</v>
      </c>
      <c r="F33" s="54">
        <f t="shared" si="11"/>
        <v>110118</v>
      </c>
      <c r="G33" s="54">
        <f t="shared" si="11"/>
        <v>91784</v>
      </c>
      <c r="H33" s="54">
        <f t="shared" si="11"/>
        <v>74886</v>
      </c>
      <c r="I33" s="54">
        <f t="shared" si="11"/>
        <v>60514</v>
      </c>
      <c r="J33" s="54">
        <f t="shared" si="11"/>
        <v>49226</v>
      </c>
      <c r="K33" s="54">
        <f t="shared" si="11"/>
        <v>37958</v>
      </c>
      <c r="L33" s="54">
        <f aca="true" t="shared" si="12" ref="L33:Q33">SUM(L34:L37)</f>
        <v>27391</v>
      </c>
      <c r="M33" s="54">
        <f t="shared" si="12"/>
        <v>46362</v>
      </c>
      <c r="N33" s="54">
        <f t="shared" si="12"/>
        <v>19748</v>
      </c>
      <c r="O33" s="54">
        <f t="shared" si="12"/>
        <v>23154</v>
      </c>
      <c r="P33" s="54">
        <f t="shared" si="12"/>
        <v>5359</v>
      </c>
      <c r="Q33" s="54">
        <f t="shared" si="12"/>
        <v>62060</v>
      </c>
      <c r="R33" s="54">
        <f>SUM(R34:R37)</f>
        <v>3</v>
      </c>
      <c r="S33" s="54">
        <f>SUM(S34:S37)</f>
        <v>186064</v>
      </c>
      <c r="T33" s="54">
        <f>SUM(T34:T37)</f>
        <v>172504</v>
      </c>
      <c r="U33" s="54">
        <f>SUM(U34:U37)</f>
        <v>236143</v>
      </c>
    </row>
    <row r="34" spans="1:21" ht="13.5" customHeight="1">
      <c r="A34" s="48"/>
      <c r="B34" s="48" t="s">
        <v>15</v>
      </c>
      <c r="C34" s="54">
        <v>50720</v>
      </c>
      <c r="D34" s="53">
        <v>37478</v>
      </c>
      <c r="E34" s="53">
        <v>23427</v>
      </c>
      <c r="F34" s="53">
        <v>15741</v>
      </c>
      <c r="G34" s="53">
        <v>8695</v>
      </c>
      <c r="H34" s="53">
        <v>2909</v>
      </c>
      <c r="I34" s="54">
        <v>0</v>
      </c>
      <c r="J34" s="53">
        <v>0</v>
      </c>
      <c r="K34" s="53">
        <v>0</v>
      </c>
      <c r="L34" s="54">
        <v>0</v>
      </c>
      <c r="M34" s="53">
        <v>26000</v>
      </c>
      <c r="N34" s="53">
        <v>0</v>
      </c>
      <c r="O34" s="53">
        <v>13000</v>
      </c>
      <c r="P34" s="53">
        <v>0</v>
      </c>
      <c r="Q34" s="53">
        <v>0</v>
      </c>
      <c r="R34" s="53">
        <v>1</v>
      </c>
      <c r="S34" s="53">
        <v>1</v>
      </c>
      <c r="T34" s="53">
        <v>13021</v>
      </c>
      <c r="U34" s="53">
        <v>103240</v>
      </c>
    </row>
    <row r="35" spans="1:21" ht="13.5" customHeight="1">
      <c r="A35" s="51"/>
      <c r="B35" s="48" t="s">
        <v>16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  <c r="T35" s="53">
        <v>1</v>
      </c>
      <c r="U35" s="53">
        <v>1</v>
      </c>
    </row>
    <row r="36" spans="1:21" ht="13.5" customHeight="1">
      <c r="A36" s="51"/>
      <c r="B36" s="48" t="s">
        <v>17</v>
      </c>
      <c r="C36" s="54">
        <v>128239</v>
      </c>
      <c r="D36" s="53">
        <v>116952</v>
      </c>
      <c r="E36" s="53">
        <v>105663</v>
      </c>
      <c r="F36" s="53">
        <v>94377</v>
      </c>
      <c r="G36" s="53">
        <v>83089</v>
      </c>
      <c r="H36" s="53">
        <v>71977</v>
      </c>
      <c r="I36" s="54">
        <v>60514</v>
      </c>
      <c r="J36" s="53">
        <v>49226</v>
      </c>
      <c r="K36" s="53">
        <v>37958</v>
      </c>
      <c r="L36" s="54">
        <v>27391</v>
      </c>
      <c r="M36" s="53">
        <v>20362</v>
      </c>
      <c r="N36" s="53">
        <v>19748</v>
      </c>
      <c r="O36" s="53">
        <v>10154</v>
      </c>
      <c r="P36" s="53">
        <v>5358</v>
      </c>
      <c r="Q36" s="53">
        <v>62060</v>
      </c>
      <c r="R36" s="53">
        <v>0</v>
      </c>
      <c r="S36" s="53">
        <v>0</v>
      </c>
      <c r="T36" s="53">
        <v>0</v>
      </c>
      <c r="U36" s="53">
        <v>132902</v>
      </c>
    </row>
    <row r="37" spans="1:21" ht="13.5" customHeight="1">
      <c r="A37" s="51"/>
      <c r="B37" s="48" t="s">
        <v>18</v>
      </c>
      <c r="C37" s="5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1</v>
      </c>
      <c r="Q37" s="53">
        <v>0</v>
      </c>
      <c r="R37" s="53">
        <v>1</v>
      </c>
      <c r="S37" s="53">
        <v>186062</v>
      </c>
      <c r="T37" s="53">
        <v>159482</v>
      </c>
      <c r="U37" s="53">
        <v>0</v>
      </c>
    </row>
    <row r="38" spans="1:21" ht="13.5" customHeight="1">
      <c r="A38" s="78" t="s">
        <v>202</v>
      </c>
      <c r="B38" s="78"/>
      <c r="C38" s="54">
        <v>101023</v>
      </c>
      <c r="D38" s="53">
        <v>137126</v>
      </c>
      <c r="E38" s="53">
        <v>128174</v>
      </c>
      <c r="F38" s="53">
        <v>109602</v>
      </c>
      <c r="G38" s="53">
        <v>78147</v>
      </c>
      <c r="H38" s="53">
        <v>38977</v>
      </c>
      <c r="I38" s="54">
        <v>33065</v>
      </c>
      <c r="J38" s="53">
        <v>30267</v>
      </c>
      <c r="K38" s="53">
        <v>13745</v>
      </c>
      <c r="L38" s="54">
        <v>0</v>
      </c>
      <c r="M38" s="53">
        <v>0</v>
      </c>
      <c r="N38" s="53">
        <v>0</v>
      </c>
      <c r="O38" s="53">
        <v>0</v>
      </c>
      <c r="P38" s="53">
        <v>1</v>
      </c>
      <c r="Q38" s="53">
        <v>0</v>
      </c>
      <c r="R38" s="53">
        <v>1</v>
      </c>
      <c r="S38" s="53">
        <v>1</v>
      </c>
      <c r="T38" s="53">
        <v>1</v>
      </c>
      <c r="U38" s="53">
        <v>1</v>
      </c>
    </row>
    <row r="39" spans="1:21" ht="13.5" customHeight="1">
      <c r="A39" s="78" t="s">
        <v>203</v>
      </c>
      <c r="B39" s="78"/>
      <c r="C39" s="54">
        <v>253615</v>
      </c>
      <c r="D39" s="53">
        <v>253615</v>
      </c>
      <c r="E39" s="53">
        <v>489055</v>
      </c>
      <c r="F39" s="53">
        <v>728055</v>
      </c>
      <c r="G39" s="53">
        <v>728055</v>
      </c>
      <c r="H39" s="53">
        <v>728055</v>
      </c>
      <c r="I39" s="54">
        <v>728055</v>
      </c>
      <c r="J39" s="53">
        <v>728055</v>
      </c>
      <c r="K39" s="53">
        <v>728055</v>
      </c>
      <c r="L39" s="54">
        <v>728055</v>
      </c>
      <c r="M39" s="53">
        <v>728055</v>
      </c>
      <c r="N39" s="53">
        <v>728055</v>
      </c>
      <c r="O39" s="53">
        <v>728055</v>
      </c>
      <c r="P39" s="53">
        <v>728056</v>
      </c>
      <c r="Q39" s="53">
        <v>728055</v>
      </c>
      <c r="R39" s="53">
        <v>728055</v>
      </c>
      <c r="S39" s="53">
        <v>728055</v>
      </c>
      <c r="T39" s="53">
        <v>200000</v>
      </c>
      <c r="U39" s="53">
        <v>200000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8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4:B24"/>
    <mergeCell ref="A26:B26"/>
  </mergeCells>
  <printOptions/>
  <pageMargins left="0.7874015748031497" right="0.7874015748031497" top="0.66" bottom="0.6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workbookViewId="0" topLeftCell="A1">
      <pane xSplit="1" ySplit="3" topLeftCell="R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7" sqref="S3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0" ht="15" customHeight="1">
      <c r="A1" s="28" t="s">
        <v>96</v>
      </c>
      <c r="L1" s="29" t="str">
        <f>'財政指標'!$M$1</f>
        <v>真岡市</v>
      </c>
      <c r="S1" s="29" t="str">
        <f>'財政指標'!$M$1</f>
        <v>真岡市</v>
      </c>
      <c r="T1" s="66"/>
    </row>
    <row r="2" spans="13:20" ht="15" customHeight="1">
      <c r="M2" s="22" t="s">
        <v>171</v>
      </c>
      <c r="T2" s="22" t="s">
        <v>171</v>
      </c>
    </row>
    <row r="3" spans="1:20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185</v>
      </c>
      <c r="P3" s="2" t="s">
        <v>186</v>
      </c>
      <c r="Q3" s="2" t="s">
        <v>189</v>
      </c>
      <c r="R3" s="2" t="s">
        <v>196</v>
      </c>
      <c r="S3" s="2" t="s">
        <v>197</v>
      </c>
      <c r="T3" s="2" t="s">
        <v>204</v>
      </c>
    </row>
    <row r="4" spans="1:20" ht="15" customHeight="1">
      <c r="A4" s="3" t="s">
        <v>116</v>
      </c>
      <c r="B4" s="15">
        <v>8741515</v>
      </c>
      <c r="C4" s="15">
        <v>9472767</v>
      </c>
      <c r="D4" s="15">
        <v>9840717</v>
      </c>
      <c r="E4" s="15">
        <v>10546062</v>
      </c>
      <c r="F4" s="15">
        <v>10715579</v>
      </c>
      <c r="G4" s="15">
        <v>10511623</v>
      </c>
      <c r="H4" s="15">
        <v>10892660</v>
      </c>
      <c r="I4" s="15">
        <v>11312562</v>
      </c>
      <c r="J4" s="8">
        <v>12035975</v>
      </c>
      <c r="K4" s="9">
        <v>11517010</v>
      </c>
      <c r="L4" s="9">
        <v>11426886</v>
      </c>
      <c r="M4" s="9">
        <v>11149338</v>
      </c>
      <c r="N4" s="9">
        <v>11081961</v>
      </c>
      <c r="O4" s="9">
        <v>10787374</v>
      </c>
      <c r="P4" s="9">
        <v>10715687</v>
      </c>
      <c r="Q4" s="9">
        <v>10908217</v>
      </c>
      <c r="R4" s="9">
        <v>11270653</v>
      </c>
      <c r="S4" s="9">
        <v>12453867</v>
      </c>
      <c r="T4" s="9">
        <v>13538381</v>
      </c>
    </row>
    <row r="5" spans="1:20" ht="15" customHeight="1">
      <c r="A5" s="3" t="s">
        <v>117</v>
      </c>
      <c r="B5" s="15">
        <v>624578</v>
      </c>
      <c r="C5" s="15">
        <v>631530</v>
      </c>
      <c r="D5" s="15">
        <v>571373</v>
      </c>
      <c r="E5" s="15">
        <v>526962</v>
      </c>
      <c r="F5" s="15">
        <v>571111</v>
      </c>
      <c r="G5" s="15">
        <v>587321</v>
      </c>
      <c r="H5" s="15">
        <v>608516</v>
      </c>
      <c r="I5" s="15">
        <v>633785</v>
      </c>
      <c r="J5" s="8">
        <v>415120</v>
      </c>
      <c r="K5" s="9">
        <v>312941</v>
      </c>
      <c r="L5" s="9">
        <v>322662</v>
      </c>
      <c r="M5" s="9">
        <v>333866</v>
      </c>
      <c r="N5" s="9">
        <v>339105</v>
      </c>
      <c r="O5" s="9">
        <v>342457</v>
      </c>
      <c r="P5" s="9">
        <v>365108</v>
      </c>
      <c r="Q5" s="9">
        <v>495616</v>
      </c>
      <c r="R5" s="9">
        <v>613813</v>
      </c>
      <c r="S5" s="9">
        <v>896192</v>
      </c>
      <c r="T5" s="9">
        <v>382316</v>
      </c>
    </row>
    <row r="6" spans="1:20" ht="15" customHeight="1">
      <c r="A6" s="3" t="s">
        <v>190</v>
      </c>
      <c r="B6" s="15">
        <v>111230</v>
      </c>
      <c r="C6" s="15">
        <v>247152</v>
      </c>
      <c r="D6" s="15">
        <v>274179</v>
      </c>
      <c r="E6" s="15">
        <v>195444</v>
      </c>
      <c r="F6" s="15">
        <v>205115</v>
      </c>
      <c r="G6" s="15">
        <v>268310</v>
      </c>
      <c r="H6" s="15">
        <v>191498</v>
      </c>
      <c r="I6" s="15">
        <v>108224</v>
      </c>
      <c r="J6" s="8">
        <v>87158</v>
      </c>
      <c r="K6" s="9">
        <v>70265</v>
      </c>
      <c r="L6" s="9">
        <v>66626</v>
      </c>
      <c r="M6" s="9">
        <v>282436</v>
      </c>
      <c r="N6" s="9">
        <v>284988</v>
      </c>
      <c r="O6" s="9">
        <v>90143</v>
      </c>
      <c r="P6" s="9">
        <v>62339</v>
      </c>
      <c r="Q6" s="9">
        <v>62421</v>
      </c>
      <c r="R6" s="9">
        <v>36477</v>
      </c>
      <c r="S6" s="9">
        <v>25271</v>
      </c>
      <c r="T6" s="9">
        <v>34122</v>
      </c>
    </row>
    <row r="7" spans="1:20" ht="15" customHeight="1">
      <c r="A7" s="3" t="s">
        <v>191</v>
      </c>
      <c r="B7" s="15"/>
      <c r="C7" s="15"/>
      <c r="D7" s="7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9740</v>
      </c>
      <c r="R7" s="9">
        <v>17264</v>
      </c>
      <c r="S7" s="9">
        <v>27200</v>
      </c>
      <c r="T7" s="9">
        <v>30242</v>
      </c>
    </row>
    <row r="8" spans="1:20" ht="15" customHeight="1">
      <c r="A8" s="3" t="s">
        <v>192</v>
      </c>
      <c r="B8" s="15"/>
      <c r="C8" s="15"/>
      <c r="D8" s="7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11380</v>
      </c>
      <c r="R8" s="9">
        <v>25650</v>
      </c>
      <c r="S8" s="9">
        <v>19935</v>
      </c>
      <c r="T8" s="9">
        <v>17515</v>
      </c>
    </row>
    <row r="9" spans="1:20" ht="15" customHeight="1">
      <c r="A9" s="3" t="s">
        <v>118</v>
      </c>
      <c r="B9" s="15"/>
      <c r="C9" s="15"/>
      <c r="E9" s="15"/>
      <c r="F9" s="15"/>
      <c r="G9" s="15"/>
      <c r="H9" s="15"/>
      <c r="I9" s="15"/>
      <c r="J9" s="8">
        <v>158715</v>
      </c>
      <c r="K9" s="9">
        <v>697419</v>
      </c>
      <c r="L9" s="9">
        <v>661685</v>
      </c>
      <c r="M9" s="9">
        <v>682375</v>
      </c>
      <c r="N9" s="9">
        <v>665204</v>
      </c>
      <c r="O9" s="9">
        <v>584465</v>
      </c>
      <c r="P9" s="9">
        <v>649577</v>
      </c>
      <c r="Q9" s="9">
        <v>716864</v>
      </c>
      <c r="R9" s="9">
        <v>662094</v>
      </c>
      <c r="S9" s="9">
        <v>690170</v>
      </c>
      <c r="T9" s="9">
        <v>689410</v>
      </c>
    </row>
    <row r="10" spans="1:20" ht="15" customHeight="1">
      <c r="A10" s="3" t="s">
        <v>119</v>
      </c>
      <c r="B10" s="15">
        <v>13507</v>
      </c>
      <c r="C10" s="15">
        <v>15029</v>
      </c>
      <c r="D10" s="15">
        <v>21823</v>
      </c>
      <c r="E10" s="15">
        <v>44189</v>
      </c>
      <c r="F10" s="15">
        <v>41892</v>
      </c>
      <c r="G10" s="15">
        <v>40501</v>
      </c>
      <c r="H10" s="15">
        <v>35052</v>
      </c>
      <c r="I10" s="15">
        <v>30967</v>
      </c>
      <c r="J10" s="8">
        <v>30287</v>
      </c>
      <c r="K10" s="9">
        <v>30455</v>
      </c>
      <c r="L10" s="9">
        <v>28130</v>
      </c>
      <c r="M10" s="9">
        <v>24888</v>
      </c>
      <c r="N10" s="9">
        <v>21547</v>
      </c>
      <c r="O10" s="9">
        <v>20369</v>
      </c>
      <c r="P10" s="9">
        <v>17726</v>
      </c>
      <c r="Q10" s="9">
        <v>20976</v>
      </c>
      <c r="R10" s="9">
        <v>20990</v>
      </c>
      <c r="S10" s="9">
        <v>20770</v>
      </c>
      <c r="T10" s="9">
        <v>21614</v>
      </c>
    </row>
    <row r="11" spans="1:20" ht="15" customHeight="1">
      <c r="A11" s="3" t="s">
        <v>120</v>
      </c>
      <c r="B11" s="15"/>
      <c r="C11" s="15"/>
      <c r="D11" s="15">
        <v>2081</v>
      </c>
      <c r="E11" s="15">
        <v>3921</v>
      </c>
      <c r="F11" s="15">
        <v>3483</v>
      </c>
      <c r="G11" s="15">
        <v>3355</v>
      </c>
      <c r="H11" s="15">
        <v>3128</v>
      </c>
      <c r="I11" s="15">
        <v>2679</v>
      </c>
      <c r="J11" s="8">
        <v>5755</v>
      </c>
      <c r="K11" s="9">
        <v>5805</v>
      </c>
      <c r="L11" s="9">
        <v>5466</v>
      </c>
      <c r="M11" s="9">
        <v>1473</v>
      </c>
      <c r="N11" s="16">
        <v>179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1</v>
      </c>
    </row>
    <row r="12" spans="1:20" ht="15" customHeight="1">
      <c r="A12" s="3" t="s">
        <v>121</v>
      </c>
      <c r="B12" s="15">
        <v>263861</v>
      </c>
      <c r="C12" s="15">
        <v>280019</v>
      </c>
      <c r="D12" s="15">
        <v>295325</v>
      </c>
      <c r="E12" s="15">
        <v>273731</v>
      </c>
      <c r="F12" s="15">
        <v>235753</v>
      </c>
      <c r="G12" s="15">
        <v>269948</v>
      </c>
      <c r="H12" s="15">
        <v>293299</v>
      </c>
      <c r="I12" s="15">
        <v>297912</v>
      </c>
      <c r="J12" s="8">
        <v>251770</v>
      </c>
      <c r="K12" s="9">
        <v>231227</v>
      </c>
      <c r="L12" s="9">
        <v>231018</v>
      </c>
      <c r="M12" s="9">
        <v>219881</v>
      </c>
      <c r="N12" s="9">
        <v>229547</v>
      </c>
      <c r="O12" s="9">
        <v>203228</v>
      </c>
      <c r="P12" s="9">
        <v>232404</v>
      </c>
      <c r="Q12" s="9">
        <v>219428</v>
      </c>
      <c r="R12" s="9">
        <v>233871</v>
      </c>
      <c r="S12" s="9">
        <v>222749</v>
      </c>
      <c r="T12" s="9">
        <v>226105</v>
      </c>
    </row>
    <row r="13" spans="1:20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>
        <v>0</v>
      </c>
      <c r="Q13" s="9">
        <v>1</v>
      </c>
      <c r="R13" s="9">
        <v>1</v>
      </c>
      <c r="S13" s="9">
        <v>1</v>
      </c>
      <c r="T13" s="9">
        <v>1</v>
      </c>
    </row>
    <row r="14" spans="1:20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199897</v>
      </c>
      <c r="M14" s="9">
        <v>302056</v>
      </c>
      <c r="N14" s="9">
        <v>339841</v>
      </c>
      <c r="O14" s="9">
        <v>292484</v>
      </c>
      <c r="P14" s="9">
        <v>299424</v>
      </c>
      <c r="Q14" s="9">
        <v>323016</v>
      </c>
      <c r="R14" s="9">
        <v>348601</v>
      </c>
      <c r="S14" s="9">
        <v>303001</v>
      </c>
      <c r="T14" s="9">
        <v>82524</v>
      </c>
    </row>
    <row r="15" spans="1:20" ht="15" customHeight="1">
      <c r="A15" s="3" t="s">
        <v>124</v>
      </c>
      <c r="B15" s="15">
        <v>1286758</v>
      </c>
      <c r="C15" s="15">
        <v>1133043</v>
      </c>
      <c r="D15" s="15">
        <v>1224424</v>
      </c>
      <c r="E15" s="15">
        <v>1501821</v>
      </c>
      <c r="F15" s="15">
        <v>825632</v>
      </c>
      <c r="G15" s="15">
        <v>1020001</v>
      </c>
      <c r="H15" s="15">
        <v>1382640</v>
      </c>
      <c r="I15" s="15">
        <v>1754646</v>
      </c>
      <c r="J15" s="8">
        <v>1670333</v>
      </c>
      <c r="K15" s="9">
        <v>1496177</v>
      </c>
      <c r="L15" s="9">
        <v>2212830</v>
      </c>
      <c r="M15" s="9">
        <v>2486145</v>
      </c>
      <c r="N15" s="9">
        <v>2111839</v>
      </c>
      <c r="O15" s="9">
        <v>2178210</v>
      </c>
      <c r="P15" s="9">
        <v>1774380</v>
      </c>
      <c r="Q15" s="9">
        <v>1112017</v>
      </c>
      <c r="R15" s="9">
        <v>626425</v>
      </c>
      <c r="S15" s="9">
        <v>350249</v>
      </c>
      <c r="T15" s="9">
        <v>277457</v>
      </c>
    </row>
    <row r="16" spans="1:20" ht="15" customHeight="1">
      <c r="A16" s="3" t="s">
        <v>125</v>
      </c>
      <c r="B16" s="15">
        <v>945659</v>
      </c>
      <c r="C16" s="15">
        <v>745516</v>
      </c>
      <c r="D16" s="15">
        <v>822089</v>
      </c>
      <c r="E16" s="15">
        <v>1078969</v>
      </c>
      <c r="F16" s="15"/>
      <c r="G16" s="15"/>
      <c r="H16" s="15"/>
      <c r="I16" s="15"/>
      <c r="J16" s="8">
        <v>1238586</v>
      </c>
      <c r="K16" s="8">
        <v>1030193</v>
      </c>
      <c r="L16" s="8">
        <v>1696745</v>
      </c>
      <c r="M16" s="8">
        <v>1958000</v>
      </c>
      <c r="N16" s="8">
        <v>1611744</v>
      </c>
      <c r="O16" s="8">
        <v>1699872</v>
      </c>
      <c r="P16" s="8">
        <v>1328331</v>
      </c>
      <c r="Q16" s="8">
        <v>711976</v>
      </c>
      <c r="R16" s="8">
        <v>256377</v>
      </c>
      <c r="S16" s="8">
        <v>0</v>
      </c>
      <c r="T16" s="8">
        <v>0</v>
      </c>
    </row>
    <row r="17" spans="1:20" ht="15" customHeight="1">
      <c r="A17" s="3" t="s">
        <v>126</v>
      </c>
      <c r="B17" s="15">
        <v>341099</v>
      </c>
      <c r="C17" s="15">
        <v>387527</v>
      </c>
      <c r="D17" s="15">
        <v>402335</v>
      </c>
      <c r="E17" s="15">
        <v>422852</v>
      </c>
      <c r="F17" s="15"/>
      <c r="G17" s="15"/>
      <c r="H17" s="15"/>
      <c r="I17" s="15"/>
      <c r="J17" s="8">
        <v>431747</v>
      </c>
      <c r="K17" s="8">
        <v>465984</v>
      </c>
      <c r="L17" s="8">
        <v>516085</v>
      </c>
      <c r="M17" s="8">
        <v>528145</v>
      </c>
      <c r="N17" s="8">
        <v>500095</v>
      </c>
      <c r="O17" s="8">
        <v>478338</v>
      </c>
      <c r="P17" s="8">
        <v>446049</v>
      </c>
      <c r="Q17" s="8">
        <v>400041</v>
      </c>
      <c r="R17" s="8">
        <v>370048</v>
      </c>
      <c r="S17" s="8">
        <v>350249</v>
      </c>
      <c r="T17" s="8">
        <v>277457</v>
      </c>
    </row>
    <row r="18" spans="1:20" ht="15" customHeight="1">
      <c r="A18" s="3" t="s">
        <v>127</v>
      </c>
      <c r="B18" s="15">
        <v>11613</v>
      </c>
      <c r="C18" s="15">
        <v>13270</v>
      </c>
      <c r="D18" s="15">
        <v>16018</v>
      </c>
      <c r="E18" s="15">
        <v>15496</v>
      </c>
      <c r="F18" s="15">
        <v>15670</v>
      </c>
      <c r="G18" s="15">
        <v>16452</v>
      </c>
      <c r="H18" s="15">
        <v>16353</v>
      </c>
      <c r="I18" s="15">
        <v>16479</v>
      </c>
      <c r="J18" s="8">
        <v>16705</v>
      </c>
      <c r="K18" s="9">
        <v>16677</v>
      </c>
      <c r="L18" s="9">
        <v>16223</v>
      </c>
      <c r="M18" s="9">
        <v>13898</v>
      </c>
      <c r="N18" s="9">
        <v>14779</v>
      </c>
      <c r="O18" s="9">
        <v>14771</v>
      </c>
      <c r="P18" s="9">
        <v>16269</v>
      </c>
      <c r="Q18" s="9">
        <v>15669</v>
      </c>
      <c r="R18" s="9">
        <v>15477</v>
      </c>
      <c r="S18" s="9">
        <v>16791</v>
      </c>
      <c r="T18" s="9">
        <v>16554</v>
      </c>
    </row>
    <row r="19" spans="1:20" ht="15" customHeight="1">
      <c r="A19" s="3" t="s">
        <v>128</v>
      </c>
      <c r="B19" s="15">
        <v>122199</v>
      </c>
      <c r="C19" s="15">
        <v>122629</v>
      </c>
      <c r="D19" s="15">
        <v>202773</v>
      </c>
      <c r="E19" s="15">
        <v>239461</v>
      </c>
      <c r="F19" s="15">
        <v>256432</v>
      </c>
      <c r="G19" s="15">
        <v>264186</v>
      </c>
      <c r="H19" s="15">
        <v>265941</v>
      </c>
      <c r="I19" s="15">
        <v>464022</v>
      </c>
      <c r="J19" s="8">
        <v>245998</v>
      </c>
      <c r="K19" s="9">
        <v>296684</v>
      </c>
      <c r="L19" s="9">
        <v>286130</v>
      </c>
      <c r="M19" s="9">
        <v>311790</v>
      </c>
      <c r="N19" s="9">
        <v>309133</v>
      </c>
      <c r="O19" s="9">
        <v>188503</v>
      </c>
      <c r="P19" s="9">
        <v>198588</v>
      </c>
      <c r="Q19" s="9">
        <v>208420</v>
      </c>
      <c r="R19" s="9">
        <v>245133</v>
      </c>
      <c r="S19" s="9">
        <v>243754</v>
      </c>
      <c r="T19" s="9">
        <v>261270</v>
      </c>
    </row>
    <row r="20" spans="1:20" ht="15" customHeight="1">
      <c r="A20" s="3" t="s">
        <v>129</v>
      </c>
      <c r="B20" s="15">
        <v>282371</v>
      </c>
      <c r="C20" s="15">
        <v>174103</v>
      </c>
      <c r="D20" s="15">
        <v>179707</v>
      </c>
      <c r="E20" s="15">
        <v>199314</v>
      </c>
      <c r="F20" s="15">
        <v>203165</v>
      </c>
      <c r="G20" s="15">
        <v>198423</v>
      </c>
      <c r="H20" s="15">
        <v>198342</v>
      </c>
      <c r="I20" s="15">
        <v>186699</v>
      </c>
      <c r="J20" s="8">
        <v>191454</v>
      </c>
      <c r="K20" s="9">
        <v>263830</v>
      </c>
      <c r="L20" s="9">
        <v>194037</v>
      </c>
      <c r="M20" s="9">
        <v>254102</v>
      </c>
      <c r="N20" s="9">
        <v>273332</v>
      </c>
      <c r="O20" s="9">
        <v>279794</v>
      </c>
      <c r="P20" s="9">
        <v>286658</v>
      </c>
      <c r="Q20" s="9">
        <v>293385</v>
      </c>
      <c r="R20" s="9">
        <v>303675</v>
      </c>
      <c r="S20" s="9">
        <v>218891</v>
      </c>
      <c r="T20" s="9">
        <v>206705</v>
      </c>
    </row>
    <row r="21" spans="1:20" ht="15" customHeight="1">
      <c r="A21" s="4" t="s">
        <v>130</v>
      </c>
      <c r="B21" s="15">
        <v>33916</v>
      </c>
      <c r="C21" s="15">
        <v>36281</v>
      </c>
      <c r="D21" s="15">
        <v>35357</v>
      </c>
      <c r="E21" s="15">
        <v>39101</v>
      </c>
      <c r="F21" s="15">
        <v>38589</v>
      </c>
      <c r="G21" s="15">
        <v>41291</v>
      </c>
      <c r="H21" s="15">
        <v>44940</v>
      </c>
      <c r="I21" s="15">
        <v>46779</v>
      </c>
      <c r="J21" s="8">
        <v>45703</v>
      </c>
      <c r="K21" s="11">
        <v>40105</v>
      </c>
      <c r="L21" s="11">
        <v>41754</v>
      </c>
      <c r="M21" s="11">
        <v>40912</v>
      </c>
      <c r="N21" s="11">
        <v>42310</v>
      </c>
      <c r="O21" s="11">
        <v>41509</v>
      </c>
      <c r="P21" s="11">
        <v>43826</v>
      </c>
      <c r="Q21" s="11">
        <v>43859</v>
      </c>
      <c r="R21" s="11">
        <v>44496</v>
      </c>
      <c r="S21" s="11">
        <v>43307</v>
      </c>
      <c r="T21" s="11">
        <v>41863</v>
      </c>
    </row>
    <row r="22" spans="1:20" ht="15" customHeight="1">
      <c r="A22" s="3" t="s">
        <v>131</v>
      </c>
      <c r="B22" s="15">
        <v>1496480</v>
      </c>
      <c r="C22" s="15">
        <v>1222593</v>
      </c>
      <c r="D22" s="15">
        <v>1068116</v>
      </c>
      <c r="E22" s="15">
        <v>1332994</v>
      </c>
      <c r="F22" s="15">
        <v>1191138</v>
      </c>
      <c r="G22" s="15">
        <v>1436098</v>
      </c>
      <c r="H22" s="15">
        <v>1244625</v>
      </c>
      <c r="I22" s="15">
        <v>1284913</v>
      </c>
      <c r="J22" s="8">
        <v>1132669</v>
      </c>
      <c r="K22" s="9">
        <v>1596409</v>
      </c>
      <c r="L22" s="9">
        <v>2314258</v>
      </c>
      <c r="M22" s="9">
        <v>1267425</v>
      </c>
      <c r="N22" s="9">
        <v>1178655</v>
      </c>
      <c r="O22" s="9">
        <v>1200191</v>
      </c>
      <c r="P22" s="9">
        <v>1161147</v>
      </c>
      <c r="Q22" s="9">
        <v>1135616</v>
      </c>
      <c r="R22" s="9">
        <v>1210673</v>
      </c>
      <c r="S22" s="9">
        <v>1248360</v>
      </c>
      <c r="T22" s="9">
        <v>1319065</v>
      </c>
    </row>
    <row r="23" spans="1:20" ht="15" customHeight="1">
      <c r="A23" s="3" t="s">
        <v>132</v>
      </c>
      <c r="B23" s="15">
        <v>585374</v>
      </c>
      <c r="C23" s="15">
        <v>521066</v>
      </c>
      <c r="D23" s="15">
        <v>691839</v>
      </c>
      <c r="E23" s="15">
        <v>777089</v>
      </c>
      <c r="F23" s="15">
        <v>1199138</v>
      </c>
      <c r="G23" s="15">
        <v>646146</v>
      </c>
      <c r="H23" s="15">
        <v>834623</v>
      </c>
      <c r="I23" s="15">
        <v>1240905</v>
      </c>
      <c r="J23" s="8">
        <v>1107578</v>
      </c>
      <c r="K23" s="9">
        <v>930668</v>
      </c>
      <c r="L23" s="9">
        <v>957252</v>
      </c>
      <c r="M23" s="9">
        <v>846659</v>
      </c>
      <c r="N23" s="9">
        <v>805790</v>
      </c>
      <c r="O23" s="9">
        <v>1079575</v>
      </c>
      <c r="P23" s="9">
        <v>1047849</v>
      </c>
      <c r="Q23" s="9">
        <v>1088046</v>
      </c>
      <c r="R23" s="9">
        <v>924446</v>
      </c>
      <c r="S23" s="9">
        <v>998385</v>
      </c>
      <c r="T23" s="9">
        <v>1728757</v>
      </c>
    </row>
    <row r="24" spans="1:20" ht="15" customHeight="1">
      <c r="A24" s="3" t="s">
        <v>133</v>
      </c>
      <c r="B24" s="15">
        <v>112523</v>
      </c>
      <c r="C24" s="15">
        <v>280025</v>
      </c>
      <c r="D24" s="15">
        <v>294473</v>
      </c>
      <c r="E24" s="15">
        <v>166025</v>
      </c>
      <c r="F24" s="15">
        <v>79212</v>
      </c>
      <c r="G24" s="15">
        <v>99551</v>
      </c>
      <c r="H24" s="15">
        <v>79222</v>
      </c>
      <c r="I24" s="15">
        <v>102332</v>
      </c>
      <c r="J24" s="8">
        <v>111585</v>
      </c>
      <c r="K24" s="9">
        <v>78781</v>
      </c>
      <c r="L24" s="9">
        <v>137245</v>
      </c>
      <c r="M24" s="9">
        <v>1147517</v>
      </c>
      <c r="N24" s="9">
        <v>97960</v>
      </c>
      <c r="O24" s="9">
        <v>375511</v>
      </c>
      <c r="P24" s="9">
        <v>161266</v>
      </c>
      <c r="Q24" s="9">
        <v>134495</v>
      </c>
      <c r="R24" s="9">
        <v>205761</v>
      </c>
      <c r="S24" s="9">
        <v>108635</v>
      </c>
      <c r="T24" s="9">
        <v>100317</v>
      </c>
    </row>
    <row r="25" spans="1:20" ht="15" customHeight="1">
      <c r="A25" s="3" t="s">
        <v>134</v>
      </c>
      <c r="B25" s="15">
        <v>5426</v>
      </c>
      <c r="C25" s="15">
        <v>11000</v>
      </c>
      <c r="D25" s="15">
        <v>32000</v>
      </c>
      <c r="E25" s="15">
        <v>10000</v>
      </c>
      <c r="F25" s="15">
        <v>0</v>
      </c>
      <c r="G25" s="15">
        <v>17946</v>
      </c>
      <c r="H25" s="15">
        <v>2000</v>
      </c>
      <c r="I25" s="15">
        <v>4200</v>
      </c>
      <c r="J25" s="17">
        <v>1050</v>
      </c>
      <c r="K25" s="16">
        <v>0</v>
      </c>
      <c r="L25" s="9">
        <v>500</v>
      </c>
      <c r="M25" s="9">
        <v>53100</v>
      </c>
      <c r="N25" s="16">
        <v>100</v>
      </c>
      <c r="O25" s="9">
        <v>10000</v>
      </c>
      <c r="P25" s="9">
        <v>500</v>
      </c>
      <c r="Q25" s="9">
        <v>0</v>
      </c>
      <c r="R25" s="9">
        <v>1000</v>
      </c>
      <c r="S25" s="9">
        <v>0</v>
      </c>
      <c r="T25" s="9">
        <v>0</v>
      </c>
    </row>
    <row r="26" spans="1:20" ht="15" customHeight="1">
      <c r="A26" s="3" t="s">
        <v>135</v>
      </c>
      <c r="B26" s="15">
        <v>615304</v>
      </c>
      <c r="C26" s="15">
        <v>462520</v>
      </c>
      <c r="D26" s="15">
        <v>949225</v>
      </c>
      <c r="E26" s="15">
        <v>1292793</v>
      </c>
      <c r="F26" s="15">
        <v>1503644</v>
      </c>
      <c r="G26" s="15">
        <v>473428</v>
      </c>
      <c r="H26" s="15">
        <v>466766</v>
      </c>
      <c r="I26" s="15">
        <v>498651</v>
      </c>
      <c r="J26" s="8">
        <v>633724</v>
      </c>
      <c r="K26" s="9">
        <v>273254</v>
      </c>
      <c r="L26" s="9">
        <v>19232</v>
      </c>
      <c r="M26" s="9">
        <v>61146</v>
      </c>
      <c r="N26" s="9">
        <v>9339</v>
      </c>
      <c r="O26" s="9">
        <v>97064</v>
      </c>
      <c r="P26" s="9">
        <v>115506</v>
      </c>
      <c r="Q26" s="9">
        <v>179447</v>
      </c>
      <c r="R26" s="9">
        <v>133255</v>
      </c>
      <c r="S26" s="9">
        <v>584283</v>
      </c>
      <c r="T26" s="9">
        <v>389064</v>
      </c>
    </row>
    <row r="27" spans="1:20" ht="15" customHeight="1">
      <c r="A27" s="3" t="s">
        <v>136</v>
      </c>
      <c r="B27" s="15">
        <v>784989</v>
      </c>
      <c r="C27" s="15">
        <v>600289</v>
      </c>
      <c r="D27" s="15">
        <v>921522</v>
      </c>
      <c r="E27" s="15">
        <v>636201</v>
      </c>
      <c r="F27" s="15">
        <v>583644</v>
      </c>
      <c r="G27" s="15">
        <v>704624</v>
      </c>
      <c r="H27" s="15">
        <v>1084124</v>
      </c>
      <c r="I27" s="15">
        <v>815138</v>
      </c>
      <c r="J27" s="8">
        <v>995027</v>
      </c>
      <c r="K27" s="9">
        <v>1257808</v>
      </c>
      <c r="L27" s="9">
        <v>676623</v>
      </c>
      <c r="M27" s="9">
        <v>481153</v>
      </c>
      <c r="N27" s="9">
        <v>942193</v>
      </c>
      <c r="O27" s="9">
        <v>828373</v>
      </c>
      <c r="P27" s="9">
        <v>1295841</v>
      </c>
      <c r="Q27" s="9">
        <v>1683423</v>
      </c>
      <c r="R27" s="9">
        <v>1901583</v>
      </c>
      <c r="S27" s="9">
        <v>1806210</v>
      </c>
      <c r="T27" s="9">
        <v>1826119</v>
      </c>
    </row>
    <row r="28" spans="1:20" ht="15" customHeight="1">
      <c r="A28" s="3" t="s">
        <v>137</v>
      </c>
      <c r="B28" s="15">
        <v>1143234</v>
      </c>
      <c r="C28" s="15">
        <v>1681885</v>
      </c>
      <c r="D28" s="15">
        <v>1949307</v>
      </c>
      <c r="E28" s="15">
        <v>1780369</v>
      </c>
      <c r="F28" s="15">
        <v>2211721</v>
      </c>
      <c r="G28" s="15">
        <v>2404623</v>
      </c>
      <c r="H28" s="15">
        <v>2568360</v>
      </c>
      <c r="I28" s="15">
        <v>3022746</v>
      </c>
      <c r="J28" s="8">
        <v>3157618</v>
      </c>
      <c r="K28" s="9">
        <v>3066842</v>
      </c>
      <c r="L28" s="9">
        <v>2914003</v>
      </c>
      <c r="M28" s="9">
        <v>3427646</v>
      </c>
      <c r="N28" s="9">
        <v>3194692</v>
      </c>
      <c r="O28" s="9">
        <v>2625191</v>
      </c>
      <c r="P28" s="9">
        <v>2532651</v>
      </c>
      <c r="Q28" s="9">
        <v>2422920</v>
      </c>
      <c r="R28" s="9">
        <v>2258540</v>
      </c>
      <c r="S28" s="9">
        <v>2178949</v>
      </c>
      <c r="T28" s="9">
        <v>2053210</v>
      </c>
    </row>
    <row r="29" spans="1:20" ht="15" customHeight="1">
      <c r="A29" s="3" t="s">
        <v>138</v>
      </c>
      <c r="B29" s="15">
        <v>821234</v>
      </c>
      <c r="C29" s="15">
        <v>774706</v>
      </c>
      <c r="D29" s="15">
        <v>903250</v>
      </c>
      <c r="E29" s="15">
        <v>1997900</v>
      </c>
      <c r="F29" s="15">
        <v>1600000</v>
      </c>
      <c r="G29" s="15">
        <v>2121300</v>
      </c>
      <c r="H29" s="15">
        <v>3258900</v>
      </c>
      <c r="I29" s="15">
        <v>2232000</v>
      </c>
      <c r="J29" s="8">
        <v>2479600</v>
      </c>
      <c r="K29" s="9">
        <v>2364600</v>
      </c>
      <c r="L29" s="9">
        <v>3474700</v>
      </c>
      <c r="M29" s="9">
        <v>1717600</v>
      </c>
      <c r="N29" s="9">
        <v>1953300</v>
      </c>
      <c r="O29" s="9">
        <v>1969327</v>
      </c>
      <c r="P29" s="9">
        <v>2202100</v>
      </c>
      <c r="Q29" s="9">
        <v>1888600</v>
      </c>
      <c r="R29" s="9">
        <v>2046400</v>
      </c>
      <c r="S29" s="9">
        <v>971700</v>
      </c>
      <c r="T29" s="9">
        <v>596500</v>
      </c>
    </row>
    <row r="30" spans="1:20" ht="15" customHeight="1">
      <c r="A30" s="3" t="s">
        <v>187</v>
      </c>
      <c r="B30" s="15"/>
      <c r="C30" s="74"/>
      <c r="D30" s="75"/>
      <c r="E30" s="15"/>
      <c r="F30" s="15"/>
      <c r="G30" s="15"/>
      <c r="H30" s="15"/>
      <c r="I30" s="15"/>
      <c r="J30" s="8"/>
      <c r="K30" s="9"/>
      <c r="L30" s="9"/>
      <c r="M30" s="9"/>
      <c r="N30" s="9">
        <v>130300</v>
      </c>
      <c r="O30" s="9">
        <v>112000</v>
      </c>
      <c r="P30" s="9">
        <v>110200</v>
      </c>
      <c r="Q30" s="9">
        <v>163200</v>
      </c>
      <c r="R30" s="9">
        <v>134000</v>
      </c>
      <c r="S30" s="9">
        <v>90000</v>
      </c>
      <c r="T30" s="9"/>
    </row>
    <row r="31" spans="1:20" ht="15" customHeight="1">
      <c r="A31" s="3" t="s">
        <v>188</v>
      </c>
      <c r="B31" s="15"/>
      <c r="C31" s="74"/>
      <c r="D31" s="75"/>
      <c r="E31" s="15"/>
      <c r="F31" s="15"/>
      <c r="G31" s="15"/>
      <c r="H31" s="15"/>
      <c r="I31" s="15"/>
      <c r="J31" s="8"/>
      <c r="K31" s="9"/>
      <c r="L31" s="9"/>
      <c r="M31" s="9"/>
      <c r="N31" s="9">
        <v>302400</v>
      </c>
      <c r="O31" s="9">
        <v>638900</v>
      </c>
      <c r="P31" s="9">
        <v>1205200</v>
      </c>
      <c r="Q31" s="9">
        <v>871900</v>
      </c>
      <c r="R31" s="9">
        <v>667200</v>
      </c>
      <c r="S31" s="9">
        <v>400000</v>
      </c>
      <c r="T31" s="9">
        <v>300000</v>
      </c>
    </row>
    <row r="32" spans="1:20" ht="15" customHeight="1">
      <c r="A32" s="3" t="s">
        <v>0</v>
      </c>
      <c r="B32" s="8">
        <f aca="true" t="shared" si="0" ref="B32:K32">SUM(B4:B29)-B16-B17</f>
        <v>17056112</v>
      </c>
      <c r="C32" s="73">
        <f t="shared" si="0"/>
        <v>17679907</v>
      </c>
      <c r="D32" s="10">
        <f t="shared" si="0"/>
        <v>19473509</v>
      </c>
      <c r="E32" s="8">
        <f t="shared" si="0"/>
        <v>21578873</v>
      </c>
      <c r="F32" s="8">
        <f t="shared" si="0"/>
        <v>21480918</v>
      </c>
      <c r="G32" s="8">
        <f t="shared" si="0"/>
        <v>21125127</v>
      </c>
      <c r="H32" s="8">
        <f t="shared" si="0"/>
        <v>23470989</v>
      </c>
      <c r="I32" s="8">
        <f t="shared" si="0"/>
        <v>24055639</v>
      </c>
      <c r="J32" s="8">
        <f t="shared" si="0"/>
        <v>24773824</v>
      </c>
      <c r="K32" s="8">
        <f t="shared" si="0"/>
        <v>24546957</v>
      </c>
      <c r="L32" s="8">
        <f aca="true" t="shared" si="1" ref="L32:Q32">SUM(L4:L29)-L16-L17</f>
        <v>26187157</v>
      </c>
      <c r="M32" s="8">
        <f t="shared" si="1"/>
        <v>25105406</v>
      </c>
      <c r="N32" s="8">
        <f t="shared" si="1"/>
        <v>23895794</v>
      </c>
      <c r="O32" s="8">
        <f t="shared" si="1"/>
        <v>23208539</v>
      </c>
      <c r="P32" s="8">
        <f t="shared" si="1"/>
        <v>23178846</v>
      </c>
      <c r="Q32" s="8">
        <f t="shared" si="1"/>
        <v>22973557</v>
      </c>
      <c r="R32" s="8">
        <f>SUM(R4:R29)-R16-R17</f>
        <v>23146279</v>
      </c>
      <c r="S32" s="8">
        <f>SUM(S4:S29)-S16-S17</f>
        <v>23428671</v>
      </c>
      <c r="T32" s="8">
        <f>SUM(T4:T29)-T16-T17</f>
        <v>23839112</v>
      </c>
    </row>
    <row r="33" spans="1:20" ht="15" customHeight="1">
      <c r="A33" s="3" t="s">
        <v>1</v>
      </c>
      <c r="B33" s="15">
        <f aca="true" t="shared" si="2" ref="B33:L33">+B4+B5+B6+B9+B10+B11+B12+B13+B14+B15+B18</f>
        <v>11053062</v>
      </c>
      <c r="C33" s="15">
        <f t="shared" si="2"/>
        <v>11792810</v>
      </c>
      <c r="D33" s="15">
        <f>+D4+D5+D6+D9+D10+D11+D12+D13+D14+D15+D18</f>
        <v>12245940</v>
      </c>
      <c r="E33" s="15">
        <f>+E4+E5+E6+E9+E10+E11+E12+E13+E14+E15+E18</f>
        <v>13107626</v>
      </c>
      <c r="F33" s="15">
        <f t="shared" si="2"/>
        <v>12614235</v>
      </c>
      <c r="G33" s="15">
        <f t="shared" si="2"/>
        <v>12717511</v>
      </c>
      <c r="H33" s="15">
        <f t="shared" si="2"/>
        <v>13423146</v>
      </c>
      <c r="I33" s="15">
        <f t="shared" si="2"/>
        <v>14157254</v>
      </c>
      <c r="J33" s="12">
        <f t="shared" si="2"/>
        <v>14671818</v>
      </c>
      <c r="K33" s="12">
        <f t="shared" si="2"/>
        <v>14377976</v>
      </c>
      <c r="L33" s="12">
        <f t="shared" si="2"/>
        <v>15171423</v>
      </c>
      <c r="M33" s="12">
        <f>+M4+M5+M6+M9+M10+M11+M12+M13+M14+M15+M18</f>
        <v>15496356</v>
      </c>
      <c r="N33" s="12">
        <f>+N4+N5+N6+N9+N10+N11+N12+N13+N14+N15+N18</f>
        <v>15088990</v>
      </c>
      <c r="O33" s="12">
        <f>+O4+O5+O6+O9+O10+O11+O12+O13+O14+O15+O18</f>
        <v>14513501</v>
      </c>
      <c r="P33" s="12">
        <f>+P4+P5+P6+P9+P10+P11+P12+P13+P14+P15+P18</f>
        <v>14132914</v>
      </c>
      <c r="Q33" s="12">
        <f>SUM(Q4:Q15)+Q18</f>
        <v>13895346</v>
      </c>
      <c r="R33" s="12">
        <f>SUM(R4:R15)+R18</f>
        <v>13871317</v>
      </c>
      <c r="S33" s="12">
        <f>SUM(S4:S15)+S18</f>
        <v>15026197</v>
      </c>
      <c r="T33" s="12">
        <f>SUM(T4:T15)+T18</f>
        <v>15316242</v>
      </c>
    </row>
    <row r="34" spans="1:20" ht="15" customHeight="1">
      <c r="A34" s="3" t="s">
        <v>174</v>
      </c>
      <c r="B34" s="15">
        <f aca="true" t="shared" si="3" ref="B34:I34">SUM(B19:B29)</f>
        <v>6003050</v>
      </c>
      <c r="C34" s="15">
        <f t="shared" si="3"/>
        <v>5887097</v>
      </c>
      <c r="D34" s="15">
        <f t="shared" si="3"/>
        <v>7227569</v>
      </c>
      <c r="E34" s="15">
        <f t="shared" si="3"/>
        <v>8471247</v>
      </c>
      <c r="F34" s="15">
        <f t="shared" si="3"/>
        <v>8866683</v>
      </c>
      <c r="G34" s="15">
        <f t="shared" si="3"/>
        <v>8407616</v>
      </c>
      <c r="H34" s="15">
        <f t="shared" si="3"/>
        <v>10047843</v>
      </c>
      <c r="I34" s="15">
        <f t="shared" si="3"/>
        <v>9898385</v>
      </c>
      <c r="J34" s="12">
        <f aca="true" t="shared" si="4" ref="J34:O34">SUM(J19:J29)</f>
        <v>10102006</v>
      </c>
      <c r="K34" s="12">
        <f t="shared" si="4"/>
        <v>10168981</v>
      </c>
      <c r="L34" s="12">
        <f t="shared" si="4"/>
        <v>11015734</v>
      </c>
      <c r="M34" s="12">
        <f t="shared" si="4"/>
        <v>9609050</v>
      </c>
      <c r="N34" s="12">
        <f t="shared" si="4"/>
        <v>8806804</v>
      </c>
      <c r="O34" s="12">
        <f t="shared" si="4"/>
        <v>8695038</v>
      </c>
      <c r="P34" s="12">
        <f>SUM(P19:P29)</f>
        <v>9045932</v>
      </c>
      <c r="Q34" s="12">
        <f>SUM(Q19:Q29)</f>
        <v>9078211</v>
      </c>
      <c r="R34" s="12">
        <f>SUM(R19:R29)</f>
        <v>9274962</v>
      </c>
      <c r="S34" s="12">
        <f>SUM(S19:S29)</f>
        <v>8402474</v>
      </c>
      <c r="T34" s="12">
        <f>SUM(T19:T29)</f>
        <v>8522870</v>
      </c>
    </row>
    <row r="35" spans="1:20" ht="15" customHeight="1">
      <c r="A35" s="3" t="s">
        <v>12</v>
      </c>
      <c r="B35" s="15">
        <f aca="true" t="shared" si="5" ref="B35:L35">+B4+B19+B20+B21+B24+B25+B26+B27+B28</f>
        <v>11841477</v>
      </c>
      <c r="C35" s="15">
        <f t="shared" si="5"/>
        <v>12841499</v>
      </c>
      <c r="D35" s="15">
        <f t="shared" si="5"/>
        <v>14405081</v>
      </c>
      <c r="E35" s="15">
        <f t="shared" si="5"/>
        <v>14909326</v>
      </c>
      <c r="F35" s="15">
        <f t="shared" si="5"/>
        <v>15591986</v>
      </c>
      <c r="G35" s="15">
        <f t="shared" si="5"/>
        <v>14715695</v>
      </c>
      <c r="H35" s="15">
        <f t="shared" si="5"/>
        <v>15602355</v>
      </c>
      <c r="I35" s="15">
        <f t="shared" si="5"/>
        <v>16453129</v>
      </c>
      <c r="J35" s="12">
        <f t="shared" si="5"/>
        <v>17418134</v>
      </c>
      <c r="K35" s="12">
        <f t="shared" si="5"/>
        <v>16794314</v>
      </c>
      <c r="L35" s="12">
        <f t="shared" si="5"/>
        <v>15696410</v>
      </c>
      <c r="M35" s="12">
        <f aca="true" t="shared" si="6" ref="M35:R35">+M4+M19+M20+M21+M24+M25+M26+M27+M28</f>
        <v>16926704</v>
      </c>
      <c r="N35" s="12">
        <f t="shared" si="6"/>
        <v>15951020</v>
      </c>
      <c r="O35" s="12">
        <f t="shared" si="6"/>
        <v>15233319</v>
      </c>
      <c r="P35" s="12">
        <f t="shared" si="6"/>
        <v>15350523</v>
      </c>
      <c r="Q35" s="12">
        <f t="shared" si="6"/>
        <v>15874166</v>
      </c>
      <c r="R35" s="12">
        <f t="shared" si="6"/>
        <v>16364096</v>
      </c>
      <c r="S35" s="12">
        <f>+S4+S19+S20+S21+S24+S25+S26+S27+S28</f>
        <v>17637896</v>
      </c>
      <c r="T35" s="12">
        <f>+T4+T19+T20+T21+T24+T25+T26+T27+T28</f>
        <v>18416929</v>
      </c>
    </row>
    <row r="36" spans="1:20" ht="15" customHeight="1">
      <c r="A36" s="3" t="s">
        <v>11</v>
      </c>
      <c r="B36" s="12">
        <f aca="true" t="shared" si="7" ref="B36:K36">SUM(B5:B18)-B16-B17+B22+B23+B29</f>
        <v>5214635</v>
      </c>
      <c r="C36" s="12">
        <f t="shared" si="7"/>
        <v>4838408</v>
      </c>
      <c r="D36" s="12">
        <f t="shared" si="7"/>
        <v>5068428</v>
      </c>
      <c r="E36" s="12">
        <f t="shared" si="7"/>
        <v>6669547</v>
      </c>
      <c r="F36" s="12">
        <f t="shared" si="7"/>
        <v>5888932</v>
      </c>
      <c r="G36" s="12">
        <f t="shared" si="7"/>
        <v>6409432</v>
      </c>
      <c r="H36" s="12">
        <f t="shared" si="7"/>
        <v>7868634</v>
      </c>
      <c r="I36" s="12">
        <f t="shared" si="7"/>
        <v>7602510</v>
      </c>
      <c r="J36" s="12">
        <f t="shared" si="7"/>
        <v>7355690</v>
      </c>
      <c r="K36" s="12">
        <f t="shared" si="7"/>
        <v>7752643</v>
      </c>
      <c r="L36" s="12">
        <f aca="true" t="shared" si="8" ref="L36:Q36">SUM(L5:L18)-L16-L17+L22+L23+L29</f>
        <v>10490747</v>
      </c>
      <c r="M36" s="12">
        <f t="shared" si="8"/>
        <v>8178702</v>
      </c>
      <c r="N36" s="12">
        <f t="shared" si="8"/>
        <v>7944774</v>
      </c>
      <c r="O36" s="12">
        <f t="shared" si="8"/>
        <v>7975220</v>
      </c>
      <c r="P36" s="12">
        <f t="shared" si="8"/>
        <v>7828323</v>
      </c>
      <c r="Q36" s="12">
        <f t="shared" si="8"/>
        <v>7099391</v>
      </c>
      <c r="R36" s="12">
        <f>SUM(R5:R18)-R16-R17+R22+R23+R29</f>
        <v>6782183</v>
      </c>
      <c r="S36" s="12">
        <f>SUM(S5:S18)-S16-S17+S22+S23+S29</f>
        <v>5790775</v>
      </c>
      <c r="T36" s="12">
        <f>SUM(T5:T18)-T16-T17+T22+T23+T29</f>
        <v>5422183</v>
      </c>
    </row>
    <row r="37" spans="1:20" ht="15" customHeight="1">
      <c r="A37" s="28" t="s">
        <v>97</v>
      </c>
      <c r="L37" s="29"/>
      <c r="M37" s="70" t="str">
        <f>'財政指標'!$M$1</f>
        <v>真岡市</v>
      </c>
      <c r="O37" s="70"/>
      <c r="P37" s="70"/>
      <c r="Q37" s="70"/>
      <c r="R37" s="70"/>
      <c r="S37" s="70"/>
      <c r="T37" s="70" t="str">
        <f>'財政指標'!$M$1</f>
        <v>真岡市</v>
      </c>
    </row>
    <row r="38" spans="14:20" ht="15" customHeight="1">
      <c r="N38" s="66"/>
      <c r="O38" s="66"/>
      <c r="P38" s="66"/>
      <c r="Q38" s="66"/>
      <c r="R38" s="66"/>
      <c r="S38" s="66"/>
      <c r="T38" s="66"/>
    </row>
    <row r="39" spans="1:20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177</v>
      </c>
      <c r="N39" s="2" t="s">
        <v>184</v>
      </c>
      <c r="O39" s="2" t="s">
        <v>185</v>
      </c>
      <c r="P39" s="2" t="s">
        <v>186</v>
      </c>
      <c r="Q39" s="2" t="s">
        <v>193</v>
      </c>
      <c r="R39" s="2" t="s">
        <v>196</v>
      </c>
      <c r="S39" s="2" t="s">
        <v>197</v>
      </c>
      <c r="T39" s="2" t="s">
        <v>204</v>
      </c>
    </row>
    <row r="40" spans="1:20" ht="15" customHeight="1">
      <c r="A40" s="3" t="s">
        <v>116</v>
      </c>
      <c r="B40" s="26">
        <f>+B4/$B$32*100</f>
        <v>51.251510309031744</v>
      </c>
      <c r="C40" s="26">
        <f aca="true" t="shared" si="9" ref="C40:D42">+C4/C$32*100</f>
        <v>53.579280705492394</v>
      </c>
      <c r="D40" s="26">
        <f t="shared" si="9"/>
        <v>50.53386628984021</v>
      </c>
      <c r="E40" s="26">
        <f aca="true" t="shared" si="10" ref="E40:L40">+E4/E$32*100</f>
        <v>48.87216306430832</v>
      </c>
      <c r="F40" s="26">
        <f t="shared" si="10"/>
        <v>49.88417627216863</v>
      </c>
      <c r="G40" s="26">
        <f t="shared" si="10"/>
        <v>49.7588629881373</v>
      </c>
      <c r="H40" s="26">
        <f t="shared" si="10"/>
        <v>46.40903713090233</v>
      </c>
      <c r="I40" s="26">
        <f t="shared" si="10"/>
        <v>47.026653501077234</v>
      </c>
      <c r="J40" s="26">
        <f t="shared" si="10"/>
        <v>48.58343629146635</v>
      </c>
      <c r="K40" s="26">
        <f t="shared" si="10"/>
        <v>46.918279931805806</v>
      </c>
      <c r="L40" s="26">
        <f t="shared" si="10"/>
        <v>43.63545840428573</v>
      </c>
      <c r="M40" s="26">
        <f aca="true" t="shared" si="11" ref="M40:Q42">+M4/M$32*100</f>
        <v>44.410108324876326</v>
      </c>
      <c r="N40" s="26">
        <f t="shared" si="11"/>
        <v>46.37619909177322</v>
      </c>
      <c r="O40" s="26">
        <f t="shared" si="11"/>
        <v>46.480194207830145</v>
      </c>
      <c r="P40" s="26">
        <f t="shared" si="11"/>
        <v>46.230459445651434</v>
      </c>
      <c r="Q40" s="26">
        <f t="shared" si="11"/>
        <v>47.481619846678505</v>
      </c>
      <c r="R40" s="26">
        <f aca="true" t="shared" si="12" ref="R40:S42">+R4/R$32*100</f>
        <v>48.69315279574743</v>
      </c>
      <c r="S40" s="26">
        <f t="shared" si="12"/>
        <v>53.156523475019135</v>
      </c>
      <c r="T40" s="26">
        <f>+T4/T$32*100</f>
        <v>56.79062626158222</v>
      </c>
    </row>
    <row r="41" spans="1:20" ht="15" customHeight="1">
      <c r="A41" s="3" t="s">
        <v>117</v>
      </c>
      <c r="B41" s="26">
        <f>+B5/$B$32*100</f>
        <v>3.661901375882147</v>
      </c>
      <c r="C41" s="26">
        <f t="shared" si="9"/>
        <v>3.5720210519206916</v>
      </c>
      <c r="D41" s="26">
        <f t="shared" si="9"/>
        <v>2.934103966573256</v>
      </c>
      <c r="E41" s="26">
        <f aca="true" t="shared" si="13" ref="E41:L41">+E5/E$32*100</f>
        <v>2.4420274404506666</v>
      </c>
      <c r="F41" s="26">
        <f t="shared" si="13"/>
        <v>2.6586899126005696</v>
      </c>
      <c r="G41" s="26">
        <f t="shared" si="13"/>
        <v>2.780201037371278</v>
      </c>
      <c r="H41" s="26">
        <f t="shared" si="13"/>
        <v>2.592630417065084</v>
      </c>
      <c r="I41" s="26">
        <f t="shared" si="13"/>
        <v>2.634662916250115</v>
      </c>
      <c r="J41" s="26">
        <f t="shared" si="13"/>
        <v>1.6756395782903764</v>
      </c>
      <c r="K41" s="26">
        <f t="shared" si="13"/>
        <v>1.2748667788027657</v>
      </c>
      <c r="L41" s="26">
        <f t="shared" si="13"/>
        <v>1.2321383340696357</v>
      </c>
      <c r="M41" s="26">
        <f t="shared" si="11"/>
        <v>1.3298570037066917</v>
      </c>
      <c r="N41" s="26">
        <f t="shared" si="11"/>
        <v>1.4190991100776982</v>
      </c>
      <c r="O41" s="26">
        <f t="shared" si="11"/>
        <v>1.4755646617824585</v>
      </c>
      <c r="P41" s="26">
        <f t="shared" si="11"/>
        <v>1.5751776425797903</v>
      </c>
      <c r="Q41" s="26">
        <f t="shared" si="11"/>
        <v>2.157332449650701</v>
      </c>
      <c r="R41" s="26">
        <f t="shared" si="12"/>
        <v>2.6518862923928292</v>
      </c>
      <c r="S41" s="26">
        <f t="shared" si="12"/>
        <v>3.82519349902519</v>
      </c>
      <c r="T41" s="26">
        <f>+T5/T$32*100</f>
        <v>1.6037342330536473</v>
      </c>
    </row>
    <row r="42" spans="1:20" ht="15" customHeight="1">
      <c r="A42" s="3" t="s">
        <v>190</v>
      </c>
      <c r="B42" s="26">
        <f>+B6/$B$32*100</f>
        <v>0.6521415900646056</v>
      </c>
      <c r="C42" s="26">
        <f t="shared" si="9"/>
        <v>1.3979259053794797</v>
      </c>
      <c r="D42" s="26">
        <f t="shared" si="9"/>
        <v>1.4079588840408783</v>
      </c>
      <c r="E42" s="26">
        <f aca="true" t="shared" si="14" ref="E42:L42">+E6/E$32*100</f>
        <v>0.9057192189786742</v>
      </c>
      <c r="F42" s="26">
        <f t="shared" si="14"/>
        <v>0.9548707369023987</v>
      </c>
      <c r="G42" s="26">
        <f t="shared" si="14"/>
        <v>1.2700988732517442</v>
      </c>
      <c r="H42" s="26">
        <f t="shared" si="14"/>
        <v>0.8158923341491917</v>
      </c>
      <c r="I42" s="26">
        <f t="shared" si="14"/>
        <v>0.4498903562694801</v>
      </c>
      <c r="J42" s="26">
        <f t="shared" si="14"/>
        <v>0.35181488332200955</v>
      </c>
      <c r="K42" s="26">
        <f t="shared" si="14"/>
        <v>0.28624729329993936</v>
      </c>
      <c r="L42" s="26">
        <f t="shared" si="14"/>
        <v>0.25442242546604044</v>
      </c>
      <c r="M42" s="26">
        <f t="shared" si="11"/>
        <v>1.1250007269350673</v>
      </c>
      <c r="N42" s="26">
        <f t="shared" si="11"/>
        <v>1.1926282926610432</v>
      </c>
      <c r="O42" s="26">
        <f t="shared" si="11"/>
        <v>0.38840445751453806</v>
      </c>
      <c r="P42" s="26">
        <f t="shared" si="11"/>
        <v>0.2689478156073862</v>
      </c>
      <c r="Q42" s="26">
        <f t="shared" si="11"/>
        <v>0.2717080337189404</v>
      </c>
      <c r="R42" s="26">
        <f t="shared" si="12"/>
        <v>0.15759336522298034</v>
      </c>
      <c r="S42" s="26">
        <f t="shared" si="12"/>
        <v>0.10786356597008853</v>
      </c>
      <c r="T42" s="26">
        <f>+T6/T$32*100</f>
        <v>0.14313452615181305</v>
      </c>
    </row>
    <row r="43" spans="1:20" ht="15" customHeight="1">
      <c r="A43" s="3" t="s">
        <v>191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5" ref="Q43:R67">+Q7/Q$32*100</f>
        <v>0.04239656923827686</v>
      </c>
      <c r="R43" s="26">
        <f t="shared" si="15"/>
        <v>0.07458650265124689</v>
      </c>
      <c r="S43" s="26">
        <f aca="true" t="shared" si="16" ref="S43:T67">+S7/S$32*100</f>
        <v>0.11609706756307261</v>
      </c>
      <c r="T43" s="26">
        <f t="shared" si="16"/>
        <v>0.12685875212130385</v>
      </c>
    </row>
    <row r="44" spans="1:20" ht="15" customHeight="1">
      <c r="A44" s="3" t="s">
        <v>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5"/>
        <v>0.049535211286610946</v>
      </c>
      <c r="R44" s="26">
        <f t="shared" si="15"/>
        <v>0.11081694815827632</v>
      </c>
      <c r="S44" s="26">
        <f t="shared" si="16"/>
        <v>0.08508805300992105</v>
      </c>
      <c r="T44" s="26">
        <f t="shared" si="16"/>
        <v>0.07347169642896095</v>
      </c>
    </row>
    <row r="45" spans="1:20" ht="15" customHeight="1">
      <c r="A45" s="3" t="s">
        <v>118</v>
      </c>
      <c r="B45" s="26">
        <f aca="true" t="shared" si="17" ref="B45:B65">+B9/$B$32*100</f>
        <v>0</v>
      </c>
      <c r="C45" s="26">
        <f aca="true" t="shared" si="18" ref="C45:D65">+C9/C$32*100</f>
        <v>0</v>
      </c>
      <c r="D45" s="26">
        <f t="shared" si="18"/>
        <v>0</v>
      </c>
      <c r="E45" s="26">
        <f aca="true" t="shared" si="19" ref="E45:L45">+E9/E$32*100</f>
        <v>0</v>
      </c>
      <c r="F45" s="26">
        <f t="shared" si="19"/>
        <v>0</v>
      </c>
      <c r="G45" s="26">
        <f t="shared" si="19"/>
        <v>0</v>
      </c>
      <c r="H45" s="26">
        <f t="shared" si="19"/>
        <v>0</v>
      </c>
      <c r="I45" s="26">
        <f t="shared" si="19"/>
        <v>0</v>
      </c>
      <c r="J45" s="26">
        <f t="shared" si="19"/>
        <v>0.6406560408276091</v>
      </c>
      <c r="K45" s="26">
        <f t="shared" si="19"/>
        <v>2.841162755937528</v>
      </c>
      <c r="L45" s="26">
        <f t="shared" si="19"/>
        <v>2.5267538587713054</v>
      </c>
      <c r="M45" s="26">
        <f aca="true" t="shared" si="20" ref="M45:P65">+M9/M$32*100</f>
        <v>2.718040090648205</v>
      </c>
      <c r="N45" s="26">
        <f t="shared" si="20"/>
        <v>2.7837702316985156</v>
      </c>
      <c r="O45" s="26">
        <f t="shared" si="20"/>
        <v>2.518318796370594</v>
      </c>
      <c r="P45" s="26">
        <f t="shared" si="20"/>
        <v>2.802456170596241</v>
      </c>
      <c r="Q45" s="26">
        <f t="shared" si="15"/>
        <v>3.1203874959371767</v>
      </c>
      <c r="R45" s="26">
        <f t="shared" si="15"/>
        <v>2.860477055512897</v>
      </c>
      <c r="S45" s="26">
        <f t="shared" si="16"/>
        <v>2.945835041176685</v>
      </c>
      <c r="T45" s="26">
        <f t="shared" si="16"/>
        <v>2.8919281892714794</v>
      </c>
    </row>
    <row r="46" spans="1:20" ht="15" customHeight="1">
      <c r="A46" s="3" t="s">
        <v>119</v>
      </c>
      <c r="B46" s="26">
        <f t="shared" si="17"/>
        <v>0.07919155315115192</v>
      </c>
      <c r="C46" s="26">
        <f t="shared" si="18"/>
        <v>0.08500610325608612</v>
      </c>
      <c r="D46" s="26">
        <f t="shared" si="18"/>
        <v>0.11206506233673655</v>
      </c>
      <c r="E46" s="26">
        <f aca="true" t="shared" si="21" ref="E46:L46">+E10/E$32*100</f>
        <v>0.20477899842127995</v>
      </c>
      <c r="F46" s="26">
        <f t="shared" si="21"/>
        <v>0.19501959832442917</v>
      </c>
      <c r="G46" s="26">
        <f t="shared" si="21"/>
        <v>0.19171955747295627</v>
      </c>
      <c r="H46" s="26">
        <f t="shared" si="21"/>
        <v>0.14934181086276338</v>
      </c>
      <c r="I46" s="26">
        <f t="shared" si="21"/>
        <v>0.12873073128508453</v>
      </c>
      <c r="J46" s="26">
        <f t="shared" si="21"/>
        <v>0.1222540371643877</v>
      </c>
      <c r="K46" s="26">
        <f t="shared" si="21"/>
        <v>0.1240683315654971</v>
      </c>
      <c r="L46" s="26">
        <f t="shared" si="21"/>
        <v>0.1074190680569105</v>
      </c>
      <c r="M46" s="26">
        <f t="shared" si="20"/>
        <v>0.09913402714937174</v>
      </c>
      <c r="N46" s="26">
        <f t="shared" si="20"/>
        <v>0.09017068024607176</v>
      </c>
      <c r="O46" s="26">
        <f t="shared" si="20"/>
        <v>0.08776511093610848</v>
      </c>
      <c r="P46" s="26">
        <f t="shared" si="20"/>
        <v>0.07647490302148778</v>
      </c>
      <c r="Q46" s="26">
        <f t="shared" si="15"/>
        <v>0.09130497293039994</v>
      </c>
      <c r="R46" s="26">
        <f t="shared" si="15"/>
        <v>0.09068412248897544</v>
      </c>
      <c r="S46" s="26">
        <f t="shared" si="16"/>
        <v>0.08865206225312568</v>
      </c>
      <c r="T46" s="26">
        <f t="shared" si="16"/>
        <v>0.09066612883902724</v>
      </c>
    </row>
    <row r="47" spans="1:20" ht="15" customHeight="1">
      <c r="A47" s="3" t="s">
        <v>120</v>
      </c>
      <c r="B47" s="26">
        <f t="shared" si="17"/>
        <v>0</v>
      </c>
      <c r="C47" s="26">
        <f t="shared" si="18"/>
        <v>0</v>
      </c>
      <c r="D47" s="26">
        <f t="shared" si="18"/>
        <v>0.010686312364145568</v>
      </c>
      <c r="E47" s="26">
        <f aca="true" t="shared" si="22" ref="E47:L47">+E11/E$32*100</f>
        <v>0.0181705504267994</v>
      </c>
      <c r="F47" s="26">
        <f t="shared" si="22"/>
        <v>0.016214390837486554</v>
      </c>
      <c r="G47" s="26">
        <f t="shared" si="22"/>
        <v>0.015881561327418293</v>
      </c>
      <c r="H47" s="26">
        <f t="shared" si="22"/>
        <v>0.013327090733159989</v>
      </c>
      <c r="I47" s="26">
        <f t="shared" si="22"/>
        <v>0.011136681923103351</v>
      </c>
      <c r="J47" s="26">
        <f t="shared" si="22"/>
        <v>0.02323016422494969</v>
      </c>
      <c r="K47" s="26">
        <f t="shared" si="22"/>
        <v>0.02364855244582862</v>
      </c>
      <c r="L47" s="26">
        <f t="shared" si="22"/>
        <v>0.020872827088484633</v>
      </c>
      <c r="M47" s="26">
        <f t="shared" si="20"/>
        <v>0.005867262214361321</v>
      </c>
      <c r="N47" s="26">
        <f t="shared" si="20"/>
        <v>0.0007490858014594535</v>
      </c>
      <c r="O47" s="26">
        <f t="shared" si="20"/>
        <v>0</v>
      </c>
      <c r="P47" s="26">
        <f t="shared" si="20"/>
        <v>0</v>
      </c>
      <c r="Q47" s="26">
        <f t="shared" si="15"/>
        <v>4.352830517276885E-06</v>
      </c>
      <c r="R47" s="26">
        <f t="shared" si="15"/>
        <v>4.320348856073152E-06</v>
      </c>
      <c r="S47" s="26">
        <f t="shared" si="16"/>
        <v>4.268274542760023E-06</v>
      </c>
      <c r="T47" s="26">
        <f t="shared" si="16"/>
        <v>4.194787121265255E-06</v>
      </c>
    </row>
    <row r="48" spans="1:20" ht="15" customHeight="1">
      <c r="A48" s="3" t="s">
        <v>121</v>
      </c>
      <c r="B48" s="26">
        <f t="shared" si="17"/>
        <v>1.5470172803743316</v>
      </c>
      <c r="C48" s="26">
        <f t="shared" si="18"/>
        <v>1.5838262045156686</v>
      </c>
      <c r="D48" s="26">
        <f t="shared" si="18"/>
        <v>1.5165474286118645</v>
      </c>
      <c r="E48" s="26">
        <f aca="true" t="shared" si="23" ref="E48:L48">+E12/E$32*100</f>
        <v>1.268513883927117</v>
      </c>
      <c r="F48" s="26">
        <f t="shared" si="23"/>
        <v>1.0974996506201458</v>
      </c>
      <c r="G48" s="26">
        <f t="shared" si="23"/>
        <v>1.2778526727910322</v>
      </c>
      <c r="H48" s="26">
        <f t="shared" si="23"/>
        <v>1.2496235245988143</v>
      </c>
      <c r="I48" s="26">
        <f t="shared" si="23"/>
        <v>1.238428960461204</v>
      </c>
      <c r="J48" s="26">
        <f t="shared" si="23"/>
        <v>1.0162742740079207</v>
      </c>
      <c r="K48" s="26">
        <f t="shared" si="23"/>
        <v>0.9419782663895976</v>
      </c>
      <c r="L48" s="26">
        <f t="shared" si="23"/>
        <v>0.8821805284170404</v>
      </c>
      <c r="M48" s="26">
        <f t="shared" si="20"/>
        <v>0.8758312851024994</v>
      </c>
      <c r="N48" s="26">
        <f t="shared" si="20"/>
        <v>0.9606167512157161</v>
      </c>
      <c r="O48" s="26">
        <f t="shared" si="20"/>
        <v>0.8756604627288257</v>
      </c>
      <c r="P48" s="26">
        <f t="shared" si="20"/>
        <v>1.0026556110688167</v>
      </c>
      <c r="Q48" s="26">
        <f t="shared" si="15"/>
        <v>0.9551328947450323</v>
      </c>
      <c r="R48" s="26">
        <f t="shared" si="15"/>
        <v>1.010404307318684</v>
      </c>
      <c r="S48" s="26">
        <f t="shared" si="16"/>
        <v>0.9507538861252521</v>
      </c>
      <c r="T48" s="26">
        <f t="shared" si="16"/>
        <v>0.9484623420536806</v>
      </c>
    </row>
    <row r="49" spans="1:20" ht="15" customHeight="1">
      <c r="A49" s="3" t="s">
        <v>122</v>
      </c>
      <c r="B49" s="26">
        <f t="shared" si="17"/>
        <v>0</v>
      </c>
      <c r="C49" s="26">
        <f t="shared" si="18"/>
        <v>0</v>
      </c>
      <c r="D49" s="26">
        <f t="shared" si="18"/>
        <v>0</v>
      </c>
      <c r="E49" s="26">
        <f aca="true" t="shared" si="24" ref="E49:L49">+E13/E$32*100</f>
        <v>0</v>
      </c>
      <c r="F49" s="26">
        <f t="shared" si="24"/>
        <v>0</v>
      </c>
      <c r="G49" s="26">
        <f t="shared" si="24"/>
        <v>0</v>
      </c>
      <c r="H49" s="26">
        <f t="shared" si="24"/>
        <v>0</v>
      </c>
      <c r="I49" s="26">
        <f t="shared" si="24"/>
        <v>0</v>
      </c>
      <c r="J49" s="26">
        <f t="shared" si="24"/>
        <v>0</v>
      </c>
      <c r="K49" s="26">
        <f t="shared" si="24"/>
        <v>0</v>
      </c>
      <c r="L49" s="26">
        <f t="shared" si="24"/>
        <v>0</v>
      </c>
      <c r="M49" s="26">
        <f t="shared" si="20"/>
        <v>0</v>
      </c>
      <c r="N49" s="26">
        <f t="shared" si="20"/>
        <v>0</v>
      </c>
      <c r="O49" s="26">
        <f t="shared" si="20"/>
        <v>0</v>
      </c>
      <c r="P49" s="26">
        <f t="shared" si="20"/>
        <v>0</v>
      </c>
      <c r="Q49" s="26">
        <f t="shared" si="15"/>
        <v>4.352830517276885E-06</v>
      </c>
      <c r="R49" s="26">
        <f t="shared" si="15"/>
        <v>4.320348856073152E-06</v>
      </c>
      <c r="S49" s="26">
        <f t="shared" si="16"/>
        <v>4.268274542760023E-06</v>
      </c>
      <c r="T49" s="26">
        <f t="shared" si="16"/>
        <v>4.194787121265255E-06</v>
      </c>
    </row>
    <row r="50" spans="1:20" ht="15" customHeight="1">
      <c r="A50" s="3" t="s">
        <v>123</v>
      </c>
      <c r="B50" s="26">
        <f t="shared" si="17"/>
        <v>0</v>
      </c>
      <c r="C50" s="26">
        <f t="shared" si="18"/>
        <v>0</v>
      </c>
      <c r="D50" s="26">
        <f t="shared" si="18"/>
        <v>0</v>
      </c>
      <c r="E50" s="26">
        <f aca="true" t="shared" si="25" ref="E50:L50">+E14/E$32*100</f>
        <v>0</v>
      </c>
      <c r="F50" s="26">
        <f t="shared" si="25"/>
        <v>0</v>
      </c>
      <c r="G50" s="26">
        <f t="shared" si="25"/>
        <v>0</v>
      </c>
      <c r="H50" s="26">
        <f t="shared" si="25"/>
        <v>0</v>
      </c>
      <c r="I50" s="26">
        <f t="shared" si="25"/>
        <v>0</v>
      </c>
      <c r="J50" s="26">
        <f t="shared" si="25"/>
        <v>0</v>
      </c>
      <c r="K50" s="26">
        <f t="shared" si="25"/>
        <v>0</v>
      </c>
      <c r="L50" s="26">
        <f t="shared" si="25"/>
        <v>0.7633398310477155</v>
      </c>
      <c r="M50" s="26">
        <f t="shared" si="20"/>
        <v>1.2031512256762549</v>
      </c>
      <c r="N50" s="26">
        <f t="shared" si="20"/>
        <v>1.4221791500211292</v>
      </c>
      <c r="O50" s="26">
        <f t="shared" si="20"/>
        <v>1.2602430510597844</v>
      </c>
      <c r="P50" s="26">
        <f t="shared" si="20"/>
        <v>1.2917985649501273</v>
      </c>
      <c r="Q50" s="26">
        <f t="shared" si="15"/>
        <v>1.4060339023687103</v>
      </c>
      <c r="R50" s="26">
        <f t="shared" si="15"/>
        <v>1.5060779315759565</v>
      </c>
      <c r="S50" s="26">
        <f t="shared" si="16"/>
        <v>1.2932914547308296</v>
      </c>
      <c r="T50" s="26">
        <f t="shared" si="16"/>
        <v>0.3461706123952939</v>
      </c>
    </row>
    <row r="51" spans="1:20" ht="15" customHeight="1">
      <c r="A51" s="3" t="s">
        <v>124</v>
      </c>
      <c r="B51" s="26">
        <f t="shared" si="17"/>
        <v>7.544263311591763</v>
      </c>
      <c r="C51" s="26">
        <f t="shared" si="18"/>
        <v>6.408647964041893</v>
      </c>
      <c r="D51" s="26">
        <f t="shared" si="18"/>
        <v>6.287639274462553</v>
      </c>
      <c r="E51" s="26">
        <f aca="true" t="shared" si="26" ref="E51:L51">+E15/E$32*100</f>
        <v>6.959682278124533</v>
      </c>
      <c r="F51" s="26">
        <f t="shared" si="26"/>
        <v>3.8435601309031577</v>
      </c>
      <c r="G51" s="26">
        <f t="shared" si="26"/>
        <v>4.828378073182708</v>
      </c>
      <c r="H51" s="26">
        <f t="shared" si="26"/>
        <v>5.890846781104963</v>
      </c>
      <c r="I51" s="26">
        <f t="shared" si="26"/>
        <v>7.294115113716164</v>
      </c>
      <c r="J51" s="26">
        <f t="shared" si="26"/>
        <v>6.742330130382779</v>
      </c>
      <c r="K51" s="26">
        <f t="shared" si="26"/>
        <v>6.095162834236439</v>
      </c>
      <c r="L51" s="26">
        <f t="shared" si="26"/>
        <v>8.450058171644978</v>
      </c>
      <c r="M51" s="26">
        <f t="shared" si="20"/>
        <v>9.90282730341027</v>
      </c>
      <c r="N51" s="26">
        <f t="shared" si="20"/>
        <v>8.837701731107993</v>
      </c>
      <c r="O51" s="26">
        <f t="shared" si="20"/>
        <v>9.385381820027535</v>
      </c>
      <c r="P51" s="26">
        <f t="shared" si="20"/>
        <v>7.6551697181128</v>
      </c>
      <c r="Q51" s="26">
        <f t="shared" si="15"/>
        <v>4.84042153333069</v>
      </c>
      <c r="R51" s="26">
        <f t="shared" si="15"/>
        <v>2.706374532165624</v>
      </c>
      <c r="S51" s="26">
        <f t="shared" si="16"/>
        <v>1.4949588903271551</v>
      </c>
      <c r="T51" s="26">
        <f t="shared" si="16"/>
        <v>1.163873050304894</v>
      </c>
    </row>
    <row r="52" spans="1:20" ht="15" customHeight="1">
      <c r="A52" s="3" t="s">
        <v>125</v>
      </c>
      <c r="B52" s="26">
        <f t="shared" si="17"/>
        <v>5.54439956773267</v>
      </c>
      <c r="C52" s="26">
        <f t="shared" si="18"/>
        <v>4.216741637837801</v>
      </c>
      <c r="D52" s="26">
        <f t="shared" si="18"/>
        <v>4.221576090883261</v>
      </c>
      <c r="E52" s="26">
        <f aca="true" t="shared" si="27" ref="E52:L52">+E16/E$32*100</f>
        <v>5.000117476014618</v>
      </c>
      <c r="F52" s="26">
        <f t="shared" si="27"/>
        <v>0</v>
      </c>
      <c r="G52" s="26">
        <f t="shared" si="27"/>
        <v>0</v>
      </c>
      <c r="H52" s="26">
        <f t="shared" si="27"/>
        <v>0</v>
      </c>
      <c r="I52" s="26">
        <f t="shared" si="27"/>
        <v>0</v>
      </c>
      <c r="J52" s="26">
        <f t="shared" si="27"/>
        <v>4.9995753582490945</v>
      </c>
      <c r="K52" s="26">
        <f t="shared" si="27"/>
        <v>4.196825700228342</v>
      </c>
      <c r="L52" s="26">
        <f t="shared" si="27"/>
        <v>6.479302048710365</v>
      </c>
      <c r="M52" s="26">
        <f t="shared" si="20"/>
        <v>7.799117050726047</v>
      </c>
      <c r="N52" s="26">
        <f t="shared" si="20"/>
        <v>6.744885731773549</v>
      </c>
      <c r="O52" s="26">
        <f t="shared" si="20"/>
        <v>7.324338684136904</v>
      </c>
      <c r="P52" s="26">
        <f t="shared" si="20"/>
        <v>5.730790048822965</v>
      </c>
      <c r="Q52" s="26">
        <f t="shared" si="15"/>
        <v>3.0991108603687274</v>
      </c>
      <c r="R52" s="26">
        <f t="shared" si="15"/>
        <v>1.1076380786734663</v>
      </c>
      <c r="S52" s="26">
        <f t="shared" si="16"/>
        <v>0</v>
      </c>
      <c r="T52" s="26">
        <f t="shared" si="16"/>
        <v>0</v>
      </c>
    </row>
    <row r="53" spans="1:20" ht="15" customHeight="1">
      <c r="A53" s="3" t="s">
        <v>126</v>
      </c>
      <c r="B53" s="26">
        <f t="shared" si="17"/>
        <v>1.9998637438590927</v>
      </c>
      <c r="C53" s="26">
        <f t="shared" si="18"/>
        <v>2.1919063262040916</v>
      </c>
      <c r="D53" s="26">
        <f t="shared" si="18"/>
        <v>2.0660631835792924</v>
      </c>
      <c r="E53" s="26">
        <f aca="true" t="shared" si="28" ref="E53:L53">+E17/E$32*100</f>
        <v>1.9595648021099157</v>
      </c>
      <c r="F53" s="26">
        <f t="shared" si="28"/>
        <v>0</v>
      </c>
      <c r="G53" s="26">
        <f t="shared" si="28"/>
        <v>0</v>
      </c>
      <c r="H53" s="26">
        <f t="shared" si="28"/>
        <v>0</v>
      </c>
      <c r="I53" s="26">
        <f t="shared" si="28"/>
        <v>0</v>
      </c>
      <c r="J53" s="26">
        <f t="shared" si="28"/>
        <v>1.7427547721336842</v>
      </c>
      <c r="K53" s="26">
        <f t="shared" si="28"/>
        <v>1.8983371340080972</v>
      </c>
      <c r="L53" s="26">
        <f t="shared" si="28"/>
        <v>1.9707561229346127</v>
      </c>
      <c r="M53" s="26">
        <f t="shared" si="20"/>
        <v>2.103710252684223</v>
      </c>
      <c r="N53" s="26">
        <f t="shared" si="20"/>
        <v>2.0928159993344435</v>
      </c>
      <c r="O53" s="26">
        <f t="shared" si="20"/>
        <v>2.0610431358906305</v>
      </c>
      <c r="P53" s="26">
        <f t="shared" si="20"/>
        <v>1.9243796692898343</v>
      </c>
      <c r="Q53" s="26">
        <f t="shared" si="15"/>
        <v>1.7413106729619623</v>
      </c>
      <c r="R53" s="26">
        <f t="shared" si="15"/>
        <v>1.5987364534921573</v>
      </c>
      <c r="S53" s="26">
        <f t="shared" si="16"/>
        <v>1.4949588903271551</v>
      </c>
      <c r="T53" s="26">
        <f t="shared" si="16"/>
        <v>1.163873050304894</v>
      </c>
    </row>
    <row r="54" spans="1:20" ht="15" customHeight="1">
      <c r="A54" s="3" t="s">
        <v>127</v>
      </c>
      <c r="B54" s="26">
        <f t="shared" si="17"/>
        <v>0.0680870294472738</v>
      </c>
      <c r="C54" s="26">
        <f t="shared" si="18"/>
        <v>0.07505695589914585</v>
      </c>
      <c r="D54" s="26">
        <f t="shared" si="18"/>
        <v>0.0822553346702949</v>
      </c>
      <c r="E54" s="26">
        <f aca="true" t="shared" si="29" ref="E54:L54">+E18/E$32*100</f>
        <v>0.0718109791924722</v>
      </c>
      <c r="F54" s="26">
        <f t="shared" si="29"/>
        <v>0.07294846523784505</v>
      </c>
      <c r="G54" s="26">
        <f t="shared" si="29"/>
        <v>0.07787882174625507</v>
      </c>
      <c r="H54" s="26">
        <f t="shared" si="29"/>
        <v>0.0696732464064467</v>
      </c>
      <c r="I54" s="26">
        <f t="shared" si="29"/>
        <v>0.06850368846988433</v>
      </c>
      <c r="J54" s="26">
        <f t="shared" si="29"/>
        <v>0.06743004228979749</v>
      </c>
      <c r="K54" s="26">
        <f t="shared" si="29"/>
        <v>0.06793917470096192</v>
      </c>
      <c r="L54" s="26">
        <f t="shared" si="29"/>
        <v>0.0619502147560348</v>
      </c>
      <c r="M54" s="26">
        <f t="shared" si="20"/>
        <v>0.05535859487793186</v>
      </c>
      <c r="N54" s="26">
        <f t="shared" si="20"/>
        <v>0.06184770424452102</v>
      </c>
      <c r="O54" s="26">
        <f t="shared" si="20"/>
        <v>0.06364467836601002</v>
      </c>
      <c r="P54" s="26">
        <f t="shared" si="20"/>
        <v>0.07018899905543184</v>
      </c>
      <c r="Q54" s="26">
        <f t="shared" si="15"/>
        <v>0.0682045013752115</v>
      </c>
      <c r="R54" s="26">
        <f t="shared" si="15"/>
        <v>0.06686603924544417</v>
      </c>
      <c r="S54" s="26">
        <f t="shared" si="16"/>
        <v>0.07166859784748353</v>
      </c>
      <c r="T54" s="26">
        <f t="shared" si="16"/>
        <v>0.06944050600542503</v>
      </c>
    </row>
    <row r="55" spans="1:20" ht="15" customHeight="1">
      <c r="A55" s="3" t="s">
        <v>128</v>
      </c>
      <c r="B55" s="26">
        <f t="shared" si="17"/>
        <v>0.7164528469325249</v>
      </c>
      <c r="C55" s="26">
        <f t="shared" si="18"/>
        <v>0.6936065896726719</v>
      </c>
      <c r="D55" s="26">
        <f t="shared" si="18"/>
        <v>1.0412761254276257</v>
      </c>
      <c r="E55" s="26">
        <f aca="true" t="shared" si="30" ref="E55:L55">+E19/E$32*100</f>
        <v>1.1097011414822266</v>
      </c>
      <c r="F55" s="26">
        <f t="shared" si="30"/>
        <v>1.1937664861436554</v>
      </c>
      <c r="G55" s="26">
        <f t="shared" si="30"/>
        <v>1.2505770971223038</v>
      </c>
      <c r="H55" s="26">
        <f t="shared" si="30"/>
        <v>1.133062607630211</v>
      </c>
      <c r="I55" s="26">
        <f t="shared" si="30"/>
        <v>1.9289531240471307</v>
      </c>
      <c r="J55" s="26">
        <f t="shared" si="30"/>
        <v>0.9929754889677104</v>
      </c>
      <c r="K55" s="26">
        <f t="shared" si="30"/>
        <v>1.2086386104803133</v>
      </c>
      <c r="L55" s="26">
        <f t="shared" si="30"/>
        <v>1.092634836229072</v>
      </c>
      <c r="M55" s="26">
        <f t="shared" si="20"/>
        <v>1.241923751402387</v>
      </c>
      <c r="N55" s="26">
        <f t="shared" si="20"/>
        <v>1.2936711791204762</v>
      </c>
      <c r="O55" s="26">
        <f t="shared" si="20"/>
        <v>0.8122139872742528</v>
      </c>
      <c r="P55" s="26">
        <f t="shared" si="20"/>
        <v>0.8567639648669307</v>
      </c>
      <c r="Q55" s="26">
        <f t="shared" si="15"/>
        <v>0.9072169364108482</v>
      </c>
      <c r="R55" s="26">
        <f t="shared" si="15"/>
        <v>1.0590600761357798</v>
      </c>
      <c r="S55" s="26">
        <f t="shared" si="16"/>
        <v>1.0404089928959266</v>
      </c>
      <c r="T55" s="26">
        <f t="shared" si="16"/>
        <v>1.0959720311729733</v>
      </c>
    </row>
    <row r="56" spans="1:20" ht="15" customHeight="1">
      <c r="A56" s="3" t="s">
        <v>129</v>
      </c>
      <c r="B56" s="26">
        <f t="shared" si="17"/>
        <v>1.6555414270262765</v>
      </c>
      <c r="C56" s="26">
        <f t="shared" si="18"/>
        <v>0.9847506550798033</v>
      </c>
      <c r="D56" s="26">
        <f t="shared" si="18"/>
        <v>0.922828032687894</v>
      </c>
      <c r="E56" s="26">
        <f aca="true" t="shared" si="31" ref="E56:L56">+E20/E$32*100</f>
        <v>0.9236534271275427</v>
      </c>
      <c r="F56" s="26">
        <f t="shared" si="31"/>
        <v>0.945792912574779</v>
      </c>
      <c r="G56" s="26">
        <f t="shared" si="31"/>
        <v>0.9392748266081431</v>
      </c>
      <c r="H56" s="26">
        <f t="shared" si="31"/>
        <v>0.8450517359962973</v>
      </c>
      <c r="I56" s="26">
        <f t="shared" si="31"/>
        <v>0.7761132431360481</v>
      </c>
      <c r="J56" s="26">
        <f t="shared" si="31"/>
        <v>0.7728076214636869</v>
      </c>
      <c r="K56" s="26">
        <f t="shared" si="31"/>
        <v>1.074797173433758</v>
      </c>
      <c r="L56" s="26">
        <f t="shared" si="31"/>
        <v>0.7409624496465959</v>
      </c>
      <c r="M56" s="26">
        <f t="shared" si="20"/>
        <v>1.0121405724328856</v>
      </c>
      <c r="N56" s="26">
        <f t="shared" si="20"/>
        <v>1.1438498339917058</v>
      </c>
      <c r="O56" s="26">
        <f t="shared" si="20"/>
        <v>1.205564900056828</v>
      </c>
      <c r="P56" s="26">
        <f t="shared" si="20"/>
        <v>1.236722483940745</v>
      </c>
      <c r="Q56" s="26">
        <f t="shared" si="15"/>
        <v>1.277055181311279</v>
      </c>
      <c r="R56" s="26">
        <f t="shared" si="15"/>
        <v>1.311981938868014</v>
      </c>
      <c r="S56" s="26">
        <f t="shared" si="16"/>
        <v>0.9342868829392842</v>
      </c>
      <c r="T56" s="26">
        <f t="shared" si="16"/>
        <v>0.8670834719011346</v>
      </c>
    </row>
    <row r="57" spans="1:20" ht="15" customHeight="1">
      <c r="A57" s="4" t="s">
        <v>130</v>
      </c>
      <c r="B57" s="26">
        <f t="shared" si="17"/>
        <v>0.19884953851147322</v>
      </c>
      <c r="C57" s="26">
        <f t="shared" si="18"/>
        <v>0.20521035546171143</v>
      </c>
      <c r="D57" s="26">
        <f t="shared" si="18"/>
        <v>0.1815646065637169</v>
      </c>
      <c r="E57" s="26">
        <f aca="true" t="shared" si="32" ref="E57:L57">+E21/E$32*100</f>
        <v>0.18120038057594573</v>
      </c>
      <c r="F57" s="26">
        <f t="shared" si="32"/>
        <v>0.17964316050179976</v>
      </c>
      <c r="G57" s="26">
        <f t="shared" si="32"/>
        <v>0.19545917996137965</v>
      </c>
      <c r="H57" s="26">
        <f t="shared" si="32"/>
        <v>0.19147041481720262</v>
      </c>
      <c r="I57" s="26">
        <f t="shared" si="32"/>
        <v>0.1944616811052078</v>
      </c>
      <c r="J57" s="26">
        <f t="shared" si="32"/>
        <v>0.18448100705002182</v>
      </c>
      <c r="K57" s="26">
        <f t="shared" si="32"/>
        <v>0.1633807400241097</v>
      </c>
      <c r="L57" s="26">
        <f t="shared" si="32"/>
        <v>0.1594445704816296</v>
      </c>
      <c r="M57" s="26">
        <f t="shared" si="20"/>
        <v>0.162960917660523</v>
      </c>
      <c r="N57" s="26">
        <f t="shared" si="20"/>
        <v>0.1770604483784887</v>
      </c>
      <c r="O57" s="26">
        <f t="shared" si="20"/>
        <v>0.17885227501825945</v>
      </c>
      <c r="P57" s="26">
        <f t="shared" si="20"/>
        <v>0.18907757530292923</v>
      </c>
      <c r="Q57" s="26">
        <f t="shared" si="15"/>
        <v>0.1909107936572469</v>
      </c>
      <c r="R57" s="26">
        <f t="shared" si="15"/>
        <v>0.19223824269983095</v>
      </c>
      <c r="S57" s="26">
        <f t="shared" si="16"/>
        <v>0.1848461656233083</v>
      </c>
      <c r="T57" s="26">
        <f t="shared" si="16"/>
        <v>0.1756063732575274</v>
      </c>
    </row>
    <row r="58" spans="1:20" ht="15" customHeight="1">
      <c r="A58" s="3" t="s">
        <v>131</v>
      </c>
      <c r="B58" s="26">
        <f t="shared" si="17"/>
        <v>8.77386358626163</v>
      </c>
      <c r="C58" s="26">
        <f t="shared" si="18"/>
        <v>6.915155153248261</v>
      </c>
      <c r="D58" s="26">
        <f t="shared" si="18"/>
        <v>5.484969349899908</v>
      </c>
      <c r="E58" s="26">
        <f aca="true" t="shared" si="33" ref="E58:L58">+E22/E$32*100</f>
        <v>6.17731055741419</v>
      </c>
      <c r="F58" s="26">
        <f t="shared" si="33"/>
        <v>5.545098212283106</v>
      </c>
      <c r="G58" s="26">
        <f t="shared" si="33"/>
        <v>6.798056172632713</v>
      </c>
      <c r="H58" s="26">
        <f t="shared" si="33"/>
        <v>5.302822987135309</v>
      </c>
      <c r="I58" s="26">
        <f t="shared" si="33"/>
        <v>5.341421194423478</v>
      </c>
      <c r="J58" s="26">
        <f t="shared" si="33"/>
        <v>4.572039423546402</v>
      </c>
      <c r="K58" s="26">
        <f t="shared" si="33"/>
        <v>6.503490432643036</v>
      </c>
      <c r="L58" s="26">
        <f t="shared" si="33"/>
        <v>8.837377803172753</v>
      </c>
      <c r="M58" s="26">
        <f t="shared" si="20"/>
        <v>5.048414672122809</v>
      </c>
      <c r="N58" s="26">
        <f t="shared" si="20"/>
        <v>4.9324789123977215</v>
      </c>
      <c r="O58" s="26">
        <f t="shared" si="20"/>
        <v>5.171333706098432</v>
      </c>
      <c r="P58" s="26">
        <f t="shared" si="20"/>
        <v>5.009511690098808</v>
      </c>
      <c r="Q58" s="26">
        <f t="shared" si="15"/>
        <v>4.943143980707907</v>
      </c>
      <c r="R58" s="26">
        <f t="shared" si="15"/>
        <v>5.23052971062865</v>
      </c>
      <c r="S58" s="26">
        <f t="shared" si="16"/>
        <v>5.328343208199902</v>
      </c>
      <c r="T58" s="26">
        <f t="shared" si="16"/>
        <v>5.533196874111754</v>
      </c>
    </row>
    <row r="59" spans="1:20" ht="15" customHeight="1">
      <c r="A59" s="3" t="s">
        <v>132</v>
      </c>
      <c r="B59" s="26">
        <f t="shared" si="17"/>
        <v>3.4320482886134895</v>
      </c>
      <c r="C59" s="26">
        <f t="shared" si="18"/>
        <v>2.9472213852708613</v>
      </c>
      <c r="D59" s="26">
        <f t="shared" si="18"/>
        <v>3.5527187216233087</v>
      </c>
      <c r="E59" s="26">
        <f aca="true" t="shared" si="34" ref="E59:L59">+E23/E$32*100</f>
        <v>3.6011565571566226</v>
      </c>
      <c r="F59" s="26">
        <f t="shared" si="34"/>
        <v>5.5823405684989815</v>
      </c>
      <c r="G59" s="26">
        <f t="shared" si="34"/>
        <v>3.0586609017782473</v>
      </c>
      <c r="H59" s="26">
        <f t="shared" si="34"/>
        <v>3.5559771256336923</v>
      </c>
      <c r="I59" s="26">
        <f t="shared" si="34"/>
        <v>5.158478641951685</v>
      </c>
      <c r="J59" s="26">
        <f t="shared" si="34"/>
        <v>4.470759136740456</v>
      </c>
      <c r="K59" s="26">
        <f t="shared" si="34"/>
        <v>3.7913782958922364</v>
      </c>
      <c r="L59" s="26">
        <f t="shared" si="34"/>
        <v>3.6554254438540235</v>
      </c>
      <c r="M59" s="26">
        <f t="shared" si="20"/>
        <v>3.3724170802097366</v>
      </c>
      <c r="N59" s="26">
        <f t="shared" si="20"/>
        <v>3.3720997092626424</v>
      </c>
      <c r="O59" s="26">
        <f t="shared" si="20"/>
        <v>4.651628437274747</v>
      </c>
      <c r="P59" s="26">
        <f t="shared" si="20"/>
        <v>4.520712549710197</v>
      </c>
      <c r="Q59" s="26">
        <f t="shared" si="15"/>
        <v>4.736079833001045</v>
      </c>
      <c r="R59" s="26">
        <f t="shared" si="15"/>
        <v>3.9939292186014006</v>
      </c>
      <c r="S59" s="26">
        <f t="shared" si="16"/>
        <v>4.261381279373465</v>
      </c>
      <c r="T59" s="26">
        <f t="shared" si="16"/>
        <v>7.251767599397159</v>
      </c>
    </row>
    <row r="60" spans="1:20" ht="15" customHeight="1">
      <c r="A60" s="3" t="s">
        <v>133</v>
      </c>
      <c r="B60" s="26">
        <f t="shared" si="17"/>
        <v>0.6597224502278127</v>
      </c>
      <c r="C60" s="26">
        <f t="shared" si="18"/>
        <v>1.583860141345766</v>
      </c>
      <c r="D60" s="26">
        <f t="shared" si="18"/>
        <v>1.5121722541119835</v>
      </c>
      <c r="E60" s="26">
        <f aca="true" t="shared" si="35" ref="E60:L60">+E24/E$32*100</f>
        <v>0.7693867979110864</v>
      </c>
      <c r="F60" s="26">
        <f t="shared" si="35"/>
        <v>0.36875519007148577</v>
      </c>
      <c r="G60" s="26">
        <f t="shared" si="35"/>
        <v>0.47124450423422304</v>
      </c>
      <c r="H60" s="26">
        <f t="shared" si="35"/>
        <v>0.3375315799432227</v>
      </c>
      <c r="I60" s="26">
        <f t="shared" si="35"/>
        <v>0.42539713869168055</v>
      </c>
      <c r="J60" s="26">
        <f t="shared" si="35"/>
        <v>0.4504149218142504</v>
      </c>
      <c r="K60" s="26">
        <f t="shared" si="35"/>
        <v>0.3209399845365762</v>
      </c>
      <c r="L60" s="26">
        <f t="shared" si="35"/>
        <v>0.5240927833441408</v>
      </c>
      <c r="M60" s="26">
        <f t="shared" si="20"/>
        <v>4.570796425279878</v>
      </c>
      <c r="N60" s="26">
        <f t="shared" si="20"/>
        <v>0.4099466207316651</v>
      </c>
      <c r="O60" s="26">
        <f t="shared" si="20"/>
        <v>1.617986379926802</v>
      </c>
      <c r="P60" s="26">
        <f t="shared" si="20"/>
        <v>0.6957464577831011</v>
      </c>
      <c r="Q60" s="26">
        <f t="shared" si="15"/>
        <v>0.5854339404211546</v>
      </c>
      <c r="R60" s="26">
        <f t="shared" si="15"/>
        <v>0.8889593009744676</v>
      </c>
      <c r="S60" s="26">
        <f t="shared" si="16"/>
        <v>0.4636840049527351</v>
      </c>
      <c r="T60" s="26">
        <f t="shared" si="16"/>
        <v>0.42080845964396657</v>
      </c>
    </row>
    <row r="61" spans="1:20" ht="15" customHeight="1">
      <c r="A61" s="3" t="s">
        <v>134</v>
      </c>
      <c r="B61" s="26">
        <f t="shared" si="17"/>
        <v>0.031812642881331926</v>
      </c>
      <c r="C61" s="26">
        <f t="shared" si="18"/>
        <v>0.062217521845561743</v>
      </c>
      <c r="D61" s="26">
        <f t="shared" si="18"/>
        <v>0.16432580281242584</v>
      </c>
      <c r="E61" s="26">
        <f aca="true" t="shared" si="36" ref="E61:L61">+E25/E$32*100</f>
        <v>0.046341623123691396</v>
      </c>
      <c r="F61" s="26">
        <f t="shared" si="36"/>
        <v>0</v>
      </c>
      <c r="G61" s="26">
        <f t="shared" si="36"/>
        <v>0.08495096857879245</v>
      </c>
      <c r="H61" s="26">
        <f t="shared" si="36"/>
        <v>0.008521157757774928</v>
      </c>
      <c r="I61" s="26">
        <f t="shared" si="36"/>
        <v>0.017459523731628995</v>
      </c>
      <c r="J61" s="26">
        <f t="shared" si="36"/>
        <v>0.004238344471971707</v>
      </c>
      <c r="K61" s="26">
        <f t="shared" si="36"/>
        <v>0</v>
      </c>
      <c r="L61" s="26">
        <f t="shared" si="36"/>
        <v>0.0019093328840545769</v>
      </c>
      <c r="M61" s="26">
        <f t="shared" si="20"/>
        <v>0.21150823053807613</v>
      </c>
      <c r="N61" s="26">
        <f t="shared" si="20"/>
        <v>0.0004184836879661751</v>
      </c>
      <c r="O61" s="26">
        <f t="shared" si="20"/>
        <v>0.04308758944283395</v>
      </c>
      <c r="P61" s="26">
        <f t="shared" si="20"/>
        <v>0.0021571393157364263</v>
      </c>
      <c r="Q61" s="26">
        <f t="shared" si="15"/>
        <v>0</v>
      </c>
      <c r="R61" s="26">
        <f t="shared" si="15"/>
        <v>0.004320348856073151</v>
      </c>
      <c r="S61" s="26">
        <f t="shared" si="16"/>
        <v>0</v>
      </c>
      <c r="T61" s="26">
        <f t="shared" si="16"/>
        <v>0</v>
      </c>
    </row>
    <row r="62" spans="1:20" ht="15" customHeight="1">
      <c r="A62" s="3" t="s">
        <v>135</v>
      </c>
      <c r="B62" s="26">
        <f t="shared" si="17"/>
        <v>3.607527905539082</v>
      </c>
      <c r="C62" s="26">
        <f t="shared" si="18"/>
        <v>2.616077109455383</v>
      </c>
      <c r="D62" s="26">
        <f t="shared" si="18"/>
        <v>4.874442505457028</v>
      </c>
      <c r="E62" s="26">
        <f aca="true" t="shared" si="37" ref="E62:L62">+E26/E$32*100</f>
        <v>5.991012598294638</v>
      </c>
      <c r="F62" s="26">
        <f t="shared" si="37"/>
        <v>6.999905683732884</v>
      </c>
      <c r="G62" s="26">
        <f t="shared" si="37"/>
        <v>2.2410658170244373</v>
      </c>
      <c r="H62" s="26">
        <f t="shared" si="37"/>
        <v>1.9886933609827862</v>
      </c>
      <c r="I62" s="26">
        <f t="shared" si="37"/>
        <v>2.072906897214412</v>
      </c>
      <c r="J62" s="26">
        <f t="shared" si="37"/>
        <v>2.558038678243617</v>
      </c>
      <c r="K62" s="26">
        <f t="shared" si="37"/>
        <v>1.113188897507744</v>
      </c>
      <c r="L62" s="26">
        <f t="shared" si="37"/>
        <v>0.07344058005227524</v>
      </c>
      <c r="M62" s="26">
        <f t="shared" si="20"/>
        <v>0.2435571047924897</v>
      </c>
      <c r="N62" s="26">
        <f t="shared" si="20"/>
        <v>0.0390821916191611</v>
      </c>
      <c r="O62" s="26">
        <f t="shared" si="20"/>
        <v>0.4182253781679235</v>
      </c>
      <c r="P62" s="26">
        <f t="shared" si="20"/>
        <v>0.4983250676069033</v>
      </c>
      <c r="Q62" s="26">
        <f t="shared" si="15"/>
        <v>0.7811023778337852</v>
      </c>
      <c r="R62" s="26">
        <f t="shared" si="15"/>
        <v>0.5757080868160278</v>
      </c>
      <c r="S62" s="26">
        <f t="shared" si="16"/>
        <v>2.493880254667454</v>
      </c>
      <c r="T62" s="26">
        <f t="shared" si="16"/>
        <v>1.6320406565479455</v>
      </c>
    </row>
    <row r="63" spans="1:20" ht="15" customHeight="1">
      <c r="A63" s="3" t="s">
        <v>136</v>
      </c>
      <c r="B63" s="26">
        <f t="shared" si="17"/>
        <v>4.6023912131909075</v>
      </c>
      <c r="C63" s="26">
        <f t="shared" si="18"/>
        <v>3.395317633740947</v>
      </c>
      <c r="D63" s="26">
        <f t="shared" si="18"/>
        <v>4.732182576853509</v>
      </c>
      <c r="E63" s="26">
        <f aca="true" t="shared" si="38" ref="E63:L63">+E27/E$32*100</f>
        <v>2.948258697291559</v>
      </c>
      <c r="F63" s="26">
        <f t="shared" si="38"/>
        <v>2.717034718907265</v>
      </c>
      <c r="G63" s="26">
        <f t="shared" si="38"/>
        <v>3.3354781725099216</v>
      </c>
      <c r="H63" s="26">
        <f t="shared" si="38"/>
        <v>4.618995816494993</v>
      </c>
      <c r="I63" s="26">
        <f t="shared" si="38"/>
        <v>3.388552679893475</v>
      </c>
      <c r="J63" s="26">
        <f t="shared" si="38"/>
        <v>4.0164449380119915</v>
      </c>
      <c r="K63" s="26">
        <f t="shared" si="38"/>
        <v>5.1240893117627575</v>
      </c>
      <c r="L63" s="26">
        <f t="shared" si="38"/>
        <v>2.58379708801532</v>
      </c>
      <c r="M63" s="26">
        <f t="shared" si="20"/>
        <v>1.9165314434667975</v>
      </c>
      <c r="N63" s="26">
        <f t="shared" si="20"/>
        <v>3.9429240141591446</v>
      </c>
      <c r="O63" s="26">
        <f t="shared" si="20"/>
        <v>3.569259572952869</v>
      </c>
      <c r="P63" s="26">
        <f t="shared" si="20"/>
        <v>5.590619136086413</v>
      </c>
      <c r="Q63" s="26">
        <f t="shared" si="15"/>
        <v>7.327655007885806</v>
      </c>
      <c r="R63" s="26">
        <f t="shared" si="15"/>
        <v>8.215501938778152</v>
      </c>
      <c r="S63" s="26">
        <f t="shared" si="16"/>
        <v>7.709400161878581</v>
      </c>
      <c r="T63" s="26">
        <f t="shared" si="16"/>
        <v>7.660180463097786</v>
      </c>
    </row>
    <row r="64" spans="1:20" ht="15" customHeight="1">
      <c r="A64" s="3" t="s">
        <v>137</v>
      </c>
      <c r="B64" s="26">
        <f t="shared" si="17"/>
        <v>6.702781970474865</v>
      </c>
      <c r="C64" s="26">
        <f t="shared" si="18"/>
        <v>9.512974248111147</v>
      </c>
      <c r="D64" s="26">
        <f t="shared" si="18"/>
        <v>10.010044928215043</v>
      </c>
      <c r="E64" s="26">
        <f aca="true" t="shared" si="39" ref="E64:L64">+E28/E$32*100</f>
        <v>8.250518921910334</v>
      </c>
      <c r="F64" s="26">
        <f t="shared" si="39"/>
        <v>10.296212666516395</v>
      </c>
      <c r="G64" s="26">
        <f t="shared" si="39"/>
        <v>11.382762337949496</v>
      </c>
      <c r="H64" s="26">
        <f t="shared" si="39"/>
        <v>10.942700369379407</v>
      </c>
      <c r="I64" s="26">
        <f t="shared" si="39"/>
        <v>12.565644171830147</v>
      </c>
      <c r="J64" s="26">
        <f t="shared" si="39"/>
        <v>12.745783614188912</v>
      </c>
      <c r="K64" s="26">
        <f t="shared" si="39"/>
        <v>12.49377672352626</v>
      </c>
      <c r="L64" s="26">
        <f t="shared" si="39"/>
        <v>11.127603504267377</v>
      </c>
      <c r="M64" s="26">
        <f t="shared" si="20"/>
        <v>13.65301959267259</v>
      </c>
      <c r="N64" s="26">
        <f t="shared" si="20"/>
        <v>13.369264900760362</v>
      </c>
      <c r="O64" s="26">
        <f t="shared" si="20"/>
        <v>11.31131520170227</v>
      </c>
      <c r="P64" s="26">
        <f t="shared" si="20"/>
        <v>10.92656209027835</v>
      </c>
      <c r="Q64" s="26">
        <f t="shared" si="15"/>
        <v>10.54656011692051</v>
      </c>
      <c r="R64" s="26">
        <f t="shared" si="15"/>
        <v>9.757680705395455</v>
      </c>
      <c r="S64" s="26">
        <f t="shared" si="16"/>
        <v>9.300352546672407</v>
      </c>
      <c r="T64" s="26">
        <f t="shared" si="16"/>
        <v>8.612778865253034</v>
      </c>
    </row>
    <row r="65" spans="1:20" ht="15" customHeight="1">
      <c r="A65" s="3" t="s">
        <v>138</v>
      </c>
      <c r="B65" s="26">
        <f t="shared" si="17"/>
        <v>4.814895680797593</v>
      </c>
      <c r="C65" s="26">
        <f t="shared" si="18"/>
        <v>4.381844316262523</v>
      </c>
      <c r="D65" s="26">
        <f t="shared" si="18"/>
        <v>4.638352543447613</v>
      </c>
      <c r="E65" s="26">
        <f aca="true" t="shared" si="40" ref="E65:L65">+E29/E$32*100</f>
        <v>9.258592883882304</v>
      </c>
      <c r="F65" s="26">
        <f t="shared" si="40"/>
        <v>7.448471243174989</v>
      </c>
      <c r="G65" s="26">
        <f t="shared" si="40"/>
        <v>10.041596436319649</v>
      </c>
      <c r="H65" s="26">
        <f t="shared" si="40"/>
        <v>13.884800508406355</v>
      </c>
      <c r="I65" s="26">
        <f t="shared" si="40"/>
        <v>9.278489754522838</v>
      </c>
      <c r="J65" s="26">
        <f t="shared" si="40"/>
        <v>10.008951383524805</v>
      </c>
      <c r="K65" s="26">
        <f t="shared" si="40"/>
        <v>9.632965911008847</v>
      </c>
      <c r="L65" s="26">
        <f t="shared" si="40"/>
        <v>13.268717944448877</v>
      </c>
      <c r="M65" s="26">
        <f t="shared" si="20"/>
        <v>6.841554364824851</v>
      </c>
      <c r="N65" s="26">
        <f t="shared" si="20"/>
        <v>8.174241877043299</v>
      </c>
      <c r="O65" s="26">
        <f t="shared" si="20"/>
        <v>8.485355325468785</v>
      </c>
      <c r="P65" s="26">
        <f t="shared" si="20"/>
        <v>9.500472974366367</v>
      </c>
      <c r="Q65" s="26">
        <f t="shared" si="15"/>
        <v>8.220755714929124</v>
      </c>
      <c r="R65" s="26">
        <f t="shared" si="15"/>
        <v>8.841161899068096</v>
      </c>
      <c r="S65" s="26">
        <f t="shared" si="16"/>
        <v>4.147482373199914</v>
      </c>
      <c r="T65" s="26">
        <f t="shared" si="16"/>
        <v>2.5021905178347246</v>
      </c>
    </row>
    <row r="66" spans="1:20" ht="15" customHeight="1">
      <c r="A66" s="3" t="s">
        <v>187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41" ref="N66:P67">+N30/N$32*100</f>
        <v>0.5452842454199262</v>
      </c>
      <c r="O66" s="26">
        <f t="shared" si="41"/>
        <v>0.4825810017597403</v>
      </c>
      <c r="P66" s="26">
        <f t="shared" si="41"/>
        <v>0.4754335051883083</v>
      </c>
      <c r="Q66" s="26">
        <f t="shared" si="15"/>
        <v>0.7103819404195877</v>
      </c>
      <c r="R66" s="26">
        <f t="shared" si="15"/>
        <v>0.5789267467138023</v>
      </c>
      <c r="S66" s="26">
        <f t="shared" si="16"/>
        <v>0.38414470884840207</v>
      </c>
      <c r="T66" s="26">
        <f t="shared" si="16"/>
        <v>0</v>
      </c>
    </row>
    <row r="67" spans="1:20" ht="15" customHeight="1">
      <c r="A67" s="3" t="s">
        <v>188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41"/>
        <v>1.2654946724097136</v>
      </c>
      <c r="O67" s="26">
        <f t="shared" si="41"/>
        <v>2.7528660895026613</v>
      </c>
      <c r="P67" s="26">
        <f t="shared" si="41"/>
        <v>5.199568606651082</v>
      </c>
      <c r="Q67" s="26">
        <f t="shared" si="15"/>
        <v>3.7952329280137156</v>
      </c>
      <c r="R67" s="26">
        <f t="shared" si="15"/>
        <v>2.8825367567720064</v>
      </c>
      <c r="S67" s="26">
        <f t="shared" si="16"/>
        <v>1.707309817104009</v>
      </c>
      <c r="T67" s="26">
        <f t="shared" si="16"/>
        <v>1.2584361363795764</v>
      </c>
    </row>
    <row r="68" spans="1:20" ht="15" customHeight="1">
      <c r="A68" s="3" t="s">
        <v>0</v>
      </c>
      <c r="B68" s="27">
        <f aca="true" t="shared" si="42" ref="B68:P68">SUM(B40:B65)-B52-B53</f>
        <v>100.00000000000001</v>
      </c>
      <c r="C68" s="27">
        <f t="shared" si="42"/>
        <v>100.00000000000001</v>
      </c>
      <c r="D68" s="27">
        <f t="shared" si="42"/>
        <v>99.99999999999999</v>
      </c>
      <c r="E68" s="27">
        <f t="shared" si="42"/>
        <v>100.00000000000004</v>
      </c>
      <c r="F68" s="27">
        <f t="shared" si="42"/>
        <v>100.00000000000001</v>
      </c>
      <c r="G68" s="27">
        <f t="shared" si="42"/>
        <v>100.00000000000001</v>
      </c>
      <c r="H68" s="27">
        <f t="shared" si="42"/>
        <v>99.99999999999999</v>
      </c>
      <c r="I68" s="27">
        <f t="shared" si="42"/>
        <v>100</v>
      </c>
      <c r="J68" s="27">
        <f t="shared" si="42"/>
        <v>100</v>
      </c>
      <c r="K68" s="27">
        <f t="shared" si="42"/>
        <v>99.99999999999997</v>
      </c>
      <c r="L68" s="27">
        <f t="shared" si="42"/>
        <v>100</v>
      </c>
      <c r="M68" s="27">
        <f t="shared" si="42"/>
        <v>99.99999999999999</v>
      </c>
      <c r="N68" s="27">
        <f t="shared" si="42"/>
        <v>100</v>
      </c>
      <c r="O68" s="27">
        <f t="shared" si="42"/>
        <v>100</v>
      </c>
      <c r="P68" s="27">
        <f t="shared" si="42"/>
        <v>100</v>
      </c>
      <c r="Q68" s="27">
        <f>SUM(Q40:Q65)-Q52-Q53</f>
        <v>100</v>
      </c>
      <c r="R68" s="27">
        <f>SUM(R40:R65)-R52-R53</f>
        <v>100</v>
      </c>
      <c r="S68" s="27">
        <f>SUM(S40:S65)-S52-S53</f>
        <v>100</v>
      </c>
      <c r="T68" s="27">
        <f>SUM(T40:T65)-T52-T53</f>
        <v>99.99999999999999</v>
      </c>
    </row>
    <row r="69" spans="1:20" ht="15" customHeight="1">
      <c r="A69" s="3" t="s">
        <v>1</v>
      </c>
      <c r="B69" s="26">
        <f>+B33/$B$32*100</f>
        <v>64.80411244954301</v>
      </c>
      <c r="C69" s="26">
        <f aca="true" t="shared" si="43" ref="C69:D72">+C33/C$32*100</f>
        <v>66.70176489050536</v>
      </c>
      <c r="D69" s="26">
        <f t="shared" si="43"/>
        <v>62.885122552899944</v>
      </c>
      <c r="E69" s="26">
        <f aca="true" t="shared" si="44" ref="E69:L69">+E33/E$32*100</f>
        <v>60.742866413829866</v>
      </c>
      <c r="F69" s="26">
        <f t="shared" si="44"/>
        <v>58.72297915759466</v>
      </c>
      <c r="G69" s="26">
        <f t="shared" si="44"/>
        <v>60.20087358528069</v>
      </c>
      <c r="H69" s="26">
        <f t="shared" si="44"/>
        <v>57.19037233582275</v>
      </c>
      <c r="I69" s="26">
        <f t="shared" si="44"/>
        <v>58.85212194945226</v>
      </c>
      <c r="J69" s="26">
        <f t="shared" si="44"/>
        <v>59.223065441976175</v>
      </c>
      <c r="K69" s="26">
        <f t="shared" si="44"/>
        <v>58.573353919184356</v>
      </c>
      <c r="L69" s="26">
        <f t="shared" si="44"/>
        <v>57.934593663603884</v>
      </c>
      <c r="M69" s="26">
        <f aca="true" t="shared" si="45" ref="M69:N72">+M33/M$32*100</f>
        <v>61.72517584459698</v>
      </c>
      <c r="N69" s="26">
        <f t="shared" si="45"/>
        <v>63.14496182884737</v>
      </c>
      <c r="O69" s="26">
        <f aca="true" t="shared" si="46" ref="O69:P72">+O33/O$32*100</f>
        <v>62.535177246616</v>
      </c>
      <c r="P69" s="26">
        <f t="shared" si="46"/>
        <v>60.97332887064352</v>
      </c>
      <c r="Q69" s="26">
        <f aca="true" t="shared" si="47" ref="Q69:R72">+Q33/Q$32*100</f>
        <v>60.4840861169213</v>
      </c>
      <c r="R69" s="26">
        <f t="shared" si="47"/>
        <v>59.92892853317805</v>
      </c>
      <c r="S69" s="26">
        <f>+S33/S$32*100</f>
        <v>64.13593412959703</v>
      </c>
      <c r="T69" s="26">
        <f>+T33/T$32*100</f>
        <v>64.24837468778199</v>
      </c>
    </row>
    <row r="70" spans="1:20" ht="15" customHeight="1">
      <c r="A70" s="3" t="s">
        <v>174</v>
      </c>
      <c r="B70" s="26">
        <f>+B34/$B$32*100</f>
        <v>35.19588755045698</v>
      </c>
      <c r="C70" s="26">
        <f t="shared" si="43"/>
        <v>33.29823510949464</v>
      </c>
      <c r="D70" s="26">
        <f t="shared" si="43"/>
        <v>37.114877447100056</v>
      </c>
      <c r="E70" s="26">
        <f aca="true" t="shared" si="48" ref="E70:L70">+E34/E$32*100</f>
        <v>39.25713358617014</v>
      </c>
      <c r="F70" s="26">
        <f t="shared" si="48"/>
        <v>41.277020842405335</v>
      </c>
      <c r="G70" s="26">
        <f t="shared" si="48"/>
        <v>39.799126414719304</v>
      </c>
      <c r="H70" s="26">
        <f t="shared" si="48"/>
        <v>42.80962766417725</v>
      </c>
      <c r="I70" s="26">
        <f t="shared" si="48"/>
        <v>41.14787805054773</v>
      </c>
      <c r="J70" s="26">
        <f t="shared" si="48"/>
        <v>40.776934558023825</v>
      </c>
      <c r="K70" s="26">
        <f t="shared" si="48"/>
        <v>41.42664608081564</v>
      </c>
      <c r="L70" s="26">
        <f t="shared" si="48"/>
        <v>42.06540633639612</v>
      </c>
      <c r="M70" s="26">
        <f t="shared" si="45"/>
        <v>38.274824155403024</v>
      </c>
      <c r="N70" s="26">
        <f t="shared" si="45"/>
        <v>36.85503817115263</v>
      </c>
      <c r="O70" s="26">
        <f t="shared" si="46"/>
        <v>37.464822753384006</v>
      </c>
      <c r="P70" s="26">
        <f t="shared" si="46"/>
        <v>39.02667112935648</v>
      </c>
      <c r="Q70" s="26">
        <f t="shared" si="47"/>
        <v>39.51591388307871</v>
      </c>
      <c r="R70" s="26">
        <f t="shared" si="47"/>
        <v>40.07107146682195</v>
      </c>
      <c r="S70" s="26">
        <f>+S34/S$32*100</f>
        <v>35.864065870402975</v>
      </c>
      <c r="T70" s="26">
        <f>+T34/T$32*100</f>
        <v>35.751625312218</v>
      </c>
    </row>
    <row r="71" spans="1:20" ht="15" customHeight="1">
      <c r="A71" s="3" t="s">
        <v>12</v>
      </c>
      <c r="B71" s="26">
        <f>+B35/$B$32*100</f>
        <v>69.42659030381601</v>
      </c>
      <c r="C71" s="26">
        <f t="shared" si="43"/>
        <v>72.63329496020539</v>
      </c>
      <c r="D71" s="26">
        <f t="shared" si="43"/>
        <v>73.97270312196945</v>
      </c>
      <c r="E71" s="26">
        <f aca="true" t="shared" si="49" ref="E71:L71">+E35/E$32*100</f>
        <v>69.09223665202533</v>
      </c>
      <c r="F71" s="26">
        <f t="shared" si="49"/>
        <v>72.58528709061689</v>
      </c>
      <c r="G71" s="26">
        <f t="shared" si="49"/>
        <v>69.65967589212599</v>
      </c>
      <c r="H71" s="26">
        <f t="shared" si="49"/>
        <v>66.47506417390422</v>
      </c>
      <c r="I71" s="26">
        <f t="shared" si="49"/>
        <v>68.39614196072696</v>
      </c>
      <c r="J71" s="26">
        <f t="shared" si="49"/>
        <v>70.30862090567851</v>
      </c>
      <c r="K71" s="26">
        <f t="shared" si="49"/>
        <v>68.41709137307733</v>
      </c>
      <c r="L71" s="26">
        <f t="shared" si="49"/>
        <v>59.9393435492062</v>
      </c>
      <c r="M71" s="26">
        <f t="shared" si="45"/>
        <v>67.42254636312195</v>
      </c>
      <c r="N71" s="26">
        <f t="shared" si="45"/>
        <v>66.75241676422219</v>
      </c>
      <c r="O71" s="26">
        <f t="shared" si="46"/>
        <v>65.63669949237219</v>
      </c>
      <c r="P71" s="26">
        <f t="shared" si="46"/>
        <v>66.22643336083254</v>
      </c>
      <c r="Q71" s="26">
        <f t="shared" si="47"/>
        <v>69.09755420111914</v>
      </c>
      <c r="R71" s="26">
        <f t="shared" si="47"/>
        <v>70.69860343427122</v>
      </c>
      <c r="S71" s="26">
        <f>+S35/S$32*100</f>
        <v>75.28338248464883</v>
      </c>
      <c r="T71" s="26">
        <f>+T35/T$32*100</f>
        <v>77.25509658245659</v>
      </c>
    </row>
    <row r="72" spans="1:20" ht="15" customHeight="1">
      <c r="A72" s="3" t="s">
        <v>11</v>
      </c>
      <c r="B72" s="26">
        <f>+B36/$B$32*100</f>
        <v>30.573409696183983</v>
      </c>
      <c r="C72" s="26">
        <f t="shared" si="43"/>
        <v>27.36670503979461</v>
      </c>
      <c r="D72" s="26">
        <f t="shared" si="43"/>
        <v>26.02729687803056</v>
      </c>
      <c r="E72" s="26">
        <f aca="true" t="shared" si="50" ref="E72:L72">+E36/E$32*100</f>
        <v>30.907763347974658</v>
      </c>
      <c r="F72" s="26">
        <f t="shared" si="50"/>
        <v>27.41471290938311</v>
      </c>
      <c r="G72" s="26">
        <f t="shared" si="50"/>
        <v>30.340324107874</v>
      </c>
      <c r="H72" s="26">
        <f t="shared" si="50"/>
        <v>33.52493582609578</v>
      </c>
      <c r="I72" s="26">
        <f t="shared" si="50"/>
        <v>31.603858039273035</v>
      </c>
      <c r="J72" s="26">
        <f t="shared" si="50"/>
        <v>29.69137909432149</v>
      </c>
      <c r="K72" s="26">
        <f t="shared" si="50"/>
        <v>31.58290862692268</v>
      </c>
      <c r="L72" s="26">
        <f t="shared" si="50"/>
        <v>40.0606564507938</v>
      </c>
      <c r="M72" s="26">
        <f t="shared" si="45"/>
        <v>32.57745363687805</v>
      </c>
      <c r="N72" s="26">
        <f t="shared" si="45"/>
        <v>33.24758323577781</v>
      </c>
      <c r="O72" s="26">
        <f t="shared" si="46"/>
        <v>34.36330050762782</v>
      </c>
      <c r="P72" s="26">
        <f t="shared" si="46"/>
        <v>33.773566639167456</v>
      </c>
      <c r="Q72" s="26">
        <f t="shared" si="47"/>
        <v>30.902445798880862</v>
      </c>
      <c r="R72" s="26">
        <f t="shared" si="47"/>
        <v>29.301396565728773</v>
      </c>
      <c r="S72" s="26">
        <f>+S36/S$32*100</f>
        <v>24.716617515351167</v>
      </c>
      <c r="T72" s="26">
        <f>+T36/T$32*100</f>
        <v>22.744903417543405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9" bottom="0.7874015748031497" header="0.5118110236220472" footer="0.5118110236220472"/>
  <pageSetup firstPageNumber="2" useFirstPageNumber="1" horizontalDpi="300" verticalDpi="3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SheetLayoutView="100" workbookViewId="0" topLeftCell="A1">
      <pane xSplit="1" ySplit="3" topLeftCell="R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5" width="8.625" style="13" customWidth="1"/>
    <col min="16" max="16384" width="9.00390625" style="13" customWidth="1"/>
  </cols>
  <sheetData>
    <row r="1" spans="1:19" ht="18" customHeight="1">
      <c r="A1" s="30" t="s">
        <v>98</v>
      </c>
      <c r="L1" s="71" t="str">
        <f>'財政指標'!$M$1</f>
        <v>真岡市</v>
      </c>
      <c r="S1" s="71" t="str">
        <f>'財政指標'!$M$1</f>
        <v>真岡市</v>
      </c>
    </row>
    <row r="2" spans="13:20" ht="18" customHeight="1">
      <c r="M2" s="22" t="s">
        <v>171</v>
      </c>
      <c r="T2" s="22" t="s">
        <v>171</v>
      </c>
    </row>
    <row r="3" spans="1:20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185</v>
      </c>
      <c r="P3" s="2" t="s">
        <v>186</v>
      </c>
      <c r="Q3" s="2" t="s">
        <v>189</v>
      </c>
      <c r="R3" s="2" t="s">
        <v>196</v>
      </c>
      <c r="S3" s="2" t="s">
        <v>197</v>
      </c>
      <c r="T3" s="2" t="s">
        <v>204</v>
      </c>
    </row>
    <row r="4" spans="1:20" ht="18" customHeight="1">
      <c r="A4" s="14" t="s">
        <v>41</v>
      </c>
      <c r="B4" s="16">
        <f aca="true" t="shared" si="0" ref="B4:J4">SUM(B5:B8)</f>
        <v>3950542</v>
      </c>
      <c r="C4" s="16">
        <f t="shared" si="0"/>
        <v>4196014</v>
      </c>
      <c r="D4" s="16">
        <f t="shared" si="0"/>
        <v>4159325</v>
      </c>
      <c r="E4" s="16">
        <f t="shared" si="0"/>
        <v>4342850</v>
      </c>
      <c r="F4" s="16">
        <f t="shared" si="0"/>
        <v>4059967</v>
      </c>
      <c r="G4" s="16">
        <f t="shared" si="0"/>
        <v>3486814</v>
      </c>
      <c r="H4" s="16">
        <f t="shared" si="0"/>
        <v>3756119</v>
      </c>
      <c r="I4" s="16">
        <f t="shared" si="0"/>
        <v>3958215</v>
      </c>
      <c r="J4" s="16">
        <f t="shared" si="0"/>
        <v>4728886</v>
      </c>
      <c r="K4" s="16">
        <f aca="true" t="shared" si="1" ref="K4:P4">SUM(K5:K8)</f>
        <v>4114342</v>
      </c>
      <c r="L4" s="16">
        <f t="shared" si="1"/>
        <v>3791744</v>
      </c>
      <c r="M4" s="16">
        <f t="shared" si="1"/>
        <v>3757728</v>
      </c>
      <c r="N4" s="16">
        <f t="shared" si="1"/>
        <v>3677031</v>
      </c>
      <c r="O4" s="16">
        <f t="shared" si="1"/>
        <v>3420604</v>
      </c>
      <c r="P4" s="16">
        <f t="shared" si="1"/>
        <v>3660951</v>
      </c>
      <c r="Q4" s="16">
        <f>SUM(Q5:Q8)</f>
        <v>3919787</v>
      </c>
      <c r="R4" s="16">
        <f>SUM(R5:R8)</f>
        <v>4263928</v>
      </c>
      <c r="S4" s="16">
        <f>SUM(S5:S8)</f>
        <v>5605568</v>
      </c>
      <c r="T4" s="16">
        <f>SUM(T5:T8)</f>
        <v>6481061</v>
      </c>
    </row>
    <row r="5" spans="1:20" ht="18" customHeight="1">
      <c r="A5" s="14" t="s">
        <v>42</v>
      </c>
      <c r="B5" s="16">
        <v>38206</v>
      </c>
      <c r="C5" s="16">
        <v>37874</v>
      </c>
      <c r="D5" s="16">
        <v>39447</v>
      </c>
      <c r="E5" s="16">
        <v>41655</v>
      </c>
      <c r="F5" s="16">
        <v>53214</v>
      </c>
      <c r="G5" s="16">
        <v>43313</v>
      </c>
      <c r="H5" s="16">
        <v>43916</v>
      </c>
      <c r="I5" s="16">
        <v>55131</v>
      </c>
      <c r="J5" s="16">
        <v>56285</v>
      </c>
      <c r="K5" s="16">
        <v>56795</v>
      </c>
      <c r="L5" s="16">
        <v>57145</v>
      </c>
      <c r="M5" s="16">
        <v>57377</v>
      </c>
      <c r="N5" s="16">
        <v>57082</v>
      </c>
      <c r="O5" s="16">
        <v>57466</v>
      </c>
      <c r="P5" s="16">
        <v>56993</v>
      </c>
      <c r="Q5" s="16">
        <v>69559</v>
      </c>
      <c r="R5" s="16">
        <v>78310</v>
      </c>
      <c r="S5" s="16">
        <v>91242</v>
      </c>
      <c r="T5" s="16">
        <v>91925</v>
      </c>
    </row>
    <row r="6" spans="1:20" ht="18" customHeight="1">
      <c r="A6" s="14" t="s">
        <v>43</v>
      </c>
      <c r="B6" s="17">
        <v>2110610</v>
      </c>
      <c r="C6" s="17">
        <v>2314978</v>
      </c>
      <c r="D6" s="17">
        <v>2451202</v>
      </c>
      <c r="E6" s="17">
        <v>2763724</v>
      </c>
      <c r="F6" s="17">
        <v>2797236</v>
      </c>
      <c r="G6" s="17">
        <v>2382498</v>
      </c>
      <c r="H6" s="17">
        <v>2403330</v>
      </c>
      <c r="I6" s="17">
        <v>2390565</v>
      </c>
      <c r="J6" s="17">
        <v>2657342</v>
      </c>
      <c r="K6" s="17">
        <v>2383056</v>
      </c>
      <c r="L6" s="17">
        <v>2310187</v>
      </c>
      <c r="M6" s="17">
        <v>2246897</v>
      </c>
      <c r="N6" s="17">
        <v>2260308</v>
      </c>
      <c r="O6" s="17">
        <v>2217730</v>
      </c>
      <c r="P6" s="17">
        <v>2100971</v>
      </c>
      <c r="Q6" s="17">
        <v>2059742</v>
      </c>
      <c r="R6" s="17">
        <v>2174740</v>
      </c>
      <c r="S6" s="17">
        <v>2416733</v>
      </c>
      <c r="T6" s="17">
        <v>3155919</v>
      </c>
    </row>
    <row r="7" spans="1:20" ht="18" customHeight="1">
      <c r="A7" s="14" t="s">
        <v>44</v>
      </c>
      <c r="B7" s="17">
        <v>162930</v>
      </c>
      <c r="C7" s="17">
        <v>167413</v>
      </c>
      <c r="D7" s="17">
        <v>171280</v>
      </c>
      <c r="E7" s="17">
        <v>181435</v>
      </c>
      <c r="F7" s="17">
        <v>189299</v>
      </c>
      <c r="G7" s="17">
        <v>200952</v>
      </c>
      <c r="H7" s="17">
        <v>206554</v>
      </c>
      <c r="I7" s="17">
        <v>219766</v>
      </c>
      <c r="J7" s="17">
        <v>220853</v>
      </c>
      <c r="K7" s="17">
        <v>222591</v>
      </c>
      <c r="L7" s="17">
        <v>224191</v>
      </c>
      <c r="M7" s="17">
        <v>231593</v>
      </c>
      <c r="N7" s="17">
        <v>235963</v>
      </c>
      <c r="O7" s="17">
        <v>219082</v>
      </c>
      <c r="P7" s="17">
        <v>226656</v>
      </c>
      <c r="Q7" s="17">
        <v>239934</v>
      </c>
      <c r="R7" s="17">
        <v>249393</v>
      </c>
      <c r="S7" s="17">
        <v>262076</v>
      </c>
      <c r="T7" s="17">
        <v>254333</v>
      </c>
    </row>
    <row r="8" spans="1:20" ht="18" customHeight="1">
      <c r="A8" s="14" t="s">
        <v>45</v>
      </c>
      <c r="B8" s="17">
        <v>1638796</v>
      </c>
      <c r="C8" s="17">
        <v>1675749</v>
      </c>
      <c r="D8" s="17">
        <v>1497396</v>
      </c>
      <c r="E8" s="17">
        <v>1356036</v>
      </c>
      <c r="F8" s="17">
        <v>1020218</v>
      </c>
      <c r="G8" s="17">
        <v>860051</v>
      </c>
      <c r="H8" s="17">
        <v>1102319</v>
      </c>
      <c r="I8" s="17">
        <v>1292753</v>
      </c>
      <c r="J8" s="17">
        <v>1794406</v>
      </c>
      <c r="K8" s="17">
        <v>1451900</v>
      </c>
      <c r="L8" s="17">
        <v>1200221</v>
      </c>
      <c r="M8" s="17">
        <v>1221861</v>
      </c>
      <c r="N8" s="17">
        <v>1123678</v>
      </c>
      <c r="O8" s="17">
        <v>926326</v>
      </c>
      <c r="P8" s="17">
        <v>1276331</v>
      </c>
      <c r="Q8" s="17">
        <v>1550552</v>
      </c>
      <c r="R8" s="17">
        <v>1761485</v>
      </c>
      <c r="S8" s="17">
        <v>2835517</v>
      </c>
      <c r="T8" s="17">
        <v>2978884</v>
      </c>
    </row>
    <row r="9" spans="1:20" ht="18" customHeight="1">
      <c r="A9" s="14" t="s">
        <v>46</v>
      </c>
      <c r="B9" s="16">
        <v>3781428</v>
      </c>
      <c r="C9" s="16">
        <v>4307077</v>
      </c>
      <c r="D9" s="16">
        <v>4664783</v>
      </c>
      <c r="E9" s="16">
        <v>5138416</v>
      </c>
      <c r="F9" s="16">
        <v>5554710</v>
      </c>
      <c r="G9" s="16">
        <v>5902149</v>
      </c>
      <c r="H9" s="16">
        <v>5970611</v>
      </c>
      <c r="I9" s="16">
        <v>6142993</v>
      </c>
      <c r="J9" s="16">
        <v>6020202</v>
      </c>
      <c r="K9" s="16">
        <v>6088795</v>
      </c>
      <c r="L9" s="16">
        <v>6270145</v>
      </c>
      <c r="M9" s="16">
        <v>6058089</v>
      </c>
      <c r="N9" s="16">
        <v>6059912</v>
      </c>
      <c r="O9" s="16">
        <v>6018546</v>
      </c>
      <c r="P9" s="16">
        <v>5717482</v>
      </c>
      <c r="Q9" s="16">
        <v>5635503</v>
      </c>
      <c r="R9" s="16">
        <v>5665148</v>
      </c>
      <c r="S9" s="16">
        <v>5532353</v>
      </c>
      <c r="T9" s="16">
        <v>5729256</v>
      </c>
    </row>
    <row r="10" spans="1:20" ht="18" customHeight="1">
      <c r="A10" s="14" t="s">
        <v>47</v>
      </c>
      <c r="B10" s="16">
        <v>3778391</v>
      </c>
      <c r="C10" s="16">
        <v>4303975</v>
      </c>
      <c r="D10" s="16">
        <v>4661630</v>
      </c>
      <c r="E10" s="16">
        <v>5135130</v>
      </c>
      <c r="F10" s="16">
        <v>5551639</v>
      </c>
      <c r="G10" s="16">
        <v>5899050</v>
      </c>
      <c r="H10" s="16">
        <v>5967569</v>
      </c>
      <c r="I10" s="16">
        <v>6140116</v>
      </c>
      <c r="J10" s="16">
        <v>6017344</v>
      </c>
      <c r="K10" s="16">
        <v>6085942</v>
      </c>
      <c r="L10" s="16">
        <v>6267288</v>
      </c>
      <c r="M10" s="16">
        <v>6055224</v>
      </c>
      <c r="N10" s="16">
        <v>6057234</v>
      </c>
      <c r="O10" s="16">
        <v>6015952</v>
      </c>
      <c r="P10" s="16">
        <v>5714891</v>
      </c>
      <c r="Q10" s="16">
        <v>5630940</v>
      </c>
      <c r="R10" s="16">
        <v>5660528</v>
      </c>
      <c r="S10" s="16">
        <v>5528101</v>
      </c>
      <c r="T10" s="16">
        <v>5725276</v>
      </c>
    </row>
    <row r="11" spans="1:20" ht="18" customHeight="1">
      <c r="A11" s="14" t="s">
        <v>48</v>
      </c>
      <c r="B11" s="16">
        <v>59746</v>
      </c>
      <c r="C11" s="16">
        <v>62233</v>
      </c>
      <c r="D11" s="16">
        <v>63684</v>
      </c>
      <c r="E11" s="16">
        <v>65715</v>
      </c>
      <c r="F11" s="16">
        <v>67401</v>
      </c>
      <c r="G11" s="16">
        <v>69047</v>
      </c>
      <c r="H11" s="16">
        <v>70332</v>
      </c>
      <c r="I11" s="16">
        <v>71117</v>
      </c>
      <c r="J11" s="16">
        <v>72867</v>
      </c>
      <c r="K11" s="16">
        <v>74080</v>
      </c>
      <c r="L11" s="16">
        <v>71536</v>
      </c>
      <c r="M11" s="16">
        <v>74617</v>
      </c>
      <c r="N11" s="16">
        <v>77720</v>
      </c>
      <c r="O11" s="16">
        <v>81512</v>
      </c>
      <c r="P11" s="16">
        <v>85081</v>
      </c>
      <c r="Q11" s="16">
        <v>88632</v>
      </c>
      <c r="R11" s="16">
        <v>93073</v>
      </c>
      <c r="S11" s="16">
        <v>97190</v>
      </c>
      <c r="T11" s="16">
        <v>103127</v>
      </c>
    </row>
    <row r="12" spans="1:20" ht="18" customHeight="1">
      <c r="A12" s="14" t="s">
        <v>49</v>
      </c>
      <c r="B12" s="16">
        <v>298110</v>
      </c>
      <c r="C12" s="16">
        <v>343567</v>
      </c>
      <c r="D12" s="16">
        <v>350452</v>
      </c>
      <c r="E12" s="16">
        <v>354342</v>
      </c>
      <c r="F12" s="16">
        <v>350990</v>
      </c>
      <c r="G12" s="16">
        <v>357219</v>
      </c>
      <c r="H12" s="16">
        <v>361634</v>
      </c>
      <c r="I12" s="16">
        <v>376738</v>
      </c>
      <c r="J12" s="16">
        <v>462631</v>
      </c>
      <c r="K12" s="16">
        <v>470311</v>
      </c>
      <c r="L12" s="16">
        <v>507904</v>
      </c>
      <c r="M12" s="16">
        <v>501479</v>
      </c>
      <c r="N12" s="16">
        <v>486403</v>
      </c>
      <c r="O12" s="16">
        <v>480360</v>
      </c>
      <c r="P12" s="16">
        <v>506343</v>
      </c>
      <c r="Q12" s="16">
        <v>518997</v>
      </c>
      <c r="R12" s="16">
        <v>507123</v>
      </c>
      <c r="S12" s="16">
        <v>525251</v>
      </c>
      <c r="T12" s="16">
        <v>523508</v>
      </c>
    </row>
    <row r="13" spans="1:20" ht="18" customHeight="1">
      <c r="A13" s="14" t="s">
        <v>50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16">
        <v>1</v>
      </c>
      <c r="R13" s="16">
        <v>1</v>
      </c>
      <c r="S13" s="16">
        <v>1</v>
      </c>
      <c r="T13" s="16">
        <v>1</v>
      </c>
    </row>
    <row r="14" spans="1:20" ht="18" customHeight="1">
      <c r="A14" s="14" t="s">
        <v>51</v>
      </c>
      <c r="B14" s="16">
        <v>8068</v>
      </c>
      <c r="C14" s="16">
        <v>17066</v>
      </c>
      <c r="D14" s="16">
        <v>11097</v>
      </c>
      <c r="E14" s="16">
        <v>10994</v>
      </c>
      <c r="F14" s="16">
        <v>10892</v>
      </c>
      <c r="G14" s="16">
        <v>8593</v>
      </c>
      <c r="H14" s="16">
        <v>9549</v>
      </c>
      <c r="I14" s="16">
        <v>7709</v>
      </c>
      <c r="J14" s="16">
        <v>8349</v>
      </c>
      <c r="K14" s="16">
        <v>6097</v>
      </c>
      <c r="L14" s="16">
        <v>5001</v>
      </c>
      <c r="M14" s="16">
        <v>4152</v>
      </c>
      <c r="N14" s="16">
        <v>2608</v>
      </c>
      <c r="O14" s="16">
        <v>2478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</row>
    <row r="15" spans="1:20" ht="18" customHeight="1">
      <c r="A15" s="14" t="s">
        <v>52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</row>
    <row r="16" spans="1:20" ht="18" customHeight="1">
      <c r="A16" s="14" t="s">
        <v>53</v>
      </c>
      <c r="B16" s="16">
        <v>136528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</row>
    <row r="17" spans="1:20" ht="18" customHeight="1">
      <c r="A17" s="14" t="s">
        <v>54</v>
      </c>
      <c r="B17" s="17">
        <f aca="true" t="shared" si="2" ref="B17:J17">SUM(B18:B21)</f>
        <v>507093</v>
      </c>
      <c r="C17" s="17">
        <f t="shared" si="2"/>
        <v>546810</v>
      </c>
      <c r="D17" s="17">
        <f t="shared" si="2"/>
        <v>591376</v>
      </c>
      <c r="E17" s="17">
        <f t="shared" si="2"/>
        <v>633745</v>
      </c>
      <c r="F17" s="17">
        <f t="shared" si="2"/>
        <v>671619</v>
      </c>
      <c r="G17" s="17">
        <f t="shared" si="2"/>
        <v>687801</v>
      </c>
      <c r="H17" s="17">
        <f t="shared" si="2"/>
        <v>724415</v>
      </c>
      <c r="I17" s="17">
        <f t="shared" si="2"/>
        <v>755789</v>
      </c>
      <c r="J17" s="17">
        <f t="shared" si="2"/>
        <v>743037</v>
      </c>
      <c r="K17" s="17">
        <f aca="true" t="shared" si="3" ref="K17:P17">SUM(K18:K21)</f>
        <v>763385</v>
      </c>
      <c r="L17" s="17">
        <f t="shared" si="3"/>
        <v>780556</v>
      </c>
      <c r="M17" s="17">
        <f t="shared" si="3"/>
        <v>753273</v>
      </c>
      <c r="N17" s="17">
        <f t="shared" si="3"/>
        <v>778287</v>
      </c>
      <c r="O17" s="17">
        <f t="shared" si="3"/>
        <v>783876</v>
      </c>
      <c r="P17" s="17">
        <f t="shared" si="3"/>
        <v>745830</v>
      </c>
      <c r="Q17" s="17">
        <f>SUM(Q18:Q21)</f>
        <v>745300</v>
      </c>
      <c r="R17" s="17">
        <f>SUM(R18:R21)</f>
        <v>741383</v>
      </c>
      <c r="S17" s="17">
        <f>SUM(S18:S21)</f>
        <v>693507</v>
      </c>
      <c r="T17" s="17">
        <f>SUM(T18:T21)</f>
        <v>701431</v>
      </c>
    </row>
    <row r="18" spans="1:20" ht="18" customHeight="1">
      <c r="A18" s="14" t="s">
        <v>55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1578</v>
      </c>
      <c r="N18" s="17">
        <v>2001</v>
      </c>
      <c r="O18" s="17">
        <v>2327</v>
      </c>
      <c r="P18" s="17">
        <v>2299</v>
      </c>
      <c r="Q18" s="17">
        <v>2302</v>
      </c>
      <c r="R18" s="17">
        <v>2414</v>
      </c>
      <c r="S18" s="17">
        <v>1937</v>
      </c>
      <c r="T18" s="17">
        <v>3417</v>
      </c>
    </row>
    <row r="19" spans="1:20" ht="18" customHeight="1">
      <c r="A19" s="14" t="s">
        <v>56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1</v>
      </c>
      <c r="R19" s="16">
        <v>1</v>
      </c>
      <c r="S19" s="16">
        <v>1</v>
      </c>
      <c r="T19" s="16">
        <v>1</v>
      </c>
    </row>
    <row r="20" spans="1:20" ht="18" customHeight="1">
      <c r="A20" s="14" t="s">
        <v>57</v>
      </c>
      <c r="B20" s="16">
        <v>507093</v>
      </c>
      <c r="C20" s="16">
        <v>546810</v>
      </c>
      <c r="D20" s="16">
        <v>591376</v>
      </c>
      <c r="E20" s="16">
        <v>633745</v>
      </c>
      <c r="F20" s="16">
        <v>671619</v>
      </c>
      <c r="G20" s="16">
        <v>687801</v>
      </c>
      <c r="H20" s="16">
        <v>724415</v>
      </c>
      <c r="I20" s="16">
        <v>755789</v>
      </c>
      <c r="J20" s="16">
        <v>743037</v>
      </c>
      <c r="K20" s="16">
        <v>763385</v>
      </c>
      <c r="L20" s="16">
        <v>780556</v>
      </c>
      <c r="M20" s="16">
        <v>751695</v>
      </c>
      <c r="N20" s="16">
        <v>776286</v>
      </c>
      <c r="O20" s="16">
        <v>781547</v>
      </c>
      <c r="P20" s="16">
        <v>743531</v>
      </c>
      <c r="Q20" s="16">
        <v>742996</v>
      </c>
      <c r="R20" s="16">
        <v>738967</v>
      </c>
      <c r="S20" s="16">
        <v>691568</v>
      </c>
      <c r="T20" s="16">
        <v>698012</v>
      </c>
    </row>
    <row r="21" spans="1:20" ht="18" customHeight="1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</row>
    <row r="22" spans="1:20" ht="18" customHeight="1">
      <c r="A22" s="14" t="s">
        <v>59</v>
      </c>
      <c r="B22" s="17">
        <f aca="true" t="shared" si="4" ref="B22:J22">+B4+B9+B11+B12+B13+B14+B15+B16+B17</f>
        <v>8741515</v>
      </c>
      <c r="C22" s="17">
        <f t="shared" si="4"/>
        <v>9472767</v>
      </c>
      <c r="D22" s="17">
        <f t="shared" si="4"/>
        <v>9840717</v>
      </c>
      <c r="E22" s="17">
        <f t="shared" si="4"/>
        <v>10546062</v>
      </c>
      <c r="F22" s="17">
        <f t="shared" si="4"/>
        <v>10715579</v>
      </c>
      <c r="G22" s="17">
        <f t="shared" si="4"/>
        <v>10511623</v>
      </c>
      <c r="H22" s="17">
        <f t="shared" si="4"/>
        <v>10892660</v>
      </c>
      <c r="I22" s="17">
        <f t="shared" si="4"/>
        <v>11312561</v>
      </c>
      <c r="J22" s="17">
        <f t="shared" si="4"/>
        <v>12035972</v>
      </c>
      <c r="K22" s="17">
        <f aca="true" t="shared" si="5" ref="K22:P22">+K4+K9+K11+K12+K13+K14+K15+K16+K17</f>
        <v>11517010</v>
      </c>
      <c r="L22" s="17">
        <f t="shared" si="5"/>
        <v>11426886</v>
      </c>
      <c r="M22" s="17">
        <f t="shared" si="5"/>
        <v>11149338</v>
      </c>
      <c r="N22" s="17">
        <f t="shared" si="5"/>
        <v>11081961</v>
      </c>
      <c r="O22" s="17">
        <f t="shared" si="5"/>
        <v>10787379</v>
      </c>
      <c r="P22" s="17">
        <f t="shared" si="5"/>
        <v>10715689</v>
      </c>
      <c r="Q22" s="17">
        <f>+Q4+Q9+Q11+Q12+Q13+Q14+Q15+Q16+Q17</f>
        <v>10908225</v>
      </c>
      <c r="R22" s="17">
        <f>+R4+R9+R11+R12+R13+R14+R15+R16+R17</f>
        <v>11270661</v>
      </c>
      <c r="S22" s="17">
        <f>+S4+S9+S11+S12+S13+S14+S15+S16+S17</f>
        <v>12453875</v>
      </c>
      <c r="T22" s="17">
        <f>+T4+T9+T11+T12+T13+T14+T15+T16+T17</f>
        <v>13538389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0" ht="18" customHeight="1">
      <c r="A30" s="30" t="s">
        <v>101</v>
      </c>
      <c r="M30" s="71" t="str">
        <f>'財政指標'!$M$1</f>
        <v>真岡市</v>
      </c>
      <c r="O30" s="71"/>
      <c r="P30" s="71"/>
      <c r="Q30" s="71"/>
      <c r="R30" s="71"/>
      <c r="S30" s="71"/>
      <c r="T30" s="71" t="str">
        <f>'財政指標'!$M$1</f>
        <v>真岡市</v>
      </c>
    </row>
    <row r="31" ht="18" customHeight="1"/>
    <row r="32" spans="1:20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184</v>
      </c>
      <c r="O32" s="2" t="s">
        <v>185</v>
      </c>
      <c r="P32" s="2" t="s">
        <v>186</v>
      </c>
      <c r="Q32" s="2" t="s">
        <v>189</v>
      </c>
      <c r="R32" s="2" t="s">
        <v>196</v>
      </c>
      <c r="S32" s="2" t="s">
        <v>197</v>
      </c>
      <c r="T32" s="2" t="s">
        <v>204</v>
      </c>
    </row>
    <row r="33" spans="1:20" ht="18" customHeight="1">
      <c r="A33" s="14" t="s">
        <v>41</v>
      </c>
      <c r="B33" s="31">
        <f>B4/B$22*100</f>
        <v>45.19287560565874</v>
      </c>
      <c r="C33" s="31">
        <f>C4/C$22*100</f>
        <v>44.295547436139834</v>
      </c>
      <c r="D33" s="31">
        <f aca="true" t="shared" si="6" ref="D33:L33">D4/D$22*100</f>
        <v>42.26648322474876</v>
      </c>
      <c r="E33" s="31">
        <f t="shared" si="6"/>
        <v>41.179826175874936</v>
      </c>
      <c r="F33" s="31">
        <f t="shared" si="6"/>
        <v>37.888451944593946</v>
      </c>
      <c r="G33" s="31">
        <f t="shared" si="6"/>
        <v>33.171033626301096</v>
      </c>
      <c r="H33" s="31">
        <f t="shared" si="6"/>
        <v>34.48302802070385</v>
      </c>
      <c r="I33" s="31">
        <f t="shared" si="6"/>
        <v>34.98955718338226</v>
      </c>
      <c r="J33" s="31">
        <f t="shared" si="6"/>
        <v>39.28960619050959</v>
      </c>
      <c r="K33" s="31">
        <f t="shared" si="6"/>
        <v>35.7240464321903</v>
      </c>
      <c r="L33" s="31">
        <f t="shared" si="6"/>
        <v>33.1826536118414</v>
      </c>
      <c r="M33" s="31">
        <f aca="true" t="shared" si="7" ref="M33:N50">M4/M$22*100</f>
        <v>33.70359746919503</v>
      </c>
      <c r="N33" s="31">
        <f t="shared" si="7"/>
        <v>33.180327922106926</v>
      </c>
      <c r="O33" s="31">
        <f aca="true" t="shared" si="8" ref="O33:P50">O4/O$22*100</f>
        <v>31.70931511723098</v>
      </c>
      <c r="P33" s="31">
        <f t="shared" si="8"/>
        <v>34.16440137447065</v>
      </c>
      <c r="Q33" s="31">
        <f aca="true" t="shared" si="9" ref="Q33:R50">Q4/Q$22*100</f>
        <v>35.934233113086684</v>
      </c>
      <c r="R33" s="31">
        <f t="shared" si="9"/>
        <v>37.83210230526852</v>
      </c>
      <c r="S33" s="31">
        <f aca="true" t="shared" si="10" ref="S33:T50">S4/S$22*100</f>
        <v>45.010633236643216</v>
      </c>
      <c r="T33" s="31">
        <f t="shared" si="10"/>
        <v>47.871729790006775</v>
      </c>
    </row>
    <row r="34" spans="1:20" ht="18" customHeight="1">
      <c r="A34" s="14" t="s">
        <v>42</v>
      </c>
      <c r="B34" s="31">
        <f aca="true" t="shared" si="11" ref="B34:C50">B5/B$22*100</f>
        <v>0.4370638270368466</v>
      </c>
      <c r="C34" s="31">
        <f t="shared" si="11"/>
        <v>0.39981982033338304</v>
      </c>
      <c r="D34" s="31">
        <f aca="true" t="shared" si="12" ref="D34:L34">D5/D$22*100</f>
        <v>0.40085493770423436</v>
      </c>
      <c r="E34" s="31">
        <f t="shared" si="12"/>
        <v>0.3949815580450788</v>
      </c>
      <c r="F34" s="31">
        <f t="shared" si="12"/>
        <v>0.4966040565796771</v>
      </c>
      <c r="G34" s="31">
        <f t="shared" si="12"/>
        <v>0.4120486436775748</v>
      </c>
      <c r="H34" s="31">
        <f t="shared" si="12"/>
        <v>0.4031705754150042</v>
      </c>
      <c r="I34" s="31">
        <f t="shared" si="12"/>
        <v>0.48734322846966305</v>
      </c>
      <c r="J34" s="31">
        <f t="shared" si="12"/>
        <v>0.4676398383113553</v>
      </c>
      <c r="K34" s="31">
        <f t="shared" si="12"/>
        <v>0.4931401466179156</v>
      </c>
      <c r="L34" s="31">
        <f t="shared" si="12"/>
        <v>0.5000925011416059</v>
      </c>
      <c r="M34" s="31">
        <f t="shared" si="7"/>
        <v>0.514622482518693</v>
      </c>
      <c r="N34" s="31">
        <f t="shared" si="7"/>
        <v>0.5150893420397347</v>
      </c>
      <c r="O34" s="31">
        <f t="shared" si="8"/>
        <v>0.5327151294118803</v>
      </c>
      <c r="P34" s="31">
        <f t="shared" si="8"/>
        <v>0.5318650065338776</v>
      </c>
      <c r="Q34" s="31">
        <f t="shared" si="9"/>
        <v>0.6376747821024961</v>
      </c>
      <c r="R34" s="31">
        <f t="shared" si="9"/>
        <v>0.6948128419442302</v>
      </c>
      <c r="S34" s="31">
        <f t="shared" si="10"/>
        <v>0.7326394395318726</v>
      </c>
      <c r="T34" s="31">
        <f t="shared" si="10"/>
        <v>0.6789951152976916</v>
      </c>
    </row>
    <row r="35" spans="1:20" ht="18" customHeight="1">
      <c r="A35" s="14" t="s">
        <v>43</v>
      </c>
      <c r="B35" s="31">
        <f t="shared" si="11"/>
        <v>24.14467057483743</v>
      </c>
      <c r="C35" s="31">
        <f t="shared" si="11"/>
        <v>24.438244918301063</v>
      </c>
      <c r="D35" s="31">
        <f aca="true" t="shared" si="13" ref="D35:L35">D6/D$22*100</f>
        <v>24.90877443178175</v>
      </c>
      <c r="E35" s="31">
        <f t="shared" si="13"/>
        <v>26.206218017682808</v>
      </c>
      <c r="F35" s="31">
        <f t="shared" si="13"/>
        <v>26.104385026698047</v>
      </c>
      <c r="G35" s="31">
        <f t="shared" si="13"/>
        <v>22.66536766016057</v>
      </c>
      <c r="H35" s="31">
        <f t="shared" si="13"/>
        <v>22.063756694875263</v>
      </c>
      <c r="I35" s="31">
        <f t="shared" si="13"/>
        <v>21.13195234925142</v>
      </c>
      <c r="J35" s="31">
        <f t="shared" si="13"/>
        <v>22.078333183227745</v>
      </c>
      <c r="K35" s="31">
        <f t="shared" si="13"/>
        <v>20.691620481357575</v>
      </c>
      <c r="L35" s="31">
        <f t="shared" si="13"/>
        <v>20.21711776944305</v>
      </c>
      <c r="M35" s="31">
        <f t="shared" si="7"/>
        <v>20.152739113299823</v>
      </c>
      <c r="N35" s="31">
        <f t="shared" si="7"/>
        <v>20.396281849394708</v>
      </c>
      <c r="O35" s="31">
        <f t="shared" si="8"/>
        <v>20.558562001019894</v>
      </c>
      <c r="P35" s="31">
        <f t="shared" si="8"/>
        <v>19.60649473869576</v>
      </c>
      <c r="Q35" s="31">
        <f t="shared" si="9"/>
        <v>18.88246712916171</v>
      </c>
      <c r="R35" s="31">
        <f t="shared" si="9"/>
        <v>19.295585236748757</v>
      </c>
      <c r="S35" s="31">
        <f t="shared" si="10"/>
        <v>19.405470184982583</v>
      </c>
      <c r="T35" s="31">
        <f t="shared" si="10"/>
        <v>23.31089023959941</v>
      </c>
    </row>
    <row r="36" spans="1:20" ht="18" customHeight="1">
      <c r="A36" s="14" t="s">
        <v>44</v>
      </c>
      <c r="B36" s="31">
        <f t="shared" si="11"/>
        <v>1.8638645589465899</v>
      </c>
      <c r="C36" s="31">
        <f t="shared" si="11"/>
        <v>1.7673083271234267</v>
      </c>
      <c r="D36" s="31">
        <f aca="true" t="shared" si="14" ref="D36:L36">D7/D$22*100</f>
        <v>1.740523581767467</v>
      </c>
      <c r="E36" s="31">
        <f t="shared" si="14"/>
        <v>1.7204052090723534</v>
      </c>
      <c r="F36" s="31">
        <f t="shared" si="14"/>
        <v>1.766577428993804</v>
      </c>
      <c r="G36" s="31">
        <f t="shared" si="14"/>
        <v>1.911712396839194</v>
      </c>
      <c r="H36" s="31">
        <f t="shared" si="14"/>
        <v>1.8962677619608066</v>
      </c>
      <c r="I36" s="31">
        <f t="shared" si="14"/>
        <v>1.9426723975234255</v>
      </c>
      <c r="J36" s="31">
        <f t="shared" si="14"/>
        <v>1.8349411248214935</v>
      </c>
      <c r="K36" s="31">
        <f t="shared" si="14"/>
        <v>1.9327151752060647</v>
      </c>
      <c r="L36" s="31">
        <f t="shared" si="14"/>
        <v>1.9619605901380306</v>
      </c>
      <c r="M36" s="31">
        <f t="shared" si="7"/>
        <v>2.077190591943665</v>
      </c>
      <c r="N36" s="31">
        <f t="shared" si="7"/>
        <v>2.129253116844573</v>
      </c>
      <c r="O36" s="31">
        <f t="shared" si="8"/>
        <v>2.0309103814744986</v>
      </c>
      <c r="P36" s="31">
        <f t="shared" si="8"/>
        <v>2.1151789679599697</v>
      </c>
      <c r="Q36" s="31">
        <f t="shared" si="9"/>
        <v>2.1995695908362727</v>
      </c>
      <c r="R36" s="31">
        <f t="shared" si="9"/>
        <v>2.2127628539266686</v>
      </c>
      <c r="S36" s="31">
        <f t="shared" si="10"/>
        <v>2.104373136875069</v>
      </c>
      <c r="T36" s="31">
        <f t="shared" si="10"/>
        <v>1.8786060882133022</v>
      </c>
    </row>
    <row r="37" spans="1:20" ht="18" customHeight="1">
      <c r="A37" s="14" t="s">
        <v>45</v>
      </c>
      <c r="B37" s="31">
        <f t="shared" si="11"/>
        <v>18.74727664483788</v>
      </c>
      <c r="C37" s="31">
        <f t="shared" si="11"/>
        <v>17.690174370381957</v>
      </c>
      <c r="D37" s="31">
        <f aca="true" t="shared" si="15" ref="D37:L37">D8/D$22*100</f>
        <v>15.216330273495316</v>
      </c>
      <c r="E37" s="31">
        <f t="shared" si="15"/>
        <v>12.858221391074698</v>
      </c>
      <c r="F37" s="31">
        <f t="shared" si="15"/>
        <v>9.520885432322416</v>
      </c>
      <c r="G37" s="31">
        <f t="shared" si="15"/>
        <v>8.181904925623758</v>
      </c>
      <c r="H37" s="31">
        <f t="shared" si="15"/>
        <v>10.119832988452774</v>
      </c>
      <c r="I37" s="31">
        <f t="shared" si="15"/>
        <v>11.42758920813775</v>
      </c>
      <c r="J37" s="31">
        <f t="shared" si="15"/>
        <v>14.908692044148989</v>
      </c>
      <c r="K37" s="31">
        <f t="shared" si="15"/>
        <v>12.606570629008745</v>
      </c>
      <c r="L37" s="31">
        <f t="shared" si="15"/>
        <v>10.503482751118721</v>
      </c>
      <c r="M37" s="31">
        <f t="shared" si="7"/>
        <v>10.959045281432852</v>
      </c>
      <c r="N37" s="31">
        <f t="shared" si="7"/>
        <v>10.139703613827914</v>
      </c>
      <c r="O37" s="31">
        <f t="shared" si="8"/>
        <v>8.587127605324705</v>
      </c>
      <c r="P37" s="31">
        <f t="shared" si="8"/>
        <v>11.910862661281044</v>
      </c>
      <c r="Q37" s="31">
        <f t="shared" si="9"/>
        <v>14.214521610986205</v>
      </c>
      <c r="R37" s="31">
        <f t="shared" si="9"/>
        <v>15.628941372648864</v>
      </c>
      <c r="S37" s="31">
        <f t="shared" si="10"/>
        <v>22.768150475253687</v>
      </c>
      <c r="T37" s="31">
        <f t="shared" si="10"/>
        <v>22.00323834689637</v>
      </c>
    </row>
    <row r="38" spans="1:20" ht="18" customHeight="1">
      <c r="A38" s="14" t="s">
        <v>46</v>
      </c>
      <c r="B38" s="31">
        <f t="shared" si="11"/>
        <v>43.258268160610605</v>
      </c>
      <c r="C38" s="31">
        <f t="shared" si="11"/>
        <v>45.46799261504057</v>
      </c>
      <c r="D38" s="31">
        <f aca="true" t="shared" si="16" ref="D38:L38">D9/D$22*100</f>
        <v>47.40287724969634</v>
      </c>
      <c r="E38" s="31">
        <f t="shared" si="16"/>
        <v>48.723551976083584</v>
      </c>
      <c r="F38" s="31">
        <f t="shared" si="16"/>
        <v>51.83770284368209</v>
      </c>
      <c r="G38" s="31">
        <f t="shared" si="16"/>
        <v>56.148788821669115</v>
      </c>
      <c r="H38" s="31">
        <f t="shared" si="16"/>
        <v>54.81315858568981</v>
      </c>
      <c r="I38" s="31">
        <f t="shared" si="16"/>
        <v>54.302407739503025</v>
      </c>
      <c r="J38" s="31">
        <f t="shared" si="16"/>
        <v>50.01841147520118</v>
      </c>
      <c r="K38" s="31">
        <f t="shared" si="16"/>
        <v>52.86784503964137</v>
      </c>
      <c r="L38" s="31">
        <f t="shared" si="16"/>
        <v>54.871860977697686</v>
      </c>
      <c r="M38" s="31">
        <f t="shared" si="7"/>
        <v>54.33586281086823</v>
      </c>
      <c r="N38" s="31">
        <f t="shared" si="7"/>
        <v>54.68266852770913</v>
      </c>
      <c r="O38" s="31">
        <f t="shared" si="8"/>
        <v>55.792477486885375</v>
      </c>
      <c r="P38" s="31">
        <f t="shared" si="8"/>
        <v>53.35617709696502</v>
      </c>
      <c r="Q38" s="31">
        <f t="shared" si="9"/>
        <v>51.662878240960374</v>
      </c>
      <c r="R38" s="31">
        <f t="shared" si="9"/>
        <v>50.26455857380503</v>
      </c>
      <c r="S38" s="31">
        <f t="shared" si="10"/>
        <v>44.42274392508356</v>
      </c>
      <c r="T38" s="31">
        <f t="shared" si="10"/>
        <v>42.31859492292621</v>
      </c>
    </row>
    <row r="39" spans="1:20" ht="18" customHeight="1">
      <c r="A39" s="14" t="s">
        <v>47</v>
      </c>
      <c r="B39" s="31">
        <f t="shared" si="11"/>
        <v>43.22352589911474</v>
      </c>
      <c r="C39" s="31">
        <f t="shared" si="11"/>
        <v>45.4352461112999</v>
      </c>
      <c r="D39" s="31">
        <f aca="true" t="shared" si="17" ref="D39:L39">D10/D$22*100</f>
        <v>47.37083690141684</v>
      </c>
      <c r="E39" s="31">
        <f t="shared" si="17"/>
        <v>48.69239342609592</v>
      </c>
      <c r="F39" s="31">
        <f t="shared" si="17"/>
        <v>51.8090436363728</v>
      </c>
      <c r="G39" s="31">
        <f t="shared" si="17"/>
        <v>56.11930717073852</v>
      </c>
      <c r="H39" s="31">
        <f t="shared" si="17"/>
        <v>54.78523152287871</v>
      </c>
      <c r="I39" s="31">
        <f t="shared" si="17"/>
        <v>54.27697583243971</v>
      </c>
      <c r="J39" s="31">
        <f t="shared" si="17"/>
        <v>49.994665989585215</v>
      </c>
      <c r="K39" s="31">
        <f t="shared" si="17"/>
        <v>52.84307298508901</v>
      </c>
      <c r="L39" s="31">
        <f t="shared" si="17"/>
        <v>54.84685854046325</v>
      </c>
      <c r="M39" s="31">
        <f t="shared" si="7"/>
        <v>54.31016621794047</v>
      </c>
      <c r="N39" s="31">
        <f t="shared" si="7"/>
        <v>54.65850312954539</v>
      </c>
      <c r="O39" s="31">
        <f t="shared" si="8"/>
        <v>55.76843086721992</v>
      </c>
      <c r="P39" s="31">
        <f t="shared" si="8"/>
        <v>53.331997597168034</v>
      </c>
      <c r="Q39" s="31">
        <f t="shared" si="9"/>
        <v>51.62104742063901</v>
      </c>
      <c r="R39" s="31">
        <f t="shared" si="9"/>
        <v>50.2235671891826</v>
      </c>
      <c r="S39" s="31">
        <f t="shared" si="10"/>
        <v>44.38860194116289</v>
      </c>
      <c r="T39" s="31">
        <f t="shared" si="10"/>
        <v>42.28919703814095</v>
      </c>
    </row>
    <row r="40" spans="1:20" ht="18" customHeight="1">
      <c r="A40" s="14" t="s">
        <v>48</v>
      </c>
      <c r="B40" s="31">
        <f t="shared" si="11"/>
        <v>0.683474203270257</v>
      </c>
      <c r="C40" s="31">
        <f t="shared" si="11"/>
        <v>0.6569674942917946</v>
      </c>
      <c r="D40" s="31">
        <f aca="true" t="shared" si="18" ref="D40:L40">D11/D$22*100</f>
        <v>0.6471479669621635</v>
      </c>
      <c r="E40" s="31">
        <f t="shared" si="18"/>
        <v>0.62312358869121</v>
      </c>
      <c r="F40" s="31">
        <f t="shared" si="18"/>
        <v>0.6290000754975535</v>
      </c>
      <c r="G40" s="31">
        <f t="shared" si="18"/>
        <v>0.6568633597304622</v>
      </c>
      <c r="H40" s="31">
        <f t="shared" si="18"/>
        <v>0.6456825054669841</v>
      </c>
      <c r="I40" s="31">
        <f t="shared" si="18"/>
        <v>0.6286551736605</v>
      </c>
      <c r="J40" s="31">
        <f t="shared" si="18"/>
        <v>0.6054101820775256</v>
      </c>
      <c r="K40" s="31">
        <f t="shared" si="18"/>
        <v>0.643222503062861</v>
      </c>
      <c r="L40" s="31">
        <f t="shared" si="18"/>
        <v>0.6260323241169992</v>
      </c>
      <c r="M40" s="31">
        <f t="shared" si="7"/>
        <v>0.669250497204408</v>
      </c>
      <c r="N40" s="31">
        <f t="shared" si="7"/>
        <v>0.7013199198228545</v>
      </c>
      <c r="O40" s="31">
        <f t="shared" si="8"/>
        <v>0.7556237710754391</v>
      </c>
      <c r="P40" s="31">
        <f t="shared" si="8"/>
        <v>0.7939853424264179</v>
      </c>
      <c r="Q40" s="31">
        <f t="shared" si="9"/>
        <v>0.8125244941317217</v>
      </c>
      <c r="R40" s="31">
        <f t="shared" si="9"/>
        <v>0.8257989482604435</v>
      </c>
      <c r="S40" s="31">
        <f t="shared" si="10"/>
        <v>0.780399674800012</v>
      </c>
      <c r="T40" s="31">
        <f t="shared" si="10"/>
        <v>0.761737604082731</v>
      </c>
    </row>
    <row r="41" spans="1:20" ht="18" customHeight="1">
      <c r="A41" s="14" t="s">
        <v>49</v>
      </c>
      <c r="B41" s="31">
        <f t="shared" si="11"/>
        <v>3.4102784242777138</v>
      </c>
      <c r="C41" s="31">
        <f t="shared" si="11"/>
        <v>3.626891699120225</v>
      </c>
      <c r="D41" s="31">
        <f aca="true" t="shared" si="19" ref="D41:L41">D12/D$22*100</f>
        <v>3.561244571914831</v>
      </c>
      <c r="E41" s="31">
        <f t="shared" si="19"/>
        <v>3.359946110690417</v>
      </c>
      <c r="F41" s="31">
        <f t="shared" si="19"/>
        <v>3.2755112906171475</v>
      </c>
      <c r="G41" s="31">
        <f t="shared" si="19"/>
        <v>3.3983239315184726</v>
      </c>
      <c r="H41" s="31">
        <f t="shared" si="19"/>
        <v>3.319978774697824</v>
      </c>
      <c r="I41" s="31">
        <f t="shared" si="19"/>
        <v>3.330262705323755</v>
      </c>
      <c r="J41" s="31">
        <f t="shared" si="19"/>
        <v>3.8437360937695764</v>
      </c>
      <c r="K41" s="31">
        <f t="shared" si="19"/>
        <v>4.083620661960005</v>
      </c>
      <c r="L41" s="31">
        <f t="shared" si="19"/>
        <v>4.444815499165739</v>
      </c>
      <c r="M41" s="31">
        <f t="shared" si="7"/>
        <v>4.497836553165757</v>
      </c>
      <c r="N41" s="31">
        <f t="shared" si="7"/>
        <v>4.389141957817754</v>
      </c>
      <c r="O41" s="31">
        <f t="shared" si="8"/>
        <v>4.452981581531529</v>
      </c>
      <c r="P41" s="31">
        <f t="shared" si="8"/>
        <v>4.725249118372137</v>
      </c>
      <c r="Q41" s="31">
        <f t="shared" si="9"/>
        <v>4.757850154356002</v>
      </c>
      <c r="R41" s="31">
        <f t="shared" si="9"/>
        <v>4.499496524649264</v>
      </c>
      <c r="S41" s="31">
        <f t="shared" si="10"/>
        <v>4.217570836386265</v>
      </c>
      <c r="T41" s="31">
        <f t="shared" si="10"/>
        <v>3.866841172904693</v>
      </c>
    </row>
    <row r="42" spans="1:20" ht="18" customHeight="1">
      <c r="A42" s="14" t="s">
        <v>50</v>
      </c>
      <c r="B42" s="31">
        <f t="shared" si="11"/>
        <v>0</v>
      </c>
      <c r="C42" s="31">
        <f t="shared" si="11"/>
        <v>0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9.270092392229846E-06</v>
      </c>
      <c r="P42" s="31">
        <f t="shared" si="8"/>
        <v>0</v>
      </c>
      <c r="Q42" s="31">
        <f t="shared" si="9"/>
        <v>9.167394328591499E-06</v>
      </c>
      <c r="R42" s="31">
        <f t="shared" si="9"/>
        <v>8.872594074118634E-06</v>
      </c>
      <c r="S42" s="31">
        <f t="shared" si="10"/>
        <v>8.02962933223595E-06</v>
      </c>
      <c r="T42" s="31">
        <f t="shared" si="10"/>
        <v>7.386403212376303E-06</v>
      </c>
    </row>
    <row r="43" spans="1:20" ht="18" customHeight="1">
      <c r="A43" s="14" t="s">
        <v>51</v>
      </c>
      <c r="B43" s="31">
        <f t="shared" si="11"/>
        <v>0.09229521427349835</v>
      </c>
      <c r="C43" s="31">
        <f t="shared" si="11"/>
        <v>0.18015855346172877</v>
      </c>
      <c r="D43" s="31">
        <f aca="true" t="shared" si="21" ref="D43:L43">D14/D$22*100</f>
        <v>0.1127661734404109</v>
      </c>
      <c r="E43" s="31">
        <f t="shared" si="21"/>
        <v>0.10424744326365613</v>
      </c>
      <c r="F43" s="31">
        <f t="shared" si="21"/>
        <v>0.10164639726887366</v>
      </c>
      <c r="G43" s="31">
        <f t="shared" si="21"/>
        <v>0.0817476045326207</v>
      </c>
      <c r="H43" s="31">
        <f t="shared" si="21"/>
        <v>0.08766453740408678</v>
      </c>
      <c r="I43" s="31">
        <f t="shared" si="21"/>
        <v>0.06814548889504331</v>
      </c>
      <c r="J43" s="31">
        <f t="shared" si="21"/>
        <v>0.06936706067445154</v>
      </c>
      <c r="K43" s="31">
        <f t="shared" si="21"/>
        <v>0.05293908748885345</v>
      </c>
      <c r="L43" s="31">
        <f t="shared" si="21"/>
        <v>0.04376520427350024</v>
      </c>
      <c r="M43" s="31">
        <f t="shared" si="7"/>
        <v>0.03723987917488913</v>
      </c>
      <c r="N43" s="31">
        <f t="shared" si="7"/>
        <v>0.02353374100486367</v>
      </c>
      <c r="O43" s="31">
        <f t="shared" si="8"/>
        <v>0.02297128894794556</v>
      </c>
      <c r="P43" s="31">
        <f t="shared" si="8"/>
        <v>0</v>
      </c>
      <c r="Q43" s="31">
        <f t="shared" si="9"/>
        <v>9.167394328591499E-06</v>
      </c>
      <c r="R43" s="31">
        <f t="shared" si="9"/>
        <v>8.872594074118634E-06</v>
      </c>
      <c r="S43" s="31">
        <f t="shared" si="10"/>
        <v>8.02962933223595E-06</v>
      </c>
      <c r="T43" s="31">
        <f t="shared" si="10"/>
        <v>7.386403212376303E-06</v>
      </c>
    </row>
    <row r="44" spans="1:20" ht="18" customHeight="1">
      <c r="A44" s="14" t="s">
        <v>52</v>
      </c>
      <c r="B44" s="31">
        <f t="shared" si="11"/>
        <v>0</v>
      </c>
      <c r="C44" s="31">
        <f t="shared" si="11"/>
        <v>0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9.270092392229846E-06</v>
      </c>
      <c r="P44" s="31">
        <f t="shared" si="8"/>
        <v>9.33211107563872E-06</v>
      </c>
      <c r="Q44" s="31">
        <f t="shared" si="9"/>
        <v>1.8334788657182997E-05</v>
      </c>
      <c r="R44" s="31">
        <f t="shared" si="9"/>
        <v>1.774518814823727E-05</v>
      </c>
      <c r="S44" s="31">
        <f t="shared" si="10"/>
        <v>1.60592586644719E-05</v>
      </c>
      <c r="T44" s="31">
        <f t="shared" si="10"/>
        <v>1.4772806424752606E-05</v>
      </c>
    </row>
    <row r="45" spans="1:20" ht="18" customHeight="1">
      <c r="A45" s="14" t="s">
        <v>53</v>
      </c>
      <c r="B45" s="31">
        <f t="shared" si="11"/>
        <v>1.561834533258823</v>
      </c>
      <c r="C45" s="31">
        <f t="shared" si="11"/>
        <v>0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9.270092392229846E-06</v>
      </c>
      <c r="P45" s="31">
        <f t="shared" si="8"/>
        <v>9.33211107563872E-06</v>
      </c>
      <c r="Q45" s="31">
        <f t="shared" si="9"/>
        <v>1.8334788657182997E-05</v>
      </c>
      <c r="R45" s="31">
        <f t="shared" si="9"/>
        <v>1.774518814823727E-05</v>
      </c>
      <c r="S45" s="31">
        <f t="shared" si="10"/>
        <v>1.60592586644719E-05</v>
      </c>
      <c r="T45" s="31">
        <f t="shared" si="10"/>
        <v>1.4772806424752606E-05</v>
      </c>
    </row>
    <row r="46" spans="1:20" ht="18" customHeight="1">
      <c r="A46" s="14" t="s">
        <v>54</v>
      </c>
      <c r="B46" s="31">
        <f t="shared" si="11"/>
        <v>5.8009738586503605</v>
      </c>
      <c r="C46" s="31">
        <f t="shared" si="11"/>
        <v>5.772442201945852</v>
      </c>
      <c r="D46" s="31">
        <f aca="true" t="shared" si="24" ref="D46:L46">D17/D$22*100</f>
        <v>6.009480813237491</v>
      </c>
      <c r="E46" s="31">
        <f t="shared" si="24"/>
        <v>6.009304705396194</v>
      </c>
      <c r="F46" s="31">
        <f t="shared" si="24"/>
        <v>6.267687448340402</v>
      </c>
      <c r="G46" s="31">
        <f t="shared" si="24"/>
        <v>6.543242656248231</v>
      </c>
      <c r="H46" s="31">
        <f t="shared" si="24"/>
        <v>6.650487576037442</v>
      </c>
      <c r="I46" s="31">
        <f t="shared" si="24"/>
        <v>6.680971709235424</v>
      </c>
      <c r="J46" s="31">
        <f t="shared" si="24"/>
        <v>6.173468997767691</v>
      </c>
      <c r="K46" s="31">
        <f t="shared" si="24"/>
        <v>6.628326275656615</v>
      </c>
      <c r="L46" s="31">
        <f t="shared" si="24"/>
        <v>6.830872382904669</v>
      </c>
      <c r="M46" s="31">
        <f t="shared" si="7"/>
        <v>6.756212790391681</v>
      </c>
      <c r="N46" s="31">
        <f t="shared" si="7"/>
        <v>7.02300793153847</v>
      </c>
      <c r="O46" s="31">
        <f t="shared" si="8"/>
        <v>7.266602944051563</v>
      </c>
      <c r="P46" s="31">
        <f t="shared" si="8"/>
        <v>6.960168403543626</v>
      </c>
      <c r="Q46" s="31">
        <f t="shared" si="9"/>
        <v>6.8324589930992445</v>
      </c>
      <c r="R46" s="31">
        <f t="shared" si="9"/>
        <v>6.577990412452294</v>
      </c>
      <c r="S46" s="31">
        <f t="shared" si="10"/>
        <v>5.568604149310957</v>
      </c>
      <c r="T46" s="31">
        <f t="shared" si="10"/>
        <v>5.1810521916603225</v>
      </c>
    </row>
    <row r="47" spans="1:20" ht="18" customHeight="1">
      <c r="A47" s="14" t="s">
        <v>55</v>
      </c>
      <c r="B47" s="31">
        <f t="shared" si="11"/>
        <v>0</v>
      </c>
      <c r="C47" s="31">
        <f t="shared" si="11"/>
        <v>0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0.01415330668062983</v>
      </c>
      <c r="N47" s="31">
        <f t="shared" si="7"/>
        <v>0.018056371070066028</v>
      </c>
      <c r="O47" s="31">
        <f t="shared" si="8"/>
        <v>0.02157150499671885</v>
      </c>
      <c r="P47" s="31">
        <f t="shared" si="8"/>
        <v>0.021454523362893416</v>
      </c>
      <c r="Q47" s="31">
        <f t="shared" si="9"/>
        <v>0.02110334174441763</v>
      </c>
      <c r="R47" s="31">
        <f t="shared" si="9"/>
        <v>0.021418442094922382</v>
      </c>
      <c r="S47" s="31">
        <f t="shared" si="10"/>
        <v>0.015553392016541035</v>
      </c>
      <c r="T47" s="31">
        <f t="shared" si="10"/>
        <v>0.025239339776689827</v>
      </c>
    </row>
    <row r="48" spans="1:20" ht="18" customHeight="1">
      <c r="A48" s="14" t="s">
        <v>56</v>
      </c>
      <c r="B48" s="31">
        <f t="shared" si="11"/>
        <v>0</v>
      </c>
      <c r="C48" s="31">
        <f t="shared" si="11"/>
        <v>0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9.270092392229846E-06</v>
      </c>
      <c r="P48" s="31">
        <f t="shared" si="8"/>
        <v>0</v>
      </c>
      <c r="Q48" s="31">
        <f t="shared" si="9"/>
        <v>9.167394328591499E-06</v>
      </c>
      <c r="R48" s="31">
        <f t="shared" si="9"/>
        <v>8.872594074118634E-06</v>
      </c>
      <c r="S48" s="31">
        <f t="shared" si="10"/>
        <v>8.02962933223595E-06</v>
      </c>
      <c r="T48" s="31">
        <f t="shared" si="10"/>
        <v>7.386403212376303E-06</v>
      </c>
    </row>
    <row r="49" spans="1:20" ht="18" customHeight="1">
      <c r="A49" s="14" t="s">
        <v>57</v>
      </c>
      <c r="B49" s="31">
        <f t="shared" si="11"/>
        <v>5.8009738586503605</v>
      </c>
      <c r="C49" s="31">
        <f t="shared" si="11"/>
        <v>5.772442201945852</v>
      </c>
      <c r="D49" s="31">
        <f aca="true" t="shared" si="27" ref="D49:L49">D20/D$22*100</f>
        <v>6.009480813237491</v>
      </c>
      <c r="E49" s="31">
        <f t="shared" si="27"/>
        <v>6.009304705396194</v>
      </c>
      <c r="F49" s="31">
        <f t="shared" si="27"/>
        <v>6.267687448340402</v>
      </c>
      <c r="G49" s="31">
        <f t="shared" si="27"/>
        <v>6.543242656248231</v>
      </c>
      <c r="H49" s="31">
        <f t="shared" si="27"/>
        <v>6.650487576037442</v>
      </c>
      <c r="I49" s="31">
        <f t="shared" si="27"/>
        <v>6.680971709235424</v>
      </c>
      <c r="J49" s="31">
        <f t="shared" si="27"/>
        <v>6.173468997767691</v>
      </c>
      <c r="K49" s="31">
        <f t="shared" si="27"/>
        <v>6.628326275656615</v>
      </c>
      <c r="L49" s="31">
        <f t="shared" si="27"/>
        <v>6.830872382904669</v>
      </c>
      <c r="M49" s="31">
        <f t="shared" si="7"/>
        <v>6.742059483711051</v>
      </c>
      <c r="N49" s="31">
        <f t="shared" si="7"/>
        <v>7.004951560468404</v>
      </c>
      <c r="O49" s="31">
        <f t="shared" si="8"/>
        <v>7.245012898870059</v>
      </c>
      <c r="P49" s="31">
        <f t="shared" si="8"/>
        <v>6.938713880180733</v>
      </c>
      <c r="Q49" s="31">
        <f t="shared" si="9"/>
        <v>6.81133731656617</v>
      </c>
      <c r="R49" s="31">
        <f t="shared" si="9"/>
        <v>6.556554225169224</v>
      </c>
      <c r="S49" s="31">
        <f t="shared" si="10"/>
        <v>5.553034698035752</v>
      </c>
      <c r="T49" s="31">
        <f t="shared" si="10"/>
        <v>5.155798079077208</v>
      </c>
    </row>
    <row r="50" spans="1:20" ht="18" customHeight="1">
      <c r="A50" s="14" t="s">
        <v>58</v>
      </c>
      <c r="B50" s="31">
        <f t="shared" si="11"/>
        <v>0</v>
      </c>
      <c r="C50" s="31">
        <f t="shared" si="11"/>
        <v>0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9.270092392229846E-06</v>
      </c>
      <c r="P50" s="31">
        <f t="shared" si="8"/>
        <v>0</v>
      </c>
      <c r="Q50" s="31">
        <f t="shared" si="9"/>
        <v>9.167394328591499E-06</v>
      </c>
      <c r="R50" s="31">
        <f t="shared" si="9"/>
        <v>8.872594074118634E-06</v>
      </c>
      <c r="S50" s="31">
        <f t="shared" si="10"/>
        <v>8.02962933223595E-06</v>
      </c>
      <c r="T50" s="31">
        <f t="shared" si="10"/>
        <v>7.386403212376303E-06</v>
      </c>
    </row>
    <row r="51" spans="1:20" ht="18" customHeight="1">
      <c r="A51" s="14" t="s">
        <v>59</v>
      </c>
      <c r="B51" s="32">
        <f>+B33+B38+B40+B41+B42+B43+B44+B45+B46</f>
        <v>100</v>
      </c>
      <c r="C51" s="32">
        <f>+C33+C38+C40+C41+C42+C43+C44+C45+C46</f>
        <v>99.99999999999999</v>
      </c>
      <c r="D51" s="32">
        <f aca="true" t="shared" si="29" ref="D51:L51">+D33+D38+D40+D41+D42+D43+D44+D45+D46</f>
        <v>99.99999999999999</v>
      </c>
      <c r="E51" s="32">
        <f t="shared" si="29"/>
        <v>100</v>
      </c>
      <c r="F51" s="32">
        <f t="shared" si="29"/>
        <v>100.00000000000001</v>
      </c>
      <c r="G51" s="32">
        <f t="shared" si="29"/>
        <v>100</v>
      </c>
      <c r="H51" s="32">
        <f t="shared" si="29"/>
        <v>100</v>
      </c>
      <c r="I51" s="32">
        <f t="shared" si="29"/>
        <v>100.00000000000001</v>
      </c>
      <c r="J51" s="32">
        <f t="shared" si="29"/>
        <v>100</v>
      </c>
      <c r="K51" s="32">
        <f t="shared" si="29"/>
        <v>100.00000000000001</v>
      </c>
      <c r="L51" s="32">
        <f t="shared" si="29"/>
        <v>100</v>
      </c>
      <c r="M51" s="32">
        <f aca="true" t="shared" si="30" ref="M51:R51">+M33+M38+M40+M41+M42+M43+M44+M45+M46</f>
        <v>99.99999999999999</v>
      </c>
      <c r="N51" s="32">
        <f t="shared" si="30"/>
        <v>100</v>
      </c>
      <c r="O51" s="32">
        <f t="shared" si="30"/>
        <v>100</v>
      </c>
      <c r="P51" s="32">
        <f t="shared" si="30"/>
        <v>100</v>
      </c>
      <c r="Q51" s="32">
        <f t="shared" si="30"/>
        <v>100</v>
      </c>
      <c r="R51" s="32">
        <f t="shared" si="30"/>
        <v>100</v>
      </c>
      <c r="S51" s="32">
        <f>+S33+S38+S40+S41+S42+S43+S44+S45+S46</f>
        <v>100.00000000000001</v>
      </c>
      <c r="T51" s="32">
        <f>+T33+T38+T40+T41+T42+T43+T44+T45+T46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SheetLayoutView="100" workbookViewId="0" topLeftCell="A1">
      <pane xSplit="1" ySplit="3" topLeftCell="S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0" width="8.625" style="18" customWidth="1"/>
    <col min="21" max="16384" width="9.00390625" style="18" customWidth="1"/>
  </cols>
  <sheetData>
    <row r="1" spans="1:19" ht="18" customHeight="1">
      <c r="A1" s="33" t="s">
        <v>99</v>
      </c>
      <c r="L1" s="34" t="str">
        <f>'財政指標'!$M$1</f>
        <v>真岡市</v>
      </c>
      <c r="S1" s="34" t="str">
        <f>'財政指標'!$M$1</f>
        <v>真岡市</v>
      </c>
    </row>
    <row r="2" spans="13:20" ht="18" customHeight="1">
      <c r="M2" s="22" t="s">
        <v>171</v>
      </c>
      <c r="T2" s="22" t="s">
        <v>171</v>
      </c>
    </row>
    <row r="3" spans="1:20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185</v>
      </c>
      <c r="P3" s="2" t="s">
        <v>186</v>
      </c>
      <c r="Q3" s="2" t="s">
        <v>189</v>
      </c>
      <c r="R3" s="2" t="s">
        <v>196</v>
      </c>
      <c r="S3" s="2" t="s">
        <v>197</v>
      </c>
      <c r="T3" s="2" t="s">
        <v>204</v>
      </c>
    </row>
    <row r="4" spans="1:20" ht="18" customHeight="1">
      <c r="A4" s="19" t="s">
        <v>61</v>
      </c>
      <c r="B4" s="19">
        <v>2805118</v>
      </c>
      <c r="C4" s="15">
        <v>3004711</v>
      </c>
      <c r="D4" s="15">
        <v>3280115</v>
      </c>
      <c r="E4" s="15">
        <v>3551839</v>
      </c>
      <c r="F4" s="15">
        <v>3770386</v>
      </c>
      <c r="G4" s="15">
        <v>3831388</v>
      </c>
      <c r="H4" s="15">
        <v>3961233</v>
      </c>
      <c r="I4" s="15">
        <v>4064912</v>
      </c>
      <c r="J4" s="17">
        <v>4132164</v>
      </c>
      <c r="K4" s="16">
        <v>4253869</v>
      </c>
      <c r="L4" s="19">
        <v>4259498</v>
      </c>
      <c r="M4" s="19">
        <v>4123857</v>
      </c>
      <c r="N4" s="19">
        <v>4110813</v>
      </c>
      <c r="O4" s="19">
        <v>3892017</v>
      </c>
      <c r="P4" s="19">
        <v>3782248</v>
      </c>
      <c r="Q4" s="19">
        <v>3678175</v>
      </c>
      <c r="R4" s="19">
        <v>3556290</v>
      </c>
      <c r="S4" s="19">
        <v>3366781</v>
      </c>
      <c r="T4" s="19">
        <v>3319914</v>
      </c>
    </row>
    <row r="5" spans="1:20" ht="18" customHeight="1">
      <c r="A5" s="19" t="s">
        <v>62</v>
      </c>
      <c r="B5" s="19">
        <v>1973257</v>
      </c>
      <c r="C5" s="15">
        <v>2129937</v>
      </c>
      <c r="D5" s="15">
        <v>2356917</v>
      </c>
      <c r="E5" s="15">
        <v>2569819</v>
      </c>
      <c r="F5" s="15">
        <v>2724880</v>
      </c>
      <c r="G5" s="15">
        <v>2771776</v>
      </c>
      <c r="H5" s="15">
        <v>2868482</v>
      </c>
      <c r="I5" s="15">
        <v>2913757</v>
      </c>
      <c r="J5" s="17">
        <v>2953772</v>
      </c>
      <c r="K5" s="16">
        <v>3044909</v>
      </c>
      <c r="L5" s="19">
        <v>3034492</v>
      </c>
      <c r="M5" s="19">
        <v>2914070</v>
      </c>
      <c r="N5" s="19">
        <v>2885287</v>
      </c>
      <c r="O5" s="19">
        <v>2677581</v>
      </c>
      <c r="P5" s="19">
        <v>2581680</v>
      </c>
      <c r="Q5" s="19">
        <v>2509424</v>
      </c>
      <c r="R5" s="19">
        <v>2404010</v>
      </c>
      <c r="S5" s="19">
        <v>2261000</v>
      </c>
      <c r="T5" s="19">
        <v>2189982</v>
      </c>
    </row>
    <row r="6" spans="1:20" ht="18" customHeight="1">
      <c r="A6" s="19" t="s">
        <v>63</v>
      </c>
      <c r="B6" s="19">
        <v>675435</v>
      </c>
      <c r="C6" s="15">
        <v>691875</v>
      </c>
      <c r="D6" s="15">
        <v>719691</v>
      </c>
      <c r="E6" s="15">
        <v>831163</v>
      </c>
      <c r="F6" s="15">
        <v>855456</v>
      </c>
      <c r="G6" s="15">
        <v>844308</v>
      </c>
      <c r="H6" s="15">
        <v>873972</v>
      </c>
      <c r="I6" s="15">
        <v>907099</v>
      </c>
      <c r="J6" s="17">
        <v>1022671</v>
      </c>
      <c r="K6" s="20">
        <v>1201551</v>
      </c>
      <c r="L6" s="19">
        <v>1265480</v>
      </c>
      <c r="M6" s="19">
        <v>975195</v>
      </c>
      <c r="N6" s="19">
        <v>1141238</v>
      </c>
      <c r="O6" s="19">
        <v>1299229</v>
      </c>
      <c r="P6" s="19">
        <v>1437821</v>
      </c>
      <c r="Q6" s="19">
        <v>1566793</v>
      </c>
      <c r="R6" s="19">
        <v>1656403</v>
      </c>
      <c r="S6" s="19">
        <v>1784086</v>
      </c>
      <c r="T6" s="19">
        <v>2093586</v>
      </c>
    </row>
    <row r="7" spans="1:20" ht="18" customHeight="1">
      <c r="A7" s="19" t="s">
        <v>64</v>
      </c>
      <c r="B7" s="19">
        <v>1184887</v>
      </c>
      <c r="C7" s="15">
        <v>1213034</v>
      </c>
      <c r="D7" s="15">
        <v>1239769</v>
      </c>
      <c r="E7" s="15">
        <v>1248430</v>
      </c>
      <c r="F7" s="15">
        <v>1350021</v>
      </c>
      <c r="G7" s="15">
        <v>1420805</v>
      </c>
      <c r="H7" s="15">
        <v>1579227</v>
      </c>
      <c r="I7" s="15">
        <v>1739784</v>
      </c>
      <c r="J7" s="17">
        <v>1877338</v>
      </c>
      <c r="K7" s="16">
        <v>2201961</v>
      </c>
      <c r="L7" s="19">
        <v>2278441</v>
      </c>
      <c r="M7" s="19">
        <v>2459387</v>
      </c>
      <c r="N7" s="19">
        <v>2453547</v>
      </c>
      <c r="O7" s="19">
        <v>2593731</v>
      </c>
      <c r="P7" s="19">
        <v>2547257</v>
      </c>
      <c r="Q7" s="19">
        <v>2520746</v>
      </c>
      <c r="R7" s="19">
        <v>2354242</v>
      </c>
      <c r="S7" s="19">
        <v>2241182</v>
      </c>
      <c r="T7" s="19">
        <v>2314252</v>
      </c>
    </row>
    <row r="8" spans="1:20" ht="18" customHeight="1">
      <c r="A8" s="19" t="s">
        <v>65</v>
      </c>
      <c r="B8" s="19">
        <v>1184887</v>
      </c>
      <c r="C8" s="15">
        <v>1213034</v>
      </c>
      <c r="D8" s="15">
        <v>1239769</v>
      </c>
      <c r="E8" s="15">
        <v>1248430</v>
      </c>
      <c r="F8" s="15">
        <v>1350021</v>
      </c>
      <c r="G8" s="15">
        <v>1420805</v>
      </c>
      <c r="H8" s="15">
        <v>1579227</v>
      </c>
      <c r="I8" s="15">
        <v>1739784</v>
      </c>
      <c r="J8" s="17">
        <v>1877338</v>
      </c>
      <c r="K8" s="16">
        <v>2200694</v>
      </c>
      <c r="L8" s="19">
        <v>2277567</v>
      </c>
      <c r="M8" s="19">
        <v>2459387</v>
      </c>
      <c r="N8" s="19">
        <v>2453381</v>
      </c>
      <c r="O8" s="19">
        <v>2593460</v>
      </c>
      <c r="P8" s="19">
        <v>2546777</v>
      </c>
      <c r="Q8" s="19">
        <v>2520710</v>
      </c>
      <c r="R8" s="19">
        <v>2354242</v>
      </c>
      <c r="S8" s="19">
        <v>2241182</v>
      </c>
      <c r="T8" s="19">
        <v>2314252</v>
      </c>
    </row>
    <row r="9" spans="1:20" ht="18" customHeight="1">
      <c r="A9" s="19" t="s">
        <v>66</v>
      </c>
      <c r="B9" s="19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1267</v>
      </c>
      <c r="L9" s="19">
        <v>874</v>
      </c>
      <c r="M9" s="19">
        <v>0</v>
      </c>
      <c r="N9" s="19">
        <v>166</v>
      </c>
      <c r="O9" s="19">
        <v>271</v>
      </c>
      <c r="P9" s="19">
        <v>480</v>
      </c>
      <c r="Q9" s="19">
        <v>36</v>
      </c>
      <c r="R9" s="19">
        <v>36</v>
      </c>
      <c r="S9" s="19">
        <v>36</v>
      </c>
      <c r="T9" s="19">
        <v>36</v>
      </c>
    </row>
    <row r="10" spans="1:20" ht="18" customHeight="1">
      <c r="A10" s="19" t="s">
        <v>67</v>
      </c>
      <c r="B10" s="19">
        <v>1386027</v>
      </c>
      <c r="C10" s="15">
        <v>1539453</v>
      </c>
      <c r="D10" s="15">
        <v>1843767</v>
      </c>
      <c r="E10" s="15">
        <v>1925659</v>
      </c>
      <c r="F10" s="15">
        <v>2105892</v>
      </c>
      <c r="G10" s="15">
        <v>2078377</v>
      </c>
      <c r="H10" s="15">
        <v>2230470</v>
      </c>
      <c r="I10" s="15">
        <v>2289148</v>
      </c>
      <c r="J10" s="17">
        <v>2425233</v>
      </c>
      <c r="K10" s="16">
        <v>2519854</v>
      </c>
      <c r="L10" s="19">
        <v>2566846</v>
      </c>
      <c r="M10" s="19">
        <v>2733726</v>
      </c>
      <c r="N10" s="19">
        <v>2753968</v>
      </c>
      <c r="O10" s="19">
        <v>2664219</v>
      </c>
      <c r="P10" s="19">
        <v>2635632</v>
      </c>
      <c r="Q10" s="19">
        <v>2624869</v>
      </c>
      <c r="R10" s="19">
        <v>2553954</v>
      </c>
      <c r="S10" s="19">
        <v>2456067</v>
      </c>
      <c r="T10" s="19">
        <v>2534547</v>
      </c>
    </row>
    <row r="11" spans="1:20" ht="18" customHeight="1">
      <c r="A11" s="19" t="s">
        <v>68</v>
      </c>
      <c r="B11" s="19">
        <v>151089</v>
      </c>
      <c r="C11" s="15">
        <v>200041</v>
      </c>
      <c r="D11" s="15">
        <v>327489</v>
      </c>
      <c r="E11" s="15">
        <v>213356</v>
      </c>
      <c r="F11" s="15">
        <v>259296</v>
      </c>
      <c r="G11" s="15">
        <v>245576</v>
      </c>
      <c r="H11" s="15">
        <v>243122</v>
      </c>
      <c r="I11" s="15">
        <v>286469</v>
      </c>
      <c r="J11" s="17">
        <v>289478</v>
      </c>
      <c r="K11" s="17">
        <v>266486</v>
      </c>
      <c r="L11" s="19">
        <v>229788</v>
      </c>
      <c r="M11" s="19">
        <v>202316</v>
      </c>
      <c r="N11" s="19">
        <v>201683</v>
      </c>
      <c r="O11" s="19">
        <v>196412</v>
      </c>
      <c r="P11" s="19">
        <v>183612</v>
      </c>
      <c r="Q11" s="19">
        <v>181236</v>
      </c>
      <c r="R11" s="19">
        <v>186824</v>
      </c>
      <c r="S11" s="19">
        <v>189658</v>
      </c>
      <c r="T11" s="19">
        <v>228571</v>
      </c>
    </row>
    <row r="12" spans="1:20" ht="18" customHeight="1">
      <c r="A12" s="19" t="s">
        <v>69</v>
      </c>
      <c r="B12" s="19">
        <v>1535525</v>
      </c>
      <c r="C12" s="15">
        <v>1772991</v>
      </c>
      <c r="D12" s="15">
        <v>2330250</v>
      </c>
      <c r="E12" s="15">
        <v>2176842</v>
      </c>
      <c r="F12" s="15">
        <v>2365335</v>
      </c>
      <c r="G12" s="15">
        <v>2148532</v>
      </c>
      <c r="H12" s="15">
        <v>2211168</v>
      </c>
      <c r="I12" s="15">
        <v>2639757</v>
      </c>
      <c r="J12" s="17">
        <v>2781668</v>
      </c>
      <c r="K12" s="17">
        <v>2774178</v>
      </c>
      <c r="L12" s="19">
        <v>2935014</v>
      </c>
      <c r="M12" s="19">
        <v>2767159</v>
      </c>
      <c r="N12" s="19">
        <v>2713984</v>
      </c>
      <c r="O12" s="19">
        <v>2603245</v>
      </c>
      <c r="P12" s="19">
        <v>2535873</v>
      </c>
      <c r="Q12" s="19">
        <v>2278809</v>
      </c>
      <c r="R12" s="19">
        <v>2411888</v>
      </c>
      <c r="S12" s="19">
        <v>2299857</v>
      </c>
      <c r="T12" s="19">
        <v>2457461</v>
      </c>
    </row>
    <row r="13" spans="1:20" ht="18" customHeight="1">
      <c r="A13" s="19" t="s">
        <v>70</v>
      </c>
      <c r="B13" s="19">
        <v>911128</v>
      </c>
      <c r="C13" s="15">
        <v>1115573</v>
      </c>
      <c r="D13" s="15">
        <v>1584495</v>
      </c>
      <c r="E13" s="15">
        <v>1233657</v>
      </c>
      <c r="F13" s="15">
        <v>1325177</v>
      </c>
      <c r="G13" s="15">
        <v>1301935</v>
      </c>
      <c r="H13" s="15">
        <v>1266869</v>
      </c>
      <c r="I13" s="15">
        <v>1340694</v>
      </c>
      <c r="J13" s="17">
        <v>1376899</v>
      </c>
      <c r="K13" s="17">
        <v>1455740</v>
      </c>
      <c r="L13" s="19">
        <v>1419134</v>
      </c>
      <c r="M13" s="19">
        <v>1385625</v>
      </c>
      <c r="N13" s="19">
        <v>1365450</v>
      </c>
      <c r="O13" s="19">
        <v>1309913</v>
      </c>
      <c r="P13" s="19">
        <v>1262869</v>
      </c>
      <c r="Q13" s="19">
        <v>1103419</v>
      </c>
      <c r="R13" s="19">
        <v>1213712</v>
      </c>
      <c r="S13" s="19">
        <v>1211985</v>
      </c>
      <c r="T13" s="19">
        <v>1251236</v>
      </c>
    </row>
    <row r="14" spans="1:20" ht="18" customHeight="1">
      <c r="A14" s="19" t="s">
        <v>71</v>
      </c>
      <c r="B14" s="19">
        <v>805026</v>
      </c>
      <c r="C14" s="15">
        <v>1168027</v>
      </c>
      <c r="D14" s="15">
        <v>1144791</v>
      </c>
      <c r="E14" s="15">
        <v>1724472</v>
      </c>
      <c r="F14" s="15">
        <v>1554779</v>
      </c>
      <c r="G14" s="15">
        <v>1766784</v>
      </c>
      <c r="H14" s="15">
        <v>1558883</v>
      </c>
      <c r="I14" s="15">
        <v>1923229</v>
      </c>
      <c r="J14" s="17">
        <v>1733687</v>
      </c>
      <c r="K14" s="17">
        <v>1575010</v>
      </c>
      <c r="L14" s="19">
        <v>1694984</v>
      </c>
      <c r="M14" s="19">
        <v>1936249</v>
      </c>
      <c r="N14" s="19">
        <v>2269475</v>
      </c>
      <c r="O14" s="19">
        <v>2132370</v>
      </c>
      <c r="P14" s="19">
        <v>2485107</v>
      </c>
      <c r="Q14" s="19">
        <v>2380377</v>
      </c>
      <c r="R14" s="19">
        <v>2391688</v>
      </c>
      <c r="S14" s="19">
        <v>1962896</v>
      </c>
      <c r="T14" s="19">
        <v>2274194</v>
      </c>
    </row>
    <row r="15" spans="1:20" ht="18" customHeight="1">
      <c r="A15" s="19" t="s">
        <v>72</v>
      </c>
      <c r="B15" s="19">
        <v>1874155</v>
      </c>
      <c r="C15" s="15">
        <v>812717</v>
      </c>
      <c r="D15" s="15">
        <v>1031815</v>
      </c>
      <c r="E15" s="15">
        <v>639505</v>
      </c>
      <c r="F15" s="15">
        <v>252370</v>
      </c>
      <c r="G15" s="15">
        <v>416317</v>
      </c>
      <c r="H15" s="15">
        <v>704604</v>
      </c>
      <c r="I15" s="15">
        <v>117257</v>
      </c>
      <c r="J15" s="17">
        <v>14283</v>
      </c>
      <c r="K15" s="16">
        <v>12842</v>
      </c>
      <c r="L15" s="19">
        <v>300918</v>
      </c>
      <c r="M15" s="19">
        <v>159564</v>
      </c>
      <c r="N15" s="19">
        <v>108195</v>
      </c>
      <c r="O15" s="19">
        <v>117216</v>
      </c>
      <c r="P15" s="19">
        <v>156265</v>
      </c>
      <c r="Q15" s="19">
        <v>206319</v>
      </c>
      <c r="R15" s="19">
        <v>841154</v>
      </c>
      <c r="S15" s="19">
        <v>1336952</v>
      </c>
      <c r="T15" s="19">
        <v>828799</v>
      </c>
    </row>
    <row r="16" spans="1:20" ht="18" customHeight="1">
      <c r="A16" s="19" t="s">
        <v>73</v>
      </c>
      <c r="B16" s="19">
        <v>993764</v>
      </c>
      <c r="C16" s="15">
        <v>1631758</v>
      </c>
      <c r="D16" s="15">
        <v>1790739</v>
      </c>
      <c r="E16" s="15">
        <v>2016930</v>
      </c>
      <c r="F16" s="15">
        <v>2146096</v>
      </c>
      <c r="G16" s="15">
        <v>2374131</v>
      </c>
      <c r="H16" s="15">
        <v>2618858</v>
      </c>
      <c r="I16" s="15">
        <v>3327919</v>
      </c>
      <c r="J16" s="17">
        <v>3313449</v>
      </c>
      <c r="K16" s="16">
        <v>3305293</v>
      </c>
      <c r="L16" s="19">
        <v>3015882</v>
      </c>
      <c r="M16" s="19">
        <v>3465170</v>
      </c>
      <c r="N16" s="19">
        <v>3274242</v>
      </c>
      <c r="O16" s="19">
        <v>2598999</v>
      </c>
      <c r="P16" s="19">
        <v>2489820</v>
      </c>
      <c r="Q16" s="19">
        <v>2385319</v>
      </c>
      <c r="R16" s="19">
        <v>2222021</v>
      </c>
      <c r="S16" s="19">
        <v>2108707</v>
      </c>
      <c r="T16" s="19">
        <v>2374661</v>
      </c>
    </row>
    <row r="17" spans="1:20" ht="18" customHeight="1">
      <c r="A17" s="19" t="s">
        <v>81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</row>
    <row r="18" spans="1:20" ht="18" customHeight="1">
      <c r="A18" s="19" t="s">
        <v>178</v>
      </c>
      <c r="B18" s="19">
        <v>5044797</v>
      </c>
      <c r="C18" s="15">
        <v>4723778</v>
      </c>
      <c r="D18" s="15">
        <v>5089470</v>
      </c>
      <c r="E18" s="15">
        <v>6667032</v>
      </c>
      <c r="F18" s="15">
        <v>6117360</v>
      </c>
      <c r="G18" s="15">
        <v>4914785</v>
      </c>
      <c r="H18" s="15">
        <v>6667524</v>
      </c>
      <c r="I18" s="15">
        <v>5765037</v>
      </c>
      <c r="J18" s="17">
        <v>5926046</v>
      </c>
      <c r="K18" s="16">
        <v>5759290</v>
      </c>
      <c r="L18" s="19">
        <v>7159153</v>
      </c>
      <c r="M18" s="19">
        <v>5340590</v>
      </c>
      <c r="N18" s="19">
        <v>4040276</v>
      </c>
      <c r="O18" s="19">
        <v>3815260</v>
      </c>
      <c r="P18" s="19">
        <v>3241788</v>
      </c>
      <c r="Q18" s="19">
        <v>3249329</v>
      </c>
      <c r="R18" s="19">
        <v>3165603</v>
      </c>
      <c r="S18" s="19">
        <v>3838014</v>
      </c>
      <c r="T18" s="19">
        <v>3554725</v>
      </c>
    </row>
    <row r="19" spans="1:20" ht="18" customHeight="1">
      <c r="A19" s="19" t="s">
        <v>75</v>
      </c>
      <c r="B19" s="19">
        <v>2094480</v>
      </c>
      <c r="C19" s="15">
        <v>1205008</v>
      </c>
      <c r="D19" s="15">
        <v>864238</v>
      </c>
      <c r="E19" s="15">
        <v>990583</v>
      </c>
      <c r="F19" s="15">
        <v>1415289</v>
      </c>
      <c r="G19" s="15">
        <v>1117662</v>
      </c>
      <c r="H19" s="15">
        <v>873574</v>
      </c>
      <c r="I19" s="15">
        <v>1442265</v>
      </c>
      <c r="J19" s="17">
        <v>483565</v>
      </c>
      <c r="K19" s="16">
        <v>997035</v>
      </c>
      <c r="L19" s="19">
        <v>1272688</v>
      </c>
      <c r="M19" s="19">
        <v>483606</v>
      </c>
      <c r="N19" s="19">
        <v>267145</v>
      </c>
      <c r="O19" s="19">
        <v>481916</v>
      </c>
      <c r="P19" s="19">
        <v>371551</v>
      </c>
      <c r="Q19" s="19">
        <v>341893</v>
      </c>
      <c r="R19" s="19">
        <v>232223</v>
      </c>
      <c r="S19" s="19">
        <v>485177</v>
      </c>
      <c r="T19" s="19">
        <v>1001209</v>
      </c>
    </row>
    <row r="20" spans="1:20" ht="18" customHeight="1">
      <c r="A20" s="19" t="s">
        <v>76</v>
      </c>
      <c r="B20" s="19">
        <v>2814104</v>
      </c>
      <c r="C20" s="15">
        <v>3309565</v>
      </c>
      <c r="D20" s="15">
        <v>3965856</v>
      </c>
      <c r="E20" s="15">
        <v>5374329</v>
      </c>
      <c r="F20" s="15">
        <v>4236947</v>
      </c>
      <c r="G20" s="15">
        <v>3274183</v>
      </c>
      <c r="H20" s="15">
        <v>5225574</v>
      </c>
      <c r="I20" s="15">
        <v>3842521</v>
      </c>
      <c r="J20" s="17">
        <v>5014864</v>
      </c>
      <c r="K20" s="16">
        <v>4164600</v>
      </c>
      <c r="L20" s="19">
        <v>5329047</v>
      </c>
      <c r="M20" s="19">
        <v>4479004</v>
      </c>
      <c r="N20" s="19">
        <v>3335154</v>
      </c>
      <c r="O20" s="19">
        <v>3061100</v>
      </c>
      <c r="P20" s="19">
        <v>2761298</v>
      </c>
      <c r="Q20" s="19">
        <v>2857033</v>
      </c>
      <c r="R20" s="19">
        <v>2831940</v>
      </c>
      <c r="S20" s="19">
        <v>3295645</v>
      </c>
      <c r="T20" s="19">
        <v>2474709</v>
      </c>
    </row>
    <row r="21" spans="1:20" ht="18" customHeight="1">
      <c r="A21" s="19" t="s">
        <v>179</v>
      </c>
      <c r="B21" s="19">
        <v>0</v>
      </c>
      <c r="C21" s="15">
        <v>0</v>
      </c>
      <c r="D21" s="15">
        <v>39412</v>
      </c>
      <c r="E21" s="15">
        <v>0</v>
      </c>
      <c r="F21" s="15">
        <v>0</v>
      </c>
      <c r="G21" s="15">
        <v>0</v>
      </c>
      <c r="H21" s="15">
        <v>6790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1</v>
      </c>
      <c r="S21" s="19">
        <v>18350</v>
      </c>
      <c r="T21" s="19"/>
    </row>
    <row r="22" spans="1:20" ht="18" customHeight="1">
      <c r="A22" s="19" t="s">
        <v>180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</row>
    <row r="23" spans="1:20" ht="18" customHeight="1">
      <c r="A23" s="19" t="s">
        <v>60</v>
      </c>
      <c r="B23" s="19">
        <f aca="true" t="shared" si="0" ref="B23:G23">SUM(B4:B22)-B5-B8-B9-B13-B19-B20</f>
        <v>16455823</v>
      </c>
      <c r="C23" s="15">
        <f t="shared" si="0"/>
        <v>16758385</v>
      </c>
      <c r="D23" s="15">
        <f t="shared" si="0"/>
        <v>18837308</v>
      </c>
      <c r="E23" s="15">
        <f t="shared" si="0"/>
        <v>20995228</v>
      </c>
      <c r="F23" s="15">
        <f t="shared" si="0"/>
        <v>20776991</v>
      </c>
      <c r="G23" s="15">
        <f t="shared" si="0"/>
        <v>20041003</v>
      </c>
      <c r="H23" s="15">
        <f aca="true" t="shared" si="1" ref="H23:T23">SUM(H4:H22)-H5-H8-H9-H13-H19-H20</f>
        <v>22655851</v>
      </c>
      <c r="I23" s="15">
        <f t="shared" si="1"/>
        <v>23060611</v>
      </c>
      <c r="J23" s="17">
        <f t="shared" si="1"/>
        <v>23516017</v>
      </c>
      <c r="K23" s="16">
        <f t="shared" si="1"/>
        <v>23870334</v>
      </c>
      <c r="L23" s="21">
        <f t="shared" si="1"/>
        <v>25706004</v>
      </c>
      <c r="M23" s="21">
        <f t="shared" si="1"/>
        <v>24163213</v>
      </c>
      <c r="N23" s="21">
        <f t="shared" si="1"/>
        <v>23067421</v>
      </c>
      <c r="O23" s="21">
        <f t="shared" si="1"/>
        <v>21912701</v>
      </c>
      <c r="P23" s="21">
        <f t="shared" si="1"/>
        <v>21495423</v>
      </c>
      <c r="Q23" s="21">
        <f t="shared" si="1"/>
        <v>21071975</v>
      </c>
      <c r="R23" s="21">
        <f t="shared" si="1"/>
        <v>21340070</v>
      </c>
      <c r="S23" s="21">
        <f t="shared" si="1"/>
        <v>21602552</v>
      </c>
      <c r="T23" s="21">
        <f t="shared" si="1"/>
        <v>21980712</v>
      </c>
    </row>
    <row r="24" spans="1:20" ht="18" customHeight="1">
      <c r="A24" s="19" t="s">
        <v>79</v>
      </c>
      <c r="B24" s="19">
        <f aca="true" t="shared" si="2" ref="B24:G24">SUM(B4:B7)-B5</f>
        <v>4665440</v>
      </c>
      <c r="C24" s="15">
        <f t="shared" si="2"/>
        <v>4909620</v>
      </c>
      <c r="D24" s="15">
        <f t="shared" si="2"/>
        <v>5239575</v>
      </c>
      <c r="E24" s="15">
        <f t="shared" si="2"/>
        <v>5631432</v>
      </c>
      <c r="F24" s="15">
        <f t="shared" si="2"/>
        <v>5975863</v>
      </c>
      <c r="G24" s="15">
        <f t="shared" si="2"/>
        <v>6096501</v>
      </c>
      <c r="H24" s="15">
        <f aca="true" t="shared" si="3" ref="H24:M24">SUM(H4:H7)-H5</f>
        <v>6414432</v>
      </c>
      <c r="I24" s="15">
        <f t="shared" si="3"/>
        <v>6711795</v>
      </c>
      <c r="J24" s="17">
        <f t="shared" si="3"/>
        <v>7032173</v>
      </c>
      <c r="K24" s="16">
        <f t="shared" si="3"/>
        <v>7657381</v>
      </c>
      <c r="L24" s="21">
        <f t="shared" si="3"/>
        <v>7803419</v>
      </c>
      <c r="M24" s="21">
        <f t="shared" si="3"/>
        <v>7558439</v>
      </c>
      <c r="N24" s="21">
        <f aca="true" t="shared" si="4" ref="N24:S24">SUM(N4:N7)-N5</f>
        <v>7705598</v>
      </c>
      <c r="O24" s="21">
        <f t="shared" si="4"/>
        <v>7784977</v>
      </c>
      <c r="P24" s="21">
        <f t="shared" si="4"/>
        <v>7767326</v>
      </c>
      <c r="Q24" s="21">
        <f t="shared" si="4"/>
        <v>7765714</v>
      </c>
      <c r="R24" s="21">
        <f t="shared" si="4"/>
        <v>7566935</v>
      </c>
      <c r="S24" s="21">
        <f t="shared" si="4"/>
        <v>7392049</v>
      </c>
      <c r="T24" s="21">
        <f>SUM(T4:T7)-T5</f>
        <v>7727752</v>
      </c>
    </row>
    <row r="25" spans="1:20" ht="18" customHeight="1">
      <c r="A25" s="19" t="s">
        <v>181</v>
      </c>
      <c r="B25" s="19">
        <f aca="true" t="shared" si="5" ref="B25:G25">+B18+B21+B22</f>
        <v>5044797</v>
      </c>
      <c r="C25" s="15">
        <f t="shared" si="5"/>
        <v>4723778</v>
      </c>
      <c r="D25" s="15">
        <f t="shared" si="5"/>
        <v>5128882</v>
      </c>
      <c r="E25" s="15">
        <f t="shared" si="5"/>
        <v>6667032</v>
      </c>
      <c r="F25" s="15">
        <f t="shared" si="5"/>
        <v>6117360</v>
      </c>
      <c r="G25" s="15">
        <f t="shared" si="5"/>
        <v>4914785</v>
      </c>
      <c r="H25" s="15">
        <f aca="true" t="shared" si="6" ref="H25:M25">+H18+H21+H22</f>
        <v>6674314</v>
      </c>
      <c r="I25" s="15">
        <f t="shared" si="6"/>
        <v>5765037</v>
      </c>
      <c r="J25" s="17">
        <f t="shared" si="6"/>
        <v>5926046</v>
      </c>
      <c r="K25" s="16">
        <f t="shared" si="6"/>
        <v>5759290</v>
      </c>
      <c r="L25" s="21">
        <f t="shared" si="6"/>
        <v>7159153</v>
      </c>
      <c r="M25" s="21">
        <f t="shared" si="6"/>
        <v>5340590</v>
      </c>
      <c r="N25" s="21">
        <f aca="true" t="shared" si="7" ref="N25:S25">+N18+N21+N22</f>
        <v>4040276</v>
      </c>
      <c r="O25" s="21">
        <f t="shared" si="7"/>
        <v>3815262</v>
      </c>
      <c r="P25" s="21">
        <f t="shared" si="7"/>
        <v>3241788</v>
      </c>
      <c r="Q25" s="21">
        <f t="shared" si="7"/>
        <v>3249331</v>
      </c>
      <c r="R25" s="21">
        <f t="shared" si="7"/>
        <v>3165605</v>
      </c>
      <c r="S25" s="21">
        <f t="shared" si="7"/>
        <v>3856365</v>
      </c>
      <c r="T25" s="21">
        <f>+T18+T21+T22</f>
        <v>3554726</v>
      </c>
    </row>
    <row r="26" ht="18" customHeight="1"/>
    <row r="27" ht="18" customHeight="1"/>
    <row r="28" ht="18" customHeight="1"/>
    <row r="29" ht="18" customHeight="1"/>
    <row r="30" spans="1:20" ht="18" customHeight="1">
      <c r="A30" s="33" t="s">
        <v>100</v>
      </c>
      <c r="L30" s="34"/>
      <c r="M30" s="34" t="str">
        <f>'財政指標'!$M$1</f>
        <v>真岡市</v>
      </c>
      <c r="O30" s="34"/>
      <c r="P30" s="34"/>
      <c r="Q30" s="34"/>
      <c r="R30" s="34"/>
      <c r="S30" s="34"/>
      <c r="T30" s="34" t="str">
        <f>'財政指標'!$M$1</f>
        <v>真岡市</v>
      </c>
    </row>
    <row r="31" ht="18" customHeight="1"/>
    <row r="32" spans="1:20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15" t="s">
        <v>176</v>
      </c>
      <c r="N32" s="15" t="s">
        <v>184</v>
      </c>
      <c r="O32" s="2" t="s">
        <v>185</v>
      </c>
      <c r="P32" s="2" t="s">
        <v>186</v>
      </c>
      <c r="Q32" s="2" t="s">
        <v>193</v>
      </c>
      <c r="R32" s="2" t="s">
        <v>196</v>
      </c>
      <c r="S32" s="2" t="s">
        <v>197</v>
      </c>
      <c r="T32" s="2" t="s">
        <v>204</v>
      </c>
    </row>
    <row r="33" spans="1:20" ht="18" customHeight="1">
      <c r="A33" s="19" t="s">
        <v>61</v>
      </c>
      <c r="B33" s="35">
        <f>B4/B$23*100</f>
        <v>17.046354958971058</v>
      </c>
      <c r="C33" s="35">
        <f aca="true" t="shared" si="8" ref="C33:L33">C4/C$23*100</f>
        <v>17.92959763127533</v>
      </c>
      <c r="D33" s="35">
        <f t="shared" si="8"/>
        <v>17.412864938026175</v>
      </c>
      <c r="E33" s="35">
        <f t="shared" si="8"/>
        <v>16.91736331703566</v>
      </c>
      <c r="F33" s="35">
        <f t="shared" si="8"/>
        <v>18.146929938026158</v>
      </c>
      <c r="G33" s="35">
        <f t="shared" si="8"/>
        <v>19.11774575354337</v>
      </c>
      <c r="H33" s="35">
        <f t="shared" si="8"/>
        <v>17.484370814409044</v>
      </c>
      <c r="I33" s="35">
        <f t="shared" si="8"/>
        <v>17.627078484607367</v>
      </c>
      <c r="J33" s="35">
        <f t="shared" si="8"/>
        <v>17.571700173545544</v>
      </c>
      <c r="K33" s="35">
        <f t="shared" si="8"/>
        <v>17.82073514346301</v>
      </c>
      <c r="L33" s="35">
        <f t="shared" si="8"/>
        <v>16.570051105570514</v>
      </c>
      <c r="M33" s="35">
        <f aca="true" t="shared" si="9" ref="M33:N51">M4/M$23*100</f>
        <v>17.06667486645919</v>
      </c>
      <c r="N33" s="35">
        <f t="shared" si="9"/>
        <v>17.82086085826413</v>
      </c>
      <c r="O33" s="35">
        <f aca="true" t="shared" si="10" ref="O33:P51">O4/O$23*100</f>
        <v>17.761466283868884</v>
      </c>
      <c r="P33" s="35">
        <f t="shared" si="10"/>
        <v>17.595596978947565</v>
      </c>
      <c r="Q33" s="35">
        <f aca="true" t="shared" si="11" ref="Q33:R51">Q4/Q$23*100</f>
        <v>17.455293108500747</v>
      </c>
      <c r="R33" s="35">
        <f t="shared" si="11"/>
        <v>16.664846928805762</v>
      </c>
      <c r="S33" s="35">
        <f aca="true" t="shared" si="12" ref="S33:T51">S4/S$23*100</f>
        <v>15.585107722457977</v>
      </c>
      <c r="T33" s="35">
        <f t="shared" si="12"/>
        <v>15.103760060183674</v>
      </c>
    </row>
    <row r="34" spans="1:20" ht="18" customHeight="1">
      <c r="A34" s="19" t="s">
        <v>62</v>
      </c>
      <c r="B34" s="35">
        <f aca="true" t="shared" si="13" ref="B34:L51">B5/B$23*100</f>
        <v>11.99123860289455</v>
      </c>
      <c r="C34" s="35">
        <f t="shared" si="13"/>
        <v>12.709679363494752</v>
      </c>
      <c r="D34" s="35">
        <f t="shared" si="13"/>
        <v>12.511962962011344</v>
      </c>
      <c r="E34" s="35">
        <f t="shared" si="13"/>
        <v>12.240014730966484</v>
      </c>
      <c r="F34" s="35">
        <f t="shared" si="13"/>
        <v>13.114892334505992</v>
      </c>
      <c r="G34" s="35">
        <f t="shared" si="13"/>
        <v>13.830525348456863</v>
      </c>
      <c r="H34" s="35">
        <f t="shared" si="13"/>
        <v>12.661109044193482</v>
      </c>
      <c r="I34" s="35">
        <f t="shared" si="13"/>
        <v>12.635211616899483</v>
      </c>
      <c r="J34" s="35">
        <f t="shared" si="13"/>
        <v>12.560681513370229</v>
      </c>
      <c r="K34" s="35">
        <f t="shared" si="13"/>
        <v>12.756038520449692</v>
      </c>
      <c r="L34" s="35">
        <f t="shared" si="13"/>
        <v>11.80460409171336</v>
      </c>
      <c r="M34" s="35">
        <f t="shared" si="9"/>
        <v>12.0599441804366</v>
      </c>
      <c r="N34" s="35">
        <f t="shared" si="9"/>
        <v>12.50806061067685</v>
      </c>
      <c r="O34" s="35">
        <f t="shared" si="10"/>
        <v>12.219310618074879</v>
      </c>
      <c r="P34" s="35">
        <f t="shared" si="10"/>
        <v>12.010370765906769</v>
      </c>
      <c r="Q34" s="35">
        <f t="shared" si="11"/>
        <v>11.90882202546273</v>
      </c>
      <c r="R34" s="35">
        <f t="shared" si="11"/>
        <v>11.265239523581695</v>
      </c>
      <c r="S34" s="35">
        <f t="shared" si="12"/>
        <v>10.466356012011914</v>
      </c>
      <c r="T34" s="35">
        <f t="shared" si="12"/>
        <v>9.963198644338728</v>
      </c>
    </row>
    <row r="35" spans="1:20" ht="18" customHeight="1">
      <c r="A35" s="19" t="s">
        <v>63</v>
      </c>
      <c r="B35" s="35">
        <f t="shared" si="13"/>
        <v>4.1045349114413785</v>
      </c>
      <c r="C35" s="35">
        <f t="shared" si="13"/>
        <v>4.1285302849886785</v>
      </c>
      <c r="D35" s="35">
        <f t="shared" si="13"/>
        <v>3.820561833994539</v>
      </c>
      <c r="E35" s="35">
        <f t="shared" si="13"/>
        <v>3.958818642026655</v>
      </c>
      <c r="F35" s="35">
        <f t="shared" si="13"/>
        <v>4.117323822299388</v>
      </c>
      <c r="G35" s="35">
        <f t="shared" si="13"/>
        <v>4.21290291708454</v>
      </c>
      <c r="H35" s="35">
        <f t="shared" si="13"/>
        <v>3.8575995225251085</v>
      </c>
      <c r="I35" s="35">
        <f t="shared" si="13"/>
        <v>3.933542784274016</v>
      </c>
      <c r="J35" s="35">
        <f t="shared" si="13"/>
        <v>4.348827439612754</v>
      </c>
      <c r="K35" s="35">
        <f t="shared" si="13"/>
        <v>5.033658096279675</v>
      </c>
      <c r="L35" s="35">
        <f t="shared" si="13"/>
        <v>4.922896612013287</v>
      </c>
      <c r="M35" s="35">
        <f t="shared" si="9"/>
        <v>4.035866422234494</v>
      </c>
      <c r="N35" s="35">
        <f t="shared" si="9"/>
        <v>4.94740179233734</v>
      </c>
      <c r="O35" s="35">
        <f t="shared" si="10"/>
        <v>5.929113896091586</v>
      </c>
      <c r="P35" s="35">
        <f t="shared" si="10"/>
        <v>6.6889635063241135</v>
      </c>
      <c r="Q35" s="35">
        <f t="shared" si="11"/>
        <v>7.435434979397993</v>
      </c>
      <c r="R35" s="35">
        <f t="shared" si="11"/>
        <v>7.761937988019721</v>
      </c>
      <c r="S35" s="35">
        <f t="shared" si="12"/>
        <v>8.258681659463196</v>
      </c>
      <c r="T35" s="35">
        <f t="shared" si="12"/>
        <v>9.524650520874847</v>
      </c>
    </row>
    <row r="36" spans="1:20" ht="18" customHeight="1">
      <c r="A36" s="19" t="s">
        <v>64</v>
      </c>
      <c r="B36" s="35">
        <f t="shared" si="13"/>
        <v>7.200411671904833</v>
      </c>
      <c r="C36" s="35">
        <f t="shared" si="13"/>
        <v>7.238370523173922</v>
      </c>
      <c r="D36" s="35">
        <f t="shared" si="13"/>
        <v>6.58145526951091</v>
      </c>
      <c r="E36" s="35">
        <f t="shared" si="13"/>
        <v>5.946255977786953</v>
      </c>
      <c r="F36" s="35">
        <f t="shared" si="13"/>
        <v>6.497673315640363</v>
      </c>
      <c r="G36" s="35">
        <f t="shared" si="13"/>
        <v>7.089490481090192</v>
      </c>
      <c r="H36" s="35">
        <f t="shared" si="13"/>
        <v>6.970503999165602</v>
      </c>
      <c r="I36" s="35">
        <f t="shared" si="13"/>
        <v>7.544396807179134</v>
      </c>
      <c r="J36" s="35">
        <f t="shared" si="13"/>
        <v>7.98323117388459</v>
      </c>
      <c r="K36" s="35">
        <f t="shared" si="13"/>
        <v>9.224676118901394</v>
      </c>
      <c r="L36" s="35">
        <f t="shared" si="13"/>
        <v>8.863458513427446</v>
      </c>
      <c r="M36" s="35">
        <f t="shared" si="9"/>
        <v>10.178228367229144</v>
      </c>
      <c r="N36" s="35">
        <f t="shared" si="9"/>
        <v>10.636416615450855</v>
      </c>
      <c r="O36" s="35">
        <f t="shared" si="10"/>
        <v>11.836655828051503</v>
      </c>
      <c r="P36" s="35">
        <f t="shared" si="10"/>
        <v>11.850229697736118</v>
      </c>
      <c r="Q36" s="35">
        <f t="shared" si="11"/>
        <v>11.962552157545744</v>
      </c>
      <c r="R36" s="35">
        <f t="shared" si="11"/>
        <v>11.032025668144481</v>
      </c>
      <c r="S36" s="35">
        <f t="shared" si="12"/>
        <v>10.374616850823921</v>
      </c>
      <c r="T36" s="35">
        <f t="shared" si="12"/>
        <v>10.528557946621566</v>
      </c>
    </row>
    <row r="37" spans="1:20" ht="18" customHeight="1">
      <c r="A37" s="19" t="s">
        <v>65</v>
      </c>
      <c r="B37" s="35">
        <f t="shared" si="13"/>
        <v>7.200411671904833</v>
      </c>
      <c r="C37" s="35">
        <f t="shared" si="13"/>
        <v>7.238370523173922</v>
      </c>
      <c r="D37" s="35">
        <f t="shared" si="13"/>
        <v>6.58145526951091</v>
      </c>
      <c r="E37" s="35">
        <f t="shared" si="13"/>
        <v>5.946255977786953</v>
      </c>
      <c r="F37" s="35">
        <f t="shared" si="13"/>
        <v>6.497673315640363</v>
      </c>
      <c r="G37" s="35">
        <f t="shared" si="13"/>
        <v>7.089490481090192</v>
      </c>
      <c r="H37" s="35">
        <f t="shared" si="13"/>
        <v>6.970503999165602</v>
      </c>
      <c r="I37" s="35">
        <f t="shared" si="13"/>
        <v>7.544396807179134</v>
      </c>
      <c r="J37" s="35">
        <f t="shared" si="13"/>
        <v>7.98323117388459</v>
      </c>
      <c r="K37" s="35">
        <f t="shared" si="13"/>
        <v>9.219368275282616</v>
      </c>
      <c r="L37" s="35">
        <f t="shared" si="13"/>
        <v>8.860058529517072</v>
      </c>
      <c r="M37" s="35">
        <f t="shared" si="9"/>
        <v>10.178228367229144</v>
      </c>
      <c r="N37" s="35">
        <f t="shared" si="9"/>
        <v>10.635696985805218</v>
      </c>
      <c r="O37" s="35">
        <f t="shared" si="10"/>
        <v>11.83541910237355</v>
      </c>
      <c r="P37" s="35">
        <f t="shared" si="10"/>
        <v>11.8479966642201</v>
      </c>
      <c r="Q37" s="35">
        <f t="shared" si="11"/>
        <v>11.962381314518455</v>
      </c>
      <c r="R37" s="35">
        <f t="shared" si="11"/>
        <v>11.032025668144481</v>
      </c>
      <c r="S37" s="35">
        <f t="shared" si="12"/>
        <v>10.374616850823921</v>
      </c>
      <c r="T37" s="35">
        <f t="shared" si="12"/>
        <v>10.528557946621566</v>
      </c>
    </row>
    <row r="38" spans="1:20" ht="18" customHeight="1">
      <c r="A38" s="19" t="s">
        <v>66</v>
      </c>
      <c r="B38" s="35">
        <f t="shared" si="13"/>
        <v>0</v>
      </c>
      <c r="C38" s="35">
        <f t="shared" si="13"/>
        <v>0</v>
      </c>
      <c r="D38" s="35">
        <f t="shared" si="13"/>
        <v>0</v>
      </c>
      <c r="E38" s="35">
        <f t="shared" si="13"/>
        <v>0</v>
      </c>
      <c r="F38" s="35">
        <f t="shared" si="13"/>
        <v>0</v>
      </c>
      <c r="G38" s="35">
        <f t="shared" si="13"/>
        <v>0</v>
      </c>
      <c r="H38" s="35">
        <f t="shared" si="13"/>
        <v>0</v>
      </c>
      <c r="I38" s="35">
        <f t="shared" si="13"/>
        <v>0</v>
      </c>
      <c r="J38" s="35">
        <f t="shared" si="13"/>
        <v>0</v>
      </c>
      <c r="K38" s="35">
        <f t="shared" si="13"/>
        <v>0.00530784361877802</v>
      </c>
      <c r="L38" s="35">
        <f t="shared" si="13"/>
        <v>0.0033999839103736234</v>
      </c>
      <c r="M38" s="35">
        <f t="shared" si="9"/>
        <v>0</v>
      </c>
      <c r="N38" s="35">
        <f t="shared" si="9"/>
        <v>0.0007196296456374556</v>
      </c>
      <c r="O38" s="35">
        <f t="shared" si="10"/>
        <v>0.0012367256779527089</v>
      </c>
      <c r="P38" s="35">
        <f t="shared" si="10"/>
        <v>0.0022330335160187357</v>
      </c>
      <c r="Q38" s="35">
        <f t="shared" si="11"/>
        <v>0.00017084302729098718</v>
      </c>
      <c r="R38" s="35">
        <f t="shared" si="11"/>
        <v>0.00016869672873612879</v>
      </c>
      <c r="S38" s="35">
        <f t="shared" si="12"/>
        <v>0.00016664697763486464</v>
      </c>
      <c r="T38" s="35">
        <f t="shared" si="12"/>
        <v>0.0001637799539887516</v>
      </c>
    </row>
    <row r="39" spans="1:20" ht="18" customHeight="1">
      <c r="A39" s="19" t="s">
        <v>67</v>
      </c>
      <c r="B39" s="35">
        <f t="shared" si="13"/>
        <v>8.42271456128326</v>
      </c>
      <c r="C39" s="35">
        <f t="shared" si="13"/>
        <v>9.18616561202049</v>
      </c>
      <c r="D39" s="35">
        <f t="shared" si="13"/>
        <v>9.787847605400941</v>
      </c>
      <c r="E39" s="35">
        <f t="shared" si="13"/>
        <v>9.171888964482786</v>
      </c>
      <c r="F39" s="35">
        <f t="shared" si="13"/>
        <v>10.135692892199838</v>
      </c>
      <c r="G39" s="35">
        <f t="shared" si="13"/>
        <v>10.370623665891372</v>
      </c>
      <c r="H39" s="35">
        <f t="shared" si="13"/>
        <v>9.845006484196952</v>
      </c>
      <c r="I39" s="35">
        <f t="shared" si="13"/>
        <v>9.926658057759182</v>
      </c>
      <c r="J39" s="35">
        <f t="shared" si="13"/>
        <v>10.31311127220226</v>
      </c>
      <c r="K39" s="35">
        <f t="shared" si="13"/>
        <v>10.556425393963906</v>
      </c>
      <c r="L39" s="35">
        <f t="shared" si="13"/>
        <v>9.985394851724134</v>
      </c>
      <c r="M39" s="35">
        <f t="shared" si="9"/>
        <v>11.313586483718039</v>
      </c>
      <c r="N39" s="35">
        <f t="shared" si="9"/>
        <v>11.93877720443911</v>
      </c>
      <c r="O39" s="35">
        <f t="shared" si="10"/>
        <v>12.158332284094051</v>
      </c>
      <c r="P39" s="35">
        <f t="shared" si="10"/>
        <v>12.261363733107276</v>
      </c>
      <c r="Q39" s="35">
        <f t="shared" si="11"/>
        <v>12.456682394507396</v>
      </c>
      <c r="R39" s="35">
        <f t="shared" si="11"/>
        <v>11.967880142848642</v>
      </c>
      <c r="S39" s="35">
        <f t="shared" si="12"/>
        <v>11.36933728940914</v>
      </c>
      <c r="T39" s="35">
        <f t="shared" si="12"/>
        <v>11.530777528953566</v>
      </c>
    </row>
    <row r="40" spans="1:20" ht="18" customHeight="1">
      <c r="A40" s="19" t="s">
        <v>68</v>
      </c>
      <c r="B40" s="35">
        <f t="shared" si="13"/>
        <v>0.9181491560768489</v>
      </c>
      <c r="C40" s="35">
        <f t="shared" si="13"/>
        <v>1.193677075684799</v>
      </c>
      <c r="D40" s="35">
        <f t="shared" si="13"/>
        <v>1.738512742903604</v>
      </c>
      <c r="E40" s="35">
        <f t="shared" si="13"/>
        <v>1.0162118744316566</v>
      </c>
      <c r="F40" s="35">
        <f t="shared" si="13"/>
        <v>1.2479959201021937</v>
      </c>
      <c r="G40" s="35">
        <f t="shared" si="13"/>
        <v>1.2253678121798595</v>
      </c>
      <c r="H40" s="35">
        <f t="shared" si="13"/>
        <v>1.0731091054580117</v>
      </c>
      <c r="I40" s="35">
        <f t="shared" si="13"/>
        <v>1.2422437549464755</v>
      </c>
      <c r="J40" s="35">
        <f t="shared" si="13"/>
        <v>1.2309822705095</v>
      </c>
      <c r="K40" s="35">
        <f t="shared" si="13"/>
        <v>1.116389908913717</v>
      </c>
      <c r="L40" s="35">
        <f t="shared" si="13"/>
        <v>0.8939078979369957</v>
      </c>
      <c r="M40" s="35">
        <f t="shared" si="9"/>
        <v>0.8372893124767803</v>
      </c>
      <c r="N40" s="35">
        <f t="shared" si="9"/>
        <v>0.874319673621078</v>
      </c>
      <c r="O40" s="35">
        <f t="shared" si="10"/>
        <v>0.8963386120223152</v>
      </c>
      <c r="P40" s="35">
        <f t="shared" si="10"/>
        <v>0.8541911457150669</v>
      </c>
      <c r="Q40" s="35">
        <f t="shared" si="11"/>
        <v>0.8600807470585932</v>
      </c>
      <c r="R40" s="35">
        <f t="shared" si="11"/>
        <v>0.8754610458166258</v>
      </c>
      <c r="S40" s="35">
        <f t="shared" si="12"/>
        <v>0.8779425690075877</v>
      </c>
      <c r="T40" s="35">
        <f t="shared" si="12"/>
        <v>1.0398707739767483</v>
      </c>
    </row>
    <row r="41" spans="1:20" ht="18" customHeight="1">
      <c r="A41" s="19" t="s">
        <v>69</v>
      </c>
      <c r="B41" s="35">
        <f t="shared" si="13"/>
        <v>9.331195407242774</v>
      </c>
      <c r="C41" s="35">
        <f t="shared" si="13"/>
        <v>10.57972471691037</v>
      </c>
      <c r="D41" s="35">
        <f t="shared" si="13"/>
        <v>12.370398148185505</v>
      </c>
      <c r="E41" s="35">
        <f t="shared" si="13"/>
        <v>10.368270351719925</v>
      </c>
      <c r="F41" s="35">
        <f t="shared" si="13"/>
        <v>11.384396325723971</v>
      </c>
      <c r="G41" s="35">
        <f t="shared" si="13"/>
        <v>10.720680995856345</v>
      </c>
      <c r="H41" s="35">
        <f t="shared" si="13"/>
        <v>9.759809949315079</v>
      </c>
      <c r="I41" s="35">
        <f t="shared" si="13"/>
        <v>11.447038415417527</v>
      </c>
      <c r="J41" s="35">
        <f t="shared" si="13"/>
        <v>11.828822882718617</v>
      </c>
      <c r="K41" s="35">
        <f t="shared" si="13"/>
        <v>11.621865031297844</v>
      </c>
      <c r="L41" s="35">
        <f t="shared" si="13"/>
        <v>11.41762056833104</v>
      </c>
      <c r="M41" s="35">
        <f t="shared" si="9"/>
        <v>11.451949705529643</v>
      </c>
      <c r="N41" s="35">
        <f t="shared" si="9"/>
        <v>11.76544183244412</v>
      </c>
      <c r="O41" s="35">
        <f t="shared" si="10"/>
        <v>11.880073570118078</v>
      </c>
      <c r="P41" s="35">
        <f t="shared" si="10"/>
        <v>11.797269586181207</v>
      </c>
      <c r="Q41" s="35">
        <f t="shared" si="11"/>
        <v>10.814406338276312</v>
      </c>
      <c r="R41" s="35">
        <f t="shared" si="11"/>
        <v>11.30215599105345</v>
      </c>
      <c r="S41" s="35">
        <f t="shared" si="12"/>
        <v>10.64622827895519</v>
      </c>
      <c r="T41" s="35">
        <f t="shared" si="12"/>
        <v>11.180079153031986</v>
      </c>
    </row>
    <row r="42" spans="1:20" ht="18" customHeight="1">
      <c r="A42" s="19" t="s">
        <v>70</v>
      </c>
      <c r="B42" s="35">
        <f t="shared" si="13"/>
        <v>5.536812105963949</v>
      </c>
      <c r="C42" s="35">
        <f t="shared" si="13"/>
        <v>6.656804936752557</v>
      </c>
      <c r="D42" s="35">
        <f t="shared" si="13"/>
        <v>8.411472594704083</v>
      </c>
      <c r="E42" s="35">
        <f t="shared" si="13"/>
        <v>5.8758923694469996</v>
      </c>
      <c r="F42" s="35">
        <f t="shared" si="13"/>
        <v>6.378098734316244</v>
      </c>
      <c r="G42" s="35">
        <f t="shared" si="13"/>
        <v>6.496356494732325</v>
      </c>
      <c r="H42" s="35">
        <f t="shared" si="13"/>
        <v>5.591796132486924</v>
      </c>
      <c r="I42" s="35">
        <f t="shared" si="13"/>
        <v>5.813783511633755</v>
      </c>
      <c r="J42" s="35">
        <f t="shared" si="13"/>
        <v>5.855153957406987</v>
      </c>
      <c r="K42" s="35">
        <f t="shared" si="13"/>
        <v>6.0985321780583375</v>
      </c>
      <c r="L42" s="35">
        <f t="shared" si="13"/>
        <v>5.520632456137484</v>
      </c>
      <c r="M42" s="35">
        <f t="shared" si="9"/>
        <v>5.734440200481616</v>
      </c>
      <c r="N42" s="35">
        <f t="shared" si="9"/>
        <v>5.919387347202793</v>
      </c>
      <c r="O42" s="35">
        <f t="shared" si="10"/>
        <v>5.977871007321279</v>
      </c>
      <c r="P42" s="35">
        <f t="shared" si="10"/>
        <v>5.875060006960552</v>
      </c>
      <c r="Q42" s="35">
        <f t="shared" si="11"/>
        <v>5.23642895362205</v>
      </c>
      <c r="R42" s="35">
        <f t="shared" si="11"/>
        <v>5.687479000771788</v>
      </c>
      <c r="S42" s="35">
        <f t="shared" si="12"/>
        <v>5.610378810799761</v>
      </c>
      <c r="T42" s="35">
        <f t="shared" si="12"/>
        <v>5.692427069696378</v>
      </c>
    </row>
    <row r="43" spans="1:20" ht="18" customHeight="1">
      <c r="A43" s="19" t="s">
        <v>71</v>
      </c>
      <c r="B43" s="35">
        <f t="shared" si="13"/>
        <v>4.892043381847264</v>
      </c>
      <c r="C43" s="35">
        <f t="shared" si="13"/>
        <v>6.969806458080536</v>
      </c>
      <c r="D43" s="35">
        <f t="shared" si="13"/>
        <v>6.077253713747209</v>
      </c>
      <c r="E43" s="35">
        <f t="shared" si="13"/>
        <v>8.213637879998254</v>
      </c>
      <c r="F43" s="35">
        <f t="shared" si="13"/>
        <v>7.483176943186817</v>
      </c>
      <c r="G43" s="35">
        <f t="shared" si="13"/>
        <v>8.81584619292757</v>
      </c>
      <c r="H43" s="35">
        <f t="shared" si="13"/>
        <v>6.880708210872326</v>
      </c>
      <c r="I43" s="35">
        <f t="shared" si="13"/>
        <v>8.339887438368393</v>
      </c>
      <c r="J43" s="35">
        <f t="shared" si="13"/>
        <v>7.372366672468386</v>
      </c>
      <c r="K43" s="35">
        <f t="shared" si="13"/>
        <v>6.598190037893898</v>
      </c>
      <c r="L43" s="35">
        <f t="shared" si="13"/>
        <v>6.593728064463073</v>
      </c>
      <c r="M43" s="35">
        <f t="shared" si="9"/>
        <v>8.013209998190224</v>
      </c>
      <c r="N43" s="35">
        <f t="shared" si="9"/>
        <v>9.838442711042557</v>
      </c>
      <c r="O43" s="35">
        <f t="shared" si="10"/>
        <v>9.731205660132906</v>
      </c>
      <c r="P43" s="35">
        <f t="shared" si="10"/>
        <v>11.561098378943276</v>
      </c>
      <c r="Q43" s="35">
        <f t="shared" si="11"/>
        <v>11.29641146593995</v>
      </c>
      <c r="R43" s="35">
        <f t="shared" si="11"/>
        <v>11.207498382151512</v>
      </c>
      <c r="S43" s="35">
        <f t="shared" si="12"/>
        <v>9.086407939210146</v>
      </c>
      <c r="T43" s="35">
        <f t="shared" si="12"/>
        <v>10.346316352263749</v>
      </c>
    </row>
    <row r="44" spans="1:20" ht="18" customHeight="1">
      <c r="A44" s="19" t="s">
        <v>72</v>
      </c>
      <c r="B44" s="35">
        <f t="shared" si="13"/>
        <v>11.389008012543645</v>
      </c>
      <c r="C44" s="35">
        <f t="shared" si="13"/>
        <v>4.849614088708429</v>
      </c>
      <c r="D44" s="35">
        <f t="shared" si="13"/>
        <v>5.477507720317574</v>
      </c>
      <c r="E44" s="35">
        <f t="shared" si="13"/>
        <v>3.0459540615610363</v>
      </c>
      <c r="F44" s="35">
        <f t="shared" si="13"/>
        <v>1.2146609679909859</v>
      </c>
      <c r="G44" s="35">
        <f t="shared" si="13"/>
        <v>2.0773261697530807</v>
      </c>
      <c r="H44" s="35">
        <f t="shared" si="13"/>
        <v>3.110031046726075</v>
      </c>
      <c r="I44" s="35">
        <f t="shared" si="13"/>
        <v>0.5084730842560937</v>
      </c>
      <c r="J44" s="35">
        <f t="shared" si="13"/>
        <v>0.06073732639332587</v>
      </c>
      <c r="K44" s="35">
        <f t="shared" si="13"/>
        <v>0.05379899585820626</v>
      </c>
      <c r="L44" s="35">
        <f t="shared" si="13"/>
        <v>1.1706136823132838</v>
      </c>
      <c r="M44" s="35">
        <f t="shared" si="9"/>
        <v>0.6603591997471527</v>
      </c>
      <c r="N44" s="35">
        <f t="shared" si="9"/>
        <v>0.46903812957677415</v>
      </c>
      <c r="O44" s="35">
        <f t="shared" si="10"/>
        <v>0.5349226460033384</v>
      </c>
      <c r="P44" s="35">
        <f t="shared" si="10"/>
        <v>0.7269687132930578</v>
      </c>
      <c r="Q44" s="35">
        <f t="shared" si="11"/>
        <v>0.9791156263235885</v>
      </c>
      <c r="R44" s="35">
        <f t="shared" si="11"/>
        <v>3.9416646712030468</v>
      </c>
      <c r="S44" s="35">
        <f t="shared" si="12"/>
        <v>6.188861390080209</v>
      </c>
      <c r="T44" s="35">
        <f t="shared" si="12"/>
        <v>3.770573946831204</v>
      </c>
    </row>
    <row r="45" spans="1:20" ht="18" customHeight="1">
      <c r="A45" s="19" t="s">
        <v>73</v>
      </c>
      <c r="B45" s="35">
        <f t="shared" si="13"/>
        <v>6.038980851945235</v>
      </c>
      <c r="C45" s="35">
        <f t="shared" si="13"/>
        <v>9.736964510601707</v>
      </c>
      <c r="D45" s="35">
        <f t="shared" si="13"/>
        <v>9.506342413682464</v>
      </c>
      <c r="E45" s="35">
        <f t="shared" si="13"/>
        <v>9.606611559541053</v>
      </c>
      <c r="F45" s="35">
        <f t="shared" si="13"/>
        <v>10.32919540659184</v>
      </c>
      <c r="G45" s="35">
        <f t="shared" si="13"/>
        <v>11.84636816829976</v>
      </c>
      <c r="H45" s="35">
        <f t="shared" si="13"/>
        <v>11.559300950557981</v>
      </c>
      <c r="I45" s="35">
        <f t="shared" si="13"/>
        <v>14.43118311132346</v>
      </c>
      <c r="J45" s="35">
        <f t="shared" si="13"/>
        <v>14.090179472144454</v>
      </c>
      <c r="K45" s="35">
        <f t="shared" si="13"/>
        <v>13.846865318264923</v>
      </c>
      <c r="L45" s="35">
        <f t="shared" si="13"/>
        <v>11.7322085533014</v>
      </c>
      <c r="M45" s="35">
        <f t="shared" si="9"/>
        <v>14.340683914841954</v>
      </c>
      <c r="N45" s="35">
        <f t="shared" si="9"/>
        <v>14.194226567417312</v>
      </c>
      <c r="O45" s="35">
        <f t="shared" si="10"/>
        <v>11.86069667997569</v>
      </c>
      <c r="P45" s="35">
        <f t="shared" si="10"/>
        <v>11.583023976778685</v>
      </c>
      <c r="Q45" s="35">
        <f t="shared" si="11"/>
        <v>11.319864417075285</v>
      </c>
      <c r="R45" s="35">
        <f t="shared" si="11"/>
        <v>10.412435385638378</v>
      </c>
      <c r="S45" s="35">
        <f t="shared" si="12"/>
        <v>9.76137911854118</v>
      </c>
      <c r="T45" s="35">
        <f t="shared" si="12"/>
        <v>10.803385258857858</v>
      </c>
    </row>
    <row r="46" spans="1:20" ht="18" customHeight="1">
      <c r="A46" s="19" t="s">
        <v>81</v>
      </c>
      <c r="B46" s="35">
        <f t="shared" si="13"/>
        <v>0</v>
      </c>
      <c r="C46" s="35">
        <f t="shared" si="13"/>
        <v>0</v>
      </c>
      <c r="D46" s="35">
        <f t="shared" si="13"/>
        <v>0</v>
      </c>
      <c r="E46" s="35">
        <f t="shared" si="13"/>
        <v>0</v>
      </c>
      <c r="F46" s="35">
        <f t="shared" si="13"/>
        <v>0</v>
      </c>
      <c r="G46" s="35">
        <f t="shared" si="13"/>
        <v>0</v>
      </c>
      <c r="H46" s="35">
        <f t="shared" si="13"/>
        <v>0</v>
      </c>
      <c r="I46" s="35">
        <f t="shared" si="13"/>
        <v>0</v>
      </c>
      <c r="J46" s="35">
        <f t="shared" si="13"/>
        <v>0</v>
      </c>
      <c r="K46" s="35">
        <f t="shared" si="13"/>
        <v>0</v>
      </c>
      <c r="L46" s="35">
        <f t="shared" si="13"/>
        <v>0</v>
      </c>
      <c r="M46" s="35">
        <f t="shared" si="9"/>
        <v>0</v>
      </c>
      <c r="N46" s="35">
        <f t="shared" si="9"/>
        <v>0</v>
      </c>
      <c r="O46" s="35">
        <f t="shared" si="10"/>
        <v>4.5635633872793685E-06</v>
      </c>
      <c r="P46" s="35">
        <f t="shared" si="10"/>
        <v>0</v>
      </c>
      <c r="Q46" s="35">
        <f t="shared" si="11"/>
        <v>4.745639646971867E-06</v>
      </c>
      <c r="R46" s="35">
        <f t="shared" si="11"/>
        <v>4.6860202426702445E-06</v>
      </c>
      <c r="S46" s="35">
        <f t="shared" si="12"/>
        <v>4.629082712079573E-06</v>
      </c>
      <c r="T46" s="35">
        <f t="shared" si="12"/>
        <v>4.5494431663542115E-06</v>
      </c>
    </row>
    <row r="47" spans="1:20" ht="18" customHeight="1">
      <c r="A47" s="19" t="s">
        <v>74</v>
      </c>
      <c r="B47" s="35">
        <f t="shared" si="13"/>
        <v>30.656607086743705</v>
      </c>
      <c r="C47" s="35">
        <f t="shared" si="13"/>
        <v>28.187549098555735</v>
      </c>
      <c r="D47" s="35">
        <f t="shared" si="13"/>
        <v>27.018032512925945</v>
      </c>
      <c r="E47" s="35">
        <f t="shared" si="13"/>
        <v>31.75498737141602</v>
      </c>
      <c r="F47" s="35">
        <f t="shared" si="13"/>
        <v>29.442954468238447</v>
      </c>
      <c r="G47" s="35">
        <f t="shared" si="13"/>
        <v>24.523647843373908</v>
      </c>
      <c r="H47" s="35">
        <f t="shared" si="13"/>
        <v>29.429589733795474</v>
      </c>
      <c r="I47" s="35">
        <f t="shared" si="13"/>
        <v>24.99949806186835</v>
      </c>
      <c r="J47" s="35">
        <f t="shared" si="13"/>
        <v>25.200041316520565</v>
      </c>
      <c r="K47" s="35">
        <f t="shared" si="13"/>
        <v>24.127395955163426</v>
      </c>
      <c r="L47" s="35">
        <f t="shared" si="13"/>
        <v>27.850120150918826</v>
      </c>
      <c r="M47" s="35">
        <f t="shared" si="9"/>
        <v>22.10215172957338</v>
      </c>
      <c r="N47" s="35">
        <f t="shared" si="9"/>
        <v>17.515074615406725</v>
      </c>
      <c r="O47" s="35">
        <f t="shared" si="10"/>
        <v>17.41118084895148</v>
      </c>
      <c r="P47" s="35">
        <f t="shared" si="10"/>
        <v>15.081294282973637</v>
      </c>
      <c r="Q47" s="35">
        <f t="shared" si="11"/>
        <v>15.420144528455449</v>
      </c>
      <c r="R47" s="35">
        <f t="shared" si="11"/>
        <v>14.834079738257651</v>
      </c>
      <c r="S47" s="35">
        <f t="shared" si="12"/>
        <v>17.76648425611937</v>
      </c>
      <c r="T47" s="35">
        <f t="shared" si="12"/>
        <v>16.172019359518472</v>
      </c>
    </row>
    <row r="48" spans="1:20" ht="18" customHeight="1">
      <c r="A48" s="19" t="s">
        <v>75</v>
      </c>
      <c r="B48" s="35">
        <f t="shared" si="13"/>
        <v>12.72789577282157</v>
      </c>
      <c r="C48" s="35">
        <f t="shared" si="13"/>
        <v>7.190478080077526</v>
      </c>
      <c r="D48" s="35">
        <f t="shared" si="13"/>
        <v>4.587906085094537</v>
      </c>
      <c r="E48" s="35">
        <f t="shared" si="13"/>
        <v>4.718134044555267</v>
      </c>
      <c r="F48" s="35">
        <f t="shared" si="13"/>
        <v>6.811809274981156</v>
      </c>
      <c r="G48" s="35">
        <f t="shared" si="13"/>
        <v>5.576876566507175</v>
      </c>
      <c r="H48" s="35">
        <f t="shared" si="13"/>
        <v>3.855842801932269</v>
      </c>
      <c r="I48" s="35">
        <f t="shared" si="13"/>
        <v>6.25423584830428</v>
      </c>
      <c r="J48" s="35">
        <f t="shared" si="13"/>
        <v>2.056321867772081</v>
      </c>
      <c r="K48" s="35">
        <f t="shared" si="13"/>
        <v>4.176879133739813</v>
      </c>
      <c r="L48" s="35">
        <f t="shared" si="13"/>
        <v>4.950936753919435</v>
      </c>
      <c r="M48" s="35">
        <f t="shared" si="9"/>
        <v>2.001414298669635</v>
      </c>
      <c r="N48" s="35">
        <f t="shared" si="9"/>
        <v>1.1581051908663738</v>
      </c>
      <c r="O48" s="35">
        <f t="shared" si="10"/>
        <v>2.199254213344124</v>
      </c>
      <c r="P48" s="35">
        <f t="shared" si="10"/>
        <v>1.728512158146411</v>
      </c>
      <c r="Q48" s="35">
        <f t="shared" si="11"/>
        <v>1.6225009758221525</v>
      </c>
      <c r="R48" s="35">
        <f t="shared" si="11"/>
        <v>1.0882016788136122</v>
      </c>
      <c r="S48" s="35">
        <f t="shared" si="12"/>
        <v>2.245924462998631</v>
      </c>
      <c r="T48" s="35">
        <f t="shared" si="12"/>
        <v>4.554943443142333</v>
      </c>
    </row>
    <row r="49" spans="1:20" ht="18" customHeight="1">
      <c r="A49" s="19" t="s">
        <v>76</v>
      </c>
      <c r="B49" s="35">
        <f t="shared" si="13"/>
        <v>17.100961768973814</v>
      </c>
      <c r="C49" s="35">
        <f t="shared" si="13"/>
        <v>19.748710869215618</v>
      </c>
      <c r="D49" s="35">
        <f t="shared" si="13"/>
        <v>21.05319932126183</v>
      </c>
      <c r="E49" s="35">
        <f t="shared" si="13"/>
        <v>25.59785966601553</v>
      </c>
      <c r="F49" s="35">
        <f t="shared" si="13"/>
        <v>20.392495717979568</v>
      </c>
      <c r="G49" s="35">
        <f t="shared" si="13"/>
        <v>16.337420836671697</v>
      </c>
      <c r="H49" s="35">
        <f t="shared" si="13"/>
        <v>23.065008681421855</v>
      </c>
      <c r="I49" s="35">
        <f t="shared" si="13"/>
        <v>16.66270247566294</v>
      </c>
      <c r="J49" s="35">
        <f t="shared" si="13"/>
        <v>21.325312020313643</v>
      </c>
      <c r="K49" s="35">
        <f t="shared" si="13"/>
        <v>17.446760485211477</v>
      </c>
      <c r="L49" s="35">
        <f t="shared" si="13"/>
        <v>20.730748349685154</v>
      </c>
      <c r="M49" s="35">
        <f t="shared" si="9"/>
        <v>18.536458706878093</v>
      </c>
      <c r="N49" s="35">
        <f t="shared" si="9"/>
        <v>14.458287296182784</v>
      </c>
      <c r="O49" s="35">
        <f t="shared" si="10"/>
        <v>13.969523884800875</v>
      </c>
      <c r="P49" s="35">
        <f t="shared" si="10"/>
        <v>12.845981211907297</v>
      </c>
      <c r="Q49" s="35">
        <f t="shared" si="11"/>
        <v>13.558449077506973</v>
      </c>
      <c r="R49" s="35">
        <f t="shared" si="11"/>
        <v>13.270528166027571</v>
      </c>
      <c r="S49" s="35">
        <f t="shared" si="12"/>
        <v>15.255813294651482</v>
      </c>
      <c r="T49" s="35">
        <f t="shared" si="12"/>
        <v>11.258547948765262</v>
      </c>
    </row>
    <row r="50" spans="1:20" ht="18" customHeight="1">
      <c r="A50" s="19" t="s">
        <v>77</v>
      </c>
      <c r="B50" s="35">
        <f t="shared" si="13"/>
        <v>0</v>
      </c>
      <c r="C50" s="35">
        <f t="shared" si="13"/>
        <v>0</v>
      </c>
      <c r="D50" s="35">
        <f t="shared" si="13"/>
        <v>0.20922310130513344</v>
      </c>
      <c r="E50" s="35">
        <f t="shared" si="13"/>
        <v>0</v>
      </c>
      <c r="F50" s="35">
        <f t="shared" si="13"/>
        <v>0</v>
      </c>
      <c r="G50" s="35">
        <f t="shared" si="13"/>
        <v>0</v>
      </c>
      <c r="H50" s="35">
        <f t="shared" si="13"/>
        <v>0.02997018297833968</v>
      </c>
      <c r="I50" s="35">
        <f t="shared" si="13"/>
        <v>0</v>
      </c>
      <c r="J50" s="35">
        <f t="shared" si="13"/>
        <v>0</v>
      </c>
      <c r="K50" s="35">
        <f t="shared" si="13"/>
        <v>0</v>
      </c>
      <c r="L50" s="35">
        <f t="shared" si="13"/>
        <v>0</v>
      </c>
      <c r="M50" s="35">
        <f t="shared" si="9"/>
        <v>0</v>
      </c>
      <c r="N50" s="35">
        <f t="shared" si="9"/>
        <v>0</v>
      </c>
      <c r="O50" s="35">
        <f t="shared" si="10"/>
        <v>4.5635633872793685E-06</v>
      </c>
      <c r="P50" s="35">
        <f t="shared" si="10"/>
        <v>0</v>
      </c>
      <c r="Q50" s="35">
        <f t="shared" si="11"/>
        <v>4.745639646971867E-06</v>
      </c>
      <c r="R50" s="35">
        <f t="shared" si="11"/>
        <v>4.6860202426702445E-06</v>
      </c>
      <c r="S50" s="35">
        <f t="shared" si="12"/>
        <v>0.08494366776666017</v>
      </c>
      <c r="T50" s="35">
        <f t="shared" si="12"/>
        <v>0</v>
      </c>
    </row>
    <row r="51" spans="1:20" ht="18" customHeight="1">
      <c r="A51" s="19" t="s">
        <v>78</v>
      </c>
      <c r="B51" s="35">
        <f t="shared" si="13"/>
        <v>0</v>
      </c>
      <c r="C51" s="35">
        <f t="shared" si="13"/>
        <v>0</v>
      </c>
      <c r="D51" s="35">
        <f t="shared" si="13"/>
        <v>0</v>
      </c>
      <c r="E51" s="35">
        <f t="shared" si="13"/>
        <v>0</v>
      </c>
      <c r="F51" s="35">
        <f t="shared" si="13"/>
        <v>0</v>
      </c>
      <c r="G51" s="35">
        <f t="shared" si="13"/>
        <v>0</v>
      </c>
      <c r="H51" s="35">
        <f t="shared" si="13"/>
        <v>0</v>
      </c>
      <c r="I51" s="35">
        <f t="shared" si="13"/>
        <v>0</v>
      </c>
      <c r="J51" s="35">
        <f t="shared" si="13"/>
        <v>0</v>
      </c>
      <c r="K51" s="35">
        <f t="shared" si="13"/>
        <v>0</v>
      </c>
      <c r="L51" s="35">
        <f t="shared" si="13"/>
        <v>0</v>
      </c>
      <c r="M51" s="35">
        <f t="shared" si="9"/>
        <v>0</v>
      </c>
      <c r="N51" s="35">
        <f t="shared" si="9"/>
        <v>0</v>
      </c>
      <c r="O51" s="35">
        <f t="shared" si="10"/>
        <v>4.5635633872793685E-06</v>
      </c>
      <c r="P51" s="35">
        <f t="shared" si="10"/>
        <v>0</v>
      </c>
      <c r="Q51" s="35">
        <f t="shared" si="11"/>
        <v>4.745639646971867E-06</v>
      </c>
      <c r="R51" s="35">
        <f t="shared" si="11"/>
        <v>4.6860202426702445E-06</v>
      </c>
      <c r="S51" s="35">
        <f t="shared" si="12"/>
        <v>4.629082712079573E-06</v>
      </c>
      <c r="T51" s="35">
        <f t="shared" si="12"/>
        <v>4.5494431663542115E-06</v>
      </c>
    </row>
    <row r="52" spans="1:20" ht="18" customHeight="1">
      <c r="A52" s="19" t="s">
        <v>60</v>
      </c>
      <c r="B52" s="35">
        <f aca="true" t="shared" si="14" ref="B52:L52">SUM(B33:B51)-B34-B37-B38-B42-B48-B49</f>
        <v>99.99999999999996</v>
      </c>
      <c r="C52" s="26">
        <f t="shared" si="14"/>
        <v>99.99999999999999</v>
      </c>
      <c r="D52" s="26">
        <f t="shared" si="14"/>
        <v>99.99999999999999</v>
      </c>
      <c r="E52" s="26">
        <f t="shared" si="14"/>
        <v>99.99999999999997</v>
      </c>
      <c r="F52" s="26">
        <f t="shared" si="14"/>
        <v>100.00000000000001</v>
      </c>
      <c r="G52" s="26">
        <f t="shared" si="14"/>
        <v>100</v>
      </c>
      <c r="H52" s="26">
        <f t="shared" si="14"/>
        <v>99.99999999999997</v>
      </c>
      <c r="I52" s="26">
        <f t="shared" si="14"/>
        <v>100</v>
      </c>
      <c r="J52" s="27">
        <f t="shared" si="14"/>
        <v>99.99999999999999</v>
      </c>
      <c r="K52" s="36">
        <f t="shared" si="14"/>
        <v>100</v>
      </c>
      <c r="L52" s="37">
        <f t="shared" si="14"/>
        <v>100</v>
      </c>
      <c r="M52" s="37">
        <f aca="true" t="shared" si="15" ref="M52:T52">SUM(M33:M51)-M34-M37-M38-M42-M48-M49</f>
        <v>100.00000000000003</v>
      </c>
      <c r="N52" s="37">
        <f t="shared" si="15"/>
        <v>99.99999999999999</v>
      </c>
      <c r="O52" s="37">
        <f t="shared" si="15"/>
        <v>100</v>
      </c>
      <c r="P52" s="37">
        <f t="shared" si="15"/>
        <v>99.99999999999997</v>
      </c>
      <c r="Q52" s="37">
        <f t="shared" si="15"/>
        <v>99.99999999999997</v>
      </c>
      <c r="R52" s="37">
        <f t="shared" si="15"/>
        <v>99.99999999999999</v>
      </c>
      <c r="S52" s="37">
        <f t="shared" si="15"/>
        <v>100.00000000000003</v>
      </c>
      <c r="T52" s="37">
        <f t="shared" si="15"/>
        <v>99.99999999999997</v>
      </c>
    </row>
    <row r="53" spans="1:20" ht="18" customHeight="1">
      <c r="A53" s="19" t="s">
        <v>79</v>
      </c>
      <c r="B53" s="35">
        <f aca="true" t="shared" si="16" ref="B53:G53">SUM(B33:B36)-B34</f>
        <v>28.351301542317266</v>
      </c>
      <c r="C53" s="26">
        <f t="shared" si="16"/>
        <v>29.296498439437926</v>
      </c>
      <c r="D53" s="26">
        <f t="shared" si="16"/>
        <v>27.814882041531625</v>
      </c>
      <c r="E53" s="26">
        <f t="shared" si="16"/>
        <v>26.82243793684927</v>
      </c>
      <c r="F53" s="26">
        <f t="shared" si="16"/>
        <v>28.76192707596591</v>
      </c>
      <c r="G53" s="26">
        <f t="shared" si="16"/>
        <v>30.420139151718107</v>
      </c>
      <c r="H53" s="26">
        <f aca="true" t="shared" si="17" ref="H53:M53">SUM(H33:H36)-H34</f>
        <v>28.312474336099754</v>
      </c>
      <c r="I53" s="26">
        <f t="shared" si="17"/>
        <v>29.105018076060517</v>
      </c>
      <c r="J53" s="27">
        <f t="shared" si="17"/>
        <v>29.90375878704289</v>
      </c>
      <c r="K53" s="36">
        <f t="shared" si="17"/>
        <v>32.07906935864408</v>
      </c>
      <c r="L53" s="37">
        <f t="shared" si="17"/>
        <v>30.35640623101125</v>
      </c>
      <c r="M53" s="37">
        <f t="shared" si="17"/>
        <v>31.280769655922825</v>
      </c>
      <c r="N53" s="37">
        <f aca="true" t="shared" si="18" ref="N53:S53">SUM(N33:N36)-N34</f>
        <v>33.40467926605233</v>
      </c>
      <c r="O53" s="37">
        <f t="shared" si="18"/>
        <v>35.527236008011975</v>
      </c>
      <c r="P53" s="37">
        <f t="shared" si="18"/>
        <v>36.134790183007794</v>
      </c>
      <c r="Q53" s="37">
        <f t="shared" si="18"/>
        <v>36.85328024544448</v>
      </c>
      <c r="R53" s="37">
        <f t="shared" si="18"/>
        <v>35.45881058496997</v>
      </c>
      <c r="S53" s="37">
        <f t="shared" si="18"/>
        <v>34.21840623274509</v>
      </c>
      <c r="T53" s="37">
        <f>SUM(T33:T36)-T34</f>
        <v>35.15696852768009</v>
      </c>
    </row>
    <row r="54" spans="1:20" ht="18" customHeight="1">
      <c r="A54" s="19" t="s">
        <v>80</v>
      </c>
      <c r="B54" s="35">
        <f aca="true" t="shared" si="19" ref="B54:L54">+B47+B50+B51</f>
        <v>30.656607086743705</v>
      </c>
      <c r="C54" s="26">
        <f t="shared" si="19"/>
        <v>28.187549098555735</v>
      </c>
      <c r="D54" s="26">
        <f t="shared" si="19"/>
        <v>27.22725561423108</v>
      </c>
      <c r="E54" s="26">
        <f t="shared" si="19"/>
        <v>31.75498737141602</v>
      </c>
      <c r="F54" s="26">
        <f t="shared" si="19"/>
        <v>29.442954468238447</v>
      </c>
      <c r="G54" s="26">
        <f t="shared" si="19"/>
        <v>24.523647843373908</v>
      </c>
      <c r="H54" s="26">
        <f t="shared" si="19"/>
        <v>29.459559916773813</v>
      </c>
      <c r="I54" s="26">
        <f t="shared" si="19"/>
        <v>24.99949806186835</v>
      </c>
      <c r="J54" s="27">
        <f t="shared" si="19"/>
        <v>25.200041316520565</v>
      </c>
      <c r="K54" s="36">
        <f t="shared" si="19"/>
        <v>24.127395955163426</v>
      </c>
      <c r="L54" s="37">
        <f t="shared" si="19"/>
        <v>27.850120150918826</v>
      </c>
      <c r="M54" s="37">
        <f aca="true" t="shared" si="20" ref="M54:R54">+M47+M50+M51</f>
        <v>22.10215172957338</v>
      </c>
      <c r="N54" s="37">
        <f t="shared" si="20"/>
        <v>17.515074615406725</v>
      </c>
      <c r="O54" s="37">
        <f t="shared" si="20"/>
        <v>17.411189976078255</v>
      </c>
      <c r="P54" s="37">
        <f t="shared" si="20"/>
        <v>15.081294282973637</v>
      </c>
      <c r="Q54" s="37">
        <f t="shared" si="20"/>
        <v>15.420154019734742</v>
      </c>
      <c r="R54" s="37">
        <f t="shared" si="20"/>
        <v>14.834089110298136</v>
      </c>
      <c r="S54" s="37">
        <f>+S47+S50+S51</f>
        <v>17.851432552968742</v>
      </c>
      <c r="T54" s="37">
        <f>+T47+T50+T51</f>
        <v>16.172023908961638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81"/>
  <sheetViews>
    <sheetView view="pageBreakPreview" zoomScaleSheetLayoutView="100" workbookViewId="0" topLeftCell="A1">
      <pane xSplit="1" ySplit="3" topLeftCell="R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0" sqref="S30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9" ht="15" customHeight="1">
      <c r="A1" s="38" t="s">
        <v>102</v>
      </c>
      <c r="L1" s="39" t="str">
        <f>'財政指標'!$M$1</f>
        <v>真岡市</v>
      </c>
      <c r="S1" s="39" t="str">
        <f>'財政指標'!$M$1</f>
        <v>真岡市</v>
      </c>
    </row>
    <row r="2" spans="13:20" ht="15" customHeight="1">
      <c r="M2" s="22" t="s">
        <v>171</v>
      </c>
      <c r="T2" s="22" t="s">
        <v>171</v>
      </c>
    </row>
    <row r="3" spans="1:20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185</v>
      </c>
      <c r="P3" s="2" t="s">
        <v>186</v>
      </c>
      <c r="Q3" s="2" t="s">
        <v>189</v>
      </c>
      <c r="R3" s="2" t="s">
        <v>196</v>
      </c>
      <c r="S3" s="2" t="s">
        <v>197</v>
      </c>
      <c r="T3" s="2" t="s">
        <v>204</v>
      </c>
    </row>
    <row r="4" spans="1:20" ht="18" customHeight="1">
      <c r="A4" s="24" t="s">
        <v>94</v>
      </c>
      <c r="B4" s="19">
        <v>248377</v>
      </c>
      <c r="C4" s="21">
        <v>275006</v>
      </c>
      <c r="D4" s="21">
        <v>274431</v>
      </c>
      <c r="E4" s="21">
        <v>280820</v>
      </c>
      <c r="F4" s="21">
        <v>292873</v>
      </c>
      <c r="G4" s="21">
        <v>287206</v>
      </c>
      <c r="H4" s="21">
        <v>294208</v>
      </c>
      <c r="I4" s="21">
        <v>308242</v>
      </c>
      <c r="J4" s="23">
        <v>299265</v>
      </c>
      <c r="K4" s="16">
        <v>303393</v>
      </c>
      <c r="L4" s="68">
        <v>297553</v>
      </c>
      <c r="M4" s="68">
        <v>303831</v>
      </c>
      <c r="N4" s="68">
        <v>301107</v>
      </c>
      <c r="O4" s="68">
        <v>299156</v>
      </c>
      <c r="P4" s="68">
        <v>268749</v>
      </c>
      <c r="Q4" s="68">
        <v>263540</v>
      </c>
      <c r="R4" s="68">
        <v>262356</v>
      </c>
      <c r="S4" s="68">
        <v>272297</v>
      </c>
      <c r="T4" s="68">
        <v>253753</v>
      </c>
    </row>
    <row r="5" spans="1:20" ht="18" customHeight="1">
      <c r="A5" s="24" t="s">
        <v>93</v>
      </c>
      <c r="B5" s="19">
        <v>2681698</v>
      </c>
      <c r="C5" s="21">
        <v>2511914</v>
      </c>
      <c r="D5" s="21">
        <v>2474409</v>
      </c>
      <c r="E5" s="21">
        <v>2287765</v>
      </c>
      <c r="F5" s="21">
        <v>2542167</v>
      </c>
      <c r="G5" s="21">
        <v>2246851</v>
      </c>
      <c r="H5" s="21">
        <v>2678959</v>
      </c>
      <c r="I5" s="21">
        <v>3568276</v>
      </c>
      <c r="J5" s="23">
        <v>2297021</v>
      </c>
      <c r="K5" s="16">
        <v>2132892</v>
      </c>
      <c r="L5" s="68">
        <v>2028476</v>
      </c>
      <c r="M5" s="68">
        <v>2163246</v>
      </c>
      <c r="N5" s="68">
        <v>2078704</v>
      </c>
      <c r="O5" s="68">
        <v>2111599</v>
      </c>
      <c r="P5" s="68">
        <v>2230695</v>
      </c>
      <c r="Q5" s="68">
        <v>2346405</v>
      </c>
      <c r="R5" s="68">
        <v>2835600</v>
      </c>
      <c r="S5" s="68">
        <v>2976600</v>
      </c>
      <c r="T5" s="68">
        <v>2729705</v>
      </c>
    </row>
    <row r="6" spans="1:20" ht="18" customHeight="1">
      <c r="A6" s="24" t="s">
        <v>95</v>
      </c>
      <c r="B6" s="19">
        <v>1602071</v>
      </c>
      <c r="C6" s="21">
        <v>1495651</v>
      </c>
      <c r="D6" s="21">
        <v>1690885</v>
      </c>
      <c r="E6" s="21">
        <v>2042696</v>
      </c>
      <c r="F6" s="21">
        <v>2180384</v>
      </c>
      <c r="G6" s="21">
        <v>2092352</v>
      </c>
      <c r="H6" s="21">
        <v>2223226</v>
      </c>
      <c r="I6" s="21">
        <v>2464222</v>
      </c>
      <c r="J6" s="23">
        <v>3006844</v>
      </c>
      <c r="K6" s="25">
        <v>3247687</v>
      </c>
      <c r="L6" s="68">
        <v>3931346</v>
      </c>
      <c r="M6" s="68">
        <v>3092114</v>
      </c>
      <c r="N6" s="68">
        <v>3320803</v>
      </c>
      <c r="O6" s="68">
        <v>3551926</v>
      </c>
      <c r="P6" s="68">
        <v>3669913</v>
      </c>
      <c r="Q6" s="68">
        <v>3889015</v>
      </c>
      <c r="R6" s="68">
        <v>3949551</v>
      </c>
      <c r="S6" s="68">
        <v>4274402</v>
      </c>
      <c r="T6" s="68">
        <v>4461742</v>
      </c>
    </row>
    <row r="7" spans="1:20" ht="18" customHeight="1">
      <c r="A7" s="24" t="s">
        <v>104</v>
      </c>
      <c r="B7" s="19">
        <v>1092701</v>
      </c>
      <c r="C7" s="21">
        <v>1243613</v>
      </c>
      <c r="D7" s="21">
        <v>2049308</v>
      </c>
      <c r="E7" s="21">
        <v>1945245</v>
      </c>
      <c r="F7" s="21">
        <v>1652799</v>
      </c>
      <c r="G7" s="21">
        <v>2369461</v>
      </c>
      <c r="H7" s="21">
        <v>4120046</v>
      </c>
      <c r="I7" s="21">
        <v>2325625</v>
      </c>
      <c r="J7" s="23">
        <v>2355466</v>
      </c>
      <c r="K7" s="16">
        <v>2553044</v>
      </c>
      <c r="L7" s="68">
        <v>2156365</v>
      </c>
      <c r="M7" s="68">
        <v>2042186</v>
      </c>
      <c r="N7" s="68">
        <v>1856376</v>
      </c>
      <c r="O7" s="68">
        <v>1664002</v>
      </c>
      <c r="P7" s="68">
        <v>1530096</v>
      </c>
      <c r="Q7" s="68">
        <v>1229757</v>
      </c>
      <c r="R7" s="68">
        <v>1409175</v>
      </c>
      <c r="S7" s="68">
        <v>1360397</v>
      </c>
      <c r="T7" s="68">
        <v>1363568</v>
      </c>
    </row>
    <row r="8" spans="1:20" ht="18" customHeight="1">
      <c r="A8" s="24" t="s">
        <v>105</v>
      </c>
      <c r="B8" s="19">
        <v>319298</v>
      </c>
      <c r="C8" s="21">
        <v>86553</v>
      </c>
      <c r="D8" s="21">
        <v>110283</v>
      </c>
      <c r="E8" s="21">
        <v>94393</v>
      </c>
      <c r="F8" s="21">
        <v>109825</v>
      </c>
      <c r="G8" s="21">
        <v>118962</v>
      </c>
      <c r="H8" s="21">
        <v>142872</v>
      </c>
      <c r="I8" s="21">
        <v>192952</v>
      </c>
      <c r="J8" s="23">
        <v>193358</v>
      </c>
      <c r="K8" s="16">
        <v>216452</v>
      </c>
      <c r="L8" s="68">
        <v>1262529</v>
      </c>
      <c r="M8" s="68">
        <v>475146</v>
      </c>
      <c r="N8" s="68">
        <v>282654</v>
      </c>
      <c r="O8" s="68">
        <v>272024</v>
      </c>
      <c r="P8" s="68">
        <v>265051</v>
      </c>
      <c r="Q8" s="68">
        <v>299892</v>
      </c>
      <c r="R8" s="68">
        <v>136916</v>
      </c>
      <c r="S8" s="68">
        <v>59535</v>
      </c>
      <c r="T8" s="68">
        <v>67529</v>
      </c>
    </row>
    <row r="9" spans="1:20" ht="18" customHeight="1">
      <c r="A9" s="24" t="s">
        <v>106</v>
      </c>
      <c r="B9" s="19">
        <v>953226</v>
      </c>
      <c r="C9" s="21">
        <v>967369</v>
      </c>
      <c r="D9" s="21">
        <v>1254721</v>
      </c>
      <c r="E9" s="21">
        <v>1482374</v>
      </c>
      <c r="F9" s="21">
        <v>2052062</v>
      </c>
      <c r="G9" s="21">
        <v>1192086</v>
      </c>
      <c r="H9" s="21">
        <v>1457865</v>
      </c>
      <c r="I9" s="21">
        <v>1808239</v>
      </c>
      <c r="J9" s="23">
        <v>1725231</v>
      </c>
      <c r="K9" s="16">
        <v>1566996</v>
      </c>
      <c r="L9" s="68">
        <v>1473443</v>
      </c>
      <c r="M9" s="68">
        <v>1157655</v>
      </c>
      <c r="N9" s="68">
        <v>1183846</v>
      </c>
      <c r="O9" s="68">
        <v>1363781</v>
      </c>
      <c r="P9" s="68">
        <v>1005527</v>
      </c>
      <c r="Q9" s="68">
        <v>947842</v>
      </c>
      <c r="R9" s="68">
        <v>773001</v>
      </c>
      <c r="S9" s="68">
        <v>831280</v>
      </c>
      <c r="T9" s="68">
        <v>1486916</v>
      </c>
    </row>
    <row r="10" spans="1:20" ht="18" customHeight="1">
      <c r="A10" s="24" t="s">
        <v>107</v>
      </c>
      <c r="B10" s="19">
        <v>754929</v>
      </c>
      <c r="C10" s="21">
        <v>796227</v>
      </c>
      <c r="D10" s="21">
        <v>596453</v>
      </c>
      <c r="E10" s="21">
        <v>579524</v>
      </c>
      <c r="F10" s="21">
        <v>851841</v>
      </c>
      <c r="G10" s="21">
        <v>839914</v>
      </c>
      <c r="H10" s="21">
        <v>1016418</v>
      </c>
      <c r="I10" s="21">
        <v>1147990</v>
      </c>
      <c r="J10" s="23">
        <v>1038287</v>
      </c>
      <c r="K10" s="16">
        <v>926132</v>
      </c>
      <c r="L10" s="68">
        <v>818830</v>
      </c>
      <c r="M10" s="68">
        <v>945845</v>
      </c>
      <c r="N10" s="68">
        <v>1211925</v>
      </c>
      <c r="O10" s="68">
        <v>1064957</v>
      </c>
      <c r="P10" s="68">
        <v>1165074</v>
      </c>
      <c r="Q10" s="68">
        <v>910996</v>
      </c>
      <c r="R10" s="68">
        <v>1040662</v>
      </c>
      <c r="S10" s="68">
        <v>540800</v>
      </c>
      <c r="T10" s="68">
        <v>1285497</v>
      </c>
    </row>
    <row r="11" spans="1:20" ht="18" customHeight="1">
      <c r="A11" s="24" t="s">
        <v>108</v>
      </c>
      <c r="B11" s="19">
        <v>3710712</v>
      </c>
      <c r="C11" s="21">
        <v>4955018</v>
      </c>
      <c r="D11" s="21">
        <v>5538686</v>
      </c>
      <c r="E11" s="21">
        <v>5616837</v>
      </c>
      <c r="F11" s="21">
        <v>6317278</v>
      </c>
      <c r="G11" s="21">
        <v>6165076</v>
      </c>
      <c r="H11" s="21">
        <v>5980049</v>
      </c>
      <c r="I11" s="21">
        <v>6093527</v>
      </c>
      <c r="J11" s="23">
        <v>7258567</v>
      </c>
      <c r="K11" s="23">
        <v>7228859</v>
      </c>
      <c r="L11" s="68">
        <v>7478583</v>
      </c>
      <c r="M11" s="68">
        <v>7074402</v>
      </c>
      <c r="N11" s="68">
        <v>6929108</v>
      </c>
      <c r="O11" s="68">
        <v>5799147</v>
      </c>
      <c r="P11" s="68">
        <v>5584856</v>
      </c>
      <c r="Q11" s="68">
        <v>5777758</v>
      </c>
      <c r="R11" s="68">
        <v>5253585</v>
      </c>
      <c r="S11" s="68">
        <v>5645630</v>
      </c>
      <c r="T11" s="68">
        <v>4570572</v>
      </c>
    </row>
    <row r="12" spans="1:20" ht="18" customHeight="1">
      <c r="A12" s="24" t="s">
        <v>109</v>
      </c>
      <c r="B12" s="19">
        <v>487600</v>
      </c>
      <c r="C12" s="21">
        <v>554129</v>
      </c>
      <c r="D12" s="21">
        <v>587985</v>
      </c>
      <c r="E12" s="21">
        <v>633611</v>
      </c>
      <c r="F12" s="21">
        <v>698081</v>
      </c>
      <c r="G12" s="21">
        <v>658396</v>
      </c>
      <c r="H12" s="21">
        <v>707518</v>
      </c>
      <c r="I12" s="21">
        <v>807282</v>
      </c>
      <c r="J12" s="23">
        <v>767014</v>
      </c>
      <c r="K12" s="23">
        <v>819184</v>
      </c>
      <c r="L12" s="68">
        <v>834210</v>
      </c>
      <c r="M12" s="68">
        <v>835645</v>
      </c>
      <c r="N12" s="68">
        <v>848252</v>
      </c>
      <c r="O12" s="68">
        <v>844240</v>
      </c>
      <c r="P12" s="68">
        <v>843765</v>
      </c>
      <c r="Q12" s="68">
        <v>838136</v>
      </c>
      <c r="R12" s="68">
        <v>1176350</v>
      </c>
      <c r="S12" s="68">
        <v>938066</v>
      </c>
      <c r="T12" s="68">
        <v>853556</v>
      </c>
    </row>
    <row r="13" spans="1:20" ht="18" customHeight="1">
      <c r="A13" s="24" t="s">
        <v>110</v>
      </c>
      <c r="B13" s="19">
        <v>3388186</v>
      </c>
      <c r="C13" s="21">
        <v>2632790</v>
      </c>
      <c r="D13" s="21">
        <v>2980773</v>
      </c>
      <c r="E13" s="21">
        <v>4781781</v>
      </c>
      <c r="F13" s="21">
        <v>2699433</v>
      </c>
      <c r="G13" s="21">
        <v>2622868</v>
      </c>
      <c r="H13" s="21">
        <v>2448476</v>
      </c>
      <c r="I13" s="21">
        <v>2604292</v>
      </c>
      <c r="J13" s="23">
        <v>2697455</v>
      </c>
      <c r="K13" s="23">
        <v>2673579</v>
      </c>
      <c r="L13" s="68">
        <v>3125775</v>
      </c>
      <c r="M13" s="68">
        <v>2361053</v>
      </c>
      <c r="N13" s="68">
        <v>2581479</v>
      </c>
      <c r="O13" s="68">
        <v>2330151</v>
      </c>
      <c r="P13" s="68">
        <v>2384367</v>
      </c>
      <c r="Q13" s="68">
        <v>2047849</v>
      </c>
      <c r="R13" s="68">
        <v>2146598</v>
      </c>
      <c r="S13" s="68">
        <v>2419010</v>
      </c>
      <c r="T13" s="68">
        <v>2592862</v>
      </c>
    </row>
    <row r="14" spans="1:20" ht="18" customHeight="1">
      <c r="A14" s="24" t="s">
        <v>111</v>
      </c>
      <c r="B14" s="19">
        <v>0</v>
      </c>
      <c r="C14" s="21">
        <v>0</v>
      </c>
      <c r="D14" s="21">
        <v>39412</v>
      </c>
      <c r="E14" s="21">
        <v>0</v>
      </c>
      <c r="F14" s="21">
        <v>0</v>
      </c>
      <c r="G14" s="21">
        <v>0</v>
      </c>
      <c r="H14" s="21">
        <v>6790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1</v>
      </c>
      <c r="P14" s="68">
        <v>0</v>
      </c>
      <c r="Q14" s="68">
        <v>1</v>
      </c>
      <c r="R14" s="68">
        <v>1</v>
      </c>
      <c r="S14" s="68">
        <v>18350</v>
      </c>
      <c r="T14" s="68">
        <v>0</v>
      </c>
    </row>
    <row r="15" spans="1:20" ht="18" customHeight="1">
      <c r="A15" s="24" t="s">
        <v>112</v>
      </c>
      <c r="B15" s="19">
        <v>1185009</v>
      </c>
      <c r="C15" s="21">
        <v>1213279</v>
      </c>
      <c r="D15" s="21">
        <v>1239962</v>
      </c>
      <c r="E15" s="21">
        <v>1249308</v>
      </c>
      <c r="F15" s="21">
        <v>1350248</v>
      </c>
      <c r="G15" s="21">
        <v>1421024</v>
      </c>
      <c r="H15" s="21">
        <v>1579424</v>
      </c>
      <c r="I15" s="21">
        <v>1739964</v>
      </c>
      <c r="J15" s="23">
        <v>1877509</v>
      </c>
      <c r="K15" s="16">
        <v>2202116</v>
      </c>
      <c r="L15" s="68">
        <v>2278593</v>
      </c>
      <c r="M15" s="68">
        <v>2459525</v>
      </c>
      <c r="N15" s="68">
        <v>2453679</v>
      </c>
      <c r="O15" s="68">
        <v>2593851</v>
      </c>
      <c r="P15" s="68">
        <v>2547330</v>
      </c>
      <c r="Q15" s="68">
        <v>2520782</v>
      </c>
      <c r="R15" s="68">
        <v>2356273</v>
      </c>
      <c r="S15" s="68">
        <v>2243083</v>
      </c>
      <c r="T15" s="68">
        <v>2315010</v>
      </c>
    </row>
    <row r="16" spans="1:20" ht="18" customHeight="1">
      <c r="A16" s="24" t="s">
        <v>82</v>
      </c>
      <c r="B16" s="19">
        <v>32016</v>
      </c>
      <c r="C16" s="21">
        <v>26836</v>
      </c>
      <c r="D16" s="21">
        <v>0</v>
      </c>
      <c r="E16" s="21">
        <v>874</v>
      </c>
      <c r="F16" s="21">
        <v>30000</v>
      </c>
      <c r="G16" s="21">
        <v>26807</v>
      </c>
      <c r="H16" s="21">
        <v>0</v>
      </c>
      <c r="I16" s="21">
        <v>0</v>
      </c>
      <c r="J16" s="23">
        <v>0</v>
      </c>
      <c r="K16" s="16">
        <v>0</v>
      </c>
      <c r="L16" s="68">
        <v>20300</v>
      </c>
      <c r="M16" s="68">
        <v>1252565</v>
      </c>
      <c r="N16" s="68">
        <v>19488</v>
      </c>
      <c r="O16" s="68">
        <v>17864</v>
      </c>
      <c r="P16" s="68">
        <v>0</v>
      </c>
      <c r="Q16" s="68">
        <v>1</v>
      </c>
      <c r="R16" s="68">
        <v>1</v>
      </c>
      <c r="S16" s="68">
        <v>23100</v>
      </c>
      <c r="T16" s="68"/>
    </row>
    <row r="17" spans="1:20" ht="18" customHeight="1">
      <c r="A17" s="24" t="s">
        <v>114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1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</row>
    <row r="18" spans="1:20" ht="18" customHeight="1">
      <c r="A18" s="24" t="s">
        <v>113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1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</row>
    <row r="19" spans="1:20" ht="18" customHeight="1">
      <c r="A19" s="24" t="s">
        <v>115</v>
      </c>
      <c r="B19" s="19">
        <f aca="true" t="shared" si="0" ref="B19:G19">SUM(B4:B18)</f>
        <v>16455823</v>
      </c>
      <c r="C19" s="21">
        <f t="shared" si="0"/>
        <v>16758385</v>
      </c>
      <c r="D19" s="21">
        <f t="shared" si="0"/>
        <v>18837308</v>
      </c>
      <c r="E19" s="21">
        <f t="shared" si="0"/>
        <v>20995228</v>
      </c>
      <c r="F19" s="21">
        <f t="shared" si="0"/>
        <v>20776991</v>
      </c>
      <c r="G19" s="21">
        <f t="shared" si="0"/>
        <v>20041003</v>
      </c>
      <c r="H19" s="21">
        <f aca="true" t="shared" si="1" ref="H19:T19">SUM(H4:H18)</f>
        <v>22655851</v>
      </c>
      <c r="I19" s="21">
        <f t="shared" si="1"/>
        <v>23060611</v>
      </c>
      <c r="J19" s="21">
        <f t="shared" si="1"/>
        <v>23516017</v>
      </c>
      <c r="K19" s="21">
        <f t="shared" si="1"/>
        <v>23870334</v>
      </c>
      <c r="L19" s="69">
        <f t="shared" si="1"/>
        <v>25706003</v>
      </c>
      <c r="M19" s="69">
        <f t="shared" si="1"/>
        <v>24163213</v>
      </c>
      <c r="N19" s="69">
        <f t="shared" si="1"/>
        <v>23067421</v>
      </c>
      <c r="O19" s="69">
        <f t="shared" si="1"/>
        <v>21912701</v>
      </c>
      <c r="P19" s="69">
        <f t="shared" si="1"/>
        <v>21495423</v>
      </c>
      <c r="Q19" s="69">
        <f t="shared" si="1"/>
        <v>21071976</v>
      </c>
      <c r="R19" s="69">
        <f t="shared" si="1"/>
        <v>21340071</v>
      </c>
      <c r="S19" s="69">
        <f t="shared" si="1"/>
        <v>21602552</v>
      </c>
      <c r="T19" s="69">
        <f t="shared" si="1"/>
        <v>21980712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0" ht="18" customHeight="1">
      <c r="A30" s="38" t="s">
        <v>103</v>
      </c>
      <c r="L30" s="39"/>
      <c r="M30" s="39" t="str">
        <f>'財政指標'!$M$1</f>
        <v>真岡市</v>
      </c>
      <c r="O30" s="39"/>
      <c r="P30" s="39"/>
      <c r="Q30" s="39"/>
      <c r="R30" s="39"/>
      <c r="S30" s="39"/>
      <c r="T30" s="39" t="str">
        <f>'財政指標'!$M$1</f>
        <v>真岡市</v>
      </c>
    </row>
    <row r="31" ht="18" customHeight="1"/>
    <row r="32" spans="1:20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67" t="s">
        <v>176</v>
      </c>
      <c r="N32" s="67" t="s">
        <v>184</v>
      </c>
      <c r="O32" s="2" t="s">
        <v>185</v>
      </c>
      <c r="P32" s="2" t="s">
        <v>186</v>
      </c>
      <c r="Q32" s="2" t="s">
        <v>193</v>
      </c>
      <c r="R32" s="2" t="s">
        <v>196</v>
      </c>
      <c r="S32" s="2" t="s">
        <v>197</v>
      </c>
      <c r="T32" s="2" t="s">
        <v>204</v>
      </c>
    </row>
    <row r="33" spans="1:20" s="41" customFormat="1" ht="18" customHeight="1">
      <c r="A33" s="24" t="s">
        <v>94</v>
      </c>
      <c r="B33" s="40">
        <f>B4/B$19*100</f>
        <v>1.5093562929061646</v>
      </c>
      <c r="C33" s="40">
        <f aca="true" t="shared" si="2" ref="C33:L33">C4/C$19*100</f>
        <v>1.6410053832752978</v>
      </c>
      <c r="D33" s="40">
        <f t="shared" si="2"/>
        <v>1.4568482927603033</v>
      </c>
      <c r="E33" s="40">
        <f t="shared" si="2"/>
        <v>1.3375420357425982</v>
      </c>
      <c r="F33" s="40">
        <f t="shared" si="2"/>
        <v>1.4096025743092444</v>
      </c>
      <c r="G33" s="40">
        <f t="shared" si="2"/>
        <v>1.4330919465457892</v>
      </c>
      <c r="H33" s="40">
        <f t="shared" si="2"/>
        <v>1.2985961110002002</v>
      </c>
      <c r="I33" s="40">
        <f t="shared" si="2"/>
        <v>1.3366601604788355</v>
      </c>
      <c r="J33" s="40">
        <f t="shared" si="2"/>
        <v>1.2726007129523678</v>
      </c>
      <c r="K33" s="40">
        <f t="shared" si="2"/>
        <v>1.27100441912543</v>
      </c>
      <c r="L33" s="40">
        <f t="shared" si="2"/>
        <v>1.1575234002734691</v>
      </c>
      <c r="M33" s="40">
        <f aca="true" t="shared" si="3" ref="M33:N47">M4/M$19*100</f>
        <v>1.2574114212377303</v>
      </c>
      <c r="N33" s="40">
        <f t="shared" si="3"/>
        <v>1.3053344801744418</v>
      </c>
      <c r="O33" s="40">
        <f aca="true" t="shared" si="4" ref="O33:P47">O4/O$19*100</f>
        <v>1.3652173686849467</v>
      </c>
      <c r="P33" s="40">
        <f t="shared" si="4"/>
        <v>1.2502615091594151</v>
      </c>
      <c r="Q33" s="40">
        <f aca="true" t="shared" si="5" ref="Q33:R47">Q4/Q$19*100</f>
        <v>1.250665813210873</v>
      </c>
      <c r="R33" s="40">
        <f t="shared" si="5"/>
        <v>1.2294054691758054</v>
      </c>
      <c r="S33" s="40">
        <f aca="true" t="shared" si="6" ref="S33:T47">S4/S$19*100</f>
        <v>1.2604853352511314</v>
      </c>
      <c r="T33" s="40">
        <f t="shared" si="6"/>
        <v>1.15443485179188</v>
      </c>
    </row>
    <row r="34" spans="1:20" s="41" customFormat="1" ht="18" customHeight="1">
      <c r="A34" s="24" t="s">
        <v>93</v>
      </c>
      <c r="B34" s="40">
        <f aca="true" t="shared" si="7" ref="B34:L47">B5/B$19*100</f>
        <v>16.296346891917835</v>
      </c>
      <c r="C34" s="40">
        <f t="shared" si="7"/>
        <v>14.988998044859333</v>
      </c>
      <c r="D34" s="40">
        <f t="shared" si="7"/>
        <v>13.135682656991115</v>
      </c>
      <c r="E34" s="40">
        <f t="shared" si="7"/>
        <v>10.896595169149865</v>
      </c>
      <c r="F34" s="40">
        <f t="shared" si="7"/>
        <v>12.23549165516797</v>
      </c>
      <c r="G34" s="40">
        <f t="shared" si="7"/>
        <v>11.211270214370009</v>
      </c>
      <c r="H34" s="40">
        <f t="shared" si="7"/>
        <v>11.824579001689232</v>
      </c>
      <c r="I34" s="40">
        <f t="shared" si="7"/>
        <v>15.473466856537321</v>
      </c>
      <c r="J34" s="40">
        <f t="shared" si="7"/>
        <v>9.767899895632837</v>
      </c>
      <c r="K34" s="40">
        <f t="shared" si="7"/>
        <v>8.935325328920827</v>
      </c>
      <c r="L34" s="40">
        <f t="shared" si="7"/>
        <v>7.891059531892219</v>
      </c>
      <c r="M34" s="40">
        <f t="shared" si="3"/>
        <v>8.952642183802295</v>
      </c>
      <c r="N34" s="40">
        <f t="shared" si="3"/>
        <v>9.011427848826273</v>
      </c>
      <c r="O34" s="40">
        <f t="shared" si="4"/>
        <v>9.636415885015728</v>
      </c>
      <c r="P34" s="40">
        <f t="shared" si="4"/>
        <v>10.377534789615444</v>
      </c>
      <c r="Q34" s="40">
        <f t="shared" si="5"/>
        <v>11.135192067416934</v>
      </c>
      <c r="R34" s="40">
        <f t="shared" si="5"/>
        <v>13.287678377452448</v>
      </c>
      <c r="S34" s="40">
        <f t="shared" si="6"/>
        <v>13.778927600776056</v>
      </c>
      <c r="T34" s="40">
        <f t="shared" si="6"/>
        <v>12.418637758412922</v>
      </c>
    </row>
    <row r="35" spans="1:20" s="41" customFormat="1" ht="18" customHeight="1">
      <c r="A35" s="24" t="s">
        <v>95</v>
      </c>
      <c r="B35" s="40">
        <f t="shared" si="7"/>
        <v>9.735587214325287</v>
      </c>
      <c r="C35" s="40">
        <f t="shared" si="7"/>
        <v>8.924791977269885</v>
      </c>
      <c r="D35" s="40">
        <f t="shared" si="7"/>
        <v>8.976256055270742</v>
      </c>
      <c r="E35" s="40">
        <f t="shared" si="7"/>
        <v>9.729334685005565</v>
      </c>
      <c r="F35" s="40">
        <f t="shared" si="7"/>
        <v>10.494224115513164</v>
      </c>
      <c r="G35" s="40">
        <f t="shared" si="7"/>
        <v>10.440355704751902</v>
      </c>
      <c r="H35" s="40">
        <f t="shared" si="7"/>
        <v>9.81303240385894</v>
      </c>
      <c r="I35" s="40">
        <f t="shared" si="7"/>
        <v>10.685848696723605</v>
      </c>
      <c r="J35" s="40">
        <f t="shared" si="7"/>
        <v>12.786365990465137</v>
      </c>
      <c r="K35" s="40">
        <f t="shared" si="7"/>
        <v>13.605536478877925</v>
      </c>
      <c r="L35" s="40">
        <f t="shared" si="7"/>
        <v>15.293493897125899</v>
      </c>
      <c r="M35" s="40">
        <f t="shared" si="3"/>
        <v>12.7967832754692</v>
      </c>
      <c r="N35" s="40">
        <f t="shared" si="3"/>
        <v>14.396074012781924</v>
      </c>
      <c r="O35" s="40">
        <f t="shared" si="4"/>
        <v>16.209439447925657</v>
      </c>
      <c r="P35" s="40">
        <f t="shared" si="4"/>
        <v>17.072997353901805</v>
      </c>
      <c r="Q35" s="40">
        <f t="shared" si="5"/>
        <v>18.455862895819546</v>
      </c>
      <c r="R35" s="40">
        <f t="shared" si="5"/>
        <v>18.507675068185105</v>
      </c>
      <c r="S35" s="40">
        <f t="shared" si="6"/>
        <v>19.78656040267835</v>
      </c>
      <c r="T35" s="40">
        <f t="shared" si="6"/>
        <v>20.29844165193557</v>
      </c>
    </row>
    <row r="36" spans="1:20" s="41" customFormat="1" ht="18" customHeight="1">
      <c r="A36" s="24" t="s">
        <v>104</v>
      </c>
      <c r="B36" s="40">
        <f t="shared" si="7"/>
        <v>6.640208757714519</v>
      </c>
      <c r="C36" s="40">
        <f t="shared" si="7"/>
        <v>7.4208403733414645</v>
      </c>
      <c r="D36" s="40">
        <f t="shared" si="7"/>
        <v>10.878985468624286</v>
      </c>
      <c r="E36" s="40">
        <f t="shared" si="7"/>
        <v>9.265176829706254</v>
      </c>
      <c r="F36" s="40">
        <f t="shared" si="7"/>
        <v>7.954948818142146</v>
      </c>
      <c r="G36" s="40">
        <f t="shared" si="7"/>
        <v>11.82306594136032</v>
      </c>
      <c r="H36" s="40">
        <f t="shared" si="7"/>
        <v>18.185350883531147</v>
      </c>
      <c r="I36" s="40">
        <f t="shared" si="7"/>
        <v>10.084836867505375</v>
      </c>
      <c r="J36" s="40">
        <f t="shared" si="7"/>
        <v>10.016432629726369</v>
      </c>
      <c r="K36" s="40">
        <f t="shared" si="7"/>
        <v>10.695468274553678</v>
      </c>
      <c r="L36" s="40">
        <f t="shared" si="7"/>
        <v>8.388565892566028</v>
      </c>
      <c r="M36" s="40">
        <f t="shared" si="3"/>
        <v>8.451632653323049</v>
      </c>
      <c r="N36" s="40">
        <f t="shared" si="3"/>
        <v>8.047609656926971</v>
      </c>
      <c r="O36" s="40">
        <f t="shared" si="4"/>
        <v>7.5937786035596435</v>
      </c>
      <c r="P36" s="40">
        <f t="shared" si="4"/>
        <v>7.1182409390129235</v>
      </c>
      <c r="Q36" s="40">
        <f t="shared" si="5"/>
        <v>5.835983298386445</v>
      </c>
      <c r="R36" s="40">
        <f t="shared" si="5"/>
        <v>6.6034222660271364</v>
      </c>
      <c r="S36" s="40">
        <f t="shared" si="6"/>
        <v>6.297390234264914</v>
      </c>
      <c r="T36" s="40">
        <f t="shared" si="6"/>
        <v>6.203475119459279</v>
      </c>
    </row>
    <row r="37" spans="1:20" s="41" customFormat="1" ht="18" customHeight="1">
      <c r="A37" s="24" t="s">
        <v>105</v>
      </c>
      <c r="B37" s="40">
        <f t="shared" si="7"/>
        <v>1.9403344335922914</v>
      </c>
      <c r="C37" s="40">
        <f t="shared" si="7"/>
        <v>0.5164757821233967</v>
      </c>
      <c r="D37" s="40">
        <f t="shared" si="7"/>
        <v>0.5854498954946217</v>
      </c>
      <c r="E37" s="40">
        <f t="shared" si="7"/>
        <v>0.4495926407657969</v>
      </c>
      <c r="F37" s="40">
        <f t="shared" si="7"/>
        <v>0.5285895344518367</v>
      </c>
      <c r="G37" s="40">
        <f t="shared" si="7"/>
        <v>0.5935930452183457</v>
      </c>
      <c r="H37" s="40">
        <f t="shared" si="7"/>
        <v>0.6306185541209642</v>
      </c>
      <c r="I37" s="40">
        <f t="shared" si="7"/>
        <v>0.8367167721618477</v>
      </c>
      <c r="J37" s="40">
        <f t="shared" si="7"/>
        <v>0.8222395824939231</v>
      </c>
      <c r="K37" s="40">
        <f t="shared" si="7"/>
        <v>0.9067824522271032</v>
      </c>
      <c r="L37" s="40">
        <f t="shared" si="7"/>
        <v>4.911416994699643</v>
      </c>
      <c r="M37" s="40">
        <f t="shared" si="3"/>
        <v>1.966402398555192</v>
      </c>
      <c r="N37" s="40">
        <f t="shared" si="3"/>
        <v>1.2253385413133093</v>
      </c>
      <c r="O37" s="40">
        <f t="shared" si="4"/>
        <v>1.2413987668612827</v>
      </c>
      <c r="P37" s="40">
        <f t="shared" si="4"/>
        <v>1.233057846779754</v>
      </c>
      <c r="Q37" s="40">
        <f t="shared" si="5"/>
        <v>1.423179297470726</v>
      </c>
      <c r="R37" s="40">
        <f t="shared" si="5"/>
        <v>0.6415911174803496</v>
      </c>
      <c r="S37" s="40">
        <f t="shared" si="6"/>
        <v>0.2755924392636574</v>
      </c>
      <c r="T37" s="40">
        <f t="shared" si="6"/>
        <v>0.3072193475807335</v>
      </c>
    </row>
    <row r="38" spans="1:20" s="41" customFormat="1" ht="18" customHeight="1">
      <c r="A38" s="24" t="s">
        <v>106</v>
      </c>
      <c r="B38" s="40">
        <f t="shared" si="7"/>
        <v>5.792636442431351</v>
      </c>
      <c r="C38" s="40">
        <f t="shared" si="7"/>
        <v>5.77244764337375</v>
      </c>
      <c r="D38" s="40">
        <f t="shared" si="7"/>
        <v>6.66082966844307</v>
      </c>
      <c r="E38" s="40">
        <f t="shared" si="7"/>
        <v>7.060528230510285</v>
      </c>
      <c r="F38" s="40">
        <f t="shared" si="7"/>
        <v>9.876608215308945</v>
      </c>
      <c r="G38" s="40">
        <f t="shared" si="7"/>
        <v>5.9482352255523345</v>
      </c>
      <c r="H38" s="40">
        <f t="shared" si="7"/>
        <v>6.434827806733015</v>
      </c>
      <c r="I38" s="40">
        <f t="shared" si="7"/>
        <v>7.8412449696150714</v>
      </c>
      <c r="J38" s="40">
        <f t="shared" si="7"/>
        <v>7.336408202120283</v>
      </c>
      <c r="K38" s="40">
        <f t="shared" si="7"/>
        <v>6.564616984412535</v>
      </c>
      <c r="L38" s="40">
        <f t="shared" si="7"/>
        <v>5.731902388714418</v>
      </c>
      <c r="M38" s="40">
        <f t="shared" si="3"/>
        <v>4.790981232504138</v>
      </c>
      <c r="N38" s="40">
        <f t="shared" si="3"/>
        <v>5.132112514875416</v>
      </c>
      <c r="O38" s="40">
        <f t="shared" si="4"/>
        <v>6.223701039867245</v>
      </c>
      <c r="P38" s="40">
        <f t="shared" si="4"/>
        <v>4.67786560887869</v>
      </c>
      <c r="Q38" s="40">
        <f t="shared" si="5"/>
        <v>4.498116360800715</v>
      </c>
      <c r="R38" s="40">
        <f t="shared" si="5"/>
        <v>3.6222981638627165</v>
      </c>
      <c r="S38" s="40">
        <f t="shared" si="6"/>
        <v>3.8480638768975077</v>
      </c>
      <c r="T38" s="40">
        <f t="shared" si="6"/>
        <v>6.764639835142738</v>
      </c>
    </row>
    <row r="39" spans="1:20" s="41" customFormat="1" ht="18" customHeight="1">
      <c r="A39" s="24" t="s">
        <v>107</v>
      </c>
      <c r="B39" s="40">
        <f t="shared" si="7"/>
        <v>4.587610112238082</v>
      </c>
      <c r="C39" s="40">
        <f t="shared" si="7"/>
        <v>4.751215585511372</v>
      </c>
      <c r="D39" s="40">
        <f t="shared" si="7"/>
        <v>3.1663388420468572</v>
      </c>
      <c r="E39" s="40">
        <f t="shared" si="7"/>
        <v>2.760265332674644</v>
      </c>
      <c r="F39" s="40">
        <f t="shared" si="7"/>
        <v>4.099924767739467</v>
      </c>
      <c r="G39" s="40">
        <f t="shared" si="7"/>
        <v>4.190977866726531</v>
      </c>
      <c r="H39" s="40">
        <f t="shared" si="7"/>
        <v>4.486337767669817</v>
      </c>
      <c r="I39" s="40">
        <f t="shared" si="7"/>
        <v>4.978142166311205</v>
      </c>
      <c r="J39" s="40">
        <f t="shared" si="7"/>
        <v>4.415233242942459</v>
      </c>
      <c r="K39" s="40">
        <f t="shared" si="7"/>
        <v>3.8798451668083067</v>
      </c>
      <c r="L39" s="40">
        <f t="shared" si="7"/>
        <v>3.1853649126237165</v>
      </c>
      <c r="M39" s="40">
        <f t="shared" si="3"/>
        <v>3.914400787676705</v>
      </c>
      <c r="N39" s="40">
        <f t="shared" si="3"/>
        <v>5.253838302946827</v>
      </c>
      <c r="O39" s="40">
        <f t="shared" si="4"/>
        <v>4.859998774226875</v>
      </c>
      <c r="P39" s="40">
        <f t="shared" si="4"/>
        <v>5.4201026888375266</v>
      </c>
      <c r="Q39" s="40">
        <f t="shared" si="5"/>
        <v>4.323258530666512</v>
      </c>
      <c r="R39" s="40">
        <f t="shared" si="5"/>
        <v>4.8765629692609735</v>
      </c>
      <c r="S39" s="40">
        <f t="shared" si="6"/>
        <v>2.503407930692633</v>
      </c>
      <c r="T39" s="40">
        <f t="shared" si="6"/>
        <v>5.848295542018839</v>
      </c>
    </row>
    <row r="40" spans="1:20" s="41" customFormat="1" ht="18" customHeight="1">
      <c r="A40" s="24" t="s">
        <v>108</v>
      </c>
      <c r="B40" s="40">
        <f t="shared" si="7"/>
        <v>22.549537631755033</v>
      </c>
      <c r="C40" s="40">
        <f t="shared" si="7"/>
        <v>29.567395664916397</v>
      </c>
      <c r="D40" s="40">
        <f t="shared" si="7"/>
        <v>29.40274693178027</v>
      </c>
      <c r="E40" s="40">
        <f t="shared" si="7"/>
        <v>26.752922140212053</v>
      </c>
      <c r="F40" s="40">
        <f t="shared" si="7"/>
        <v>30.405163096042152</v>
      </c>
      <c r="G40" s="40">
        <f t="shared" si="7"/>
        <v>30.762312644731406</v>
      </c>
      <c r="H40" s="40">
        <f t="shared" si="7"/>
        <v>26.39516388062404</v>
      </c>
      <c r="I40" s="40">
        <f t="shared" si="7"/>
        <v>26.423961620097575</v>
      </c>
      <c r="J40" s="40">
        <f t="shared" si="7"/>
        <v>30.86648134333293</v>
      </c>
      <c r="K40" s="40">
        <f t="shared" si="7"/>
        <v>30.2838619685841</v>
      </c>
      <c r="L40" s="40">
        <f t="shared" si="7"/>
        <v>29.092749269499425</v>
      </c>
      <c r="M40" s="40">
        <f t="shared" si="3"/>
        <v>29.277571654067692</v>
      </c>
      <c r="N40" s="40">
        <f t="shared" si="3"/>
        <v>30.038503220624445</v>
      </c>
      <c r="O40" s="40">
        <f t="shared" si="4"/>
        <v>26.464774926650986</v>
      </c>
      <c r="P40" s="40">
        <f t="shared" si="4"/>
        <v>25.98160547945486</v>
      </c>
      <c r="Q40" s="40">
        <f t="shared" si="5"/>
        <v>27.419156134194534</v>
      </c>
      <c r="R40" s="40">
        <f t="shared" si="5"/>
        <v>24.618404502965337</v>
      </c>
      <c r="S40" s="40">
        <f t="shared" si="6"/>
        <v>26.134088231797797</v>
      </c>
      <c r="T40" s="40">
        <f t="shared" si="6"/>
        <v>20.7935575517299</v>
      </c>
    </row>
    <row r="41" spans="1:20" s="41" customFormat="1" ht="18" customHeight="1">
      <c r="A41" s="24" t="s">
        <v>109</v>
      </c>
      <c r="B41" s="40">
        <f t="shared" si="7"/>
        <v>2.9630848605991935</v>
      </c>
      <c r="C41" s="40">
        <f t="shared" si="7"/>
        <v>3.306577572958253</v>
      </c>
      <c r="D41" s="40">
        <f t="shared" si="7"/>
        <v>3.121385497333271</v>
      </c>
      <c r="E41" s="40">
        <f t="shared" si="7"/>
        <v>3.017881015628885</v>
      </c>
      <c r="F41" s="40">
        <f t="shared" si="7"/>
        <v>3.359875354424517</v>
      </c>
      <c r="G41" s="40">
        <f t="shared" si="7"/>
        <v>3.2852447554645843</v>
      </c>
      <c r="H41" s="40">
        <f t="shared" si="7"/>
        <v>3.1228930663429946</v>
      </c>
      <c r="I41" s="40">
        <f t="shared" si="7"/>
        <v>3.500696490652394</v>
      </c>
      <c r="J41" s="40">
        <f t="shared" si="7"/>
        <v>3.261666293233246</v>
      </c>
      <c r="K41" s="40">
        <f t="shared" si="7"/>
        <v>3.431807866618037</v>
      </c>
      <c r="L41" s="40">
        <f t="shared" si="7"/>
        <v>3.245195295433522</v>
      </c>
      <c r="M41" s="40">
        <f t="shared" si="3"/>
        <v>3.458335611245077</v>
      </c>
      <c r="N41" s="40">
        <f t="shared" si="3"/>
        <v>3.6772728082606196</v>
      </c>
      <c r="O41" s="40">
        <f t="shared" si="4"/>
        <v>3.8527427540767336</v>
      </c>
      <c r="P41" s="40">
        <f t="shared" si="4"/>
        <v>3.9253240096740596</v>
      </c>
      <c r="Q41" s="40">
        <f t="shared" si="5"/>
        <v>3.977491242397011</v>
      </c>
      <c r="R41" s="40">
        <f t="shared" si="5"/>
        <v>5.512399654152978</v>
      </c>
      <c r="S41" s="40">
        <f t="shared" si="6"/>
        <v>4.342385103389637</v>
      </c>
      <c r="T41" s="40">
        <f t="shared" si="6"/>
        <v>3.883204511300635</v>
      </c>
    </row>
    <row r="42" spans="1:20" s="41" customFormat="1" ht="18" customHeight="1">
      <c r="A42" s="24" t="s">
        <v>110</v>
      </c>
      <c r="B42" s="40">
        <f t="shared" si="7"/>
        <v>20.589587041620465</v>
      </c>
      <c r="C42" s="40">
        <f t="shared" si="7"/>
        <v>15.710284732090832</v>
      </c>
      <c r="D42" s="40">
        <f t="shared" si="7"/>
        <v>15.823773757906384</v>
      </c>
      <c r="E42" s="40">
        <f t="shared" si="7"/>
        <v>22.775561189428377</v>
      </c>
      <c r="F42" s="40">
        <f t="shared" si="7"/>
        <v>12.992415504246981</v>
      </c>
      <c r="G42" s="40">
        <f t="shared" si="7"/>
        <v>13.08750864415319</v>
      </c>
      <c r="H42" s="40">
        <f t="shared" si="7"/>
        <v>10.807256809730962</v>
      </c>
      <c r="I42" s="40">
        <f t="shared" si="7"/>
        <v>11.293248040999435</v>
      </c>
      <c r="J42" s="40">
        <f t="shared" si="7"/>
        <v>11.47071376925778</v>
      </c>
      <c r="K42" s="40">
        <f t="shared" si="7"/>
        <v>11.200425599407197</v>
      </c>
      <c r="L42" s="40">
        <f t="shared" si="7"/>
        <v>12.159708376288604</v>
      </c>
      <c r="M42" s="40">
        <f t="shared" si="3"/>
        <v>9.771270898452123</v>
      </c>
      <c r="N42" s="40">
        <f t="shared" si="3"/>
        <v>11.191016975846585</v>
      </c>
      <c r="O42" s="40">
        <f t="shared" si="4"/>
        <v>10.633791790432408</v>
      </c>
      <c r="P42" s="40">
        <f t="shared" si="4"/>
        <v>11.092440469768844</v>
      </c>
      <c r="Q42" s="40">
        <f t="shared" si="5"/>
        <v>9.718352944213681</v>
      </c>
      <c r="R42" s="40">
        <f t="shared" si="5"/>
        <v>10.059001209508628</v>
      </c>
      <c r="S42" s="40">
        <f t="shared" si="6"/>
        <v>11.197797371347608</v>
      </c>
      <c r="T42" s="40">
        <f t="shared" si="6"/>
        <v>11.796078307199512</v>
      </c>
    </row>
    <row r="43" spans="1:20" s="41" customFormat="1" ht="18" customHeight="1">
      <c r="A43" s="24" t="s">
        <v>111</v>
      </c>
      <c r="B43" s="40">
        <f t="shared" si="7"/>
        <v>0</v>
      </c>
      <c r="C43" s="40">
        <f t="shared" si="7"/>
        <v>0</v>
      </c>
      <c r="D43" s="40">
        <f t="shared" si="7"/>
        <v>0.20922310130513344</v>
      </c>
      <c r="E43" s="40">
        <f t="shared" si="7"/>
        <v>0</v>
      </c>
      <c r="F43" s="40">
        <f t="shared" si="7"/>
        <v>0</v>
      </c>
      <c r="G43" s="40">
        <f t="shared" si="7"/>
        <v>0</v>
      </c>
      <c r="H43" s="40">
        <f t="shared" si="7"/>
        <v>0.02997018297833968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3"/>
        <v>0</v>
      </c>
      <c r="N43" s="40">
        <f t="shared" si="3"/>
        <v>0</v>
      </c>
      <c r="O43" s="40">
        <f t="shared" si="4"/>
        <v>4.5635633872793685E-06</v>
      </c>
      <c r="P43" s="40">
        <f t="shared" si="4"/>
        <v>0</v>
      </c>
      <c r="Q43" s="40">
        <f t="shared" si="5"/>
        <v>4.745639421760921E-06</v>
      </c>
      <c r="R43" s="40">
        <f t="shared" si="5"/>
        <v>4.686020023082398E-06</v>
      </c>
      <c r="S43" s="40">
        <f t="shared" si="6"/>
        <v>0.08494366776666017</v>
      </c>
      <c r="T43" s="40">
        <f t="shared" si="6"/>
        <v>0</v>
      </c>
    </row>
    <row r="44" spans="1:20" s="41" customFormat="1" ht="18" customHeight="1">
      <c r="A44" s="24" t="s">
        <v>112</v>
      </c>
      <c r="B44" s="40">
        <f t="shared" si="7"/>
        <v>7.201153050807607</v>
      </c>
      <c r="C44" s="40">
        <f t="shared" si="7"/>
        <v>7.239832477890919</v>
      </c>
      <c r="D44" s="40">
        <f t="shared" si="7"/>
        <v>6.5824798320439415</v>
      </c>
      <c r="E44" s="40">
        <f t="shared" si="7"/>
        <v>5.950437880455501</v>
      </c>
      <c r="F44" s="40">
        <f t="shared" si="7"/>
        <v>6.498765870380365</v>
      </c>
      <c r="G44" s="40">
        <f t="shared" si="7"/>
        <v>7.090583240768937</v>
      </c>
      <c r="H44" s="40">
        <f t="shared" si="7"/>
        <v>6.9713735317203485</v>
      </c>
      <c r="I44" s="40">
        <f t="shared" si="7"/>
        <v>7.545177358917334</v>
      </c>
      <c r="J44" s="40">
        <f t="shared" si="7"/>
        <v>7.9839583378426715</v>
      </c>
      <c r="K44" s="40">
        <f t="shared" si="7"/>
        <v>9.22532546046486</v>
      </c>
      <c r="L44" s="40">
        <f t="shared" si="7"/>
        <v>8.864050159801195</v>
      </c>
      <c r="M44" s="40">
        <f t="shared" si="3"/>
        <v>10.1787994833303</v>
      </c>
      <c r="N44" s="40">
        <f t="shared" si="3"/>
        <v>10.636988851072688</v>
      </c>
      <c r="O44" s="40">
        <f t="shared" si="4"/>
        <v>11.837203455657978</v>
      </c>
      <c r="P44" s="40">
        <f t="shared" si="4"/>
        <v>11.850569304916679</v>
      </c>
      <c r="Q44" s="40">
        <f t="shared" si="5"/>
        <v>11.962722432865338</v>
      </c>
      <c r="R44" s="40">
        <f t="shared" si="5"/>
        <v>11.04154245784843</v>
      </c>
      <c r="S44" s="40">
        <f t="shared" si="6"/>
        <v>10.383416737059585</v>
      </c>
      <c r="T44" s="40">
        <f t="shared" si="6"/>
        <v>10.532006424541663</v>
      </c>
    </row>
    <row r="45" spans="1:20" s="41" customFormat="1" ht="18" customHeight="1">
      <c r="A45" s="24" t="s">
        <v>82</v>
      </c>
      <c r="B45" s="40">
        <f t="shared" si="7"/>
        <v>0.19455727009217344</v>
      </c>
      <c r="C45" s="40">
        <f t="shared" si="7"/>
        <v>0.16013476238909657</v>
      </c>
      <c r="D45" s="40">
        <f t="shared" si="7"/>
        <v>0</v>
      </c>
      <c r="E45" s="40">
        <f t="shared" si="7"/>
        <v>0.004162850720173175</v>
      </c>
      <c r="F45" s="40">
        <f t="shared" si="7"/>
        <v>0.1443904942732083</v>
      </c>
      <c r="G45" s="40">
        <f t="shared" si="7"/>
        <v>0.13376077035665332</v>
      </c>
      <c r="H45" s="40">
        <f t="shared" si="7"/>
        <v>0</v>
      </c>
      <c r="I45" s="40">
        <f t="shared" si="7"/>
        <v>0</v>
      </c>
      <c r="J45" s="40">
        <f t="shared" si="7"/>
        <v>0</v>
      </c>
      <c r="K45" s="40">
        <f t="shared" si="7"/>
        <v>0</v>
      </c>
      <c r="L45" s="40">
        <f t="shared" si="7"/>
        <v>0.07896988108186247</v>
      </c>
      <c r="M45" s="40">
        <f t="shared" si="3"/>
        <v>5.183768400336495</v>
      </c>
      <c r="N45" s="40">
        <f t="shared" si="3"/>
        <v>0.08448278635049838</v>
      </c>
      <c r="O45" s="40">
        <f t="shared" si="4"/>
        <v>0.08152349635035863</v>
      </c>
      <c r="P45" s="40">
        <f t="shared" si="4"/>
        <v>0</v>
      </c>
      <c r="Q45" s="40">
        <f t="shared" si="5"/>
        <v>4.745639421760921E-06</v>
      </c>
      <c r="R45" s="40">
        <f t="shared" si="5"/>
        <v>4.686020023082398E-06</v>
      </c>
      <c r="S45" s="40">
        <f t="shared" si="6"/>
        <v>0.10693181064903813</v>
      </c>
      <c r="T45" s="40">
        <f t="shared" si="6"/>
        <v>0</v>
      </c>
    </row>
    <row r="46" spans="1:20" s="41" customFormat="1" ht="18" customHeight="1">
      <c r="A46" s="24" t="s">
        <v>114</v>
      </c>
      <c r="B46" s="40">
        <f t="shared" si="7"/>
        <v>0</v>
      </c>
      <c r="C46" s="40">
        <f t="shared" si="7"/>
        <v>0</v>
      </c>
      <c r="D46" s="40">
        <f t="shared" si="7"/>
        <v>0</v>
      </c>
      <c r="E46" s="40">
        <f t="shared" si="7"/>
        <v>0</v>
      </c>
      <c r="F46" s="40">
        <f t="shared" si="7"/>
        <v>0</v>
      </c>
      <c r="G46" s="40">
        <f t="shared" si="7"/>
        <v>0</v>
      </c>
      <c r="H46" s="40">
        <f t="shared" si="7"/>
        <v>0</v>
      </c>
      <c r="I46" s="40">
        <f t="shared" si="7"/>
        <v>0</v>
      </c>
      <c r="J46" s="40">
        <f t="shared" si="7"/>
        <v>0</v>
      </c>
      <c r="K46" s="40">
        <f t="shared" si="7"/>
        <v>0</v>
      </c>
      <c r="L46" s="40">
        <f t="shared" si="7"/>
        <v>0</v>
      </c>
      <c r="M46" s="40">
        <f t="shared" si="3"/>
        <v>0</v>
      </c>
      <c r="N46" s="40">
        <f t="shared" si="3"/>
        <v>0</v>
      </c>
      <c r="O46" s="40">
        <f t="shared" si="4"/>
        <v>4.5635633872793685E-06</v>
      </c>
      <c r="P46" s="40">
        <f t="shared" si="4"/>
        <v>0</v>
      </c>
      <c r="Q46" s="40">
        <f t="shared" si="5"/>
        <v>4.745639421760921E-06</v>
      </c>
      <c r="R46" s="40">
        <f t="shared" si="5"/>
        <v>4.686020023082398E-06</v>
      </c>
      <c r="S46" s="40">
        <f t="shared" si="6"/>
        <v>4.629082712079573E-06</v>
      </c>
      <c r="T46" s="40">
        <f t="shared" si="6"/>
        <v>4.5494431663542115E-06</v>
      </c>
    </row>
    <row r="47" spans="1:20" s="41" customFormat="1" ht="18" customHeight="1">
      <c r="A47" s="24" t="s">
        <v>113</v>
      </c>
      <c r="B47" s="40">
        <f t="shared" si="7"/>
        <v>0</v>
      </c>
      <c r="C47" s="40">
        <f t="shared" si="7"/>
        <v>0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3"/>
        <v>0</v>
      </c>
      <c r="N47" s="40">
        <f t="shared" si="3"/>
        <v>0</v>
      </c>
      <c r="O47" s="40">
        <f t="shared" si="4"/>
        <v>4.5635633872793685E-06</v>
      </c>
      <c r="P47" s="40">
        <f t="shared" si="4"/>
        <v>0</v>
      </c>
      <c r="Q47" s="40">
        <f t="shared" si="5"/>
        <v>4.745639421760921E-06</v>
      </c>
      <c r="R47" s="40">
        <f t="shared" si="5"/>
        <v>4.686020023082398E-06</v>
      </c>
      <c r="S47" s="40">
        <f t="shared" si="6"/>
        <v>4.629082712079573E-06</v>
      </c>
      <c r="T47" s="40">
        <f t="shared" si="6"/>
        <v>4.5494431663542115E-06</v>
      </c>
    </row>
    <row r="48" spans="1:20" s="41" customFormat="1" ht="18" customHeight="1">
      <c r="A48" s="24" t="s">
        <v>115</v>
      </c>
      <c r="B48" s="40">
        <f aca="true" t="shared" si="8" ref="B48:L48">SUM(B33:B47)</f>
        <v>100</v>
      </c>
      <c r="C48" s="37">
        <f t="shared" si="8"/>
        <v>99.99999999999997</v>
      </c>
      <c r="D48" s="37">
        <f t="shared" si="8"/>
        <v>99.99999999999999</v>
      </c>
      <c r="E48" s="37">
        <f t="shared" si="8"/>
        <v>99.99999999999999</v>
      </c>
      <c r="F48" s="37">
        <f t="shared" si="8"/>
        <v>100</v>
      </c>
      <c r="G48" s="37">
        <f t="shared" si="8"/>
        <v>100.00000000000001</v>
      </c>
      <c r="H48" s="37">
        <f t="shared" si="8"/>
        <v>100</v>
      </c>
      <c r="I48" s="37">
        <f t="shared" si="8"/>
        <v>99.99999999999997</v>
      </c>
      <c r="J48" s="37">
        <f t="shared" si="8"/>
        <v>99.99999999999999</v>
      </c>
      <c r="K48" s="37">
        <f t="shared" si="8"/>
        <v>100</v>
      </c>
      <c r="L48" s="37">
        <f t="shared" si="8"/>
        <v>100</v>
      </c>
      <c r="M48" s="37">
        <f aca="true" t="shared" si="9" ref="M48:T48">SUM(M33:M47)</f>
        <v>99.99999999999999</v>
      </c>
      <c r="N48" s="37">
        <f t="shared" si="9"/>
        <v>99.99999999999999</v>
      </c>
      <c r="O48" s="37">
        <f t="shared" si="9"/>
        <v>100.00000000000001</v>
      </c>
      <c r="P48" s="37">
        <f t="shared" si="9"/>
        <v>99.99999999999999</v>
      </c>
      <c r="Q48" s="37">
        <f t="shared" si="9"/>
        <v>99.99999999999997</v>
      </c>
      <c r="R48" s="37">
        <f t="shared" si="9"/>
        <v>99.99999999999997</v>
      </c>
      <c r="S48" s="37">
        <f t="shared" si="9"/>
        <v>100</v>
      </c>
      <c r="T48" s="37">
        <f t="shared" si="9"/>
        <v>99.99999999999999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H97"/>
  <sheetViews>
    <sheetView tabSelected="1" view="pageBreakPreview" zoomScaleNormal="50" zoomScaleSheetLayoutView="100" workbookViewId="0" topLeftCell="C75">
      <selection activeCell="O91" sqref="O91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4" ht="13.5">
      <c r="M1" s="39" t="str">
        <f>'財政指標'!$M$1</f>
        <v>真岡市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  <c r="AF1" t="str">
        <f>'歳入'!R3</f>
        <v>０５(H17)</v>
      </c>
      <c r="AG1" t="str">
        <f>'歳入'!S3</f>
        <v>０６(H18)</v>
      </c>
      <c r="AH1" t="str">
        <f>'歳入'!T3</f>
        <v>０７(H19)</v>
      </c>
    </row>
    <row r="2" spans="16:34" ht="13.5">
      <c r="P2" t="s">
        <v>140</v>
      </c>
      <c r="Q2" s="47">
        <f>'歳入'!B4</f>
        <v>8741515</v>
      </c>
      <c r="R2" s="47">
        <f>'歳入'!D4</f>
        <v>9840717</v>
      </c>
      <c r="S2" s="47">
        <f>'歳入'!E4</f>
        <v>10546062</v>
      </c>
      <c r="T2" s="47">
        <f>'歳入'!F4</f>
        <v>10715579</v>
      </c>
      <c r="U2" s="47">
        <f>'歳入'!G4</f>
        <v>10511623</v>
      </c>
      <c r="V2" s="47">
        <f>'歳入'!H4</f>
        <v>10892660</v>
      </c>
      <c r="W2" s="47">
        <f>'歳入'!I4</f>
        <v>11312562</v>
      </c>
      <c r="X2" s="47">
        <f>'歳入'!J4</f>
        <v>12035975</v>
      </c>
      <c r="Y2" s="47">
        <f>'歳入'!K4</f>
        <v>11517010</v>
      </c>
      <c r="Z2" s="47">
        <f>'歳入'!L4</f>
        <v>11426886</v>
      </c>
      <c r="AA2" s="47">
        <f>'歳入'!M4</f>
        <v>11149338</v>
      </c>
      <c r="AB2" s="47">
        <f>'歳入'!N4</f>
        <v>11081961</v>
      </c>
      <c r="AC2" s="47">
        <f>'歳入'!O4</f>
        <v>10787374</v>
      </c>
      <c r="AD2" s="47">
        <f>'歳入'!P4</f>
        <v>10715687</v>
      </c>
      <c r="AE2" s="47">
        <f>'歳入'!Q4</f>
        <v>10908217</v>
      </c>
      <c r="AF2" s="47">
        <f>'歳入'!R4</f>
        <v>11270653</v>
      </c>
      <c r="AG2" s="47">
        <f>'歳入'!S4</f>
        <v>12453867</v>
      </c>
      <c r="AH2" s="47">
        <f>'歳入'!T4</f>
        <v>13538381</v>
      </c>
    </row>
    <row r="3" spans="16:34" ht="13.5">
      <c r="P3" s="47" t="s">
        <v>175</v>
      </c>
      <c r="Q3" s="47">
        <f>'歳入'!B15</f>
        <v>1286758</v>
      </c>
      <c r="R3" s="47">
        <f>'歳入'!D15</f>
        <v>1224424</v>
      </c>
      <c r="S3" s="47">
        <f>'歳入'!E15</f>
        <v>1501821</v>
      </c>
      <c r="T3" s="47">
        <f>'歳入'!F15</f>
        <v>825632</v>
      </c>
      <c r="U3" s="47">
        <f>'歳入'!G15</f>
        <v>1020001</v>
      </c>
      <c r="V3" s="47">
        <f>'歳入'!H15</f>
        <v>1382640</v>
      </c>
      <c r="W3" s="47">
        <f>'歳入'!I15</f>
        <v>1754646</v>
      </c>
      <c r="X3" s="47">
        <f>'歳入'!J15</f>
        <v>1670333</v>
      </c>
      <c r="Y3" s="47">
        <f>'歳入'!K15</f>
        <v>1496177</v>
      </c>
      <c r="Z3" s="47">
        <f>'歳入'!L15</f>
        <v>2212830</v>
      </c>
      <c r="AA3" s="47">
        <f>'歳入'!M15</f>
        <v>2486145</v>
      </c>
      <c r="AB3" s="47">
        <f>'歳入'!N15</f>
        <v>2111839</v>
      </c>
      <c r="AC3" s="47">
        <f>'歳入'!O15</f>
        <v>2178210</v>
      </c>
      <c r="AD3" s="47">
        <f>'歳入'!P15</f>
        <v>1774380</v>
      </c>
      <c r="AE3" s="47">
        <f>'歳入'!Q15</f>
        <v>1112017</v>
      </c>
      <c r="AF3" s="47">
        <f>'歳入'!R15</f>
        <v>626425</v>
      </c>
      <c r="AG3" s="47">
        <f>'歳入'!S15</f>
        <v>350249</v>
      </c>
      <c r="AH3" s="47">
        <f>'歳入'!T15</f>
        <v>277457</v>
      </c>
    </row>
    <row r="4" spans="16:34" ht="13.5">
      <c r="P4" t="s">
        <v>141</v>
      </c>
      <c r="Q4" s="47">
        <f>'歳入'!B22</f>
        <v>1496480</v>
      </c>
      <c r="R4" s="47">
        <f>'歳入'!D22</f>
        <v>1068116</v>
      </c>
      <c r="S4" s="47">
        <f>'歳入'!E22</f>
        <v>1332994</v>
      </c>
      <c r="T4" s="47">
        <f>'歳入'!F22</f>
        <v>1191138</v>
      </c>
      <c r="U4" s="47">
        <f>'歳入'!G22</f>
        <v>1436098</v>
      </c>
      <c r="V4" s="47">
        <f>'歳入'!H22</f>
        <v>1244625</v>
      </c>
      <c r="W4" s="47">
        <f>'歳入'!I22</f>
        <v>1284913</v>
      </c>
      <c r="X4" s="47">
        <f>'歳入'!J22</f>
        <v>1132669</v>
      </c>
      <c r="Y4" s="47">
        <f>'歳入'!K22</f>
        <v>1596409</v>
      </c>
      <c r="Z4" s="47">
        <f>'歳入'!L22</f>
        <v>2314258</v>
      </c>
      <c r="AA4" s="47">
        <f>'歳入'!M22</f>
        <v>1267425</v>
      </c>
      <c r="AB4" s="47">
        <f>'歳入'!N22</f>
        <v>1178655</v>
      </c>
      <c r="AC4" s="47">
        <f>'歳入'!O22</f>
        <v>1200191</v>
      </c>
      <c r="AD4" s="47">
        <f>'歳入'!P22</f>
        <v>1161147</v>
      </c>
      <c r="AE4" s="47">
        <f>'歳入'!Q22</f>
        <v>1135616</v>
      </c>
      <c r="AF4" s="47">
        <f>'歳入'!R22</f>
        <v>1210673</v>
      </c>
      <c r="AG4" s="47">
        <f>'歳入'!S22</f>
        <v>1248360</v>
      </c>
      <c r="AH4" s="47">
        <f>'歳入'!T22</f>
        <v>1319065</v>
      </c>
    </row>
    <row r="5" spans="16:34" ht="13.5">
      <c r="P5" t="s">
        <v>182</v>
      </c>
      <c r="Q5" s="47">
        <f>'歳入'!B28</f>
        <v>1143234</v>
      </c>
      <c r="R5" s="47">
        <f>'歳入'!D23</f>
        <v>691839</v>
      </c>
      <c r="S5" s="47">
        <f>'歳入'!E23</f>
        <v>777089</v>
      </c>
      <c r="T5" s="47">
        <f>'歳入'!F23</f>
        <v>1199138</v>
      </c>
      <c r="U5" s="47">
        <f>'歳入'!G23</f>
        <v>646146</v>
      </c>
      <c r="V5" s="47">
        <f>'歳入'!H23</f>
        <v>834623</v>
      </c>
      <c r="W5" s="47">
        <f>'歳入'!I23</f>
        <v>1240905</v>
      </c>
      <c r="X5" s="47">
        <f>'歳入'!J23</f>
        <v>1107578</v>
      </c>
      <c r="Y5" s="47">
        <f>'歳入'!K23</f>
        <v>930668</v>
      </c>
      <c r="Z5" s="47">
        <f>'歳入'!L23</f>
        <v>957252</v>
      </c>
      <c r="AA5" s="47">
        <f>'歳入'!M23</f>
        <v>846659</v>
      </c>
      <c r="AB5" s="47">
        <f>'歳入'!N23</f>
        <v>805790</v>
      </c>
      <c r="AC5" s="47">
        <f>'歳入'!O23</f>
        <v>1079575</v>
      </c>
      <c r="AD5" s="47">
        <f>'歳入'!P23</f>
        <v>1047849</v>
      </c>
      <c r="AE5" s="47">
        <f>'歳入'!Q23</f>
        <v>1088046</v>
      </c>
      <c r="AF5" s="47">
        <f>'歳入'!R23</f>
        <v>924446</v>
      </c>
      <c r="AG5" s="47">
        <f>'歳入'!S23</f>
        <v>998385</v>
      </c>
      <c r="AH5" s="47">
        <f>'歳入'!T23</f>
        <v>1728757</v>
      </c>
    </row>
    <row r="6" spans="16:34" ht="13.5">
      <c r="P6" t="s">
        <v>142</v>
      </c>
      <c r="Q6" s="47">
        <f>'歳入'!B29</f>
        <v>821234</v>
      </c>
      <c r="R6" s="47">
        <f>'歳入'!D29</f>
        <v>903250</v>
      </c>
      <c r="S6" s="47">
        <f>'歳入'!E29</f>
        <v>1997900</v>
      </c>
      <c r="T6" s="47">
        <f>'歳入'!F29</f>
        <v>1600000</v>
      </c>
      <c r="U6" s="47">
        <f>'歳入'!G29</f>
        <v>2121300</v>
      </c>
      <c r="V6" s="47">
        <f>'歳入'!H29</f>
        <v>3258900</v>
      </c>
      <c r="W6" s="47">
        <f>'歳入'!I29</f>
        <v>2232000</v>
      </c>
      <c r="X6" s="47">
        <f>'歳入'!J29</f>
        <v>2479600</v>
      </c>
      <c r="Y6" s="47">
        <f>'歳入'!K29</f>
        <v>2364600</v>
      </c>
      <c r="Z6" s="47">
        <f>'歳入'!L29</f>
        <v>3474700</v>
      </c>
      <c r="AA6" s="47">
        <f>'歳入'!M29</f>
        <v>1717600</v>
      </c>
      <c r="AB6" s="47">
        <f>'歳入'!N29</f>
        <v>1953300</v>
      </c>
      <c r="AC6" s="47">
        <f>'歳入'!O29</f>
        <v>1969327</v>
      </c>
      <c r="AD6" s="47">
        <f>'歳入'!P29</f>
        <v>2202100</v>
      </c>
      <c r="AE6" s="47">
        <f>'歳入'!Q29</f>
        <v>1888600</v>
      </c>
      <c r="AF6" s="47">
        <f>'歳入'!R29</f>
        <v>2046400</v>
      </c>
      <c r="AG6" s="47">
        <f>'歳入'!S29</f>
        <v>971700</v>
      </c>
      <c r="AH6" s="47">
        <f>'歳入'!T29</f>
        <v>596500</v>
      </c>
    </row>
    <row r="7" spans="16:34" ht="13.5">
      <c r="P7" s="72" t="str">
        <f>'歳入'!A32</f>
        <v>　 歳 入 合 計</v>
      </c>
      <c r="Q7" s="47">
        <f>'歳入'!B32</f>
        <v>17056112</v>
      </c>
      <c r="R7" s="47">
        <f>'歳入'!D32</f>
        <v>19473509</v>
      </c>
      <c r="S7" s="47">
        <f>'歳入'!E32</f>
        <v>21578873</v>
      </c>
      <c r="T7" s="47">
        <f>'歳入'!F32</f>
        <v>21480918</v>
      </c>
      <c r="U7" s="47">
        <f>'歳入'!G32</f>
        <v>21125127</v>
      </c>
      <c r="V7" s="47">
        <f>'歳入'!H32</f>
        <v>23470989</v>
      </c>
      <c r="W7" s="47">
        <f>'歳入'!I32</f>
        <v>24055639</v>
      </c>
      <c r="X7" s="47">
        <f>'歳入'!J32</f>
        <v>24773824</v>
      </c>
      <c r="Y7" s="47">
        <f>'歳入'!K32</f>
        <v>24546957</v>
      </c>
      <c r="Z7" s="47">
        <f>'歳入'!L32</f>
        <v>26187157</v>
      </c>
      <c r="AA7" s="47">
        <f>'歳入'!M32</f>
        <v>25105406</v>
      </c>
      <c r="AB7" s="47">
        <f>'歳入'!N32</f>
        <v>23895794</v>
      </c>
      <c r="AC7" s="47">
        <f>'歳入'!O32</f>
        <v>23208539</v>
      </c>
      <c r="AD7" s="47">
        <f>'歳入'!P32</f>
        <v>23178846</v>
      </c>
      <c r="AE7" s="47">
        <f>'歳入'!Q32</f>
        <v>22973557</v>
      </c>
      <c r="AF7" s="47">
        <f>'歳入'!R32</f>
        <v>23146279</v>
      </c>
      <c r="AG7" s="47">
        <f>'歳入'!S32</f>
        <v>23428671</v>
      </c>
      <c r="AH7" s="47">
        <f>'歳入'!T32</f>
        <v>23839112</v>
      </c>
    </row>
    <row r="30" spans="17:34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  <c r="AF30" t="str">
        <f>'税'!R3</f>
        <v>０５(H17)</v>
      </c>
      <c r="AG30" t="str">
        <f>'税'!S3</f>
        <v>０６(H18)</v>
      </c>
      <c r="AH30" t="str">
        <f>'税'!T3</f>
        <v>０７(H19)</v>
      </c>
    </row>
    <row r="31" spans="16:34" ht="13.5">
      <c r="P31" t="s">
        <v>144</v>
      </c>
      <c r="Q31">
        <f>'税'!B4</f>
        <v>3950542</v>
      </c>
      <c r="R31" s="47">
        <f>'税'!D4</f>
        <v>4159325</v>
      </c>
      <c r="S31" s="47">
        <f>'税'!E4</f>
        <v>4342850</v>
      </c>
      <c r="T31" s="47">
        <f>'税'!F4</f>
        <v>4059967</v>
      </c>
      <c r="U31" s="47">
        <f>'税'!G4</f>
        <v>3486814</v>
      </c>
      <c r="V31" s="47">
        <f>'税'!H4</f>
        <v>3756119</v>
      </c>
      <c r="W31" s="47">
        <f>'税'!I4</f>
        <v>3958215</v>
      </c>
      <c r="X31" s="47">
        <f>'税'!J4</f>
        <v>4728886</v>
      </c>
      <c r="Y31" s="47">
        <f>'税'!K4</f>
        <v>4114342</v>
      </c>
      <c r="Z31" s="47">
        <f>'税'!L4</f>
        <v>3791744</v>
      </c>
      <c r="AA31" s="47">
        <f>'税'!M4</f>
        <v>3757728</v>
      </c>
      <c r="AB31" s="47">
        <f>'税'!N4</f>
        <v>3677031</v>
      </c>
      <c r="AC31" s="47">
        <f>'税'!O4</f>
        <v>3420604</v>
      </c>
      <c r="AD31" s="47">
        <f>'税'!P4</f>
        <v>3660951</v>
      </c>
      <c r="AE31" s="47">
        <f>'税'!Q4</f>
        <v>3919787</v>
      </c>
      <c r="AF31" s="47">
        <f>'税'!R4</f>
        <v>4263928</v>
      </c>
      <c r="AG31" s="47">
        <f>'税'!S4</f>
        <v>5605568</v>
      </c>
      <c r="AH31" s="47">
        <f>'税'!T4</f>
        <v>6481061</v>
      </c>
    </row>
    <row r="32" spans="16:34" ht="13.5">
      <c r="P32" t="s">
        <v>145</v>
      </c>
      <c r="Q32">
        <f>'税'!B9</f>
        <v>3781428</v>
      </c>
      <c r="R32" s="47">
        <f>'税'!D9</f>
        <v>4664783</v>
      </c>
      <c r="S32" s="47">
        <f>'税'!E9</f>
        <v>5138416</v>
      </c>
      <c r="T32" s="47">
        <f>'税'!F9</f>
        <v>5554710</v>
      </c>
      <c r="U32" s="47">
        <f>'税'!G9</f>
        <v>5902149</v>
      </c>
      <c r="V32" s="47">
        <f>'税'!H9</f>
        <v>5970611</v>
      </c>
      <c r="W32" s="47">
        <f>'税'!I9</f>
        <v>6142993</v>
      </c>
      <c r="X32" s="47">
        <f>'税'!J9</f>
        <v>6020202</v>
      </c>
      <c r="Y32" s="47">
        <f>'税'!K9</f>
        <v>6088795</v>
      </c>
      <c r="Z32" s="47">
        <f>'税'!L9</f>
        <v>6270145</v>
      </c>
      <c r="AA32" s="47">
        <f>'税'!M9</f>
        <v>6058089</v>
      </c>
      <c r="AB32" s="47">
        <f>'税'!N9</f>
        <v>6059912</v>
      </c>
      <c r="AC32" s="47">
        <f>'税'!O9</f>
        <v>6018546</v>
      </c>
      <c r="AD32" s="47">
        <f>'税'!P9</f>
        <v>5717482</v>
      </c>
      <c r="AE32" s="47">
        <f>'税'!Q9</f>
        <v>5635503</v>
      </c>
      <c r="AF32" s="47">
        <f>'税'!R9</f>
        <v>5665148</v>
      </c>
      <c r="AG32" s="47">
        <f>'税'!S9</f>
        <v>5532353</v>
      </c>
      <c r="AH32" s="47">
        <f>'税'!T9</f>
        <v>5729256</v>
      </c>
    </row>
    <row r="33" spans="16:34" ht="13.5">
      <c r="P33" t="s">
        <v>146</v>
      </c>
      <c r="Q33">
        <f>'税'!B12</f>
        <v>298110</v>
      </c>
      <c r="R33" s="47">
        <f>'税'!D12</f>
        <v>350452</v>
      </c>
      <c r="S33" s="47">
        <f>'税'!E12</f>
        <v>354342</v>
      </c>
      <c r="T33" s="47">
        <f>'税'!F12</f>
        <v>350990</v>
      </c>
      <c r="U33" s="47">
        <f>'税'!G12</f>
        <v>357219</v>
      </c>
      <c r="V33" s="47">
        <f>'税'!H12</f>
        <v>361634</v>
      </c>
      <c r="W33" s="47">
        <f>'税'!I12</f>
        <v>376738</v>
      </c>
      <c r="X33" s="47">
        <f>'税'!J12</f>
        <v>462631</v>
      </c>
      <c r="Y33" s="47">
        <f>'税'!K12</f>
        <v>470311</v>
      </c>
      <c r="Z33" s="47">
        <f>'税'!L12</f>
        <v>507904</v>
      </c>
      <c r="AA33" s="47">
        <f>'税'!M12</f>
        <v>501479</v>
      </c>
      <c r="AB33" s="47">
        <f>'税'!N12</f>
        <v>486403</v>
      </c>
      <c r="AC33" s="47">
        <f>'税'!O12</f>
        <v>480360</v>
      </c>
      <c r="AD33" s="47">
        <f>'税'!P12</f>
        <v>506343</v>
      </c>
      <c r="AE33" s="47">
        <f>'税'!Q12</f>
        <v>518997</v>
      </c>
      <c r="AF33" s="47">
        <f>'税'!R12</f>
        <v>507123</v>
      </c>
      <c r="AG33" s="47">
        <f>'税'!S12</f>
        <v>525251</v>
      </c>
      <c r="AH33" s="47">
        <f>'税'!T12</f>
        <v>523508</v>
      </c>
    </row>
    <row r="34" spans="16:34" ht="13.5">
      <c r="P34" t="s">
        <v>143</v>
      </c>
      <c r="Q34">
        <f>'税'!B22</f>
        <v>8741515</v>
      </c>
      <c r="R34" s="47">
        <f>'税'!D22</f>
        <v>9840717</v>
      </c>
      <c r="S34" s="47">
        <f>'税'!E22</f>
        <v>10546062</v>
      </c>
      <c r="T34" s="47">
        <f>'税'!F22</f>
        <v>10715579</v>
      </c>
      <c r="U34" s="47">
        <f>'税'!G22</f>
        <v>10511623</v>
      </c>
      <c r="V34" s="47">
        <f>'税'!H22</f>
        <v>10892660</v>
      </c>
      <c r="W34" s="47">
        <f>'税'!I22</f>
        <v>11312561</v>
      </c>
      <c r="X34" s="47">
        <f>'税'!J22</f>
        <v>12035972</v>
      </c>
      <c r="Y34" s="47">
        <f>'税'!K22</f>
        <v>11517010</v>
      </c>
      <c r="Z34" s="47">
        <f>'税'!L22</f>
        <v>11426886</v>
      </c>
      <c r="AA34" s="47">
        <f>'税'!M22</f>
        <v>11149338</v>
      </c>
      <c r="AB34" s="47">
        <f>'税'!N22</f>
        <v>11081961</v>
      </c>
      <c r="AC34" s="47">
        <f>'税'!O22</f>
        <v>10787379</v>
      </c>
      <c r="AD34" s="47">
        <f>'税'!P22</f>
        <v>10715689</v>
      </c>
      <c r="AE34" s="47">
        <f>'税'!Q22</f>
        <v>10908225</v>
      </c>
      <c r="AF34" s="47">
        <f>'税'!R22</f>
        <v>11270661</v>
      </c>
      <c r="AG34" s="47">
        <f>'税'!S22</f>
        <v>12453875</v>
      </c>
      <c r="AH34" s="47">
        <f>'税'!T22</f>
        <v>13538389</v>
      </c>
    </row>
    <row r="40" spans="13:34" ht="13.5">
      <c r="M40" s="39" t="str">
        <f>'財政指標'!$M$1</f>
        <v>真岡市</v>
      </c>
      <c r="P40">
        <f>'歳出（性質別）'!A3</f>
        <v>0</v>
      </c>
      <c r="Q40" t="str">
        <f>'歳出（性質別）'!B3</f>
        <v>８９（元）</v>
      </c>
      <c r="R40" t="str">
        <f>'歳出（性質別）'!D3</f>
        <v>９１（H3）</v>
      </c>
      <c r="S40" t="str">
        <f>'歳出（性質別）'!E3</f>
        <v>９２（H4）</v>
      </c>
      <c r="T40" t="str">
        <f>'歳出（性質別）'!F3</f>
        <v>９３（H5）</v>
      </c>
      <c r="U40" t="str">
        <f>'歳出（性質別）'!G3</f>
        <v>９４（H6）</v>
      </c>
      <c r="V40" t="str">
        <f>'歳出（性質別）'!H3</f>
        <v>９５（H7）</v>
      </c>
      <c r="W40" t="str">
        <f>'歳出（性質別）'!I3</f>
        <v>９６（H8）</v>
      </c>
      <c r="X40" t="str">
        <f>'歳出（性質別）'!J3</f>
        <v>９７(H9）</v>
      </c>
      <c r="Y40" t="str">
        <f>'歳出（性質別）'!K3</f>
        <v>９８(H10）</v>
      </c>
      <c r="Z40" t="str">
        <f>'歳出（性質別）'!L3</f>
        <v>９９(H11)</v>
      </c>
      <c r="AA40" t="str">
        <f>'歳出（性質別）'!M3</f>
        <v>００(H12)</v>
      </c>
      <c r="AB40" t="str">
        <f>'歳出（性質別）'!N3</f>
        <v>０１(H13)</v>
      </c>
      <c r="AC40" t="str">
        <f>'歳出（性質別）'!O3</f>
        <v>０２(H14)</v>
      </c>
      <c r="AD40" t="str">
        <f>'歳出（性質別）'!P3</f>
        <v>０３(H15)</v>
      </c>
      <c r="AE40" t="str">
        <f>'歳出（性質別）'!Q3</f>
        <v>０４(H16)</v>
      </c>
      <c r="AF40" t="str">
        <f>'歳出（性質別）'!R3</f>
        <v>０５(H17)</v>
      </c>
      <c r="AG40" t="str">
        <f>'歳出（性質別）'!S3</f>
        <v>０６(H18)</v>
      </c>
      <c r="AH40" t="str">
        <f>'歳出（性質別）'!T3</f>
        <v>０７(H19)</v>
      </c>
    </row>
    <row r="41" spans="16:34" ht="13.5">
      <c r="P41" t="s">
        <v>149</v>
      </c>
      <c r="Q41">
        <f>'歳出（性質別）'!B4</f>
        <v>2805118</v>
      </c>
      <c r="R41" s="47">
        <f>'歳出（性質別）'!D4</f>
        <v>3280115</v>
      </c>
      <c r="S41" s="47">
        <f>'歳出（性質別）'!E4</f>
        <v>3551839</v>
      </c>
      <c r="T41" s="47">
        <f>'歳出（性質別）'!F4</f>
        <v>3770386</v>
      </c>
      <c r="U41" s="47">
        <f>'歳出（性質別）'!G4</f>
        <v>3831388</v>
      </c>
      <c r="V41" s="47">
        <f>'歳出（性質別）'!H4</f>
        <v>3961233</v>
      </c>
      <c r="W41" s="47">
        <f>'歳出（性質別）'!I4</f>
        <v>4064912</v>
      </c>
      <c r="X41" s="47">
        <f>'歳出（性質別）'!J4</f>
        <v>4132164</v>
      </c>
      <c r="Y41" s="47">
        <f>'歳出（性質別）'!K4</f>
        <v>4253869</v>
      </c>
      <c r="Z41" s="47">
        <f>'歳出（性質別）'!L4</f>
        <v>4259498</v>
      </c>
      <c r="AA41" s="47">
        <f>'歳出（性質別）'!M4</f>
        <v>4123857</v>
      </c>
      <c r="AB41" s="47">
        <f>'歳出（性質別）'!N4</f>
        <v>4110813</v>
      </c>
      <c r="AC41" s="47">
        <f>'歳出（性質別）'!O4</f>
        <v>3892017</v>
      </c>
      <c r="AD41" s="47">
        <f>'歳出（性質別）'!P4</f>
        <v>3782248</v>
      </c>
      <c r="AE41" s="47">
        <f>'歳出（性質別）'!Q4</f>
        <v>3678175</v>
      </c>
      <c r="AF41" s="47">
        <f>'歳出（性質別）'!R4</f>
        <v>3556290</v>
      </c>
      <c r="AG41" s="47">
        <f>'歳出（性質別）'!S4</f>
        <v>3366781</v>
      </c>
      <c r="AH41" s="47">
        <f>'歳出（性質別）'!T4</f>
        <v>3319914</v>
      </c>
    </row>
    <row r="42" spans="16:34" ht="13.5">
      <c r="P42" t="s">
        <v>150</v>
      </c>
      <c r="Q42">
        <f>'歳出（性質別）'!B6</f>
        <v>675435</v>
      </c>
      <c r="R42" s="47">
        <f>'歳出（性質別）'!D6</f>
        <v>719691</v>
      </c>
      <c r="S42" s="47">
        <f>'歳出（性質別）'!E6</f>
        <v>831163</v>
      </c>
      <c r="T42" s="47">
        <f>'歳出（性質別）'!F6</f>
        <v>855456</v>
      </c>
      <c r="U42" s="47">
        <f>'歳出（性質別）'!G6</f>
        <v>844308</v>
      </c>
      <c r="V42" s="47">
        <f>'歳出（性質別）'!H6</f>
        <v>873972</v>
      </c>
      <c r="W42" s="47">
        <f>'歳出（性質別）'!I6</f>
        <v>907099</v>
      </c>
      <c r="X42" s="47">
        <f>'歳出（性質別）'!J6</f>
        <v>1022671</v>
      </c>
      <c r="Y42" s="47">
        <f>'歳出（性質別）'!K6</f>
        <v>1201551</v>
      </c>
      <c r="Z42" s="47">
        <f>'歳出（性質別）'!L6</f>
        <v>1265480</v>
      </c>
      <c r="AA42" s="47">
        <f>'歳出（性質別）'!M6</f>
        <v>975195</v>
      </c>
      <c r="AB42" s="47">
        <f>'歳出（性質別）'!N6</f>
        <v>1141238</v>
      </c>
      <c r="AC42" s="47">
        <f>'歳出（性質別）'!O6</f>
        <v>1299229</v>
      </c>
      <c r="AD42" s="47">
        <f>'歳出（性質別）'!P6</f>
        <v>1437821</v>
      </c>
      <c r="AE42" s="47">
        <f>'歳出（性質別）'!Q6</f>
        <v>1566793</v>
      </c>
      <c r="AF42" s="47">
        <f>'歳出（性質別）'!R6</f>
        <v>1656403</v>
      </c>
      <c r="AG42" s="47">
        <f>'歳出（性質別）'!S6</f>
        <v>1784086</v>
      </c>
      <c r="AH42" s="47">
        <f>'歳出（性質別）'!T6</f>
        <v>2093586</v>
      </c>
    </row>
    <row r="43" spans="16:34" ht="13.5">
      <c r="P43" t="s">
        <v>151</v>
      </c>
      <c r="Q43">
        <f>'歳出（性質別）'!B7</f>
        <v>1184887</v>
      </c>
      <c r="R43" s="47">
        <f>'歳出（性質別）'!D7</f>
        <v>1239769</v>
      </c>
      <c r="S43" s="47">
        <f>'歳出（性質別）'!E7</f>
        <v>1248430</v>
      </c>
      <c r="T43" s="47">
        <f>'歳出（性質別）'!F7</f>
        <v>1350021</v>
      </c>
      <c r="U43" s="47">
        <f>'歳出（性質別）'!G7</f>
        <v>1420805</v>
      </c>
      <c r="V43" s="47">
        <f>'歳出（性質別）'!H7</f>
        <v>1579227</v>
      </c>
      <c r="W43" s="47">
        <f>'歳出（性質別）'!I7</f>
        <v>1739784</v>
      </c>
      <c r="X43" s="47">
        <f>'歳出（性質別）'!J7</f>
        <v>1877338</v>
      </c>
      <c r="Y43" s="47">
        <f>'歳出（性質別）'!K7</f>
        <v>2201961</v>
      </c>
      <c r="Z43" s="47">
        <f>'歳出（性質別）'!L7</f>
        <v>2278441</v>
      </c>
      <c r="AA43" s="47">
        <f>'歳出（性質別）'!M7</f>
        <v>2459387</v>
      </c>
      <c r="AB43" s="47">
        <f>'歳出（性質別）'!N7</f>
        <v>2453547</v>
      </c>
      <c r="AC43" s="47">
        <f>'歳出（性質別）'!O7</f>
        <v>2593731</v>
      </c>
      <c r="AD43" s="47">
        <f>'歳出（性質別）'!P7</f>
        <v>2547257</v>
      </c>
      <c r="AE43" s="47">
        <f>'歳出（性質別）'!Q7</f>
        <v>2520746</v>
      </c>
      <c r="AF43" s="47">
        <f>'歳出（性質別）'!R7</f>
        <v>2354242</v>
      </c>
      <c r="AG43" s="47">
        <f>'歳出（性質別）'!S7</f>
        <v>2241182</v>
      </c>
      <c r="AH43" s="47">
        <f>'歳出（性質別）'!T7</f>
        <v>2314252</v>
      </c>
    </row>
    <row r="44" spans="16:34" ht="13.5">
      <c r="P44" t="s">
        <v>152</v>
      </c>
      <c r="Q44">
        <f>'歳出（性質別）'!B10</f>
        <v>1386027</v>
      </c>
      <c r="R44" s="47">
        <f>'歳出（性質別）'!D10</f>
        <v>1843767</v>
      </c>
      <c r="S44" s="47">
        <f>'歳出（性質別）'!E10</f>
        <v>1925659</v>
      </c>
      <c r="T44" s="47">
        <f>'歳出（性質別）'!F10</f>
        <v>2105892</v>
      </c>
      <c r="U44" s="47">
        <f>'歳出（性質別）'!G10</f>
        <v>2078377</v>
      </c>
      <c r="V44" s="47">
        <f>'歳出（性質別）'!H10</f>
        <v>2230470</v>
      </c>
      <c r="W44" s="47">
        <f>'歳出（性質別）'!I10</f>
        <v>2289148</v>
      </c>
      <c r="X44" s="47">
        <f>'歳出（性質別）'!J10</f>
        <v>2425233</v>
      </c>
      <c r="Y44" s="47">
        <f>'歳出（性質別）'!K10</f>
        <v>2519854</v>
      </c>
      <c r="Z44" s="47">
        <f>'歳出（性質別）'!L10</f>
        <v>2566846</v>
      </c>
      <c r="AA44" s="47">
        <f>'歳出（性質別）'!M10</f>
        <v>2733726</v>
      </c>
      <c r="AB44" s="47">
        <f>'歳出（性質別）'!N10</f>
        <v>2753968</v>
      </c>
      <c r="AC44" s="47">
        <f>'歳出（性質別）'!O10</f>
        <v>2664219</v>
      </c>
      <c r="AD44" s="47">
        <f>'歳出（性質別）'!P10</f>
        <v>2635632</v>
      </c>
      <c r="AE44" s="47">
        <f>'歳出（性質別）'!Q10</f>
        <v>2624869</v>
      </c>
      <c r="AF44" s="47">
        <f>'歳出（性質別）'!R10</f>
        <v>2553954</v>
      </c>
      <c r="AG44" s="47">
        <f>'歳出（性質別）'!S10</f>
        <v>2456067</v>
      </c>
      <c r="AH44" s="47">
        <f>'歳出（性質別）'!T10</f>
        <v>2534547</v>
      </c>
    </row>
    <row r="45" spans="16:34" ht="13.5">
      <c r="P45" t="s">
        <v>153</v>
      </c>
      <c r="Q45">
        <f>'歳出（性質別）'!B11</f>
        <v>151089</v>
      </c>
      <c r="R45" s="47">
        <f>'歳出（性質別）'!D11</f>
        <v>327489</v>
      </c>
      <c r="S45" s="47">
        <f>'歳出（性質別）'!E11</f>
        <v>213356</v>
      </c>
      <c r="T45" s="47">
        <f>'歳出（性質別）'!F11</f>
        <v>259296</v>
      </c>
      <c r="U45" s="47">
        <f>'歳出（性質別）'!G11</f>
        <v>245576</v>
      </c>
      <c r="V45" s="47">
        <f>'歳出（性質別）'!H11</f>
        <v>243122</v>
      </c>
      <c r="W45" s="47">
        <f>'歳出（性質別）'!I11</f>
        <v>286469</v>
      </c>
      <c r="X45" s="47">
        <f>'歳出（性質別）'!J11</f>
        <v>289478</v>
      </c>
      <c r="Y45" s="47">
        <f>'歳出（性質別）'!K11</f>
        <v>266486</v>
      </c>
      <c r="Z45" s="47">
        <f>'歳出（性質別）'!L11</f>
        <v>229788</v>
      </c>
      <c r="AA45" s="47">
        <f>'歳出（性質別）'!M11</f>
        <v>202316</v>
      </c>
      <c r="AB45" s="47">
        <f>'歳出（性質別）'!N11</f>
        <v>201683</v>
      </c>
      <c r="AC45" s="47">
        <f>'歳出（性質別）'!O11</f>
        <v>196412</v>
      </c>
      <c r="AD45" s="47">
        <f>'歳出（性質別）'!P11</f>
        <v>183612</v>
      </c>
      <c r="AE45" s="47">
        <f>'歳出（性質別）'!Q11</f>
        <v>181236</v>
      </c>
      <c r="AF45" s="47">
        <f>'歳出（性質別）'!R11</f>
        <v>186824</v>
      </c>
      <c r="AG45" s="47">
        <f>'歳出（性質別）'!S11</f>
        <v>189658</v>
      </c>
      <c r="AH45" s="47">
        <f>'歳出（性質別）'!T11</f>
        <v>228571</v>
      </c>
    </row>
    <row r="46" spans="16:34" ht="13.5">
      <c r="P46" t="s">
        <v>154</v>
      </c>
      <c r="Q46">
        <f>'歳出（性質別）'!B16</f>
        <v>993764</v>
      </c>
      <c r="R46" s="47">
        <f>'歳出（性質別）'!D16</f>
        <v>1790739</v>
      </c>
      <c r="S46" s="47">
        <f>'歳出（性質別）'!E16</f>
        <v>2016930</v>
      </c>
      <c r="T46" s="47">
        <f>'歳出（性質別）'!F16</f>
        <v>2146096</v>
      </c>
      <c r="U46" s="47">
        <f>'歳出（性質別）'!G16</f>
        <v>2374131</v>
      </c>
      <c r="V46" s="47">
        <f>'歳出（性質別）'!H16</f>
        <v>2618858</v>
      </c>
      <c r="W46" s="47">
        <f>'歳出（性質別）'!I16</f>
        <v>3327919</v>
      </c>
      <c r="X46" s="47">
        <f>'歳出（性質別）'!J16</f>
        <v>3313449</v>
      </c>
      <c r="Y46" s="47">
        <f>'歳出（性質別）'!K16</f>
        <v>3305293</v>
      </c>
      <c r="Z46" s="47">
        <f>'歳出（性質別）'!L16</f>
        <v>3015882</v>
      </c>
      <c r="AA46" s="47">
        <f>'歳出（性質別）'!M16</f>
        <v>3465170</v>
      </c>
      <c r="AB46" s="47">
        <f>'歳出（性質別）'!N16</f>
        <v>3274242</v>
      </c>
      <c r="AC46" s="47">
        <f>'歳出（性質別）'!O16</f>
        <v>2598999</v>
      </c>
      <c r="AD46" s="47">
        <f>'歳出（性質別）'!P16</f>
        <v>2489820</v>
      </c>
      <c r="AE46" s="47">
        <f>'歳出（性質別）'!Q16</f>
        <v>2385319</v>
      </c>
      <c r="AF46" s="47">
        <f>'歳出（性質別）'!R16</f>
        <v>2222021</v>
      </c>
      <c r="AG46" s="47">
        <f>'歳出（性質別）'!S16</f>
        <v>2108707</v>
      </c>
      <c r="AH46" s="47">
        <f>'歳出（性質別）'!T16</f>
        <v>2374661</v>
      </c>
    </row>
    <row r="47" spans="16:34" ht="13.5">
      <c r="P47" t="s">
        <v>156</v>
      </c>
      <c r="Q47">
        <f>'歳出（性質別）'!B18</f>
        <v>5044797</v>
      </c>
      <c r="R47" s="47">
        <f>'歳出（性質別）'!D18</f>
        <v>5089470</v>
      </c>
      <c r="S47" s="47">
        <f>'歳出（性質別）'!E18</f>
        <v>6667032</v>
      </c>
      <c r="T47" s="47">
        <f>'歳出（性質別）'!F18</f>
        <v>6117360</v>
      </c>
      <c r="U47" s="47">
        <f>'歳出（性質別）'!G18</f>
        <v>4914785</v>
      </c>
      <c r="V47" s="47">
        <f>'歳出（性質別）'!H18</f>
        <v>6667524</v>
      </c>
      <c r="W47" s="47">
        <f>'歳出（性質別）'!I18</f>
        <v>5765037</v>
      </c>
      <c r="X47" s="47">
        <f>'歳出（性質別）'!J18</f>
        <v>5926046</v>
      </c>
      <c r="Y47" s="47">
        <f>'歳出（性質別）'!K18</f>
        <v>5759290</v>
      </c>
      <c r="Z47" s="47">
        <f>'歳出（性質別）'!L18</f>
        <v>7159153</v>
      </c>
      <c r="AA47" s="47">
        <f>'歳出（性質別）'!M18</f>
        <v>5340590</v>
      </c>
      <c r="AB47" s="47">
        <f>'歳出（性質別）'!N18</f>
        <v>4040276</v>
      </c>
      <c r="AC47" s="47">
        <f>'歳出（性質別）'!O18</f>
        <v>3815260</v>
      </c>
      <c r="AD47" s="47">
        <f>'歳出（性質別）'!P18</f>
        <v>3241788</v>
      </c>
      <c r="AE47" s="47">
        <f>'歳出（性質別）'!Q18</f>
        <v>3249329</v>
      </c>
      <c r="AF47" s="47">
        <f>'歳出（性質別）'!R18</f>
        <v>3165603</v>
      </c>
      <c r="AG47" s="47">
        <f>'歳出（性質別）'!S18</f>
        <v>3838014</v>
      </c>
      <c r="AH47" s="47">
        <f>'歳出（性質別）'!T18</f>
        <v>3554725</v>
      </c>
    </row>
    <row r="48" spans="16:34" ht="13.5">
      <c r="P48" t="s">
        <v>155</v>
      </c>
      <c r="Q48">
        <f>'歳出（性質別）'!B23</f>
        <v>16455823</v>
      </c>
      <c r="R48" s="47">
        <f>'歳出（性質別）'!D23</f>
        <v>18837308</v>
      </c>
      <c r="S48" s="47">
        <f>'歳出（性質別）'!E23</f>
        <v>20995228</v>
      </c>
      <c r="T48" s="47">
        <f>'歳出（性質別）'!F23</f>
        <v>20776991</v>
      </c>
      <c r="U48" s="47">
        <f>'歳出（性質別）'!G23</f>
        <v>20041003</v>
      </c>
      <c r="V48" s="47">
        <f>'歳出（性質別）'!H23</f>
        <v>22655851</v>
      </c>
      <c r="W48" s="47">
        <f>'歳出（性質別）'!I23</f>
        <v>23060611</v>
      </c>
      <c r="X48" s="47">
        <f>'歳出（性質別）'!J23</f>
        <v>23516017</v>
      </c>
      <c r="Y48" s="47">
        <f>'歳出（性質別）'!K23</f>
        <v>23870334</v>
      </c>
      <c r="Z48" s="47">
        <f>'歳出（性質別）'!L23</f>
        <v>25706004</v>
      </c>
      <c r="AA48" s="47">
        <f>'歳出（性質別）'!M23</f>
        <v>24163213</v>
      </c>
      <c r="AB48" s="47">
        <f>'歳出（性質別）'!N23</f>
        <v>23067421</v>
      </c>
      <c r="AC48" s="47">
        <f>'歳出（性質別）'!O23</f>
        <v>21912701</v>
      </c>
      <c r="AD48" s="47">
        <f>'歳出（性質別）'!P23</f>
        <v>21495423</v>
      </c>
      <c r="AE48" s="47">
        <f>'歳出（性質別）'!Q23</f>
        <v>21071975</v>
      </c>
      <c r="AF48" s="47">
        <f>'歳出（性質別）'!R23</f>
        <v>21340070</v>
      </c>
      <c r="AG48" s="47">
        <f>'歳出（性質別）'!S23</f>
        <v>21602552</v>
      </c>
      <c r="AH48" s="47">
        <f>'歳出（性質別）'!T23</f>
        <v>21980712</v>
      </c>
    </row>
    <row r="55" spans="16:34" ht="13.5">
      <c r="P55">
        <f>'歳出（目的別）'!A3</f>
        <v>0</v>
      </c>
      <c r="Q55" t="str">
        <f>'歳出（目的別）'!B3</f>
        <v>８９（元）</v>
      </c>
      <c r="R55" t="str">
        <f>'歳出（目的別）'!D3</f>
        <v>９１（H3）</v>
      </c>
      <c r="S55" t="str">
        <f>'歳出（目的別）'!E3</f>
        <v>９２（H4）</v>
      </c>
      <c r="T55" t="str">
        <f>'歳出（目的別）'!F3</f>
        <v>９３（H5）</v>
      </c>
      <c r="U55" t="str">
        <f>'歳出（目的別）'!G3</f>
        <v>９４（H6）</v>
      </c>
      <c r="V55" t="str">
        <f>'歳出（目的別）'!H3</f>
        <v>９５（H7）</v>
      </c>
      <c r="W55" t="str">
        <f>'歳出（目的別）'!I3</f>
        <v>９６（H8）</v>
      </c>
      <c r="X55" t="str">
        <f>'歳出（目的別）'!J3</f>
        <v>９７(H9）</v>
      </c>
      <c r="Y55" t="str">
        <f>'歳出（目的別）'!K3</f>
        <v>９８(H10）</v>
      </c>
      <c r="Z55" t="str">
        <f>'歳出（目的別）'!L3</f>
        <v>９９(H11)</v>
      </c>
      <c r="AA55" t="str">
        <f>'歳出（目的別）'!M3</f>
        <v>００(H12)</v>
      </c>
      <c r="AB55" t="str">
        <f>'歳出（目的別）'!N3</f>
        <v>０１(H13)</v>
      </c>
      <c r="AC55" t="str">
        <f>'歳出（目的別）'!O3</f>
        <v>０２(H14)</v>
      </c>
      <c r="AD55" t="str">
        <f>'歳出（目的別）'!P3</f>
        <v>０３(H15)</v>
      </c>
      <c r="AE55" t="str">
        <f>'歳出（目的別）'!Q3</f>
        <v>０４(H16)</v>
      </c>
      <c r="AF55" t="str">
        <f>'歳出（目的別）'!R3</f>
        <v>０５(H17)</v>
      </c>
      <c r="AG55" t="str">
        <f>'歳出（目的別）'!S3</f>
        <v>０６(H18)</v>
      </c>
      <c r="AH55" t="str">
        <f>'歳出（目的別）'!T3</f>
        <v>０７(H19)</v>
      </c>
    </row>
    <row r="56" spans="16:34" ht="13.5">
      <c r="P56" t="s">
        <v>157</v>
      </c>
      <c r="Q56">
        <f>'歳出（目的別）'!B5</f>
        <v>2681698</v>
      </c>
      <c r="R56" s="47">
        <f>'歳出（目的別）'!D5</f>
        <v>2474409</v>
      </c>
      <c r="S56" s="47">
        <f>'歳出（目的別）'!E5</f>
        <v>2287765</v>
      </c>
      <c r="T56" s="47">
        <f>'歳出（目的別）'!F5</f>
        <v>2542167</v>
      </c>
      <c r="U56" s="47">
        <f>'歳出（目的別）'!G5</f>
        <v>2246851</v>
      </c>
      <c r="V56" s="47">
        <f>'歳出（目的別）'!H5</f>
        <v>2678959</v>
      </c>
      <c r="W56" s="47">
        <f>'歳出（目的別）'!I5</f>
        <v>3568276</v>
      </c>
      <c r="X56" s="47">
        <f>'歳出（目的別）'!J5</f>
        <v>2297021</v>
      </c>
      <c r="Y56" s="47">
        <f>'歳出（目的別）'!K5</f>
        <v>2132892</v>
      </c>
      <c r="Z56" s="47">
        <f>'歳出（目的別）'!L5</f>
        <v>2028476</v>
      </c>
      <c r="AA56" s="47">
        <f>'歳出（目的別）'!M5</f>
        <v>2163246</v>
      </c>
      <c r="AB56" s="47">
        <f>'歳出（目的別）'!N5</f>
        <v>2078704</v>
      </c>
      <c r="AC56" s="47">
        <f>'歳出（目的別）'!O5</f>
        <v>2111599</v>
      </c>
      <c r="AD56" s="47">
        <f>'歳出（目的別）'!P5</f>
        <v>2230695</v>
      </c>
      <c r="AE56" s="47">
        <f>'歳出（目的別）'!Q5</f>
        <v>2346405</v>
      </c>
      <c r="AF56" s="47">
        <f>'歳出（目的別）'!R5</f>
        <v>2835600</v>
      </c>
      <c r="AG56" s="47">
        <f>'歳出（目的別）'!S5</f>
        <v>2976600</v>
      </c>
      <c r="AH56" s="47">
        <f>'歳出（目的別）'!T5</f>
        <v>2729705</v>
      </c>
    </row>
    <row r="57" spans="16:34" ht="13.5">
      <c r="P57" t="s">
        <v>158</v>
      </c>
      <c r="Q57">
        <f>'歳出（目的別）'!B6</f>
        <v>1602071</v>
      </c>
      <c r="R57" s="47">
        <f>'歳出（目的別）'!D6</f>
        <v>1690885</v>
      </c>
      <c r="S57" s="47">
        <f>'歳出（目的別）'!E6</f>
        <v>2042696</v>
      </c>
      <c r="T57" s="47">
        <f>'歳出（目的別）'!F6</f>
        <v>2180384</v>
      </c>
      <c r="U57" s="47">
        <f>'歳出（目的別）'!G6</f>
        <v>2092352</v>
      </c>
      <c r="V57" s="47">
        <f>'歳出（目的別）'!H6</f>
        <v>2223226</v>
      </c>
      <c r="W57" s="47">
        <f>'歳出（目的別）'!I6</f>
        <v>2464222</v>
      </c>
      <c r="X57" s="47">
        <f>'歳出（目的別）'!J6</f>
        <v>3006844</v>
      </c>
      <c r="Y57" s="47">
        <f>'歳出（目的別）'!K6</f>
        <v>3247687</v>
      </c>
      <c r="Z57" s="47">
        <f>'歳出（目的別）'!L6</f>
        <v>3931346</v>
      </c>
      <c r="AA57" s="47">
        <f>'歳出（目的別）'!M6</f>
        <v>3092114</v>
      </c>
      <c r="AB57" s="47">
        <f>'歳出（目的別）'!N6</f>
        <v>3320803</v>
      </c>
      <c r="AC57" s="47">
        <f>'歳出（目的別）'!O6</f>
        <v>3551926</v>
      </c>
      <c r="AD57" s="47">
        <f>'歳出（目的別）'!P6</f>
        <v>3669913</v>
      </c>
      <c r="AE57" s="47">
        <f>'歳出（目的別）'!Q6</f>
        <v>3889015</v>
      </c>
      <c r="AF57" s="47">
        <f>'歳出（目的別）'!R6</f>
        <v>3949551</v>
      </c>
      <c r="AG57" s="47">
        <f>'歳出（目的別）'!S6</f>
        <v>4274402</v>
      </c>
      <c r="AH57" s="47">
        <f>'歳出（目的別）'!T6</f>
        <v>4461742</v>
      </c>
    </row>
    <row r="58" spans="16:34" ht="13.5">
      <c r="P58" t="s">
        <v>159</v>
      </c>
      <c r="Q58">
        <f>'歳出（目的別）'!B7</f>
        <v>1092701</v>
      </c>
      <c r="R58" s="47">
        <f>'歳出（目的別）'!D7</f>
        <v>2049308</v>
      </c>
      <c r="S58" s="47">
        <f>'歳出（目的別）'!E7</f>
        <v>1945245</v>
      </c>
      <c r="T58" s="47">
        <f>'歳出（目的別）'!F7</f>
        <v>1652799</v>
      </c>
      <c r="U58" s="47">
        <f>'歳出（目的別）'!G7</f>
        <v>2369461</v>
      </c>
      <c r="V58" s="47">
        <f>'歳出（目的別）'!H7</f>
        <v>4120046</v>
      </c>
      <c r="W58" s="47">
        <f>'歳出（目的別）'!I7</f>
        <v>2325625</v>
      </c>
      <c r="X58" s="47">
        <f>'歳出（目的別）'!J7</f>
        <v>2355466</v>
      </c>
      <c r="Y58" s="47">
        <f>'歳出（目的別）'!K7</f>
        <v>2553044</v>
      </c>
      <c r="Z58" s="47">
        <f>'歳出（目的別）'!L7</f>
        <v>2156365</v>
      </c>
      <c r="AA58" s="47">
        <f>'歳出（目的別）'!M7</f>
        <v>2042186</v>
      </c>
      <c r="AB58" s="47">
        <f>'歳出（目的別）'!N7</f>
        <v>1856376</v>
      </c>
      <c r="AC58" s="47">
        <f>'歳出（目的別）'!O7</f>
        <v>1664002</v>
      </c>
      <c r="AD58" s="47">
        <f>'歳出（目的別）'!P7</f>
        <v>1530096</v>
      </c>
      <c r="AE58" s="47">
        <f>'歳出（目的別）'!Q7</f>
        <v>1229757</v>
      </c>
      <c r="AF58" s="47">
        <f>'歳出（目的別）'!R7</f>
        <v>1409175</v>
      </c>
      <c r="AG58" s="47">
        <f>'歳出（目的別）'!S7</f>
        <v>1360397</v>
      </c>
      <c r="AH58" s="47">
        <f>'歳出（目的別）'!T7</f>
        <v>1363568</v>
      </c>
    </row>
    <row r="59" spans="16:34" ht="13.5">
      <c r="P59" t="s">
        <v>173</v>
      </c>
      <c r="Q59">
        <f>'歳出（目的別）'!B9</f>
        <v>953226</v>
      </c>
      <c r="R59" s="47">
        <f>'歳出（目的別）'!D9</f>
        <v>1254721</v>
      </c>
      <c r="S59" s="47">
        <f>'歳出（目的別）'!E9</f>
        <v>1482374</v>
      </c>
      <c r="T59" s="47">
        <f>'歳出（目的別）'!F9</f>
        <v>2052062</v>
      </c>
      <c r="U59" s="47">
        <f>'歳出（目的別）'!G9</f>
        <v>1192086</v>
      </c>
      <c r="V59" s="47">
        <f>'歳出（目的別）'!H9</f>
        <v>1457865</v>
      </c>
      <c r="W59" s="47">
        <f>'歳出（目的別）'!I9</f>
        <v>1808239</v>
      </c>
      <c r="X59" s="47">
        <f>'歳出（目的別）'!J9</f>
        <v>1725231</v>
      </c>
      <c r="Y59" s="47">
        <f>'歳出（目的別）'!K9</f>
        <v>1566996</v>
      </c>
      <c r="Z59" s="47">
        <f>'歳出（目的別）'!L9</f>
        <v>1473443</v>
      </c>
      <c r="AA59" s="47">
        <f>'歳出（目的別）'!M9</f>
        <v>1157655</v>
      </c>
      <c r="AB59" s="47">
        <f>'歳出（目的別）'!N9</f>
        <v>1183846</v>
      </c>
      <c r="AC59" s="47">
        <f>'歳出（目的別）'!O9</f>
        <v>1363781</v>
      </c>
      <c r="AD59" s="47">
        <f>'歳出（目的別）'!P9</f>
        <v>1005527</v>
      </c>
      <c r="AE59" s="47">
        <f>'歳出（目的別）'!Q9</f>
        <v>947842</v>
      </c>
      <c r="AF59" s="47">
        <f>'歳出（目的別）'!R9</f>
        <v>773001</v>
      </c>
      <c r="AG59" s="47">
        <f>'歳出（目的別）'!S9</f>
        <v>831280</v>
      </c>
      <c r="AH59" s="47">
        <f>'歳出（目的別）'!T9</f>
        <v>1486916</v>
      </c>
    </row>
    <row r="60" spans="16:34" ht="13.5">
      <c r="P60" t="s">
        <v>160</v>
      </c>
      <c r="Q60">
        <f>'歳出（目的別）'!B10</f>
        <v>754929</v>
      </c>
      <c r="R60" s="47">
        <f>'歳出（目的別）'!D10</f>
        <v>596453</v>
      </c>
      <c r="S60" s="47">
        <f>'歳出（目的別）'!E10</f>
        <v>579524</v>
      </c>
      <c r="T60" s="47">
        <f>'歳出（目的別）'!F10</f>
        <v>851841</v>
      </c>
      <c r="U60" s="47">
        <f>'歳出（目的別）'!G10</f>
        <v>839914</v>
      </c>
      <c r="V60" s="47">
        <f>'歳出（目的別）'!H10</f>
        <v>1016418</v>
      </c>
      <c r="W60" s="47">
        <f>'歳出（目的別）'!I10</f>
        <v>1147990</v>
      </c>
      <c r="X60" s="47">
        <f>'歳出（目的別）'!J10</f>
        <v>1038287</v>
      </c>
      <c r="Y60" s="47">
        <f>'歳出（目的別）'!K10</f>
        <v>926132</v>
      </c>
      <c r="Z60" s="47">
        <f>'歳出（目的別）'!L10</f>
        <v>818830</v>
      </c>
      <c r="AA60" s="47">
        <f>'歳出（目的別）'!M10</f>
        <v>945845</v>
      </c>
      <c r="AB60" s="47">
        <f>'歳出（目的別）'!N10</f>
        <v>1211925</v>
      </c>
      <c r="AC60" s="47">
        <f>'歳出（目的別）'!O10</f>
        <v>1064957</v>
      </c>
      <c r="AD60" s="47">
        <f>'歳出（目的別）'!P10</f>
        <v>1165074</v>
      </c>
      <c r="AE60" s="47">
        <f>'歳出（目的別）'!Q10</f>
        <v>910996</v>
      </c>
      <c r="AF60" s="47">
        <f>'歳出（目的別）'!R10</f>
        <v>1040662</v>
      </c>
      <c r="AG60" s="47">
        <f>'歳出（目的別）'!S10</f>
        <v>540800</v>
      </c>
      <c r="AH60" s="47">
        <f>'歳出（目的別）'!T10</f>
        <v>1285497</v>
      </c>
    </row>
    <row r="61" spans="16:34" ht="13.5">
      <c r="P61" t="s">
        <v>161</v>
      </c>
      <c r="Q61">
        <f>'歳出（目的別）'!B11</f>
        <v>3710712</v>
      </c>
      <c r="R61" s="47">
        <f>'歳出（目的別）'!D11</f>
        <v>5538686</v>
      </c>
      <c r="S61" s="47">
        <f>'歳出（目的別）'!E11</f>
        <v>5616837</v>
      </c>
      <c r="T61" s="47">
        <f>'歳出（目的別）'!F11</f>
        <v>6317278</v>
      </c>
      <c r="U61" s="47">
        <f>'歳出（目的別）'!G11</f>
        <v>6165076</v>
      </c>
      <c r="V61" s="47">
        <f>'歳出（目的別）'!H11</f>
        <v>5980049</v>
      </c>
      <c r="W61" s="47">
        <f>'歳出（目的別）'!I11</f>
        <v>6093527</v>
      </c>
      <c r="X61" s="47">
        <f>'歳出（目的別）'!J11</f>
        <v>7258567</v>
      </c>
      <c r="Y61" s="47">
        <f>'歳出（目的別）'!K11</f>
        <v>7228859</v>
      </c>
      <c r="Z61" s="47">
        <f>'歳出（目的別）'!L11</f>
        <v>7478583</v>
      </c>
      <c r="AA61" s="47">
        <f>'歳出（目的別）'!M11</f>
        <v>7074402</v>
      </c>
      <c r="AB61" s="47">
        <f>'歳出（目的別）'!N11</f>
        <v>6929108</v>
      </c>
      <c r="AC61" s="47">
        <f>'歳出（目的別）'!O11</f>
        <v>5799147</v>
      </c>
      <c r="AD61" s="47">
        <f>'歳出（目的別）'!P11</f>
        <v>5584856</v>
      </c>
      <c r="AE61" s="47">
        <f>'歳出（目的別）'!Q11</f>
        <v>5777758</v>
      </c>
      <c r="AF61" s="47">
        <f>'歳出（目的別）'!R11</f>
        <v>5253585</v>
      </c>
      <c r="AG61" s="47">
        <f>'歳出（目的別）'!S11</f>
        <v>5645630</v>
      </c>
      <c r="AH61" s="47">
        <f>'歳出（目的別）'!T11</f>
        <v>4570572</v>
      </c>
    </row>
    <row r="62" spans="16:34" ht="13.5">
      <c r="P62" t="s">
        <v>162</v>
      </c>
      <c r="Q62">
        <f>'歳出（目的別）'!B13</f>
        <v>3388186</v>
      </c>
      <c r="R62" s="47">
        <f>'歳出（目的別）'!D13</f>
        <v>2980773</v>
      </c>
      <c r="S62" s="47">
        <f>'歳出（目的別）'!E13</f>
        <v>4781781</v>
      </c>
      <c r="T62" s="47">
        <f>'歳出（目的別）'!F13</f>
        <v>2699433</v>
      </c>
      <c r="U62" s="47">
        <f>'歳出（目的別）'!G13</f>
        <v>2622868</v>
      </c>
      <c r="V62" s="47">
        <f>'歳出（目的別）'!H13</f>
        <v>2448476</v>
      </c>
      <c r="W62" s="47">
        <f>'歳出（目的別）'!I13</f>
        <v>2604292</v>
      </c>
      <c r="X62" s="47">
        <f>'歳出（目的別）'!J13</f>
        <v>2697455</v>
      </c>
      <c r="Y62" s="47">
        <f>'歳出（目的別）'!K13</f>
        <v>2673579</v>
      </c>
      <c r="Z62" s="47">
        <f>'歳出（目的別）'!L13</f>
        <v>3125775</v>
      </c>
      <c r="AA62" s="47">
        <f>'歳出（目的別）'!M13</f>
        <v>2361053</v>
      </c>
      <c r="AB62" s="47">
        <f>'歳出（目的別）'!N13</f>
        <v>2581479</v>
      </c>
      <c r="AC62" s="47">
        <f>'歳出（目的別）'!O13</f>
        <v>2330151</v>
      </c>
      <c r="AD62" s="47">
        <f>'歳出（目的別）'!P13</f>
        <v>2384367</v>
      </c>
      <c r="AE62" s="47">
        <f>'歳出（目的別）'!Q13</f>
        <v>2047849</v>
      </c>
      <c r="AF62" s="47">
        <f>'歳出（目的別）'!R13</f>
        <v>2146598</v>
      </c>
      <c r="AG62" s="47">
        <f>'歳出（目的別）'!S13</f>
        <v>2419010</v>
      </c>
      <c r="AH62" s="47">
        <f>'歳出（目的別）'!T13</f>
        <v>2592862</v>
      </c>
    </row>
    <row r="63" spans="16:34" ht="13.5">
      <c r="P63" t="s">
        <v>163</v>
      </c>
      <c r="Q63">
        <f>'歳出（目的別）'!B15</f>
        <v>1185009</v>
      </c>
      <c r="R63" s="47">
        <f>'歳出（目的別）'!D15</f>
        <v>1239962</v>
      </c>
      <c r="S63" s="47">
        <f>'歳出（目的別）'!E15</f>
        <v>1249308</v>
      </c>
      <c r="T63" s="47">
        <f>'歳出（目的別）'!F15</f>
        <v>1350248</v>
      </c>
      <c r="U63" s="47">
        <f>'歳出（目的別）'!G15</f>
        <v>1421024</v>
      </c>
      <c r="V63" s="47">
        <f>'歳出（目的別）'!H15</f>
        <v>1579424</v>
      </c>
      <c r="W63" s="47">
        <f>'歳出（目的別）'!I15</f>
        <v>1739964</v>
      </c>
      <c r="X63" s="47">
        <f>'歳出（目的別）'!J15</f>
        <v>1877509</v>
      </c>
      <c r="Y63" s="47">
        <f>'歳出（目的別）'!K15</f>
        <v>2202116</v>
      </c>
      <c r="Z63" s="47">
        <f>'歳出（目的別）'!L15</f>
        <v>2278593</v>
      </c>
      <c r="AA63" s="47">
        <f>'歳出（目的別）'!M15</f>
        <v>2459525</v>
      </c>
      <c r="AB63" s="47">
        <f>'歳出（目的別）'!N15</f>
        <v>2453679</v>
      </c>
      <c r="AC63" s="47">
        <f>'歳出（目的別）'!O15</f>
        <v>2593851</v>
      </c>
      <c r="AD63" s="47">
        <f>'歳出（目的別）'!P15</f>
        <v>2547330</v>
      </c>
      <c r="AE63" s="47">
        <f>'歳出（目的別）'!Q15</f>
        <v>2520782</v>
      </c>
      <c r="AF63" s="47">
        <f>'歳出（目的別）'!R15</f>
        <v>2356273</v>
      </c>
      <c r="AG63" s="47">
        <f>'歳出（目的別）'!S15</f>
        <v>2243083</v>
      </c>
      <c r="AH63" s="47">
        <f>'歳出（目的別）'!T15</f>
        <v>2315010</v>
      </c>
    </row>
    <row r="64" spans="16:34" ht="13.5">
      <c r="P64" t="s">
        <v>164</v>
      </c>
      <c r="Q64">
        <f>'歳出（目的別）'!B19</f>
        <v>16455823</v>
      </c>
      <c r="R64" s="47">
        <f>'歳出（目的別）'!D19</f>
        <v>18837308</v>
      </c>
      <c r="S64" s="47">
        <f>'歳出（目的別）'!E19</f>
        <v>20995228</v>
      </c>
      <c r="T64" s="47">
        <f>'歳出（目的別）'!F19</f>
        <v>20776991</v>
      </c>
      <c r="U64" s="47">
        <f>'歳出（目的別）'!G19</f>
        <v>20041003</v>
      </c>
      <c r="V64" s="47">
        <f>'歳出（目的別）'!H19</f>
        <v>22655851</v>
      </c>
      <c r="W64" s="47">
        <f>'歳出（目的別）'!I19</f>
        <v>23060611</v>
      </c>
      <c r="X64" s="47">
        <f>'歳出（目的別）'!J19</f>
        <v>23516017</v>
      </c>
      <c r="Y64" s="47">
        <f>'歳出（目的別）'!K19</f>
        <v>23870334</v>
      </c>
      <c r="Z64" s="47">
        <f>'歳出（目的別）'!L19</f>
        <v>25706003</v>
      </c>
      <c r="AA64" s="47">
        <f>'歳出（目的別）'!M19</f>
        <v>24163213</v>
      </c>
      <c r="AB64" s="47">
        <f>'歳出（目的別）'!N19</f>
        <v>23067421</v>
      </c>
      <c r="AC64" s="47">
        <f>'歳出（目的別）'!O19</f>
        <v>21912701</v>
      </c>
      <c r="AD64" s="47">
        <f>'歳出（目的別）'!P19</f>
        <v>21495423</v>
      </c>
      <c r="AE64" s="47">
        <f>'歳出（目的別）'!Q19</f>
        <v>21071976</v>
      </c>
      <c r="AF64" s="47">
        <f>'歳出（目的別）'!R19</f>
        <v>21340071</v>
      </c>
      <c r="AG64" s="47">
        <f>'歳出（目的別）'!S19</f>
        <v>21602552</v>
      </c>
      <c r="AH64" s="47">
        <f>'歳出（目的別）'!T19</f>
        <v>21980712</v>
      </c>
    </row>
    <row r="79" spans="13:34" ht="13.5">
      <c r="M79" s="39" t="str">
        <f>'財政指標'!$M$1</f>
        <v>真岡市</v>
      </c>
      <c r="P79">
        <f>'歳出（性質別）'!A3</f>
        <v>0</v>
      </c>
      <c r="Q79" t="str">
        <f>'歳出（性質別）'!B3</f>
        <v>８９（元）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９７(H9）</v>
      </c>
      <c r="Y79" t="str">
        <f>'歳出（性質別）'!K3</f>
        <v>９８(H10）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</row>
    <row r="80" spans="16:34" ht="13.5">
      <c r="P80" t="s">
        <v>165</v>
      </c>
      <c r="Q80">
        <f>'歳出（性質別）'!B19</f>
        <v>2094480</v>
      </c>
      <c r="R80" s="47">
        <f>'歳出（性質別）'!D19</f>
        <v>864238</v>
      </c>
      <c r="S80" s="47">
        <f>'歳出（性質別）'!E19</f>
        <v>990583</v>
      </c>
      <c r="T80" s="47">
        <f>'歳出（性質別）'!F19</f>
        <v>1415289</v>
      </c>
      <c r="U80" s="47">
        <f>'歳出（性質別）'!G19</f>
        <v>1117662</v>
      </c>
      <c r="V80" s="47">
        <f>'歳出（性質別）'!H19</f>
        <v>873574</v>
      </c>
      <c r="W80" s="47">
        <f>'歳出（性質別）'!I19</f>
        <v>1442265</v>
      </c>
      <c r="X80" s="47">
        <f>'歳出（性質別）'!J19</f>
        <v>483565</v>
      </c>
      <c r="Y80" s="47">
        <f>'歳出（性質別）'!K19</f>
        <v>997035</v>
      </c>
      <c r="Z80" s="47">
        <f>'歳出（性質別）'!L19</f>
        <v>1272688</v>
      </c>
      <c r="AA80" s="47">
        <f>'歳出（性質別）'!M19</f>
        <v>483606</v>
      </c>
      <c r="AB80" s="47">
        <f>'歳出（性質別）'!N19</f>
        <v>267145</v>
      </c>
      <c r="AC80" s="47">
        <f>'歳出（性質別）'!O19</f>
        <v>481916</v>
      </c>
      <c r="AD80" s="47">
        <f>'歳出（性質別）'!P19</f>
        <v>371551</v>
      </c>
      <c r="AE80" s="47">
        <f>'歳出（性質別）'!Q19</f>
        <v>341893</v>
      </c>
      <c r="AF80" s="47">
        <f>'歳出（性質別）'!R19</f>
        <v>232223</v>
      </c>
      <c r="AG80" s="47">
        <f>'歳出（性質別）'!S19</f>
        <v>485177</v>
      </c>
      <c r="AH80" s="47">
        <f>'歳出（性質別）'!T19</f>
        <v>1001209</v>
      </c>
    </row>
    <row r="81" spans="16:34" ht="13.5">
      <c r="P81" t="s">
        <v>166</v>
      </c>
      <c r="Q81">
        <f>'歳出（性質別）'!B20</f>
        <v>2814104</v>
      </c>
      <c r="R81" s="47">
        <f>'歳出（性質別）'!D20</f>
        <v>3965856</v>
      </c>
      <c r="S81" s="47">
        <f>'歳出（性質別）'!E20</f>
        <v>5374329</v>
      </c>
      <c r="T81" s="47">
        <f>'歳出（性質別）'!F20</f>
        <v>4236947</v>
      </c>
      <c r="U81" s="47">
        <f>'歳出（性質別）'!G20</f>
        <v>3274183</v>
      </c>
      <c r="V81" s="47">
        <f>'歳出（性質別）'!H20</f>
        <v>5225574</v>
      </c>
      <c r="W81" s="47">
        <f>'歳出（性質別）'!I20</f>
        <v>3842521</v>
      </c>
      <c r="X81" s="47">
        <f>'歳出（性質別）'!J20</f>
        <v>5014864</v>
      </c>
      <c r="Y81" s="47">
        <f>'歳出（性質別）'!K20</f>
        <v>4164600</v>
      </c>
      <c r="Z81" s="47">
        <f>'歳出（性質別）'!L20</f>
        <v>5329047</v>
      </c>
      <c r="AA81" s="47">
        <f>'歳出（性質別）'!M20</f>
        <v>4479004</v>
      </c>
      <c r="AB81" s="47">
        <f>'歳出（性質別）'!N20</f>
        <v>3335154</v>
      </c>
      <c r="AC81" s="47">
        <f>'歳出（性質別）'!O20</f>
        <v>3061100</v>
      </c>
      <c r="AD81" s="47">
        <f>'歳出（性質別）'!P20</f>
        <v>2761298</v>
      </c>
      <c r="AE81" s="47">
        <f>'歳出（性質別）'!Q20</f>
        <v>2857033</v>
      </c>
      <c r="AF81" s="47">
        <f>'歳出（性質別）'!R20</f>
        <v>2831940</v>
      </c>
      <c r="AG81" s="47">
        <f>'歳出（性質別）'!S20</f>
        <v>3295645</v>
      </c>
      <c r="AH81" s="47">
        <f>'歳出（性質別）'!T20</f>
        <v>2474709</v>
      </c>
    </row>
    <row r="95" spans="17:34" ht="13.5">
      <c r="Q95" t="str">
        <f>'財政指標'!C3</f>
        <v>８９（元）</v>
      </c>
      <c r="R95" t="str">
        <f>'財政指標'!E3</f>
        <v>９１（H3）</v>
      </c>
      <c r="S95" t="str">
        <f>'財政指標'!F3</f>
        <v>９２（H4）</v>
      </c>
      <c r="T95" t="str">
        <f>'財政指標'!G3</f>
        <v>９３（H5）</v>
      </c>
      <c r="U95" t="str">
        <f>'財政指標'!H3</f>
        <v>９４（H6）</v>
      </c>
      <c r="V95" t="str">
        <f>'財政指標'!I3</f>
        <v>９５（H7）</v>
      </c>
      <c r="W95" t="str">
        <f>'財政指標'!J3</f>
        <v>９６（H8）</v>
      </c>
      <c r="X95" t="str">
        <f>'財政指標'!K3</f>
        <v>９７（H9）</v>
      </c>
      <c r="Y95" t="str">
        <f>'財政指標'!L3</f>
        <v>９８(H10)</v>
      </c>
      <c r="Z95" t="str">
        <f>'財政指標'!M3</f>
        <v>９９(H11)</v>
      </c>
      <c r="AA95" t="str">
        <f>'財政指標'!N3</f>
        <v>００(H12)</v>
      </c>
      <c r="AB95" t="str">
        <f>'財政指標'!O3</f>
        <v>０１(H13)</v>
      </c>
      <c r="AC95" t="str">
        <f>'財政指標'!P3</f>
        <v>０２(H14)</v>
      </c>
      <c r="AD95" t="str">
        <f>'財政指標'!Q3</f>
        <v>０３(H15)</v>
      </c>
      <c r="AE95" t="str">
        <f>'財政指標'!R3</f>
        <v>０４(H16)</v>
      </c>
      <c r="AF95" t="str">
        <f>'財政指標'!S3</f>
        <v>０５(H17)</v>
      </c>
      <c r="AG95" t="str">
        <f>'財政指標'!T3</f>
        <v>０６(H18)</v>
      </c>
      <c r="AH95" t="str">
        <f>'財政指標'!U3</f>
        <v>０７(H19)</v>
      </c>
    </row>
    <row r="96" spans="16:34" ht="13.5">
      <c r="P96" t="s">
        <v>147</v>
      </c>
      <c r="Q96">
        <f>'財政指標'!C6</f>
        <v>16455823</v>
      </c>
      <c r="R96" s="47">
        <f>'財政指標'!E6</f>
        <v>18837308</v>
      </c>
      <c r="S96" s="47">
        <f>'財政指標'!F6</f>
        <v>20995228</v>
      </c>
      <c r="T96" s="47">
        <f>'財政指標'!G6</f>
        <v>20776991</v>
      </c>
      <c r="U96" s="47">
        <f>'財政指標'!H6</f>
        <v>20041003</v>
      </c>
      <c r="V96" s="47">
        <f>'財政指標'!I6</f>
        <v>22655851</v>
      </c>
      <c r="W96" s="47">
        <f>'財政指標'!J6</f>
        <v>23060611</v>
      </c>
      <c r="X96" s="47">
        <f>'財政指標'!K6</f>
        <v>23516017</v>
      </c>
      <c r="Y96" s="47">
        <f>'財政指標'!L6</f>
        <v>23870334</v>
      </c>
      <c r="Z96" s="47">
        <f>'財政指標'!M6</f>
        <v>25706004</v>
      </c>
      <c r="AA96" s="47">
        <f>'財政指標'!N6</f>
        <v>24163213</v>
      </c>
      <c r="AB96" s="47">
        <f>'財政指標'!O6</f>
        <v>23067421</v>
      </c>
      <c r="AC96" s="47">
        <f>'財政指標'!P6</f>
        <v>21912698</v>
      </c>
      <c r="AD96" s="47">
        <f>'財政指標'!Q6</f>
        <v>21495423</v>
      </c>
      <c r="AE96" s="47">
        <f>'財政指標'!R6</f>
        <v>21071972</v>
      </c>
      <c r="AF96" s="47">
        <f>'財政指標'!S6</f>
        <v>21340067</v>
      </c>
      <c r="AG96" s="47">
        <f>'財政指標'!T6</f>
        <v>21602550</v>
      </c>
      <c r="AH96" s="47">
        <f>'財政指標'!U6</f>
        <v>21980710</v>
      </c>
    </row>
    <row r="97" spans="16:34" ht="13.5">
      <c r="P97" t="s">
        <v>148</v>
      </c>
      <c r="Q97">
        <f>'財政指標'!B31</f>
        <v>0</v>
      </c>
      <c r="R97" s="47">
        <f>'財政指標'!E31</f>
        <v>10347748</v>
      </c>
      <c r="S97" s="47">
        <f>'財政指標'!F31</f>
        <v>11706731</v>
      </c>
      <c r="T97" s="47">
        <f>'財政指標'!G31</f>
        <v>12266981</v>
      </c>
      <c r="U97" s="47">
        <f>'財政指標'!H31</f>
        <v>13297992</v>
      </c>
      <c r="V97" s="47">
        <f>'財政指標'!I31</f>
        <v>15689172</v>
      </c>
      <c r="W97" s="47">
        <f>'財政指標'!J31</f>
        <v>16947435</v>
      </c>
      <c r="X97" s="47">
        <f>'財政指標'!K31</f>
        <v>18315833</v>
      </c>
      <c r="Y97" s="47">
        <f>'財政指標'!L31</f>
        <v>19231369</v>
      </c>
      <c r="Z97" s="47">
        <f>'財政指標'!M31</f>
        <v>21151429</v>
      </c>
      <c r="AA97" s="47">
        <f>'財政指標'!N31</f>
        <v>21119719</v>
      </c>
      <c r="AB97" s="47">
        <f>'財政指標'!O31</f>
        <v>21272792</v>
      </c>
      <c r="AC97" s="47">
        <f>'財政指標'!P31</f>
        <v>21248179</v>
      </c>
      <c r="AD97" s="47">
        <f>'財政指標'!Q31</f>
        <v>21438695</v>
      </c>
      <c r="AE97" s="47">
        <f>'財政指標'!R31</f>
        <v>21284708</v>
      </c>
      <c r="AF97" s="47">
        <f>'財政指標'!S31</f>
        <v>21411260</v>
      </c>
      <c r="AG97" s="47">
        <f>'財政指標'!T31</f>
        <v>20553702</v>
      </c>
      <c r="AH97" s="47">
        <f>'財政指標'!U31</f>
        <v>19216712</v>
      </c>
    </row>
  </sheetData>
  <printOptions/>
  <pageMargins left="0.7874015748031497" right="0.7874015748031497" top="0.86" bottom="0.73" header="0.49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2009-09-08T02:02:54Z</cp:lastPrinted>
  <dcterms:created xsi:type="dcterms:W3CDTF">2002-01-04T12:12:41Z</dcterms:created>
  <dcterms:modified xsi:type="dcterms:W3CDTF">2009-09-08T07:13:11Z</dcterms:modified>
  <cp:category/>
  <cp:version/>
  <cp:contentType/>
  <cp:contentStatus/>
</cp:coreProperties>
</file>