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6" documentId="10_ncr:8100000_{EA7A5ED1-92BE-4A70-8C98-845C87109344}" xr6:coauthVersionLast="47" xr6:coauthVersionMax="47" xr10:uidLastSave="{1A7F5AA8-4574-49AD-A2FE-A801C4D0DE6E}"/>
  <bookViews>
    <workbookView xWindow="-108" yWindow="-108" windowWidth="23256" windowHeight="12576" tabRatio="505" xr2:uid="{00000000-000D-0000-FFFF-FFFF00000000}"/>
  </bookViews>
  <sheets>
    <sheet name="財政指標" sheetId="4" r:id="rId1"/>
    <sheet name="指標・旧真岡市" sheetId="12" state="hidden" r:id="rId2"/>
    <sheet name="指標・旧二宮町" sheetId="11" state="hidden" r:id="rId3"/>
    <sheet name="歳入" sheetId="1" r:id="rId4"/>
    <sheet name="歳入・旧真岡市" sheetId="14" state="hidden" r:id="rId5"/>
    <sheet name="歳入・旧二宮町" sheetId="13" state="hidden" r:id="rId6"/>
    <sheet name="税" sheetId="2" r:id="rId7"/>
    <sheet name="税・旧真岡市" sheetId="16" state="hidden" r:id="rId8"/>
    <sheet name="税・旧二宮町" sheetId="15" state="hidden" r:id="rId9"/>
    <sheet name="歳出（性質別）" sheetId="5" r:id="rId10"/>
    <sheet name="性質・旧真岡市" sheetId="17" state="hidden" r:id="rId11"/>
    <sheet name="性質・旧二宮町" sheetId="18" state="hidden" r:id="rId12"/>
    <sheet name="歳出（目的別）" sheetId="3" r:id="rId13"/>
    <sheet name="目的・旧真岡市" sheetId="20" state="hidden" r:id="rId14"/>
    <sheet name="目的・旧二宮町" sheetId="19" state="hidden" r:id="rId15"/>
    <sheet name="グラフ" sheetId="9" r:id="rId16"/>
  </sheets>
  <externalReferences>
    <externalReference r:id="rId17"/>
    <externalReference r:id="rId18"/>
  </externalReferences>
  <definedNames>
    <definedName name="_xlnm.Print_Area" localSheetId="15">グラフ!$A$1:$N$234</definedName>
    <definedName name="_xlnm.Print_Area" localSheetId="9">'歳出（性質別）'!$A$1:$AF$54</definedName>
    <definedName name="_xlnm.Print_Area" localSheetId="12">'歳出（目的別）'!$A$1:$AF$48</definedName>
    <definedName name="_xlnm.Print_Area" localSheetId="3">歳入!$A$1:$AF$74</definedName>
    <definedName name="_xlnm.Print_Area" localSheetId="6">税!$A$1:$AF$51</definedName>
    <definedName name="_xlnm.Print_Titles" localSheetId="9">'歳出（性質別）'!$A:$A</definedName>
    <definedName name="_xlnm.Print_Titles" localSheetId="12">'歳出（目的別）'!$A:$A</definedName>
    <definedName name="_xlnm.Print_Titles" localSheetId="3">歳入!$A:$A</definedName>
    <definedName name="_xlnm.Print_Titles" localSheetId="0">財政指標!$A:$B</definedName>
    <definedName name="_xlnm.Print_Titles" localSheetId="6">税!$A:$A</definedName>
  </definedNames>
  <calcPr calcId="181029"/>
</workbook>
</file>

<file path=xl/calcChain.xml><?xml version="1.0" encoding="utf-8"?>
<calcChain xmlns="http://schemas.openxmlformats.org/spreadsheetml/2006/main">
  <c r="K30" i="3" l="1"/>
  <c r="U30" i="3"/>
  <c r="AE30" i="3"/>
  <c r="U1" i="3"/>
  <c r="U30" i="5"/>
  <c r="K30" i="5"/>
  <c r="AE30" i="5"/>
  <c r="U1" i="5"/>
  <c r="AE30" i="2"/>
  <c r="U30" i="2"/>
  <c r="K30" i="2"/>
  <c r="U1" i="2"/>
  <c r="AE38" i="1"/>
  <c r="U38" i="1"/>
  <c r="K38" i="1"/>
  <c r="U1" i="1"/>
  <c r="AT202" i="9"/>
  <c r="AT201" i="9"/>
  <c r="AT200" i="9"/>
  <c r="AT199" i="9"/>
  <c r="AT162" i="9"/>
  <c r="AT161" i="9"/>
  <c r="AT160" i="9"/>
  <c r="AT130" i="9"/>
  <c r="AT129" i="9"/>
  <c r="AT128" i="9"/>
  <c r="AT127" i="9"/>
  <c r="AT126" i="9"/>
  <c r="AT125" i="9"/>
  <c r="AT124" i="9"/>
  <c r="AT123" i="9"/>
  <c r="AT122" i="9"/>
  <c r="AT121" i="9"/>
  <c r="AT89" i="9"/>
  <c r="AT88" i="9"/>
  <c r="AT87" i="9"/>
  <c r="AT86" i="9"/>
  <c r="AT85" i="9"/>
  <c r="AT84" i="9"/>
  <c r="AT83" i="9"/>
  <c r="AT82" i="9"/>
  <c r="AT81" i="9"/>
  <c r="AT46" i="9"/>
  <c r="AT45" i="9"/>
  <c r="AT44" i="9"/>
  <c r="AT43" i="9"/>
  <c r="AT7" i="9"/>
  <c r="AT6" i="9"/>
  <c r="AT5" i="9"/>
  <c r="AT4" i="9"/>
  <c r="AT3" i="9"/>
  <c r="AT2" i="9"/>
  <c r="AF44" i="3"/>
  <c r="AF41" i="3"/>
  <c r="AF34" i="3"/>
  <c r="AF33" i="3"/>
  <c r="AF19" i="3"/>
  <c r="AF43" i="3" s="1"/>
  <c r="AF3" i="3"/>
  <c r="AF32" i="3" s="1"/>
  <c r="AF32" i="5"/>
  <c r="AE33" i="5"/>
  <c r="AF33" i="5"/>
  <c r="AF24" i="5"/>
  <c r="AF22" i="5"/>
  <c r="AF25" i="5" s="1"/>
  <c r="AF3" i="5"/>
  <c r="AF17" i="2"/>
  <c r="AF22" i="2" s="1"/>
  <c r="AF3" i="2"/>
  <c r="AF32" i="2" s="1"/>
  <c r="AF37" i="1"/>
  <c r="AF74" i="1" s="1"/>
  <c r="AF36" i="1"/>
  <c r="AF35" i="1"/>
  <c r="AF34" i="1"/>
  <c r="AF33" i="1"/>
  <c r="AF69" i="1" s="1"/>
  <c r="AF3" i="1"/>
  <c r="AT1" i="9" s="1"/>
  <c r="AG33" i="4"/>
  <c r="AG27" i="4"/>
  <c r="AG15" i="4"/>
  <c r="AF40" i="1" l="1"/>
  <c r="AT42" i="9"/>
  <c r="AF40" i="3"/>
  <c r="AF35" i="3"/>
  <c r="AF45" i="3"/>
  <c r="AF38" i="3"/>
  <c r="AF46" i="3"/>
  <c r="AF39" i="3"/>
  <c r="AF47" i="3"/>
  <c r="AF36" i="3"/>
  <c r="AF42" i="3"/>
  <c r="AF37" i="3"/>
  <c r="AF23" i="5"/>
  <c r="AF45" i="2"/>
  <c r="AF39" i="2"/>
  <c r="AF33" i="2"/>
  <c r="AF50" i="2"/>
  <c r="AF44" i="2"/>
  <c r="AF38" i="2"/>
  <c r="AF49" i="2"/>
  <c r="AF43" i="2"/>
  <c r="AF37" i="2"/>
  <c r="AF46" i="2"/>
  <c r="AF48" i="2"/>
  <c r="AF42" i="2"/>
  <c r="AF36" i="2"/>
  <c r="AF40" i="2"/>
  <c r="AF34" i="2"/>
  <c r="AF47" i="2"/>
  <c r="AF41" i="2"/>
  <c r="AF35" i="2"/>
  <c r="AF71" i="1"/>
  <c r="AF72" i="1"/>
  <c r="AF73" i="1"/>
  <c r="AF46" i="1"/>
  <c r="AF52" i="1"/>
  <c r="AF58" i="1"/>
  <c r="AF64" i="1"/>
  <c r="AF41" i="1"/>
  <c r="AF47" i="1"/>
  <c r="AF53" i="1"/>
  <c r="AF59" i="1"/>
  <c r="AF65" i="1"/>
  <c r="AF42" i="1"/>
  <c r="AF48" i="1"/>
  <c r="AF54" i="1"/>
  <c r="AF60" i="1"/>
  <c r="AF66" i="1"/>
  <c r="AF43" i="1"/>
  <c r="AF49" i="1"/>
  <c r="AF55" i="1"/>
  <c r="AF61" i="1"/>
  <c r="AF67" i="1"/>
  <c r="AF44" i="1"/>
  <c r="AF50" i="1"/>
  <c r="AF56" i="1"/>
  <c r="AF62" i="1"/>
  <c r="AF68" i="1"/>
  <c r="AF45" i="1"/>
  <c r="AF51" i="1"/>
  <c r="AF57" i="1"/>
  <c r="AF63" i="1"/>
  <c r="AF48" i="3" l="1"/>
  <c r="AF49" i="5"/>
  <c r="AF43" i="5"/>
  <c r="AF37" i="5"/>
  <c r="AF48" i="5"/>
  <c r="AF42" i="5"/>
  <c r="AF36" i="5"/>
  <c r="AF47" i="5"/>
  <c r="AF41" i="5"/>
  <c r="AF35" i="5"/>
  <c r="AF46" i="5"/>
  <c r="AF40" i="5"/>
  <c r="AF34" i="5"/>
  <c r="AF45" i="5"/>
  <c r="AF39" i="5"/>
  <c r="AF50" i="5"/>
  <c r="AF44" i="5"/>
  <c r="AF38" i="5"/>
  <c r="AF51" i="5"/>
  <c r="AF51" i="2"/>
  <c r="AF70" i="1"/>
  <c r="AS202" i="9"/>
  <c r="AS201" i="9"/>
  <c r="AS200" i="9"/>
  <c r="AS199" i="9"/>
  <c r="AS162" i="9"/>
  <c r="AS161" i="9"/>
  <c r="AS160" i="9"/>
  <c r="AS130" i="9"/>
  <c r="AS129" i="9"/>
  <c r="AS128" i="9"/>
  <c r="AS127" i="9"/>
  <c r="AS126" i="9"/>
  <c r="AS125" i="9"/>
  <c r="AS124" i="9"/>
  <c r="AS123" i="9"/>
  <c r="AS122" i="9"/>
  <c r="AS89" i="9"/>
  <c r="AS88" i="9"/>
  <c r="AS87" i="9"/>
  <c r="AS86" i="9"/>
  <c r="AS85" i="9"/>
  <c r="AS84" i="9"/>
  <c r="AS83" i="9"/>
  <c r="AS82" i="9"/>
  <c r="AS81" i="9"/>
  <c r="AS46" i="9"/>
  <c r="AS45" i="9"/>
  <c r="AS44" i="9"/>
  <c r="AS43" i="9"/>
  <c r="AS42" i="9"/>
  <c r="AS7" i="9"/>
  <c r="AS6" i="9"/>
  <c r="AS5" i="9"/>
  <c r="AS4" i="9"/>
  <c r="AS3" i="9"/>
  <c r="AS2" i="9"/>
  <c r="AS1" i="9"/>
  <c r="AE19" i="3"/>
  <c r="AE46" i="3" s="1"/>
  <c r="AE3" i="3"/>
  <c r="AE32" i="3" s="1"/>
  <c r="AD32" i="5"/>
  <c r="AE3" i="5"/>
  <c r="AE32" i="5" s="1"/>
  <c r="AE25" i="5"/>
  <c r="AE24" i="5"/>
  <c r="AE23" i="5"/>
  <c r="AE50" i="5" s="1"/>
  <c r="AE22" i="5"/>
  <c r="AE3" i="2"/>
  <c r="AE32" i="2" s="1"/>
  <c r="AE17" i="2"/>
  <c r="AE40" i="1"/>
  <c r="AE3" i="1"/>
  <c r="AE37" i="1"/>
  <c r="AE36" i="1"/>
  <c r="AE35" i="1"/>
  <c r="AE34" i="1"/>
  <c r="AE33" i="1"/>
  <c r="AE68" i="1" s="1"/>
  <c r="AF33" i="4"/>
  <c r="AF27" i="4"/>
  <c r="AF15" i="4"/>
  <c r="AS121" i="9" l="1"/>
  <c r="AF54" i="5"/>
  <c r="AF53" i="5"/>
  <c r="AF52" i="5"/>
  <c r="AE33" i="3"/>
  <c r="AE35" i="3"/>
  <c r="AE37" i="3"/>
  <c r="AE39" i="3"/>
  <c r="AE41" i="3"/>
  <c r="AE43" i="3"/>
  <c r="AE45" i="3"/>
  <c r="AE47" i="3"/>
  <c r="AE34" i="3"/>
  <c r="AE36" i="3"/>
  <c r="AE38" i="3"/>
  <c r="AE40" i="3"/>
  <c r="AE42" i="3"/>
  <c r="AE44" i="3"/>
  <c r="AE41" i="5"/>
  <c r="AE35" i="5"/>
  <c r="AE37" i="5"/>
  <c r="AE39" i="5"/>
  <c r="AE43" i="5"/>
  <c r="AE45" i="5"/>
  <c r="AE47" i="5"/>
  <c r="AE49" i="5"/>
  <c r="AE51" i="5"/>
  <c r="AE34" i="5"/>
  <c r="AE36" i="5"/>
  <c r="AE38" i="5"/>
  <c r="AE40" i="5"/>
  <c r="AE42" i="5"/>
  <c r="AE44" i="5"/>
  <c r="AE46" i="5"/>
  <c r="AE48" i="5"/>
  <c r="AE22" i="2"/>
  <c r="AE72" i="1"/>
  <c r="AE74" i="1"/>
  <c r="AE71" i="1"/>
  <c r="AE73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AE65" i="1"/>
  <c r="AE67" i="1"/>
  <c r="AE69" i="1"/>
  <c r="AE42" i="1"/>
  <c r="AE44" i="1"/>
  <c r="AE46" i="1"/>
  <c r="AE48" i="1"/>
  <c r="AE50" i="1"/>
  <c r="AE52" i="1"/>
  <c r="AE54" i="1"/>
  <c r="AE56" i="1"/>
  <c r="AE58" i="1"/>
  <c r="AE60" i="1"/>
  <c r="AE62" i="1"/>
  <c r="AE64" i="1"/>
  <c r="AE66" i="1"/>
  <c r="AR202" i="9"/>
  <c r="AR201" i="9"/>
  <c r="AR200" i="9"/>
  <c r="AR199" i="9"/>
  <c r="AR162" i="9"/>
  <c r="AR161" i="9"/>
  <c r="AR160" i="9"/>
  <c r="AR129" i="9"/>
  <c r="AR128" i="9"/>
  <c r="AR127" i="9"/>
  <c r="AR126" i="9"/>
  <c r="AR125" i="9"/>
  <c r="AR124" i="9"/>
  <c r="AR123" i="9"/>
  <c r="AR122" i="9"/>
  <c r="AR121" i="9"/>
  <c r="AR89" i="9"/>
  <c r="AR88" i="9"/>
  <c r="AR87" i="9"/>
  <c r="AR86" i="9"/>
  <c r="AR85" i="9"/>
  <c r="AR84" i="9"/>
  <c r="AR83" i="9"/>
  <c r="AR82" i="9"/>
  <c r="AR81" i="9"/>
  <c r="AR46" i="9"/>
  <c r="AR45" i="9"/>
  <c r="AR44" i="9"/>
  <c r="AR43" i="9"/>
  <c r="AR42" i="9"/>
  <c r="AR6" i="9"/>
  <c r="AR5" i="9"/>
  <c r="AR4" i="9"/>
  <c r="AR3" i="9"/>
  <c r="AR2" i="9"/>
  <c r="AR1" i="9"/>
  <c r="AE1" i="3"/>
  <c r="AD19" i="3"/>
  <c r="AD43" i="3" s="1"/>
  <c r="AE1" i="5"/>
  <c r="AD24" i="5"/>
  <c r="AD22" i="5"/>
  <c r="AD23" i="5" s="1"/>
  <c r="AD17" i="2"/>
  <c r="AD4" i="2"/>
  <c r="AE1" i="1"/>
  <c r="AD37" i="1"/>
  <c r="AD36" i="1"/>
  <c r="AD35" i="1"/>
  <c r="AD34" i="1"/>
  <c r="AD33" i="1"/>
  <c r="AD69" i="1" s="1"/>
  <c r="AE33" i="4"/>
  <c r="AE27" i="4"/>
  <c r="AE15" i="4"/>
  <c r="AD35" i="3" l="1"/>
  <c r="AD42" i="3"/>
  <c r="AD36" i="3"/>
  <c r="AD44" i="3"/>
  <c r="AR130" i="9"/>
  <c r="AE48" i="3"/>
  <c r="AE54" i="5"/>
  <c r="AE52" i="5"/>
  <c r="AE53" i="5"/>
  <c r="AE49" i="2"/>
  <c r="AE47" i="2"/>
  <c r="AE45" i="2"/>
  <c r="AE43" i="2"/>
  <c r="AE41" i="2"/>
  <c r="AE39" i="2"/>
  <c r="AE37" i="2"/>
  <c r="AE35" i="2"/>
  <c r="AE50" i="2"/>
  <c r="AE48" i="2"/>
  <c r="AE46" i="2"/>
  <c r="AE44" i="2"/>
  <c r="AE42" i="2"/>
  <c r="AE40" i="2"/>
  <c r="AE38" i="2"/>
  <c r="AE36" i="2"/>
  <c r="AE34" i="2"/>
  <c r="AE33" i="2"/>
  <c r="AE51" i="2" s="1"/>
  <c r="AR7" i="9"/>
  <c r="AE70" i="1"/>
  <c r="AD38" i="3"/>
  <c r="AD45" i="3"/>
  <c r="AD39" i="3"/>
  <c r="AD46" i="3"/>
  <c r="AD33" i="3"/>
  <c r="AD40" i="3"/>
  <c r="AD47" i="3"/>
  <c r="AD34" i="3"/>
  <c r="AD41" i="3"/>
  <c r="AD37" i="3"/>
  <c r="AD48" i="5"/>
  <c r="AD42" i="5"/>
  <c r="AD36" i="5"/>
  <c r="AD47" i="5"/>
  <c r="AD41" i="5"/>
  <c r="AD35" i="5"/>
  <c r="AD46" i="5"/>
  <c r="AD49" i="5"/>
  <c r="AD43" i="5"/>
  <c r="AD37" i="5"/>
  <c r="AD40" i="5"/>
  <c r="AD34" i="5"/>
  <c r="AD45" i="5"/>
  <c r="AD39" i="5"/>
  <c r="AD33" i="5"/>
  <c r="AD50" i="5"/>
  <c r="AD44" i="5"/>
  <c r="AD38" i="5"/>
  <c r="AD51" i="5"/>
  <c r="AD25" i="5"/>
  <c r="AD22" i="2"/>
  <c r="AD33" i="2" s="1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48" i="3" l="1"/>
  <c r="AD53" i="5"/>
  <c r="AD52" i="5"/>
  <c r="AD54" i="5"/>
  <c r="AD46" i="2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70" i="1"/>
  <c r="AD51" i="2" l="1"/>
  <c r="AQ45" i="9" l="1"/>
  <c r="AQ44" i="9"/>
  <c r="AQ42" i="9"/>
  <c r="AQ202" i="9"/>
  <c r="AP202" i="9"/>
  <c r="AO202" i="9"/>
  <c r="AN202" i="9"/>
  <c r="AM202" i="9"/>
  <c r="AL202" i="9"/>
  <c r="AK202" i="9"/>
  <c r="AJ202" i="9"/>
  <c r="AI202" i="9"/>
  <c r="P202" i="9"/>
  <c r="M196" i="9"/>
  <c r="M157" i="9"/>
  <c r="M118" i="9"/>
  <c r="AQ201" i="9"/>
  <c r="AQ200" i="9"/>
  <c r="AQ199" i="9"/>
  <c r="AQ162" i="9"/>
  <c r="AQ161" i="9"/>
  <c r="AQ160" i="9"/>
  <c r="AQ129" i="9"/>
  <c r="AQ128" i="9"/>
  <c r="AQ127" i="9"/>
  <c r="AQ126" i="9"/>
  <c r="AQ125" i="9"/>
  <c r="AQ124" i="9"/>
  <c r="AQ123" i="9"/>
  <c r="AQ122" i="9"/>
  <c r="AQ121" i="9"/>
  <c r="AQ88" i="9"/>
  <c r="AQ87" i="9"/>
  <c r="AQ86" i="9"/>
  <c r="AQ85" i="9"/>
  <c r="AQ84" i="9"/>
  <c r="AQ83" i="9"/>
  <c r="AQ82" i="9"/>
  <c r="AQ81" i="9"/>
  <c r="AQ6" i="9"/>
  <c r="AQ5" i="9"/>
  <c r="AQ4" i="9"/>
  <c r="AQ3" i="9"/>
  <c r="AQ2" i="9"/>
  <c r="AQ1" i="9"/>
  <c r="AC19" i="3" l="1"/>
  <c r="AC24" i="5"/>
  <c r="AC22" i="5"/>
  <c r="AC23" i="5" s="1"/>
  <c r="AC17" i="2"/>
  <c r="AC4" i="2"/>
  <c r="AQ43" i="9" s="1"/>
  <c r="AC37" i="1"/>
  <c r="AC36" i="1"/>
  <c r="AC35" i="1"/>
  <c r="AC34" i="1"/>
  <c r="AC33" i="1"/>
  <c r="AD33" i="4"/>
  <c r="AD27" i="4"/>
  <c r="AD15" i="4"/>
  <c r="AP201" i="9"/>
  <c r="AO201" i="9"/>
  <c r="AN201" i="9"/>
  <c r="AM201" i="9"/>
  <c r="AP200" i="9"/>
  <c r="AO200" i="9"/>
  <c r="AN200" i="9"/>
  <c r="AM200" i="9"/>
  <c r="AP199" i="9"/>
  <c r="AO199" i="9"/>
  <c r="AN199" i="9"/>
  <c r="AM199" i="9"/>
  <c r="AP162" i="9"/>
  <c r="AO162" i="9"/>
  <c r="AN162" i="9"/>
  <c r="AM162" i="9"/>
  <c r="AP161" i="9"/>
  <c r="AO161" i="9"/>
  <c r="AN161" i="9"/>
  <c r="AM161" i="9"/>
  <c r="AP160" i="9"/>
  <c r="AO160" i="9"/>
  <c r="AN160" i="9"/>
  <c r="AM160" i="9"/>
  <c r="AP129" i="9"/>
  <c r="AO129" i="9"/>
  <c r="AN129" i="9"/>
  <c r="AM129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88" i="9"/>
  <c r="AO88" i="9"/>
  <c r="AN88" i="9"/>
  <c r="AM88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Z33" i="1"/>
  <c r="Z69" i="1" s="1"/>
  <c r="AB19" i="3"/>
  <c r="AB47" i="3" s="1"/>
  <c r="AA19" i="3"/>
  <c r="AA47" i="3" s="1"/>
  <c r="Z19" i="3"/>
  <c r="Z47" i="3" s="1"/>
  <c r="Y19" i="3"/>
  <c r="Y47" i="3" s="1"/>
  <c r="AB24" i="5"/>
  <c r="AA24" i="5"/>
  <c r="Z24" i="5"/>
  <c r="Y24" i="5"/>
  <c r="AB22" i="5"/>
  <c r="AA22" i="5"/>
  <c r="AA25" i="5" s="1"/>
  <c r="Z22" i="5"/>
  <c r="Y22" i="5"/>
  <c r="AB4" i="2"/>
  <c r="AP43" i="9" s="1"/>
  <c r="AA4" i="2"/>
  <c r="AO43" i="9" s="1"/>
  <c r="Z4" i="2"/>
  <c r="AN43" i="9" s="1"/>
  <c r="Y4" i="2"/>
  <c r="AM43" i="9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C50" i="5" l="1"/>
  <c r="AQ89" i="9"/>
  <c r="AC25" i="5"/>
  <c r="AN7" i="9"/>
  <c r="AC69" i="1"/>
  <c r="AQ7" i="9"/>
  <c r="AC46" i="3"/>
  <c r="AQ130" i="9"/>
  <c r="AN130" i="9"/>
  <c r="AP130" i="9"/>
  <c r="AC33" i="3"/>
  <c r="AC35" i="3"/>
  <c r="AC37" i="3"/>
  <c r="AC39" i="3"/>
  <c r="AC41" i="3"/>
  <c r="AC43" i="3"/>
  <c r="AC45" i="3"/>
  <c r="AC47" i="3"/>
  <c r="AC34" i="3"/>
  <c r="AC36" i="3"/>
  <c r="AC38" i="3"/>
  <c r="AC40" i="3"/>
  <c r="AC42" i="3"/>
  <c r="AC44" i="3"/>
  <c r="AC33" i="5"/>
  <c r="AC35" i="5"/>
  <c r="AC37" i="5"/>
  <c r="AC39" i="5"/>
  <c r="AC41" i="5"/>
  <c r="AC43" i="5"/>
  <c r="AC45" i="5"/>
  <c r="AC47" i="5"/>
  <c r="AC49" i="5"/>
  <c r="AC51" i="5"/>
  <c r="AC34" i="5"/>
  <c r="AC36" i="5"/>
  <c r="AC38" i="5"/>
  <c r="AC40" i="5"/>
  <c r="AC42" i="5"/>
  <c r="AC44" i="5"/>
  <c r="AC46" i="5"/>
  <c r="AC48" i="5"/>
  <c r="AC22" i="2"/>
  <c r="AC47" i="2" s="1"/>
  <c r="AC35" i="2"/>
  <c r="AC34" i="2"/>
  <c r="AC40" i="2"/>
  <c r="AC42" i="2"/>
  <c r="AC46" i="2"/>
  <c r="AC48" i="2"/>
  <c r="AC74" i="1"/>
  <c r="AC42" i="1"/>
  <c r="AC46" i="1"/>
  <c r="AC50" i="1"/>
  <c r="AC54" i="1"/>
  <c r="AC58" i="1"/>
  <c r="AC62" i="1"/>
  <c r="AC66" i="1"/>
  <c r="AC72" i="1"/>
  <c r="AC71" i="1"/>
  <c r="AC73" i="1"/>
  <c r="AC44" i="1"/>
  <c r="AC48" i="1"/>
  <c r="AC52" i="1"/>
  <c r="AC56" i="1"/>
  <c r="AC60" i="1"/>
  <c r="AC64" i="1"/>
  <c r="AC68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P7" i="9"/>
  <c r="AM7" i="9"/>
  <c r="AO7" i="9"/>
  <c r="AM130" i="9"/>
  <c r="AO130" i="9"/>
  <c r="AB71" i="1"/>
  <c r="AB72" i="1"/>
  <c r="AB73" i="1"/>
  <c r="AB74" i="1"/>
  <c r="AA71" i="1"/>
  <c r="AA74" i="1"/>
  <c r="AA72" i="1"/>
  <c r="AA73" i="1"/>
  <c r="Z48" i="1"/>
  <c r="Z71" i="1"/>
  <c r="Z72" i="1"/>
  <c r="Z74" i="1"/>
  <c r="Z73" i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23" i="5"/>
  <c r="AN89" i="9" s="1"/>
  <c r="AB23" i="5"/>
  <c r="AP89" i="9" s="1"/>
  <c r="Z25" i="5"/>
  <c r="AB25" i="5"/>
  <c r="Y23" i="5"/>
  <c r="AM89" i="9" s="1"/>
  <c r="AA23" i="5"/>
  <c r="AO89" i="9" s="1"/>
  <c r="Y25" i="5"/>
  <c r="Y22" i="2"/>
  <c r="AM46" i="9" s="1"/>
  <c r="AA22" i="2"/>
  <c r="AO46" i="9" s="1"/>
  <c r="Z22" i="2"/>
  <c r="AN46" i="9" s="1"/>
  <c r="AB22" i="2"/>
  <c r="AP46" i="9" s="1"/>
  <c r="Y71" i="1"/>
  <c r="Y72" i="1"/>
  <c r="Y74" i="1"/>
  <c r="Y73" i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AL201" i="9"/>
  <c r="AK201" i="9"/>
  <c r="AL200" i="9"/>
  <c r="AK200" i="9"/>
  <c r="AL199" i="9"/>
  <c r="AK199" i="9"/>
  <c r="AL162" i="9"/>
  <c r="AK162" i="9"/>
  <c r="AL161" i="9"/>
  <c r="AK161" i="9"/>
  <c r="AL160" i="9"/>
  <c r="AK160" i="9"/>
  <c r="AL129" i="9"/>
  <c r="AK129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AL7" i="9" s="1"/>
  <c r="X19" i="3"/>
  <c r="AL130" i="9" s="1"/>
  <c r="W19" i="3"/>
  <c r="AK130" i="9" s="1"/>
  <c r="X24" i="5"/>
  <c r="X22" i="5"/>
  <c r="W24" i="5"/>
  <c r="W22" i="5"/>
  <c r="X17" i="2"/>
  <c r="X22" i="2" s="1"/>
  <c r="AL46" i="9" s="1"/>
  <c r="W17" i="2"/>
  <c r="X37" i="1"/>
  <c r="X36" i="1"/>
  <c r="X35" i="1"/>
  <c r="X34" i="1"/>
  <c r="W37" i="1"/>
  <c r="W36" i="1"/>
  <c r="W35" i="1"/>
  <c r="W34" i="1"/>
  <c r="W33" i="1"/>
  <c r="W66" i="1" s="1"/>
  <c r="Y33" i="4"/>
  <c r="X33" i="4"/>
  <c r="Y27" i="4"/>
  <c r="X27" i="4"/>
  <c r="Y15" i="4"/>
  <c r="X15" i="4"/>
  <c r="AJ201" i="9"/>
  <c r="AJ200" i="9"/>
  <c r="AJ199" i="9"/>
  <c r="AJ162" i="9"/>
  <c r="AJ161" i="9"/>
  <c r="AJ160" i="9"/>
  <c r="AJ129" i="9"/>
  <c r="AJ128" i="9"/>
  <c r="AJ127" i="9"/>
  <c r="AJ126" i="9"/>
  <c r="AJ125" i="9"/>
  <c r="AJ124" i="9"/>
  <c r="AJ123" i="9"/>
  <c r="AJ122" i="9"/>
  <c r="AJ121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V19" i="3"/>
  <c r="V45" i="3" s="1"/>
  <c r="V24" i="5"/>
  <c r="V22" i="5"/>
  <c r="V21" i="5"/>
  <c r="V17" i="2"/>
  <c r="V37" i="1"/>
  <c r="V36" i="1"/>
  <c r="V35" i="1"/>
  <c r="V34" i="1"/>
  <c r="V33" i="1"/>
  <c r="V67" i="1" s="1"/>
  <c r="W33" i="4"/>
  <c r="W27" i="4"/>
  <c r="W15" i="4"/>
  <c r="AI201" i="9"/>
  <c r="AI200" i="9"/>
  <c r="AI199" i="9"/>
  <c r="AI162" i="9"/>
  <c r="AI161" i="9"/>
  <c r="AI160" i="9"/>
  <c r="AI129" i="9"/>
  <c r="AI128" i="9"/>
  <c r="AI127" i="9"/>
  <c r="AI126" i="9"/>
  <c r="AI125" i="9"/>
  <c r="AI124" i="9"/>
  <c r="AI123" i="9"/>
  <c r="AI122" i="9"/>
  <c r="AI121" i="9"/>
  <c r="AI88" i="9"/>
  <c r="AI87" i="9"/>
  <c r="AI86" i="9"/>
  <c r="AI85" i="9"/>
  <c r="AI84" i="9"/>
  <c r="AI83" i="9"/>
  <c r="AI82" i="9"/>
  <c r="AI81" i="9"/>
  <c r="AI45" i="9"/>
  <c r="AI44" i="9"/>
  <c r="AI42" i="9"/>
  <c r="AI6" i="9"/>
  <c r="AI5" i="9"/>
  <c r="AI4" i="9"/>
  <c r="AI3" i="9"/>
  <c r="AI2" i="9"/>
  <c r="AI1" i="9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AF129" i="9" s="1"/>
  <c r="Q15" i="3"/>
  <c r="P15" i="3"/>
  <c r="O15" i="3"/>
  <c r="N15" i="3"/>
  <c r="M15" i="3"/>
  <c r="L15" i="3"/>
  <c r="K15" i="3"/>
  <c r="J15" i="3"/>
  <c r="X129" i="9" s="1"/>
  <c r="I15" i="3"/>
  <c r="H15" i="3"/>
  <c r="V129" i="9" s="1"/>
  <c r="G15" i="3"/>
  <c r="F15" i="3"/>
  <c r="T129" i="9" s="1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AH128" i="9" s="1"/>
  <c r="S13" i="3"/>
  <c r="R13" i="3"/>
  <c r="Q13" i="3"/>
  <c r="P13" i="3"/>
  <c r="O13" i="3"/>
  <c r="N13" i="3"/>
  <c r="AB128" i="9" s="1"/>
  <c r="M13" i="3"/>
  <c r="L13" i="3"/>
  <c r="K13" i="3"/>
  <c r="J13" i="3"/>
  <c r="X128" i="9" s="1"/>
  <c r="I13" i="3"/>
  <c r="H13" i="3"/>
  <c r="V128" i="9" s="1"/>
  <c r="G13" i="3"/>
  <c r="F13" i="3"/>
  <c r="E13" i="3"/>
  <c r="D13" i="3"/>
  <c r="C13" i="3"/>
  <c r="B13" i="3"/>
  <c r="Q128" i="9" s="1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Z127" i="9" s="1"/>
  <c r="K11" i="3"/>
  <c r="J11" i="3"/>
  <c r="X127" i="9" s="1"/>
  <c r="I11" i="3"/>
  <c r="H11" i="3"/>
  <c r="G11" i="3"/>
  <c r="F11" i="3"/>
  <c r="E11" i="3"/>
  <c r="D11" i="3"/>
  <c r="R127" i="9" s="1"/>
  <c r="C11" i="3"/>
  <c r="B11" i="3"/>
  <c r="T10" i="3"/>
  <c r="S10" i="3"/>
  <c r="R10" i="3"/>
  <c r="Q10" i="3"/>
  <c r="AE126" i="9" s="1"/>
  <c r="P10" i="3"/>
  <c r="O10" i="3"/>
  <c r="AC126" i="9" s="1"/>
  <c r="N10" i="3"/>
  <c r="M10" i="3"/>
  <c r="L10" i="3"/>
  <c r="K10" i="3"/>
  <c r="Y126" i="9" s="1"/>
  <c r="J10" i="3"/>
  <c r="I10" i="3"/>
  <c r="W126" i="9" s="1"/>
  <c r="H10" i="3"/>
  <c r="G10" i="3"/>
  <c r="F10" i="3"/>
  <c r="E10" i="3"/>
  <c r="S126" i="9" s="1"/>
  <c r="D10" i="3"/>
  <c r="C10" i="3"/>
  <c r="B10" i="3"/>
  <c r="T9" i="3"/>
  <c r="S9" i="3"/>
  <c r="R9" i="3"/>
  <c r="Q9" i="3"/>
  <c r="P9" i="3"/>
  <c r="O9" i="3"/>
  <c r="N9" i="3"/>
  <c r="AB125" i="9" s="1"/>
  <c r="M9" i="3"/>
  <c r="L9" i="3"/>
  <c r="Z125" i="9" s="1"/>
  <c r="K9" i="3"/>
  <c r="J9" i="3"/>
  <c r="I9" i="3"/>
  <c r="H9" i="3"/>
  <c r="G9" i="3"/>
  <c r="F9" i="3"/>
  <c r="E9" i="3"/>
  <c r="D9" i="3"/>
  <c r="R125" i="9" s="1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AB124" i="9" s="1"/>
  <c r="M7" i="3"/>
  <c r="L7" i="3"/>
  <c r="K7" i="3"/>
  <c r="J7" i="3"/>
  <c r="I7" i="3"/>
  <c r="H7" i="3"/>
  <c r="G7" i="3"/>
  <c r="F7" i="3"/>
  <c r="T124" i="9" s="1"/>
  <c r="E7" i="3"/>
  <c r="D7" i="3"/>
  <c r="C7" i="3"/>
  <c r="B7" i="3"/>
  <c r="Q124" i="9" s="1"/>
  <c r="T6" i="3"/>
  <c r="S6" i="3"/>
  <c r="R6" i="3"/>
  <c r="Q6" i="3"/>
  <c r="P6" i="3"/>
  <c r="O6" i="3"/>
  <c r="N6" i="3"/>
  <c r="M6" i="3"/>
  <c r="AA123" i="9" s="1"/>
  <c r="L6" i="3"/>
  <c r="K6" i="3"/>
  <c r="Y123" i="9" s="1"/>
  <c r="J6" i="3"/>
  <c r="I6" i="3"/>
  <c r="W123" i="9" s="1"/>
  <c r="H6" i="3"/>
  <c r="G6" i="3"/>
  <c r="F6" i="3"/>
  <c r="E6" i="3"/>
  <c r="D6" i="3"/>
  <c r="C6" i="3"/>
  <c r="B6" i="3"/>
  <c r="T5" i="3"/>
  <c r="S5" i="3"/>
  <c r="R5" i="3"/>
  <c r="Q5" i="3"/>
  <c r="P5" i="3"/>
  <c r="O5" i="3"/>
  <c r="N5" i="3"/>
  <c r="M5" i="3"/>
  <c r="L5" i="3"/>
  <c r="K5" i="3"/>
  <c r="J5" i="3"/>
  <c r="J19" i="3" s="1"/>
  <c r="I5" i="3"/>
  <c r="H5" i="3"/>
  <c r="G5" i="3"/>
  <c r="F5" i="3"/>
  <c r="E5" i="3"/>
  <c r="D5" i="3"/>
  <c r="C5" i="3"/>
  <c r="B5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U19" i="3"/>
  <c r="U21" i="5"/>
  <c r="U25" i="5" s="1"/>
  <c r="U22" i="5"/>
  <c r="U24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T20" i="5"/>
  <c r="S20" i="5"/>
  <c r="R20" i="5"/>
  <c r="Q20" i="5"/>
  <c r="P20" i="5"/>
  <c r="O20" i="5"/>
  <c r="N20" i="5"/>
  <c r="M20" i="5"/>
  <c r="L20" i="5"/>
  <c r="K20" i="5"/>
  <c r="J20" i="5"/>
  <c r="X162" i="9" s="1"/>
  <c r="I20" i="5"/>
  <c r="H20" i="5"/>
  <c r="G20" i="5"/>
  <c r="U162" i="9" s="1"/>
  <c r="F20" i="5"/>
  <c r="E20" i="5"/>
  <c r="D20" i="5"/>
  <c r="R162" i="9" s="1"/>
  <c r="C20" i="5"/>
  <c r="B20" i="5"/>
  <c r="T19" i="5"/>
  <c r="S19" i="5"/>
  <c r="R19" i="5"/>
  <c r="Q19" i="5"/>
  <c r="AE161" i="9" s="1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C25" i="5" s="1"/>
  <c r="B18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T16" i="5"/>
  <c r="AH87" i="9" s="1"/>
  <c r="S16" i="5"/>
  <c r="R16" i="5"/>
  <c r="Q16" i="5"/>
  <c r="P16" i="5"/>
  <c r="O16" i="5"/>
  <c r="AC87" i="9" s="1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Q87" i="9" s="1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T11" i="5"/>
  <c r="AH86" i="9" s="1"/>
  <c r="S11" i="5"/>
  <c r="AG86" i="9" s="1"/>
  <c r="R11" i="5"/>
  <c r="Q11" i="5"/>
  <c r="P11" i="5"/>
  <c r="O11" i="5"/>
  <c r="N11" i="5"/>
  <c r="AB86" i="9" s="1"/>
  <c r="M11" i="5"/>
  <c r="AA86" i="9" s="1"/>
  <c r="L11" i="5"/>
  <c r="K11" i="5"/>
  <c r="J11" i="5"/>
  <c r="I11" i="5"/>
  <c r="H11" i="5"/>
  <c r="G11" i="5"/>
  <c r="U86" i="9" s="1"/>
  <c r="F11" i="5"/>
  <c r="E11" i="5"/>
  <c r="D11" i="5"/>
  <c r="C11" i="5"/>
  <c r="B11" i="5"/>
  <c r="Q86" i="9" s="1"/>
  <c r="T10" i="5"/>
  <c r="S10" i="5"/>
  <c r="R10" i="5"/>
  <c r="Q10" i="5"/>
  <c r="P10" i="5"/>
  <c r="O10" i="5"/>
  <c r="N10" i="5"/>
  <c r="AB85" i="9" s="1"/>
  <c r="M10" i="5"/>
  <c r="L10" i="5"/>
  <c r="K10" i="5"/>
  <c r="J10" i="5"/>
  <c r="I10" i="5"/>
  <c r="W85" i="9" s="1"/>
  <c r="H10" i="5"/>
  <c r="V85" i="9" s="1"/>
  <c r="G10" i="5"/>
  <c r="F10" i="5"/>
  <c r="E10" i="5"/>
  <c r="D10" i="5"/>
  <c r="C10" i="5"/>
  <c r="B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G23" i="5" s="1"/>
  <c r="F8" i="5"/>
  <c r="E8" i="5"/>
  <c r="D8" i="5"/>
  <c r="C8" i="5"/>
  <c r="B8" i="5"/>
  <c r="T7" i="5"/>
  <c r="S7" i="5"/>
  <c r="R7" i="5"/>
  <c r="Q7" i="5"/>
  <c r="P7" i="5"/>
  <c r="O7" i="5"/>
  <c r="N7" i="5"/>
  <c r="M7" i="5"/>
  <c r="L7" i="5"/>
  <c r="K7" i="5"/>
  <c r="Y84" i="9" s="1"/>
  <c r="J7" i="5"/>
  <c r="I7" i="5"/>
  <c r="H7" i="5"/>
  <c r="G7" i="5"/>
  <c r="F7" i="5"/>
  <c r="E7" i="5"/>
  <c r="S84" i="9" s="1"/>
  <c r="D7" i="5"/>
  <c r="C7" i="5"/>
  <c r="B7" i="5"/>
  <c r="T6" i="5"/>
  <c r="S6" i="5"/>
  <c r="R6" i="5"/>
  <c r="AF83" i="9" s="1"/>
  <c r="Q6" i="5"/>
  <c r="P6" i="5"/>
  <c r="O6" i="5"/>
  <c r="N6" i="5"/>
  <c r="M6" i="5"/>
  <c r="AA83" i="9" s="1"/>
  <c r="L6" i="5"/>
  <c r="Z83" i="9" s="1"/>
  <c r="K6" i="5"/>
  <c r="J6" i="5"/>
  <c r="I6" i="5"/>
  <c r="H6" i="5"/>
  <c r="G6" i="5"/>
  <c r="U83" i="9" s="1"/>
  <c r="F6" i="5"/>
  <c r="T83" i="9" s="1"/>
  <c r="E6" i="5"/>
  <c r="D6" i="5"/>
  <c r="C6" i="5"/>
  <c r="B6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T4" i="5"/>
  <c r="S4" i="5"/>
  <c r="R4" i="5"/>
  <c r="Q4" i="5"/>
  <c r="P4" i="5"/>
  <c r="O4" i="5"/>
  <c r="AC82" i="9" s="1"/>
  <c r="N4" i="5"/>
  <c r="M4" i="5"/>
  <c r="L4" i="5"/>
  <c r="K4" i="5"/>
  <c r="J4" i="5"/>
  <c r="I4" i="5"/>
  <c r="H4" i="5"/>
  <c r="G4" i="5"/>
  <c r="F4" i="5"/>
  <c r="E4" i="5"/>
  <c r="D4" i="5"/>
  <c r="C4" i="5"/>
  <c r="B4" i="5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F22" i="2" s="1"/>
  <c r="E14" i="2"/>
  <c r="D14" i="2"/>
  <c r="C14" i="2"/>
  <c r="B14" i="2"/>
  <c r="T13" i="2"/>
  <c r="S13" i="2"/>
  <c r="S22" i="2" s="1"/>
  <c r="S43" i="2" s="1"/>
  <c r="R13" i="2"/>
  <c r="Q13" i="2"/>
  <c r="P13" i="2"/>
  <c r="O13" i="2"/>
  <c r="N13" i="2"/>
  <c r="M13" i="2"/>
  <c r="L13" i="2"/>
  <c r="K13" i="2"/>
  <c r="J13" i="2"/>
  <c r="I13" i="2"/>
  <c r="H13" i="2"/>
  <c r="G13" i="2"/>
  <c r="G22" i="2" s="1"/>
  <c r="F13" i="2"/>
  <c r="E13" i="2"/>
  <c r="D13" i="2"/>
  <c r="C13" i="2"/>
  <c r="B13" i="2"/>
  <c r="T12" i="2"/>
  <c r="S12" i="2"/>
  <c r="R12" i="2"/>
  <c r="Q12" i="2"/>
  <c r="P12" i="2"/>
  <c r="O12" i="2"/>
  <c r="N12" i="2"/>
  <c r="M12" i="2"/>
  <c r="L12" i="2"/>
  <c r="Z45" i="9" s="1"/>
  <c r="K12" i="2"/>
  <c r="J12" i="2"/>
  <c r="I12" i="2"/>
  <c r="H12" i="2"/>
  <c r="V45" i="9" s="1"/>
  <c r="G12" i="2"/>
  <c r="F12" i="2"/>
  <c r="T45" i="9" s="1"/>
  <c r="E12" i="2"/>
  <c r="D12" i="2"/>
  <c r="C12" i="2"/>
  <c r="B12" i="2"/>
  <c r="Q45" i="9" s="1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T9" i="2"/>
  <c r="AH44" i="9" s="1"/>
  <c r="S9" i="2"/>
  <c r="R9" i="2"/>
  <c r="Q9" i="2"/>
  <c r="P9" i="2"/>
  <c r="O9" i="2"/>
  <c r="N9" i="2"/>
  <c r="AB44" i="9" s="1"/>
  <c r="M9" i="2"/>
  <c r="L9" i="2"/>
  <c r="K9" i="2"/>
  <c r="J9" i="2"/>
  <c r="I9" i="2"/>
  <c r="W44" i="9" s="1"/>
  <c r="H9" i="2"/>
  <c r="V44" i="9" s="1"/>
  <c r="G9" i="2"/>
  <c r="F9" i="2"/>
  <c r="E9" i="2"/>
  <c r="S44" i="9" s="1"/>
  <c r="D9" i="2"/>
  <c r="C9" i="2"/>
  <c r="B9" i="2"/>
  <c r="Q44" i="9" s="1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F37" i="2" s="1"/>
  <c r="E8" i="2"/>
  <c r="D8" i="2"/>
  <c r="C8" i="2"/>
  <c r="B8" i="2"/>
  <c r="T7" i="2"/>
  <c r="S7" i="2"/>
  <c r="S36" i="2" s="1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U4" i="2"/>
  <c r="U17" i="2"/>
  <c r="U22" i="2" s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AG6" i="9"/>
  <c r="R30" i="1"/>
  <c r="AF6" i="9" s="1"/>
  <c r="Q30" i="1"/>
  <c r="P30" i="1"/>
  <c r="O30" i="1"/>
  <c r="N30" i="1"/>
  <c r="AB6" i="9" s="1"/>
  <c r="M30" i="1"/>
  <c r="AA6" i="9" s="1"/>
  <c r="L30" i="1"/>
  <c r="Z6" i="9" s="1"/>
  <c r="K30" i="1"/>
  <c r="J30" i="1"/>
  <c r="X6" i="9" s="1"/>
  <c r="I30" i="1"/>
  <c r="H30" i="1"/>
  <c r="V6" i="9" s="1"/>
  <c r="G30" i="1"/>
  <c r="F30" i="1"/>
  <c r="T6" i="9" s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T24" i="1"/>
  <c r="S24" i="1"/>
  <c r="R24" i="1"/>
  <c r="AF5" i="9" s="1"/>
  <c r="Q24" i="1"/>
  <c r="P24" i="1"/>
  <c r="O24" i="1"/>
  <c r="N24" i="1"/>
  <c r="M24" i="1"/>
  <c r="AA5" i="9" s="1"/>
  <c r="L24" i="1"/>
  <c r="Z5" i="9" s="1"/>
  <c r="K24" i="1"/>
  <c r="J24" i="1"/>
  <c r="I24" i="1"/>
  <c r="H24" i="1"/>
  <c r="V5" i="9" s="1"/>
  <c r="G24" i="1"/>
  <c r="F24" i="1"/>
  <c r="E24" i="1"/>
  <c r="D24" i="1"/>
  <c r="R5" i="9" s="1"/>
  <c r="C24" i="1"/>
  <c r="B24" i="1"/>
  <c r="T23" i="1"/>
  <c r="AH4" i="9" s="1"/>
  <c r="S23" i="1"/>
  <c r="AG4" i="9" s="1"/>
  <c r="R23" i="1"/>
  <c r="Q23" i="1"/>
  <c r="P23" i="1"/>
  <c r="AD4" i="9" s="1"/>
  <c r="O23" i="1"/>
  <c r="AC4" i="9" s="1"/>
  <c r="N23" i="1"/>
  <c r="M23" i="1"/>
  <c r="AA4" i="9" s="1"/>
  <c r="L23" i="1"/>
  <c r="Z4" i="9" s="1"/>
  <c r="K23" i="1"/>
  <c r="Y4" i="9" s="1"/>
  <c r="J23" i="1"/>
  <c r="I23" i="1"/>
  <c r="H23" i="1"/>
  <c r="V4" i="9"/>
  <c r="G23" i="1"/>
  <c r="U4" i="9" s="1"/>
  <c r="F23" i="1"/>
  <c r="T4" i="9" s="1"/>
  <c r="E23" i="1"/>
  <c r="D23" i="1"/>
  <c r="C23" i="1"/>
  <c r="B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T15" i="1"/>
  <c r="AH3" i="9" s="1"/>
  <c r="S15" i="1"/>
  <c r="AG3" i="9" s="1"/>
  <c r="R15" i="1"/>
  <c r="AF3" i="9" s="1"/>
  <c r="Q15" i="1"/>
  <c r="AE3" i="9" s="1"/>
  <c r="P15" i="1"/>
  <c r="AD3" i="9" s="1"/>
  <c r="O15" i="1"/>
  <c r="N15" i="1"/>
  <c r="M15" i="1"/>
  <c r="AA3" i="9" s="1"/>
  <c r="L15" i="1"/>
  <c r="K15" i="1"/>
  <c r="J15" i="1"/>
  <c r="X3" i="9" s="1"/>
  <c r="I15" i="1"/>
  <c r="W3" i="9" s="1"/>
  <c r="H15" i="1"/>
  <c r="V3" i="9" s="1"/>
  <c r="G15" i="1"/>
  <c r="F15" i="1"/>
  <c r="T3" i="9" s="1"/>
  <c r="E15" i="1"/>
  <c r="S3" i="9" s="1"/>
  <c r="D15" i="1"/>
  <c r="C15" i="1"/>
  <c r="B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T13" i="1"/>
  <c r="S13" i="1"/>
  <c r="R13" i="1"/>
  <c r="Q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T4" i="1"/>
  <c r="S4" i="1"/>
  <c r="R4" i="1"/>
  <c r="AF2" i="9" s="1"/>
  <c r="Q4" i="1"/>
  <c r="AE2" i="9" s="1"/>
  <c r="P4" i="1"/>
  <c r="AD2" i="9" s="1"/>
  <c r="O4" i="1"/>
  <c r="N4" i="1"/>
  <c r="AB2" i="9" s="1"/>
  <c r="M4" i="1"/>
  <c r="AA2" i="9" s="1"/>
  <c r="L4" i="1"/>
  <c r="Z2" i="9" s="1"/>
  <c r="K4" i="1"/>
  <c r="J4" i="1"/>
  <c r="X2" i="9" s="1"/>
  <c r="I4" i="1"/>
  <c r="W2" i="9" s="1"/>
  <c r="H4" i="1"/>
  <c r="G4" i="1"/>
  <c r="F4" i="1"/>
  <c r="E4" i="1"/>
  <c r="S2" i="9" s="1"/>
  <c r="D4" i="1"/>
  <c r="C4" i="1"/>
  <c r="B4" i="1"/>
  <c r="Q2" i="9" s="1"/>
  <c r="T19" i="19"/>
  <c r="T33" i="19" s="1"/>
  <c r="T34" i="19"/>
  <c r="T38" i="19"/>
  <c r="T43" i="19"/>
  <c r="S19" i="19"/>
  <c r="S33" i="19" s="1"/>
  <c r="S37" i="19"/>
  <c r="R19" i="19"/>
  <c r="Q19" i="19"/>
  <c r="P19" i="19"/>
  <c r="O19" i="19"/>
  <c r="O41" i="19" s="1"/>
  <c r="O36" i="19"/>
  <c r="O37" i="19"/>
  <c r="O42" i="19"/>
  <c r="N19" i="19"/>
  <c r="M19" i="19"/>
  <c r="M47" i="19" s="1"/>
  <c r="L19" i="19"/>
  <c r="L33" i="19"/>
  <c r="L35" i="19"/>
  <c r="L38" i="19"/>
  <c r="L39" i="19"/>
  <c r="L40" i="19"/>
  <c r="L43" i="19"/>
  <c r="L46" i="19"/>
  <c r="L47" i="19"/>
  <c r="K19" i="19"/>
  <c r="K42" i="19"/>
  <c r="J19" i="19"/>
  <c r="J41" i="19" s="1"/>
  <c r="I19" i="19"/>
  <c r="I43" i="19" s="1"/>
  <c r="H19" i="19"/>
  <c r="G19" i="19"/>
  <c r="G36" i="19"/>
  <c r="G38" i="19"/>
  <c r="G40" i="19"/>
  <c r="F19" i="19"/>
  <c r="F40" i="19"/>
  <c r="E19" i="19"/>
  <c r="E36" i="19" s="1"/>
  <c r="D19" i="19"/>
  <c r="D34" i="19" s="1"/>
  <c r="D46" i="19"/>
  <c r="C19" i="19"/>
  <c r="B19" i="19"/>
  <c r="B47" i="19"/>
  <c r="B45" i="19"/>
  <c r="B41" i="19"/>
  <c r="B37" i="19"/>
  <c r="T30" i="19"/>
  <c r="M30" i="19"/>
  <c r="S1" i="19"/>
  <c r="L1" i="19"/>
  <c r="T23" i="18"/>
  <c r="S23" i="18"/>
  <c r="R23" i="18"/>
  <c r="R47" i="18" s="1"/>
  <c r="Q23" i="18"/>
  <c r="Q44" i="18" s="1"/>
  <c r="P23" i="18"/>
  <c r="P33" i="18"/>
  <c r="O23" i="18"/>
  <c r="O51" i="18"/>
  <c r="N23" i="18"/>
  <c r="N47" i="18" s="1"/>
  <c r="M23" i="18"/>
  <c r="L23" i="18"/>
  <c r="K23" i="18"/>
  <c r="J23" i="18"/>
  <c r="J39" i="18" s="1"/>
  <c r="J51" i="18"/>
  <c r="I23" i="18"/>
  <c r="H23" i="18"/>
  <c r="H34" i="18" s="1"/>
  <c r="G23" i="18"/>
  <c r="G49" i="18" s="1"/>
  <c r="F23" i="18"/>
  <c r="F45" i="18" s="1"/>
  <c r="E23" i="18"/>
  <c r="E43" i="18" s="1"/>
  <c r="D23" i="18"/>
  <c r="C23" i="18"/>
  <c r="C51" i="18" s="1"/>
  <c r="C50" i="18"/>
  <c r="B23" i="18"/>
  <c r="B47" i="18" s="1"/>
  <c r="B50" i="18"/>
  <c r="S35" i="18"/>
  <c r="S36" i="18"/>
  <c r="R35" i="18"/>
  <c r="R36" i="18"/>
  <c r="O34" i="18"/>
  <c r="N33" i="18"/>
  <c r="N35" i="18"/>
  <c r="N36" i="18"/>
  <c r="K33" i="18"/>
  <c r="J35" i="18"/>
  <c r="B33" i="18"/>
  <c r="B34" i="18"/>
  <c r="S39" i="18"/>
  <c r="S43" i="18"/>
  <c r="S44" i="18"/>
  <c r="S48" i="18"/>
  <c r="R39" i="18"/>
  <c r="R40" i="18"/>
  <c r="R43" i="18"/>
  <c r="R44" i="18"/>
  <c r="R48" i="18"/>
  <c r="R49" i="18"/>
  <c r="O38" i="18"/>
  <c r="O39" i="18"/>
  <c r="O42" i="18"/>
  <c r="O46" i="18"/>
  <c r="N38" i="18"/>
  <c r="N39" i="18"/>
  <c r="N40" i="18"/>
  <c r="N42" i="18"/>
  <c r="N43" i="18"/>
  <c r="N44" i="18"/>
  <c r="N46" i="18"/>
  <c r="N48" i="18"/>
  <c r="N49" i="18"/>
  <c r="M43" i="18"/>
  <c r="L39" i="18"/>
  <c r="K37" i="18"/>
  <c r="K48" i="18"/>
  <c r="K49" i="18"/>
  <c r="J44" i="18"/>
  <c r="J48" i="18"/>
  <c r="I48" i="18"/>
  <c r="G42" i="18"/>
  <c r="E40" i="18"/>
  <c r="C42" i="18"/>
  <c r="C48" i="18"/>
  <c r="B37" i="18"/>
  <c r="B38" i="18"/>
  <c r="B42" i="18"/>
  <c r="B48" i="18"/>
  <c r="B49" i="18"/>
  <c r="B46" i="18"/>
  <c r="B45" i="18"/>
  <c r="C44" i="18"/>
  <c r="B44" i="18"/>
  <c r="C43" i="18"/>
  <c r="B43" i="18"/>
  <c r="B41" i="18"/>
  <c r="C40" i="18"/>
  <c r="B40" i="18"/>
  <c r="C39" i="18"/>
  <c r="B39" i="18"/>
  <c r="B36" i="18"/>
  <c r="B35" i="18"/>
  <c r="T30" i="18"/>
  <c r="M30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S1" i="18"/>
  <c r="L1" i="18"/>
  <c r="T4" i="15"/>
  <c r="T17" i="15"/>
  <c r="S4" i="15"/>
  <c r="S17" i="15"/>
  <c r="R4" i="15"/>
  <c r="R17" i="15"/>
  <c r="Q4" i="15"/>
  <c r="Q22" i="15" s="1"/>
  <c r="Q17" i="15"/>
  <c r="P4" i="15"/>
  <c r="P17" i="15"/>
  <c r="O4" i="15"/>
  <c r="O17" i="15"/>
  <c r="N4" i="15"/>
  <c r="N17" i="15"/>
  <c r="M4" i="15"/>
  <c r="M17" i="15"/>
  <c r="L4" i="15"/>
  <c r="L17" i="15"/>
  <c r="K4" i="15"/>
  <c r="K17" i="15"/>
  <c r="J4" i="15"/>
  <c r="J17" i="15"/>
  <c r="I4" i="15"/>
  <c r="I17" i="15"/>
  <c r="H4" i="15"/>
  <c r="H17" i="15"/>
  <c r="G4" i="15"/>
  <c r="G17" i="15"/>
  <c r="F4" i="15"/>
  <c r="F17" i="15"/>
  <c r="F17" i="2" s="1"/>
  <c r="E4" i="15"/>
  <c r="E17" i="15"/>
  <c r="D4" i="15"/>
  <c r="D17" i="15"/>
  <c r="D22" i="15" s="1"/>
  <c r="D37" i="15" s="1"/>
  <c r="C4" i="15"/>
  <c r="C17" i="15"/>
  <c r="B4" i="15"/>
  <c r="B17" i="15"/>
  <c r="T30" i="15"/>
  <c r="M30" i="15"/>
  <c r="S1" i="15"/>
  <c r="L1" i="15"/>
  <c r="T36" i="13"/>
  <c r="T32" i="13"/>
  <c r="S36" i="13"/>
  <c r="S32" i="13"/>
  <c r="R36" i="13"/>
  <c r="R32" i="13"/>
  <c r="Q36" i="13"/>
  <c r="Q32" i="13"/>
  <c r="P36" i="13"/>
  <c r="P32" i="13"/>
  <c r="O36" i="13"/>
  <c r="O72" i="13" s="1"/>
  <c r="O32" i="13"/>
  <c r="N36" i="13"/>
  <c r="N32" i="13"/>
  <c r="M36" i="13"/>
  <c r="M32" i="13"/>
  <c r="L36" i="13"/>
  <c r="L32" i="13"/>
  <c r="K36" i="13"/>
  <c r="K32" i="13"/>
  <c r="J36" i="13"/>
  <c r="J32" i="13"/>
  <c r="I36" i="13"/>
  <c r="I72" i="13"/>
  <c r="I32" i="13"/>
  <c r="H36" i="13"/>
  <c r="H32" i="13"/>
  <c r="G36" i="13"/>
  <c r="G32" i="13"/>
  <c r="F36" i="13"/>
  <c r="F72" i="13" s="1"/>
  <c r="F32" i="13"/>
  <c r="E36" i="13"/>
  <c r="E32" i="13"/>
  <c r="D36" i="13"/>
  <c r="D32" i="13"/>
  <c r="C36" i="13"/>
  <c r="C37" i="1" s="1"/>
  <c r="C32" i="13"/>
  <c r="B36" i="13"/>
  <c r="B32" i="13"/>
  <c r="T35" i="13"/>
  <c r="T71" i="13" s="1"/>
  <c r="S35" i="13"/>
  <c r="R35" i="13"/>
  <c r="Q35" i="13"/>
  <c r="P35" i="13"/>
  <c r="O35" i="13"/>
  <c r="N35" i="13"/>
  <c r="N71" i="13" s="1"/>
  <c r="M35" i="13"/>
  <c r="L35" i="13"/>
  <c r="K35" i="13"/>
  <c r="J35" i="13"/>
  <c r="I35" i="13"/>
  <c r="H35" i="13"/>
  <c r="G35" i="13"/>
  <c r="G71" i="13" s="1"/>
  <c r="F35" i="13"/>
  <c r="F71" i="13" s="1"/>
  <c r="E35" i="13"/>
  <c r="D35" i="13"/>
  <c r="C35" i="13"/>
  <c r="B35" i="13"/>
  <c r="B71" i="13" s="1"/>
  <c r="T34" i="13"/>
  <c r="T70" i="13"/>
  <c r="S34" i="13"/>
  <c r="R34" i="13"/>
  <c r="Q34" i="13"/>
  <c r="P34" i="13"/>
  <c r="P70" i="13" s="1"/>
  <c r="O34" i="13"/>
  <c r="N34" i="13"/>
  <c r="M34" i="13"/>
  <c r="L34" i="13"/>
  <c r="K34" i="13"/>
  <c r="J34" i="13"/>
  <c r="I34" i="13"/>
  <c r="H34" i="13"/>
  <c r="G34" i="13"/>
  <c r="F34" i="13"/>
  <c r="F70" i="13" s="1"/>
  <c r="E34" i="13"/>
  <c r="D34" i="13"/>
  <c r="D70" i="13" s="1"/>
  <c r="C34" i="13"/>
  <c r="B34" i="13"/>
  <c r="T33" i="13"/>
  <c r="S33" i="13"/>
  <c r="R33" i="13"/>
  <c r="Q33" i="13"/>
  <c r="P33" i="13"/>
  <c r="P69" i="13" s="1"/>
  <c r="O33" i="13"/>
  <c r="N33" i="13"/>
  <c r="M33" i="13"/>
  <c r="M69" i="13" s="1"/>
  <c r="L33" i="13"/>
  <c r="K33" i="13"/>
  <c r="K69" i="13" s="1"/>
  <c r="J33" i="13"/>
  <c r="I33" i="13"/>
  <c r="I69" i="13"/>
  <c r="H33" i="13"/>
  <c r="H69" i="13" s="1"/>
  <c r="G33" i="13"/>
  <c r="G69" i="13"/>
  <c r="F33" i="13"/>
  <c r="F69" i="13" s="1"/>
  <c r="E33" i="13"/>
  <c r="E69" i="13"/>
  <c r="D33" i="13"/>
  <c r="D69" i="13" s="1"/>
  <c r="C33" i="13"/>
  <c r="C69" i="13"/>
  <c r="B33" i="13"/>
  <c r="T42" i="13"/>
  <c r="T45" i="13"/>
  <c r="T50" i="13"/>
  <c r="T58" i="13"/>
  <c r="T61" i="13"/>
  <c r="R41" i="13"/>
  <c r="R47" i="13"/>
  <c r="R48" i="13"/>
  <c r="R52" i="13"/>
  <c r="R58" i="13"/>
  <c r="R59" i="13"/>
  <c r="R63" i="13"/>
  <c r="P52" i="13"/>
  <c r="P60" i="13"/>
  <c r="N42" i="13"/>
  <c r="N46" i="13"/>
  <c r="N57" i="13"/>
  <c r="N62" i="13"/>
  <c r="M40" i="13"/>
  <c r="M42" i="13"/>
  <c r="M50" i="13"/>
  <c r="M52" i="13"/>
  <c r="M54" i="13"/>
  <c r="M57" i="13"/>
  <c r="M62" i="13"/>
  <c r="M65" i="13"/>
  <c r="L51" i="13"/>
  <c r="K46" i="13"/>
  <c r="K51" i="13"/>
  <c r="K54" i="13"/>
  <c r="K62" i="13"/>
  <c r="J47" i="13"/>
  <c r="J63" i="13"/>
  <c r="I42" i="13"/>
  <c r="I45" i="13"/>
  <c r="I50" i="13"/>
  <c r="I53" i="13"/>
  <c r="I58" i="13"/>
  <c r="I60" i="13"/>
  <c r="I65" i="13"/>
  <c r="H42" i="13"/>
  <c r="H47" i="13"/>
  <c r="G41" i="13"/>
  <c r="G46" i="13"/>
  <c r="G51" i="13"/>
  <c r="G54" i="13"/>
  <c r="G59" i="13"/>
  <c r="G62" i="13"/>
  <c r="F41" i="13"/>
  <c r="F42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E40" i="13"/>
  <c r="E49" i="13"/>
  <c r="E53" i="13"/>
  <c r="E57" i="13"/>
  <c r="E58" i="13"/>
  <c r="D42" i="13"/>
  <c r="D47" i="13"/>
  <c r="D48" i="13"/>
  <c r="D52" i="13"/>
  <c r="D55" i="13"/>
  <c r="D56" i="13"/>
  <c r="D60" i="13"/>
  <c r="D63" i="13"/>
  <c r="D64" i="13"/>
  <c r="C52" i="13"/>
  <c r="T67" i="13"/>
  <c r="R67" i="13"/>
  <c r="O67" i="13"/>
  <c r="R66" i="13"/>
  <c r="N66" i="13"/>
  <c r="C64" i="13"/>
  <c r="B63" i="13"/>
  <c r="C62" i="13"/>
  <c r="B62" i="13"/>
  <c r="B57" i="13"/>
  <c r="C56" i="13"/>
  <c r="B55" i="13"/>
  <c r="C54" i="13"/>
  <c r="B50" i="13"/>
  <c r="B48" i="13"/>
  <c r="C46" i="13"/>
  <c r="B46" i="13"/>
  <c r="C42" i="13"/>
  <c r="B42" i="13"/>
  <c r="T37" i="13"/>
  <c r="M37" i="13"/>
  <c r="S1" i="13"/>
  <c r="L1" i="13"/>
  <c r="T19" i="20"/>
  <c r="S19" i="20"/>
  <c r="S40" i="20" s="1"/>
  <c r="S35" i="20"/>
  <c r="S43" i="20"/>
  <c r="R19" i="20"/>
  <c r="Q19" i="20"/>
  <c r="Q33" i="20" s="1"/>
  <c r="Q34" i="20"/>
  <c r="Q37" i="20"/>
  <c r="Q40" i="20"/>
  <c r="Q41" i="20"/>
  <c r="Q45" i="20"/>
  <c r="Q46" i="20"/>
  <c r="P19" i="20"/>
  <c r="O19" i="20"/>
  <c r="O35" i="20"/>
  <c r="O40" i="20"/>
  <c r="O47" i="20"/>
  <c r="N19" i="20"/>
  <c r="M19" i="20"/>
  <c r="M35" i="20" s="1"/>
  <c r="M34" i="20"/>
  <c r="M36" i="20"/>
  <c r="M38" i="20"/>
  <c r="M39" i="20"/>
  <c r="M40" i="20"/>
  <c r="M42" i="20"/>
  <c r="M43" i="20"/>
  <c r="M44" i="20"/>
  <c r="M46" i="20"/>
  <c r="M47" i="20"/>
  <c r="L19" i="20"/>
  <c r="L36" i="20"/>
  <c r="L40" i="20"/>
  <c r="L41" i="20"/>
  <c r="K19" i="20"/>
  <c r="K43" i="20" s="1"/>
  <c r="J19" i="20"/>
  <c r="J38" i="20" s="1"/>
  <c r="J33" i="20"/>
  <c r="J34" i="20"/>
  <c r="J36" i="20"/>
  <c r="J42" i="20"/>
  <c r="J43" i="20"/>
  <c r="J44" i="20"/>
  <c r="I19" i="20"/>
  <c r="I34" i="20" s="1"/>
  <c r="H19" i="20"/>
  <c r="G19" i="20"/>
  <c r="G40" i="20"/>
  <c r="G44" i="20"/>
  <c r="F19" i="20"/>
  <c r="E19" i="20"/>
  <c r="E33" i="20" s="1"/>
  <c r="E34" i="20"/>
  <c r="E35" i="20"/>
  <c r="E36" i="20"/>
  <c r="E38" i="20"/>
  <c r="E39" i="20"/>
  <c r="E40" i="20"/>
  <c r="E41" i="20"/>
  <c r="E42" i="20"/>
  <c r="E43" i="20"/>
  <c r="E44" i="20"/>
  <c r="E45" i="20"/>
  <c r="E46" i="20"/>
  <c r="E47" i="20"/>
  <c r="D19" i="20"/>
  <c r="D33" i="20" s="1"/>
  <c r="C19" i="20"/>
  <c r="C40" i="20" s="1"/>
  <c r="C35" i="20"/>
  <c r="B19" i="20"/>
  <c r="B33" i="20" s="1"/>
  <c r="B35" i="20"/>
  <c r="B38" i="20"/>
  <c r="B43" i="20"/>
  <c r="T30" i="20"/>
  <c r="M30" i="20"/>
  <c r="S1" i="20"/>
  <c r="L1" i="20"/>
  <c r="T23" i="17"/>
  <c r="S23" i="17"/>
  <c r="S40" i="17" s="1"/>
  <c r="R23" i="17"/>
  <c r="R48" i="17" s="1"/>
  <c r="Q23" i="17"/>
  <c r="P23" i="17"/>
  <c r="O23" i="17"/>
  <c r="O45" i="17" s="1"/>
  <c r="N23" i="17"/>
  <c r="N41" i="17" s="1"/>
  <c r="M23" i="17"/>
  <c r="L23" i="17"/>
  <c r="K23" i="17"/>
  <c r="J23" i="17"/>
  <c r="J48" i="17" s="1"/>
  <c r="I23" i="17"/>
  <c r="I48" i="17" s="1"/>
  <c r="I50" i="17"/>
  <c r="H23" i="17"/>
  <c r="H47" i="17"/>
  <c r="H50" i="17"/>
  <c r="H51" i="17"/>
  <c r="G23" i="17"/>
  <c r="G41" i="17" s="1"/>
  <c r="F23" i="17"/>
  <c r="F48" i="17" s="1"/>
  <c r="E23" i="17"/>
  <c r="E51" i="17"/>
  <c r="D23" i="17"/>
  <c r="D50" i="17" s="1"/>
  <c r="D47" i="17"/>
  <c r="D51" i="17"/>
  <c r="C23" i="17"/>
  <c r="C41" i="17" s="1"/>
  <c r="B23" i="17"/>
  <c r="S36" i="17"/>
  <c r="R35" i="17"/>
  <c r="P35" i="17"/>
  <c r="L33" i="17"/>
  <c r="L36" i="17"/>
  <c r="H33" i="17"/>
  <c r="H35" i="17"/>
  <c r="H36" i="17"/>
  <c r="G36" i="17"/>
  <c r="E36" i="17"/>
  <c r="D33" i="17"/>
  <c r="D34" i="17"/>
  <c r="D53" i="17" s="1"/>
  <c r="D35" i="17"/>
  <c r="D36" i="17"/>
  <c r="C36" i="17"/>
  <c r="T42" i="17"/>
  <c r="R38" i="17"/>
  <c r="R42" i="17"/>
  <c r="R49" i="17"/>
  <c r="P38" i="17"/>
  <c r="P39" i="17"/>
  <c r="P43" i="17"/>
  <c r="P45" i="17"/>
  <c r="N40" i="17"/>
  <c r="M38" i="17"/>
  <c r="M41" i="17"/>
  <c r="M46" i="17"/>
  <c r="L37" i="17"/>
  <c r="L38" i="17"/>
  <c r="L41" i="17"/>
  <c r="L43" i="17"/>
  <c r="L46" i="17"/>
  <c r="I39" i="17"/>
  <c r="I41" i="17"/>
  <c r="I45" i="17"/>
  <c r="H37" i="17"/>
  <c r="H38" i="17"/>
  <c r="H40" i="17"/>
  <c r="H42" i="17"/>
  <c r="H43" i="17"/>
  <c r="H44" i="17"/>
  <c r="H46" i="17"/>
  <c r="H49" i="17"/>
  <c r="G43" i="17"/>
  <c r="G48" i="17"/>
  <c r="E38" i="17"/>
  <c r="E41" i="17"/>
  <c r="E43" i="17"/>
  <c r="E45" i="17"/>
  <c r="D37" i="17"/>
  <c r="D38" i="17"/>
  <c r="D39" i="17"/>
  <c r="D40" i="17"/>
  <c r="D41" i="17"/>
  <c r="D42" i="17"/>
  <c r="D43" i="17"/>
  <c r="D44" i="17"/>
  <c r="D45" i="17"/>
  <c r="D46" i="17"/>
  <c r="D48" i="17"/>
  <c r="D49" i="17"/>
  <c r="C40" i="17"/>
  <c r="B42" i="17"/>
  <c r="B43" i="17"/>
  <c r="T30" i="17"/>
  <c r="M30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S1" i="17"/>
  <c r="L1" i="17"/>
  <c r="T4" i="16"/>
  <c r="T17" i="16"/>
  <c r="T17" i="2"/>
  <c r="S4" i="16"/>
  <c r="S4" i="2"/>
  <c r="S17" i="16"/>
  <c r="S17" i="2"/>
  <c r="R4" i="16"/>
  <c r="R17" i="16"/>
  <c r="Q4" i="16"/>
  <c r="Q17" i="16"/>
  <c r="Q17" i="2" s="1"/>
  <c r="P4" i="16"/>
  <c r="P17" i="16"/>
  <c r="P17" i="2" s="1"/>
  <c r="O4" i="16"/>
  <c r="O17" i="16"/>
  <c r="N4" i="16"/>
  <c r="N17" i="16"/>
  <c r="M4" i="16"/>
  <c r="M4" i="2" s="1"/>
  <c r="M17" i="16"/>
  <c r="L4" i="16"/>
  <c r="L17" i="16"/>
  <c r="K4" i="16"/>
  <c r="K17" i="16"/>
  <c r="K17" i="2" s="1"/>
  <c r="J4" i="16"/>
  <c r="J17" i="16"/>
  <c r="I4" i="16"/>
  <c r="I17" i="16"/>
  <c r="H4" i="16"/>
  <c r="H22" i="16" s="1"/>
  <c r="H17" i="16"/>
  <c r="G4" i="16"/>
  <c r="G17" i="16"/>
  <c r="F4" i="16"/>
  <c r="F17" i="16"/>
  <c r="E4" i="16"/>
  <c r="E4" i="2"/>
  <c r="E17" i="16"/>
  <c r="D4" i="16"/>
  <c r="D17" i="16"/>
  <c r="C4" i="16"/>
  <c r="C17" i="16"/>
  <c r="B4" i="16"/>
  <c r="B17" i="16"/>
  <c r="B17" i="2"/>
  <c r="T30" i="16"/>
  <c r="M30" i="16"/>
  <c r="S1" i="16"/>
  <c r="L1" i="16"/>
  <c r="T36" i="14"/>
  <c r="T32" i="14"/>
  <c r="T33" i="1"/>
  <c r="S36" i="14"/>
  <c r="S32" i="14"/>
  <c r="R36" i="14"/>
  <c r="R32" i="14"/>
  <c r="R40" i="14" s="1"/>
  <c r="Q36" i="14"/>
  <c r="Q32" i="14"/>
  <c r="P36" i="14"/>
  <c r="P32" i="14"/>
  <c r="O36" i="14"/>
  <c r="O72" i="14" s="1"/>
  <c r="O32" i="14"/>
  <c r="O45" i="14" s="1"/>
  <c r="N36" i="14"/>
  <c r="N37" i="1" s="1"/>
  <c r="N32" i="14"/>
  <c r="M36" i="14"/>
  <c r="M37" i="1" s="1"/>
  <c r="M32" i="14"/>
  <c r="L36" i="14"/>
  <c r="L37" i="1" s="1"/>
  <c r="L32" i="14"/>
  <c r="K36" i="14"/>
  <c r="K32" i="14"/>
  <c r="K49" i="14" s="1"/>
  <c r="J36" i="14"/>
  <c r="J32" i="14"/>
  <c r="I36" i="14"/>
  <c r="I32" i="14"/>
  <c r="H36" i="14"/>
  <c r="H37" i="1" s="1"/>
  <c r="H32" i="14"/>
  <c r="G36" i="14"/>
  <c r="G32" i="14"/>
  <c r="G45" i="14" s="1"/>
  <c r="F36" i="14"/>
  <c r="F32" i="14"/>
  <c r="E36" i="14"/>
  <c r="E32" i="14"/>
  <c r="E33" i="1"/>
  <c r="D36" i="14"/>
  <c r="D32" i="14"/>
  <c r="C36" i="14"/>
  <c r="C32" i="14"/>
  <c r="B36" i="14"/>
  <c r="B32" i="14"/>
  <c r="T35" i="14"/>
  <c r="S35" i="14"/>
  <c r="R35" i="14"/>
  <c r="Q35" i="14"/>
  <c r="Q36" i="1" s="1"/>
  <c r="P35" i="14"/>
  <c r="P71" i="14"/>
  <c r="O35" i="14"/>
  <c r="N35" i="14"/>
  <c r="M35" i="14"/>
  <c r="L35" i="14"/>
  <c r="L71" i="14" s="1"/>
  <c r="K35" i="14"/>
  <c r="K36" i="1" s="1"/>
  <c r="J35" i="14"/>
  <c r="I35" i="14"/>
  <c r="H35" i="14"/>
  <c r="H36" i="1" s="1"/>
  <c r="G35" i="14"/>
  <c r="G36" i="1" s="1"/>
  <c r="F35" i="14"/>
  <c r="E35" i="14"/>
  <c r="E36" i="1" s="1"/>
  <c r="D35" i="14"/>
  <c r="C35" i="14"/>
  <c r="C36" i="1"/>
  <c r="B35" i="14"/>
  <c r="T34" i="14"/>
  <c r="T70" i="14" s="1"/>
  <c r="T35" i="1"/>
  <c r="S34" i="14"/>
  <c r="S35" i="1" s="1"/>
  <c r="R34" i="14"/>
  <c r="Q34" i="14"/>
  <c r="P34" i="14"/>
  <c r="P35" i="1"/>
  <c r="O34" i="14"/>
  <c r="N34" i="14"/>
  <c r="M34" i="14"/>
  <c r="L34" i="14"/>
  <c r="K34" i="14"/>
  <c r="J34" i="14"/>
  <c r="I34" i="14"/>
  <c r="H34" i="14"/>
  <c r="G34" i="14"/>
  <c r="F34" i="14"/>
  <c r="E34" i="14"/>
  <c r="E70" i="14" s="1"/>
  <c r="D34" i="14"/>
  <c r="C34" i="14"/>
  <c r="B34" i="14"/>
  <c r="T33" i="14"/>
  <c r="S33" i="14"/>
  <c r="R33" i="14"/>
  <c r="Q33" i="14"/>
  <c r="Q34" i="1"/>
  <c r="P33" i="14"/>
  <c r="O33" i="14"/>
  <c r="O34" i="1" s="1"/>
  <c r="N33" i="14"/>
  <c r="M33" i="14"/>
  <c r="L33" i="14"/>
  <c r="L34" i="1" s="1"/>
  <c r="K33" i="14"/>
  <c r="K34" i="1" s="1"/>
  <c r="K69" i="14"/>
  <c r="J33" i="14"/>
  <c r="I33" i="14"/>
  <c r="I34" i="1" s="1"/>
  <c r="H33" i="14"/>
  <c r="G33" i="14"/>
  <c r="G34" i="1" s="1"/>
  <c r="F33" i="14"/>
  <c r="F34" i="1" s="1"/>
  <c r="E33" i="14"/>
  <c r="D33" i="14"/>
  <c r="C33" i="14"/>
  <c r="B33" i="14"/>
  <c r="T40" i="14"/>
  <c r="T41" i="14"/>
  <c r="T43" i="14"/>
  <c r="T45" i="14"/>
  <c r="T46" i="14"/>
  <c r="T47" i="14"/>
  <c r="T49" i="14"/>
  <c r="T51" i="14"/>
  <c r="T52" i="14"/>
  <c r="T53" i="14"/>
  <c r="T55" i="14"/>
  <c r="T57" i="14"/>
  <c r="T58" i="14"/>
  <c r="T59" i="14"/>
  <c r="T61" i="14"/>
  <c r="T63" i="14"/>
  <c r="T64" i="14"/>
  <c r="T65" i="14"/>
  <c r="S4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P40" i="14"/>
  <c r="P41" i="14"/>
  <c r="P42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O46" i="14"/>
  <c r="N56" i="14"/>
  <c r="N57" i="14"/>
  <c r="M46" i="14"/>
  <c r="M62" i="14"/>
  <c r="L40" i="14"/>
  <c r="L42" i="14"/>
  <c r="L48" i="14"/>
  <c r="L52" i="14"/>
  <c r="L53" i="14"/>
  <c r="L56" i="14"/>
  <c r="L60" i="14"/>
  <c r="L64" i="14"/>
  <c r="L65" i="14"/>
  <c r="K40" i="14"/>
  <c r="K45" i="14"/>
  <c r="K46" i="14"/>
  <c r="K50" i="14"/>
  <c r="K53" i="14"/>
  <c r="K54" i="14"/>
  <c r="K58" i="14"/>
  <c r="K61" i="14"/>
  <c r="K62" i="14"/>
  <c r="J49" i="14"/>
  <c r="J57" i="14"/>
  <c r="J65" i="14"/>
  <c r="I42" i="14"/>
  <c r="I48" i="14"/>
  <c r="I52" i="14"/>
  <c r="I53" i="14"/>
  <c r="I56" i="14"/>
  <c r="I60" i="14"/>
  <c r="I64" i="14"/>
  <c r="I65" i="14"/>
  <c r="H52" i="14"/>
  <c r="H53" i="14"/>
  <c r="G46" i="14"/>
  <c r="G54" i="14"/>
  <c r="G62" i="14"/>
  <c r="F42" i="14"/>
  <c r="F45" i="14"/>
  <c r="F49" i="14"/>
  <c r="F53" i="14"/>
  <c r="F56" i="14"/>
  <c r="F57" i="14"/>
  <c r="F61" i="14"/>
  <c r="F65" i="14"/>
  <c r="E40" i="14"/>
  <c r="E41" i="14"/>
  <c r="E42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D55" i="14"/>
  <c r="D57" i="14"/>
  <c r="C40" i="14"/>
  <c r="C45" i="14"/>
  <c r="C49" i="14"/>
  <c r="C53" i="14"/>
  <c r="C54" i="14"/>
  <c r="C57" i="14"/>
  <c r="C61" i="14"/>
  <c r="C62" i="14"/>
  <c r="C65" i="14"/>
  <c r="B65" i="14"/>
  <c r="T67" i="14"/>
  <c r="Q67" i="14"/>
  <c r="P67" i="14"/>
  <c r="T66" i="14"/>
  <c r="Q66" i="14"/>
  <c r="P66" i="14"/>
  <c r="T37" i="14"/>
  <c r="M37" i="14"/>
  <c r="S1" i="14"/>
  <c r="L1" i="14"/>
  <c r="U37" i="1"/>
  <c r="U33" i="1"/>
  <c r="U36" i="1"/>
  <c r="U73" i="1" s="1"/>
  <c r="U35" i="1"/>
  <c r="U34" i="1"/>
  <c r="U58" i="1"/>
  <c r="U69" i="1"/>
  <c r="V33" i="4"/>
  <c r="V27" i="4"/>
  <c r="V15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U32" i="4"/>
  <c r="AH202" i="9" s="1"/>
  <c r="T32" i="4"/>
  <c r="AG202" i="9" s="1"/>
  <c r="S32" i="4"/>
  <c r="AF202" i="9" s="1"/>
  <c r="R32" i="4"/>
  <c r="AE202" i="9" s="1"/>
  <c r="Q32" i="4"/>
  <c r="AD202" i="9" s="1"/>
  <c r="P32" i="4"/>
  <c r="AC202" i="9" s="1"/>
  <c r="O32" i="4"/>
  <c r="AB202" i="9" s="1"/>
  <c r="N32" i="4"/>
  <c r="AA202" i="9" s="1"/>
  <c r="M32" i="4"/>
  <c r="Z202" i="9" s="1"/>
  <c r="L32" i="4"/>
  <c r="Y202" i="9" s="1"/>
  <c r="K32" i="4"/>
  <c r="X202" i="9" s="1"/>
  <c r="J32" i="4"/>
  <c r="W202" i="9" s="1"/>
  <c r="I32" i="4"/>
  <c r="V202" i="9" s="1"/>
  <c r="H32" i="4"/>
  <c r="U202" i="9" s="1"/>
  <c r="G32" i="4"/>
  <c r="T202" i="9" s="1"/>
  <c r="F32" i="4"/>
  <c r="S202" i="9" s="1"/>
  <c r="E32" i="4"/>
  <c r="R202" i="9" s="1"/>
  <c r="U31" i="4"/>
  <c r="AH201" i="9" s="1"/>
  <c r="T31" i="4"/>
  <c r="AG201" i="9" s="1"/>
  <c r="S31" i="4"/>
  <c r="AF201" i="9" s="1"/>
  <c r="R31" i="4"/>
  <c r="AE201" i="9" s="1"/>
  <c r="Q31" i="4"/>
  <c r="AD201" i="9" s="1"/>
  <c r="P31" i="4"/>
  <c r="AC201" i="9" s="1"/>
  <c r="O31" i="4"/>
  <c r="N31" i="4"/>
  <c r="M31" i="4"/>
  <c r="Z201" i="9" s="1"/>
  <c r="L31" i="4"/>
  <c r="Y201" i="9" s="1"/>
  <c r="K31" i="4"/>
  <c r="J31" i="4"/>
  <c r="I31" i="4"/>
  <c r="V201" i="9"/>
  <c r="H31" i="4"/>
  <c r="G31" i="4"/>
  <c r="F31" i="4"/>
  <c r="S201" i="9" s="1"/>
  <c r="E31" i="4"/>
  <c r="R201" i="9" s="1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U14" i="4"/>
  <c r="T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U9" i="4"/>
  <c r="U15" i="4" s="1"/>
  <c r="T9" i="4"/>
  <c r="T15" i="4" s="1"/>
  <c r="S9" i="4"/>
  <c r="S15" i="4" s="1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U7" i="4"/>
  <c r="T7" i="4"/>
  <c r="S7" i="4"/>
  <c r="U6" i="4"/>
  <c r="AH200" i="9" s="1"/>
  <c r="T6" i="4"/>
  <c r="AG200" i="9" s="1"/>
  <c r="S6" i="4"/>
  <c r="AF200" i="9" s="1"/>
  <c r="R6" i="4"/>
  <c r="AE200" i="9" s="1"/>
  <c r="Q6" i="4"/>
  <c r="AD200" i="9" s="1"/>
  <c r="P6" i="4"/>
  <c r="O6" i="4"/>
  <c r="AB200" i="9" s="1"/>
  <c r="N6" i="4"/>
  <c r="AA200" i="9" s="1"/>
  <c r="M6" i="4"/>
  <c r="Z200" i="9" s="1"/>
  <c r="L6" i="4"/>
  <c r="K6" i="4"/>
  <c r="X200" i="9" s="1"/>
  <c r="J6" i="4"/>
  <c r="W200" i="9" s="1"/>
  <c r="I6" i="4"/>
  <c r="V200" i="9" s="1"/>
  <c r="H6" i="4"/>
  <c r="G6" i="4"/>
  <c r="T200" i="9" s="1"/>
  <c r="F6" i="4"/>
  <c r="S200" i="9" s="1"/>
  <c r="E6" i="4"/>
  <c r="R200" i="9" s="1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U27" i="11"/>
  <c r="U27" i="4" s="1"/>
  <c r="T27" i="11"/>
  <c r="T27" i="4" s="1"/>
  <c r="S27" i="11"/>
  <c r="R27" i="11"/>
  <c r="R27" i="4" s="1"/>
  <c r="Q27" i="11"/>
  <c r="Q27" i="4" s="1"/>
  <c r="P27" i="11"/>
  <c r="O27" i="11"/>
  <c r="N27" i="11"/>
  <c r="M27" i="11"/>
  <c r="M27" i="4" s="1"/>
  <c r="L27" i="11"/>
  <c r="L27" i="4" s="1"/>
  <c r="K27" i="11"/>
  <c r="J27" i="11"/>
  <c r="I27" i="11"/>
  <c r="H27" i="11"/>
  <c r="G27" i="11"/>
  <c r="F27" i="11"/>
  <c r="E27" i="11"/>
  <c r="D27" i="11"/>
  <c r="C27" i="11"/>
  <c r="U15" i="11"/>
  <c r="T15" i="11"/>
  <c r="S15" i="11"/>
  <c r="R15" i="11"/>
  <c r="Q7" i="11"/>
  <c r="Q9" i="11" s="1"/>
  <c r="Q15" i="11" s="1"/>
  <c r="P7" i="11"/>
  <c r="P9" i="11" s="1"/>
  <c r="P15" i="11" s="1"/>
  <c r="O7" i="11"/>
  <c r="O9" i="11" s="1"/>
  <c r="N7" i="11"/>
  <c r="N9" i="11" s="1"/>
  <c r="M7" i="11"/>
  <c r="M9" i="11" s="1"/>
  <c r="M15" i="11" s="1"/>
  <c r="L7" i="11"/>
  <c r="L9" i="11" s="1"/>
  <c r="L15" i="11" s="1"/>
  <c r="K7" i="11"/>
  <c r="K9" i="11" s="1"/>
  <c r="J7" i="11"/>
  <c r="J9" i="11" s="1"/>
  <c r="J15" i="11" s="1"/>
  <c r="I7" i="11"/>
  <c r="H7" i="11"/>
  <c r="H7" i="4" s="1"/>
  <c r="H9" i="11"/>
  <c r="H15" i="11" s="1"/>
  <c r="G7" i="11"/>
  <c r="G9" i="11" s="1"/>
  <c r="G15" i="11" s="1"/>
  <c r="F7" i="11"/>
  <c r="F9" i="11" s="1"/>
  <c r="F15" i="11" s="1"/>
  <c r="E7" i="11"/>
  <c r="E9" i="11" s="1"/>
  <c r="D7" i="11"/>
  <c r="D9" i="11" s="1"/>
  <c r="D15" i="11" s="1"/>
  <c r="C7" i="11"/>
  <c r="C9" i="11" s="1"/>
  <c r="C15" i="11" s="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U33" i="12"/>
  <c r="U33" i="4"/>
  <c r="T33" i="12"/>
  <c r="T33" i="4"/>
  <c r="S33" i="12"/>
  <c r="S33" i="4" s="1"/>
  <c r="R33" i="12"/>
  <c r="Q33" i="12"/>
  <c r="P33" i="12"/>
  <c r="P33" i="4" s="1"/>
  <c r="O33" i="12"/>
  <c r="N33" i="12"/>
  <c r="N33" i="4" s="1"/>
  <c r="M33" i="12"/>
  <c r="M33" i="4" s="1"/>
  <c r="L33" i="12"/>
  <c r="K33" i="12"/>
  <c r="K33" i="4" s="1"/>
  <c r="J33" i="12"/>
  <c r="I33" i="12"/>
  <c r="H33" i="12"/>
  <c r="H33" i="4" s="1"/>
  <c r="G33" i="12"/>
  <c r="G33" i="4" s="1"/>
  <c r="F33" i="12"/>
  <c r="E33" i="12"/>
  <c r="E33" i="4" s="1"/>
  <c r="D33" i="12"/>
  <c r="C33" i="12"/>
  <c r="S27" i="12"/>
  <c r="S27" i="4" s="1"/>
  <c r="R27" i="12"/>
  <c r="Q27" i="12"/>
  <c r="P27" i="12"/>
  <c r="P27" i="4" s="1"/>
  <c r="O27" i="12"/>
  <c r="N27" i="12"/>
  <c r="N27" i="4" s="1"/>
  <c r="M27" i="12"/>
  <c r="L27" i="12"/>
  <c r="K27" i="12"/>
  <c r="K27" i="4" s="1"/>
  <c r="J27" i="12"/>
  <c r="I27" i="12"/>
  <c r="H27" i="12"/>
  <c r="H27" i="4" s="1"/>
  <c r="G27" i="12"/>
  <c r="F27" i="12"/>
  <c r="E27" i="12"/>
  <c r="E27" i="4" s="1"/>
  <c r="D27" i="12"/>
  <c r="C27" i="12"/>
  <c r="U15" i="12"/>
  <c r="T15" i="12"/>
  <c r="S15" i="12"/>
  <c r="R7" i="12"/>
  <c r="Q7" i="12"/>
  <c r="P7" i="12"/>
  <c r="P9" i="12" s="1"/>
  <c r="O7" i="12"/>
  <c r="O7" i="4" s="1"/>
  <c r="N7" i="12"/>
  <c r="M7" i="12"/>
  <c r="M9" i="12" s="1"/>
  <c r="L7" i="12"/>
  <c r="L9" i="12" s="1"/>
  <c r="L15" i="12" s="1"/>
  <c r="K7" i="12"/>
  <c r="K9" i="12" s="1"/>
  <c r="J7" i="12"/>
  <c r="J9" i="12" s="1"/>
  <c r="I7" i="12"/>
  <c r="I9" i="12" s="1"/>
  <c r="H7" i="12"/>
  <c r="H9" i="12" s="1"/>
  <c r="G7" i="12"/>
  <c r="F7" i="12"/>
  <c r="F9" i="12"/>
  <c r="E7" i="12"/>
  <c r="E9" i="12" s="1"/>
  <c r="E15" i="12" s="1"/>
  <c r="D7" i="12"/>
  <c r="D9" i="12" s="1"/>
  <c r="D15" i="12" s="1"/>
  <c r="C7" i="12"/>
  <c r="C9" i="12" s="1"/>
  <c r="C15" i="12" s="1"/>
  <c r="S14" i="12"/>
  <c r="R14" i="12"/>
  <c r="R14" i="4"/>
  <c r="Q14" i="12"/>
  <c r="Q14" i="4" s="1"/>
  <c r="P14" i="12"/>
  <c r="P14" i="4" s="1"/>
  <c r="O14" i="12"/>
  <c r="N14" i="12"/>
  <c r="M14" i="12"/>
  <c r="L14" i="12"/>
  <c r="L14" i="4" s="1"/>
  <c r="K14" i="12"/>
  <c r="J14" i="12"/>
  <c r="J14" i="4" s="1"/>
  <c r="I14" i="12"/>
  <c r="H14" i="12"/>
  <c r="G14" i="12"/>
  <c r="F14" i="12"/>
  <c r="F14" i="4" s="1"/>
  <c r="E14" i="12"/>
  <c r="D14" i="12"/>
  <c r="C14" i="12"/>
  <c r="AH1" i="9"/>
  <c r="AH2" i="9"/>
  <c r="AH42" i="9"/>
  <c r="AH81" i="9"/>
  <c r="AH82" i="9"/>
  <c r="AH83" i="9"/>
  <c r="AH85" i="9"/>
  <c r="AH88" i="9"/>
  <c r="AH121" i="9"/>
  <c r="AH122" i="9"/>
  <c r="AH123" i="9"/>
  <c r="AH125" i="9"/>
  <c r="AH126" i="9"/>
  <c r="AH160" i="9"/>
  <c r="AH162" i="9"/>
  <c r="AH199" i="9"/>
  <c r="T25" i="5"/>
  <c r="AG199" i="9"/>
  <c r="AG161" i="9"/>
  <c r="AG160" i="9"/>
  <c r="AG129" i="9"/>
  <c r="AG128" i="9"/>
  <c r="AG127" i="9"/>
  <c r="AG125" i="9"/>
  <c r="AG124" i="9"/>
  <c r="AG122" i="9"/>
  <c r="AG121" i="9"/>
  <c r="AG88" i="9"/>
  <c r="AG87" i="9"/>
  <c r="AG85" i="9"/>
  <c r="AG84" i="9"/>
  <c r="AG83" i="9"/>
  <c r="AG82" i="9"/>
  <c r="AG81" i="9"/>
  <c r="AG45" i="9"/>
  <c r="AG44" i="9"/>
  <c r="AG42" i="9"/>
  <c r="AG5" i="9"/>
  <c r="AG1" i="9"/>
  <c r="S25" i="5"/>
  <c r="S24" i="5"/>
  <c r="AF1" i="9"/>
  <c r="AF4" i="9"/>
  <c r="AF42" i="9"/>
  <c r="AF44" i="9"/>
  <c r="AF45" i="9"/>
  <c r="AF81" i="9"/>
  <c r="AF82" i="9"/>
  <c r="AF84" i="9"/>
  <c r="AF85" i="9"/>
  <c r="AF86" i="9"/>
  <c r="AF87" i="9"/>
  <c r="AF121" i="9"/>
  <c r="AF123" i="9"/>
  <c r="AF124" i="9"/>
  <c r="AF126" i="9"/>
  <c r="AF127" i="9"/>
  <c r="AF160" i="9"/>
  <c r="AF161" i="9"/>
  <c r="AF162" i="9"/>
  <c r="AF199" i="9"/>
  <c r="R24" i="5"/>
  <c r="M79" i="9"/>
  <c r="M40" i="9"/>
  <c r="M1" i="9"/>
  <c r="AE1" i="9"/>
  <c r="AE6" i="9"/>
  <c r="AE42" i="9"/>
  <c r="AE45" i="9"/>
  <c r="AE81" i="9"/>
  <c r="AE83" i="9"/>
  <c r="AE84" i="9"/>
  <c r="AE86" i="9"/>
  <c r="AE88" i="9"/>
  <c r="AE121" i="9"/>
  <c r="AE122" i="9"/>
  <c r="AE123" i="9"/>
  <c r="AE124" i="9"/>
  <c r="AE125" i="9"/>
  <c r="AE127" i="9"/>
  <c r="AE128" i="9"/>
  <c r="AE129" i="9"/>
  <c r="AE160" i="9"/>
  <c r="AE162" i="9"/>
  <c r="AE199" i="9"/>
  <c r="AD1" i="9"/>
  <c r="AD5" i="9"/>
  <c r="AD42" i="9"/>
  <c r="AD44" i="9"/>
  <c r="AD45" i="9"/>
  <c r="AD81" i="9"/>
  <c r="AD82" i="9"/>
  <c r="AD83" i="9"/>
  <c r="AD84" i="9"/>
  <c r="AD85" i="9"/>
  <c r="AD87" i="9"/>
  <c r="AD88" i="9"/>
  <c r="AD121" i="9"/>
  <c r="AD122" i="9"/>
  <c r="AD123" i="9"/>
  <c r="AD125" i="9"/>
  <c r="AD126" i="9"/>
  <c r="AD128" i="9"/>
  <c r="AD160" i="9"/>
  <c r="AD161" i="9"/>
  <c r="AD162" i="9"/>
  <c r="AD199" i="9"/>
  <c r="AC1" i="9"/>
  <c r="AC3" i="9"/>
  <c r="AC42" i="9"/>
  <c r="AC44" i="9"/>
  <c r="AC45" i="9"/>
  <c r="AC81" i="9"/>
  <c r="AC84" i="9"/>
  <c r="AC85" i="9"/>
  <c r="AC86" i="9"/>
  <c r="AC121" i="9"/>
  <c r="AC122" i="9"/>
  <c r="AC124" i="9"/>
  <c r="AC125" i="9"/>
  <c r="AC127" i="9"/>
  <c r="AC128" i="9"/>
  <c r="AC129" i="9"/>
  <c r="AC160" i="9"/>
  <c r="AC161" i="9"/>
  <c r="AC162" i="9"/>
  <c r="AC199" i="9"/>
  <c r="AC200" i="9"/>
  <c r="AB201" i="9"/>
  <c r="AB199" i="9"/>
  <c r="AB162" i="9"/>
  <c r="AB160" i="9"/>
  <c r="AB129" i="9"/>
  <c r="AB127" i="9"/>
  <c r="AB126" i="9"/>
  <c r="AB123" i="9"/>
  <c r="AB121" i="9"/>
  <c r="AB88" i="9"/>
  <c r="AB87" i="9"/>
  <c r="AB83" i="9"/>
  <c r="AB82" i="9"/>
  <c r="AB81" i="9"/>
  <c r="AB42" i="9"/>
  <c r="AB4" i="9"/>
  <c r="AB1" i="9"/>
  <c r="U5" i="9"/>
  <c r="Y5" i="9"/>
  <c r="T201" i="9"/>
  <c r="U201" i="9"/>
  <c r="W201" i="9"/>
  <c r="X201" i="9"/>
  <c r="AA201" i="9"/>
  <c r="U200" i="9"/>
  <c r="Y200" i="9"/>
  <c r="R199" i="9"/>
  <c r="S199" i="9"/>
  <c r="T199" i="9"/>
  <c r="U199" i="9"/>
  <c r="V199" i="9"/>
  <c r="W199" i="9"/>
  <c r="X199" i="9"/>
  <c r="Y199" i="9"/>
  <c r="Z199" i="9"/>
  <c r="AA199" i="9"/>
  <c r="R161" i="9"/>
  <c r="S161" i="9"/>
  <c r="T161" i="9"/>
  <c r="U161" i="9"/>
  <c r="W161" i="9"/>
  <c r="X161" i="9"/>
  <c r="Y161" i="9"/>
  <c r="Z161" i="9"/>
  <c r="AA161" i="9"/>
  <c r="S162" i="9"/>
  <c r="T162" i="9"/>
  <c r="V162" i="9"/>
  <c r="W162" i="9"/>
  <c r="Y162" i="9"/>
  <c r="Z162" i="9"/>
  <c r="R160" i="9"/>
  <c r="S160" i="9"/>
  <c r="T160" i="9"/>
  <c r="U160" i="9"/>
  <c r="V160" i="9"/>
  <c r="W160" i="9"/>
  <c r="X160" i="9"/>
  <c r="Y160" i="9"/>
  <c r="Z160" i="9"/>
  <c r="AA160" i="9"/>
  <c r="S129" i="9"/>
  <c r="U129" i="9"/>
  <c r="W129" i="9"/>
  <c r="Y129" i="9"/>
  <c r="AA129" i="9"/>
  <c r="R128" i="9"/>
  <c r="S128" i="9"/>
  <c r="U128" i="9"/>
  <c r="W128" i="9"/>
  <c r="Y128" i="9"/>
  <c r="Z128" i="9"/>
  <c r="AA128" i="9"/>
  <c r="S125" i="9"/>
  <c r="U125" i="9"/>
  <c r="V125" i="9"/>
  <c r="W125" i="9"/>
  <c r="Y125" i="9"/>
  <c r="AA125" i="9"/>
  <c r="R126" i="9"/>
  <c r="T126" i="9"/>
  <c r="V126" i="9"/>
  <c r="X126" i="9"/>
  <c r="Z126" i="9"/>
  <c r="AA126" i="9"/>
  <c r="S127" i="9"/>
  <c r="T127" i="9"/>
  <c r="U127" i="9"/>
  <c r="W127" i="9"/>
  <c r="Y127" i="9"/>
  <c r="AA127" i="9"/>
  <c r="S124" i="9"/>
  <c r="U124" i="9"/>
  <c r="W124" i="9"/>
  <c r="X124" i="9"/>
  <c r="Y124" i="9"/>
  <c r="AA124" i="9"/>
  <c r="R123" i="9"/>
  <c r="S123" i="9"/>
  <c r="T123" i="9"/>
  <c r="V123" i="9"/>
  <c r="X123" i="9"/>
  <c r="Z123" i="9"/>
  <c r="R122" i="9"/>
  <c r="S122" i="9"/>
  <c r="U122" i="9"/>
  <c r="V122" i="9"/>
  <c r="W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88" i="9"/>
  <c r="S88" i="9"/>
  <c r="T88" i="9"/>
  <c r="U88" i="9"/>
  <c r="V88" i="9"/>
  <c r="X88" i="9"/>
  <c r="Y88" i="9"/>
  <c r="Z88" i="9"/>
  <c r="AA88" i="9"/>
  <c r="R87" i="9"/>
  <c r="T87" i="9"/>
  <c r="U87" i="9"/>
  <c r="V87" i="9"/>
  <c r="W87" i="9"/>
  <c r="X87" i="9"/>
  <c r="Z87" i="9"/>
  <c r="AA87" i="9"/>
  <c r="S86" i="9"/>
  <c r="T86" i="9"/>
  <c r="V86" i="9"/>
  <c r="W86" i="9"/>
  <c r="Y86" i="9"/>
  <c r="Z86" i="9"/>
  <c r="R85" i="9"/>
  <c r="T85" i="9"/>
  <c r="U85" i="9"/>
  <c r="X85" i="9"/>
  <c r="Z85" i="9"/>
  <c r="AA85" i="9"/>
  <c r="R84" i="9"/>
  <c r="T84" i="9"/>
  <c r="U84" i="9"/>
  <c r="W84" i="9"/>
  <c r="X84" i="9"/>
  <c r="Z84" i="9"/>
  <c r="AA84" i="9"/>
  <c r="R83" i="9"/>
  <c r="S83" i="9"/>
  <c r="V83" i="9"/>
  <c r="X83" i="9"/>
  <c r="Y83" i="9"/>
  <c r="R81" i="9"/>
  <c r="S81" i="9"/>
  <c r="T81" i="9"/>
  <c r="U81" i="9"/>
  <c r="V81" i="9"/>
  <c r="W81" i="9"/>
  <c r="X81" i="9"/>
  <c r="Y81" i="9"/>
  <c r="Z81" i="9"/>
  <c r="AA81" i="9"/>
  <c r="R82" i="9"/>
  <c r="T82" i="9"/>
  <c r="U82" i="9"/>
  <c r="V82" i="9"/>
  <c r="W82" i="9"/>
  <c r="X82" i="9"/>
  <c r="Z82" i="9"/>
  <c r="AA82" i="9"/>
  <c r="R45" i="9"/>
  <c r="S45" i="9"/>
  <c r="U45" i="9"/>
  <c r="W45" i="9"/>
  <c r="X45" i="9"/>
  <c r="Y45" i="9"/>
  <c r="AA45" i="9"/>
  <c r="R44" i="9"/>
  <c r="T44" i="9"/>
  <c r="U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S6" i="9"/>
  <c r="U6" i="9"/>
  <c r="W6" i="9"/>
  <c r="U3" i="9"/>
  <c r="Y3" i="9"/>
  <c r="R1" i="9"/>
  <c r="S1" i="9"/>
  <c r="T1" i="9"/>
  <c r="U1" i="9"/>
  <c r="V1" i="9"/>
  <c r="W1" i="9"/>
  <c r="X1" i="9"/>
  <c r="Y1" i="9"/>
  <c r="Z1" i="9"/>
  <c r="AA1" i="9"/>
  <c r="R2" i="9"/>
  <c r="V2" i="9"/>
  <c r="P160" i="9"/>
  <c r="Q160" i="9"/>
  <c r="Q162" i="9"/>
  <c r="P121" i="9"/>
  <c r="Q121" i="9"/>
  <c r="Q123" i="9"/>
  <c r="Q126" i="9"/>
  <c r="Q127" i="9"/>
  <c r="Q129" i="9"/>
  <c r="P81" i="9"/>
  <c r="Q81" i="9"/>
  <c r="Q82" i="9"/>
  <c r="Q83" i="9"/>
  <c r="Q85" i="9"/>
  <c r="Q88" i="9"/>
  <c r="Q201" i="9"/>
  <c r="Q199" i="9"/>
  <c r="Q200" i="9"/>
  <c r="Q42" i="9"/>
  <c r="Q1" i="9"/>
  <c r="Q4" i="9"/>
  <c r="P7" i="9"/>
  <c r="F19" i="3"/>
  <c r="S7" i="9"/>
  <c r="P25" i="5"/>
  <c r="N25" i="5"/>
  <c r="K1" i="5"/>
  <c r="M24" i="5"/>
  <c r="M25" i="5"/>
  <c r="D25" i="5"/>
  <c r="L24" i="5"/>
  <c r="J25" i="5"/>
  <c r="G25" i="5"/>
  <c r="B25" i="5"/>
  <c r="G24" i="5"/>
  <c r="F24" i="5"/>
  <c r="H25" i="5"/>
  <c r="K1" i="3"/>
  <c r="K1" i="1"/>
  <c r="E67" i="1"/>
  <c r="D7" i="4"/>
  <c r="D9" i="4" s="1"/>
  <c r="D15" i="4" s="1"/>
  <c r="C7" i="4"/>
  <c r="C9" i="4" s="1"/>
  <c r="C15" i="4" s="1"/>
  <c r="D33" i="4"/>
  <c r="C33" i="4"/>
  <c r="D27" i="4"/>
  <c r="C27" i="4"/>
  <c r="D14" i="4"/>
  <c r="C14" i="4"/>
  <c r="K1" i="2"/>
  <c r="V35" i="3"/>
  <c r="V39" i="3"/>
  <c r="V47" i="3"/>
  <c r="V34" i="3"/>
  <c r="V38" i="3"/>
  <c r="V46" i="3"/>
  <c r="V36" i="3"/>
  <c r="V40" i="3"/>
  <c r="V44" i="3"/>
  <c r="V43" i="3"/>
  <c r="V42" i="3"/>
  <c r="V33" i="3"/>
  <c r="V37" i="3"/>
  <c r="V41" i="3"/>
  <c r="V73" i="1"/>
  <c r="V74" i="1"/>
  <c r="V69" i="1"/>
  <c r="V65" i="1"/>
  <c r="V71" i="1"/>
  <c r="V57" i="1"/>
  <c r="V52" i="1"/>
  <c r="V48" i="1"/>
  <c r="V44" i="1"/>
  <c r="V61" i="1"/>
  <c r="V68" i="1"/>
  <c r="V41" i="1"/>
  <c r="V45" i="1"/>
  <c r="V49" i="1"/>
  <c r="V53" i="1"/>
  <c r="V58" i="1"/>
  <c r="V62" i="1"/>
  <c r="V66" i="1"/>
  <c r="V43" i="1"/>
  <c r="V47" i="1"/>
  <c r="V51" i="1"/>
  <c r="V56" i="1"/>
  <c r="V60" i="1"/>
  <c r="V64" i="1"/>
  <c r="V42" i="1"/>
  <c r="V46" i="1"/>
  <c r="V50" i="1"/>
  <c r="V54" i="1"/>
  <c r="V59" i="1"/>
  <c r="V63" i="1"/>
  <c r="B33" i="1"/>
  <c r="B40" i="14"/>
  <c r="B46" i="14"/>
  <c r="B50" i="14"/>
  <c r="B54" i="14"/>
  <c r="B58" i="14"/>
  <c r="B62" i="14"/>
  <c r="B41" i="14"/>
  <c r="B47" i="14"/>
  <c r="B51" i="14"/>
  <c r="B55" i="14"/>
  <c r="B59" i="14"/>
  <c r="B63" i="14"/>
  <c r="J33" i="1"/>
  <c r="X7" i="9" s="1"/>
  <c r="J40" i="14"/>
  <c r="J46" i="14"/>
  <c r="J50" i="14"/>
  <c r="J54" i="14"/>
  <c r="J58" i="14"/>
  <c r="J62" i="14"/>
  <c r="J71" i="14"/>
  <c r="J41" i="14"/>
  <c r="J47" i="14"/>
  <c r="J51" i="14"/>
  <c r="J55" i="14"/>
  <c r="J59" i="14"/>
  <c r="J63" i="14"/>
  <c r="R33" i="1"/>
  <c r="R66" i="1" s="1"/>
  <c r="R44" i="14"/>
  <c r="R48" i="14"/>
  <c r="R52" i="14"/>
  <c r="R56" i="14"/>
  <c r="R60" i="14"/>
  <c r="R71" i="14"/>
  <c r="R69" i="14"/>
  <c r="R41" i="14"/>
  <c r="R45" i="14"/>
  <c r="R49" i="14"/>
  <c r="R57" i="14"/>
  <c r="R61" i="14"/>
  <c r="R65" i="14"/>
  <c r="P4" i="2"/>
  <c r="P22" i="16"/>
  <c r="P33" i="16" s="1"/>
  <c r="T22" i="16"/>
  <c r="T4" i="2"/>
  <c r="S50" i="17"/>
  <c r="S51" i="17"/>
  <c r="S33" i="17"/>
  <c r="S38" i="17"/>
  <c r="S42" i="17"/>
  <c r="S46" i="17"/>
  <c r="S47" i="17"/>
  <c r="S41" i="17"/>
  <c r="S48" i="17"/>
  <c r="S34" i="17"/>
  <c r="S37" i="17"/>
  <c r="S43" i="17"/>
  <c r="S49" i="17"/>
  <c r="H34" i="20"/>
  <c r="H38" i="20"/>
  <c r="H42" i="20"/>
  <c r="H46" i="20"/>
  <c r="H35" i="20"/>
  <c r="H39" i="20"/>
  <c r="H43" i="20"/>
  <c r="H47" i="20"/>
  <c r="H33" i="20"/>
  <c r="H41" i="20"/>
  <c r="H36" i="20"/>
  <c r="H44" i="20"/>
  <c r="P34" i="20"/>
  <c r="P38" i="20"/>
  <c r="P42" i="20"/>
  <c r="P46" i="20"/>
  <c r="P35" i="20"/>
  <c r="P39" i="20"/>
  <c r="P43" i="20"/>
  <c r="P47" i="20"/>
  <c r="P33" i="20"/>
  <c r="P41" i="20"/>
  <c r="P36" i="20"/>
  <c r="P44" i="20"/>
  <c r="I50" i="18"/>
  <c r="I36" i="18"/>
  <c r="I37" i="18"/>
  <c r="I41" i="18"/>
  <c r="I45" i="18"/>
  <c r="I51" i="18"/>
  <c r="I33" i="18"/>
  <c r="I38" i="18"/>
  <c r="I42" i="18"/>
  <c r="I46" i="18"/>
  <c r="I34" i="18"/>
  <c r="I40" i="18"/>
  <c r="I49" i="18"/>
  <c r="I35" i="18"/>
  <c r="I43" i="18"/>
  <c r="I39" i="18"/>
  <c r="I44" i="18"/>
  <c r="C72" i="14"/>
  <c r="K37" i="1"/>
  <c r="K72" i="14"/>
  <c r="S37" i="1"/>
  <c r="C17" i="2"/>
  <c r="I4" i="2"/>
  <c r="I22" i="16"/>
  <c r="N47" i="17"/>
  <c r="N50" i="17"/>
  <c r="N36" i="17"/>
  <c r="N37" i="17"/>
  <c r="N45" i="17"/>
  <c r="N51" i="17"/>
  <c r="N33" i="17"/>
  <c r="N42" i="17"/>
  <c r="N48" i="17"/>
  <c r="N38" i="17"/>
  <c r="N43" i="17"/>
  <c r="N49" i="17"/>
  <c r="K22" i="15"/>
  <c r="K34" i="15" s="1"/>
  <c r="D37" i="1"/>
  <c r="O37" i="1"/>
  <c r="T37" i="1"/>
  <c r="T72" i="14"/>
  <c r="G17" i="2"/>
  <c r="O17" i="2"/>
  <c r="O22" i="16"/>
  <c r="C33" i="20"/>
  <c r="C37" i="20"/>
  <c r="C41" i="20"/>
  <c r="C45" i="20"/>
  <c r="C34" i="20"/>
  <c r="C38" i="20"/>
  <c r="C42" i="20"/>
  <c r="C46" i="20"/>
  <c r="C36" i="20"/>
  <c r="C44" i="20"/>
  <c r="C39" i="20"/>
  <c r="C47" i="20"/>
  <c r="K33" i="20"/>
  <c r="K37" i="20"/>
  <c r="K41" i="20"/>
  <c r="K45" i="20"/>
  <c r="K34" i="20"/>
  <c r="K38" i="20"/>
  <c r="K42" i="20"/>
  <c r="K46" i="20"/>
  <c r="K36" i="20"/>
  <c r="K44" i="20"/>
  <c r="K39" i="20"/>
  <c r="K47" i="20"/>
  <c r="S33" i="20"/>
  <c r="S37" i="20"/>
  <c r="S41" i="20"/>
  <c r="S45" i="20"/>
  <c r="S34" i="20"/>
  <c r="S38" i="20"/>
  <c r="S42" i="20"/>
  <c r="S46" i="20"/>
  <c r="S36" i="20"/>
  <c r="S44" i="20"/>
  <c r="S39" i="20"/>
  <c r="S47" i="20"/>
  <c r="C53" i="13"/>
  <c r="C65" i="13"/>
  <c r="C63" i="13"/>
  <c r="C61" i="13"/>
  <c r="C59" i="13"/>
  <c r="C57" i="13"/>
  <c r="C55" i="13"/>
  <c r="C51" i="13"/>
  <c r="C49" i="13"/>
  <c r="C47" i="13"/>
  <c r="C45" i="13"/>
  <c r="C41" i="13"/>
  <c r="C58" i="13"/>
  <c r="C48" i="13"/>
  <c r="C71" i="13"/>
  <c r="C40" i="13"/>
  <c r="C60" i="13"/>
  <c r="C50" i="13"/>
  <c r="H45" i="13"/>
  <c r="H49" i="13"/>
  <c r="H53" i="13"/>
  <c r="H57" i="13"/>
  <c r="H61" i="13"/>
  <c r="H65" i="13"/>
  <c r="H40" i="13"/>
  <c r="H46" i="13"/>
  <c r="H50" i="13"/>
  <c r="H54" i="13"/>
  <c r="H58" i="13"/>
  <c r="H62" i="13"/>
  <c r="H48" i="13"/>
  <c r="H56" i="13"/>
  <c r="H64" i="13"/>
  <c r="H41" i="13"/>
  <c r="H51" i="13"/>
  <c r="H59" i="13"/>
  <c r="K42" i="13"/>
  <c r="K48" i="13"/>
  <c r="K52" i="13"/>
  <c r="K56" i="13"/>
  <c r="K60" i="13"/>
  <c r="K64" i="13"/>
  <c r="K45" i="13"/>
  <c r="K49" i="13"/>
  <c r="K53" i="13"/>
  <c r="K57" i="13"/>
  <c r="K61" i="13"/>
  <c r="K65" i="13"/>
  <c r="K47" i="13"/>
  <c r="K55" i="13"/>
  <c r="K63" i="13"/>
  <c r="K71" i="13"/>
  <c r="K40" i="13"/>
  <c r="K50" i="13"/>
  <c r="K58" i="13"/>
  <c r="P45" i="13"/>
  <c r="P49" i="13"/>
  <c r="P53" i="13"/>
  <c r="P57" i="13"/>
  <c r="P61" i="13"/>
  <c r="P65" i="13"/>
  <c r="P40" i="13"/>
  <c r="P46" i="13"/>
  <c r="P50" i="13"/>
  <c r="P54" i="13"/>
  <c r="P58" i="13"/>
  <c r="P62" i="13"/>
  <c r="P66" i="13"/>
  <c r="P48" i="13"/>
  <c r="P56" i="13"/>
  <c r="P64" i="13"/>
  <c r="P41" i="13"/>
  <c r="P51" i="13"/>
  <c r="P59" i="13"/>
  <c r="S48" i="13"/>
  <c r="S52" i="13"/>
  <c r="S64" i="13"/>
  <c r="S41" i="13"/>
  <c r="S53" i="13"/>
  <c r="S57" i="13"/>
  <c r="S46" i="13"/>
  <c r="S54" i="13"/>
  <c r="S47" i="13"/>
  <c r="S55" i="13"/>
  <c r="Q33" i="15"/>
  <c r="Q38" i="15"/>
  <c r="Q43" i="15"/>
  <c r="Q44" i="15"/>
  <c r="Q37" i="15"/>
  <c r="Q41" i="15"/>
  <c r="I33" i="19"/>
  <c r="I37" i="19"/>
  <c r="I41" i="19"/>
  <c r="I45" i="19"/>
  <c r="I34" i="19"/>
  <c r="I38" i="19"/>
  <c r="I42" i="19"/>
  <c r="I46" i="19"/>
  <c r="I36" i="19"/>
  <c r="I44" i="19"/>
  <c r="I48" i="19" s="1"/>
  <c r="I39" i="19"/>
  <c r="I47" i="19"/>
  <c r="I35" i="19"/>
  <c r="I40" i="19"/>
  <c r="B60" i="14"/>
  <c r="B42" i="14"/>
  <c r="G65" i="14"/>
  <c r="G57" i="14"/>
  <c r="G49" i="14"/>
  <c r="J60" i="14"/>
  <c r="R63" i="14"/>
  <c r="R47" i="14"/>
  <c r="B69" i="14"/>
  <c r="E71" i="14"/>
  <c r="S44" i="17"/>
  <c r="H37" i="20"/>
  <c r="H48" i="20" s="1"/>
  <c r="M22" i="15"/>
  <c r="I47" i="18"/>
  <c r="G27" i="4"/>
  <c r="O27" i="4"/>
  <c r="P7" i="4"/>
  <c r="R67" i="14"/>
  <c r="B64" i="14"/>
  <c r="B56" i="14"/>
  <c r="B48" i="14"/>
  <c r="G61" i="14"/>
  <c r="G53" i="14"/>
  <c r="J64" i="14"/>
  <c r="J56" i="14"/>
  <c r="J48" i="14"/>
  <c r="K65" i="14"/>
  <c r="K57" i="14"/>
  <c r="N60" i="14"/>
  <c r="N52" i="14"/>
  <c r="O61" i="14"/>
  <c r="O53" i="14"/>
  <c r="R59" i="14"/>
  <c r="R51" i="14"/>
  <c r="R43" i="14"/>
  <c r="S62" i="14"/>
  <c r="I69" i="14"/>
  <c r="S69" i="14"/>
  <c r="P70" i="14"/>
  <c r="K71" i="14"/>
  <c r="G72" i="14"/>
  <c r="M17" i="2"/>
  <c r="G49" i="17"/>
  <c r="G37" i="17"/>
  <c r="N46" i="17"/>
  <c r="S39" i="17"/>
  <c r="G35" i="17"/>
  <c r="S35" i="17"/>
  <c r="H45" i="20"/>
  <c r="P45" i="20"/>
  <c r="G37" i="1"/>
  <c r="G33" i="1"/>
  <c r="G67" i="1" s="1"/>
  <c r="G41" i="14"/>
  <c r="G47" i="14"/>
  <c r="G51" i="14"/>
  <c r="G55" i="14"/>
  <c r="G59" i="14"/>
  <c r="G63" i="14"/>
  <c r="G70" i="14"/>
  <c r="G42" i="14"/>
  <c r="G48" i="14"/>
  <c r="G52" i="14"/>
  <c r="G56" i="14"/>
  <c r="G60" i="14"/>
  <c r="G64" i="14"/>
  <c r="O33" i="1"/>
  <c r="O69" i="1" s="1"/>
  <c r="O41" i="14"/>
  <c r="O47" i="14"/>
  <c r="O51" i="14"/>
  <c r="O55" i="14"/>
  <c r="O59" i="14"/>
  <c r="O63" i="14"/>
  <c r="O70" i="14"/>
  <c r="O42" i="14"/>
  <c r="O48" i="14"/>
  <c r="O52" i="14"/>
  <c r="O56" i="14"/>
  <c r="O60" i="14"/>
  <c r="O64" i="14"/>
  <c r="O66" i="14"/>
  <c r="C22" i="16"/>
  <c r="R4" i="2"/>
  <c r="R22" i="16"/>
  <c r="R36" i="16"/>
  <c r="E50" i="18"/>
  <c r="E36" i="18"/>
  <c r="E37" i="18"/>
  <c r="E41" i="18"/>
  <c r="E45" i="18"/>
  <c r="E51" i="18"/>
  <c r="E33" i="18"/>
  <c r="E38" i="18"/>
  <c r="E42" i="18"/>
  <c r="E46" i="18"/>
  <c r="E47" i="18"/>
  <c r="E54" i="18"/>
  <c r="E44" i="18"/>
  <c r="E39" i="18"/>
  <c r="E48" i="18"/>
  <c r="E34" i="18"/>
  <c r="E49" i="18"/>
  <c r="E35" i="18"/>
  <c r="T40" i="18"/>
  <c r="T44" i="18"/>
  <c r="T50" i="18"/>
  <c r="T41" i="18"/>
  <c r="T45" i="18"/>
  <c r="T39" i="18"/>
  <c r="T42" i="18"/>
  <c r="T51" i="18"/>
  <c r="T43" i="18"/>
  <c r="T46" i="18"/>
  <c r="H72" i="14"/>
  <c r="P37" i="1"/>
  <c r="P72" i="14"/>
  <c r="R47" i="17"/>
  <c r="R54" i="17" s="1"/>
  <c r="R50" i="17"/>
  <c r="R36" i="17"/>
  <c r="R37" i="17"/>
  <c r="R41" i="17"/>
  <c r="R45" i="17"/>
  <c r="R33" i="17"/>
  <c r="R53" i="17" s="1"/>
  <c r="R39" i="17"/>
  <c r="R44" i="17"/>
  <c r="R34" i="17"/>
  <c r="R40" i="17"/>
  <c r="R46" i="17"/>
  <c r="D47" i="18"/>
  <c r="D35" i="18"/>
  <c r="D40" i="18"/>
  <c r="D50" i="18"/>
  <c r="D36" i="18"/>
  <c r="D37" i="18"/>
  <c r="D41" i="18"/>
  <c r="D39" i="18"/>
  <c r="D48" i="18"/>
  <c r="D34" i="18"/>
  <c r="D42" i="18"/>
  <c r="P47" i="18"/>
  <c r="P35" i="18"/>
  <c r="P40" i="18"/>
  <c r="P44" i="18"/>
  <c r="P49" i="18"/>
  <c r="P50" i="18"/>
  <c r="P36" i="18"/>
  <c r="P37" i="18"/>
  <c r="P41" i="18"/>
  <c r="P45" i="18"/>
  <c r="P51" i="18"/>
  <c r="P43" i="18"/>
  <c r="P38" i="18"/>
  <c r="P46" i="18"/>
  <c r="P34" i="18"/>
  <c r="P39" i="18"/>
  <c r="P42" i="18"/>
  <c r="C41" i="14"/>
  <c r="C47" i="14"/>
  <c r="C51" i="14"/>
  <c r="C55" i="14"/>
  <c r="C59" i="14"/>
  <c r="C63" i="14"/>
  <c r="C42" i="14"/>
  <c r="C48" i="14"/>
  <c r="C52" i="14"/>
  <c r="C56" i="14"/>
  <c r="C60" i="14"/>
  <c r="C64" i="14"/>
  <c r="F40" i="14"/>
  <c r="F46" i="14"/>
  <c r="F50" i="14"/>
  <c r="F54" i="14"/>
  <c r="F58" i="14"/>
  <c r="F62" i="14"/>
  <c r="F33" i="1"/>
  <c r="F71" i="14"/>
  <c r="F41" i="14"/>
  <c r="F47" i="14"/>
  <c r="F51" i="14"/>
  <c r="F55" i="14"/>
  <c r="F59" i="14"/>
  <c r="F63" i="14"/>
  <c r="K33" i="1"/>
  <c r="K63" i="1" s="1"/>
  <c r="K41" i="14"/>
  <c r="K47" i="14"/>
  <c r="K51" i="14"/>
  <c r="K55" i="14"/>
  <c r="K59" i="14"/>
  <c r="K63" i="14"/>
  <c r="K70" i="14"/>
  <c r="K42" i="14"/>
  <c r="K48" i="14"/>
  <c r="K52" i="14"/>
  <c r="K56" i="14"/>
  <c r="K60" i="14"/>
  <c r="K64" i="14"/>
  <c r="N40" i="14"/>
  <c r="N54" i="14"/>
  <c r="N58" i="14"/>
  <c r="N69" i="14"/>
  <c r="N41" i="14"/>
  <c r="N55" i="14"/>
  <c r="N59" i="14"/>
  <c r="S47" i="14"/>
  <c r="S51" i="14"/>
  <c r="S63" i="14"/>
  <c r="S70" i="14"/>
  <c r="S48" i="14"/>
  <c r="S52" i="14"/>
  <c r="S64" i="14"/>
  <c r="S66" i="14"/>
  <c r="D17" i="2"/>
  <c r="G4" i="2"/>
  <c r="U43" i="9" s="1"/>
  <c r="M22" i="16"/>
  <c r="G50" i="17"/>
  <c r="G51" i="17"/>
  <c r="G33" i="17"/>
  <c r="G38" i="17"/>
  <c r="G42" i="17"/>
  <c r="G46" i="17"/>
  <c r="G39" i="17"/>
  <c r="G44" i="17"/>
  <c r="G34" i="17"/>
  <c r="G40" i="17"/>
  <c r="G45" i="17"/>
  <c r="B53" i="18"/>
  <c r="B52" i="18"/>
  <c r="Q37" i="19"/>
  <c r="Q41" i="19"/>
  <c r="Q45" i="19"/>
  <c r="Q34" i="19"/>
  <c r="Q46" i="19"/>
  <c r="Q36" i="19"/>
  <c r="Q44" i="19"/>
  <c r="Q39" i="19"/>
  <c r="Q40" i="19"/>
  <c r="R66" i="14"/>
  <c r="B52" i="14"/>
  <c r="J52" i="14"/>
  <c r="J42" i="14"/>
  <c r="O65" i="14"/>
  <c r="O57" i="14"/>
  <c r="O49" i="14"/>
  <c r="R55" i="14"/>
  <c r="J69" i="14"/>
  <c r="M69" i="14"/>
  <c r="C71" i="14"/>
  <c r="B72" i="14"/>
  <c r="P37" i="20"/>
  <c r="P48" i="20" s="1"/>
  <c r="J36" i="1"/>
  <c r="J17" i="2"/>
  <c r="O9" i="12"/>
  <c r="O15" i="12" s="1"/>
  <c r="O67" i="14"/>
  <c r="B61" i="14"/>
  <c r="B53" i="14"/>
  <c r="B45" i="14"/>
  <c r="G58" i="14"/>
  <c r="G50" i="14"/>
  <c r="G40" i="14"/>
  <c r="J61" i="14"/>
  <c r="J53" i="14"/>
  <c r="J45" i="14"/>
  <c r="O58" i="14"/>
  <c r="O50" i="14"/>
  <c r="O40" i="14"/>
  <c r="R58" i="14"/>
  <c r="R50" i="14"/>
  <c r="R42" i="14"/>
  <c r="G69" i="14"/>
  <c r="O69" i="14"/>
  <c r="Q69" i="14"/>
  <c r="L70" i="14"/>
  <c r="B36" i="1"/>
  <c r="G71" i="14"/>
  <c r="N44" i="17"/>
  <c r="R43" i="17"/>
  <c r="S45" i="17"/>
  <c r="N35" i="17"/>
  <c r="R51" i="17"/>
  <c r="H40" i="20"/>
  <c r="P40" i="20"/>
  <c r="D43" i="18"/>
  <c r="P48" i="18"/>
  <c r="Q4" i="2"/>
  <c r="Q22" i="16"/>
  <c r="D34" i="20"/>
  <c r="D38" i="20"/>
  <c r="D42" i="20"/>
  <c r="D46" i="20"/>
  <c r="D35" i="20"/>
  <c r="D39" i="20"/>
  <c r="D43" i="20"/>
  <c r="D47" i="20"/>
  <c r="L34" i="20"/>
  <c r="L38" i="20"/>
  <c r="L42" i="20"/>
  <c r="L46" i="20"/>
  <c r="L35" i="20"/>
  <c r="L48" i="20" s="1"/>
  <c r="L39" i="20"/>
  <c r="L43" i="20"/>
  <c r="L47" i="20"/>
  <c r="T46" i="20"/>
  <c r="P22" i="15"/>
  <c r="P46" i="15" s="1"/>
  <c r="U67" i="1"/>
  <c r="U63" i="1"/>
  <c r="U59" i="1"/>
  <c r="U54" i="1"/>
  <c r="U50" i="1"/>
  <c r="U46" i="1"/>
  <c r="U42" i="1"/>
  <c r="D69" i="14"/>
  <c r="F69" i="14"/>
  <c r="L69" i="14"/>
  <c r="C70" i="13"/>
  <c r="K70" i="13"/>
  <c r="H71" i="13"/>
  <c r="P71" i="13"/>
  <c r="H72" i="13"/>
  <c r="P72" i="13"/>
  <c r="N4" i="2"/>
  <c r="AB43" i="9" s="1"/>
  <c r="B50" i="17"/>
  <c r="B36" i="17"/>
  <c r="B37" i="17"/>
  <c r="B41" i="17"/>
  <c r="B45" i="17"/>
  <c r="C51" i="17"/>
  <c r="C33" i="17"/>
  <c r="C38" i="17"/>
  <c r="C42" i="17"/>
  <c r="C46" i="17"/>
  <c r="E47" i="17"/>
  <c r="E35" i="17"/>
  <c r="E40" i="17"/>
  <c r="E44" i="17"/>
  <c r="E49" i="17"/>
  <c r="J45" i="17"/>
  <c r="O46" i="17"/>
  <c r="G33" i="20"/>
  <c r="G37" i="20"/>
  <c r="G41" i="20"/>
  <c r="G45" i="20"/>
  <c r="G34" i="20"/>
  <c r="G38" i="20"/>
  <c r="G42" i="20"/>
  <c r="G46" i="20"/>
  <c r="O33" i="20"/>
  <c r="O37" i="20"/>
  <c r="O41" i="20"/>
  <c r="O45" i="20"/>
  <c r="O34" i="20"/>
  <c r="O38" i="20"/>
  <c r="O42" i="20"/>
  <c r="O46" i="20"/>
  <c r="D45" i="13"/>
  <c r="D49" i="13"/>
  <c r="D53" i="13"/>
  <c r="D57" i="13"/>
  <c r="D61" i="13"/>
  <c r="D65" i="13"/>
  <c r="D40" i="13"/>
  <c r="D46" i="13"/>
  <c r="D50" i="13"/>
  <c r="D54" i="13"/>
  <c r="D58" i="13"/>
  <c r="D62" i="13"/>
  <c r="G42" i="13"/>
  <c r="G48" i="13"/>
  <c r="G52" i="13"/>
  <c r="G56" i="13"/>
  <c r="G60" i="13"/>
  <c r="G64" i="13"/>
  <c r="G45" i="13"/>
  <c r="G49" i="13"/>
  <c r="G53" i="13"/>
  <c r="G57" i="13"/>
  <c r="G61" i="13"/>
  <c r="G65" i="13"/>
  <c r="L45" i="13"/>
  <c r="L49" i="13"/>
  <c r="L53" i="13"/>
  <c r="L65" i="13"/>
  <c r="L40" i="13"/>
  <c r="L46" i="13"/>
  <c r="L50" i="13"/>
  <c r="L62" i="13"/>
  <c r="O42" i="13"/>
  <c r="O48" i="13"/>
  <c r="O52" i="13"/>
  <c r="O64" i="13"/>
  <c r="O45" i="13"/>
  <c r="O49" i="13"/>
  <c r="O53" i="13"/>
  <c r="O65" i="13"/>
  <c r="T43" i="13"/>
  <c r="T47" i="13"/>
  <c r="T51" i="13"/>
  <c r="T55" i="13"/>
  <c r="T59" i="13"/>
  <c r="T63" i="13"/>
  <c r="T40" i="13"/>
  <c r="T44" i="13"/>
  <c r="T48" i="13"/>
  <c r="T52" i="13"/>
  <c r="T56" i="13"/>
  <c r="T60" i="13"/>
  <c r="T64" i="13"/>
  <c r="T66" i="13"/>
  <c r="H22" i="15"/>
  <c r="S22" i="15"/>
  <c r="S33" i="15"/>
  <c r="F34" i="19"/>
  <c r="F38" i="19"/>
  <c r="F42" i="19"/>
  <c r="F46" i="19"/>
  <c r="F35" i="19"/>
  <c r="F39" i="19"/>
  <c r="F43" i="19"/>
  <c r="F47" i="19"/>
  <c r="F33" i="19"/>
  <c r="F41" i="19"/>
  <c r="F36" i="19"/>
  <c r="F44" i="19"/>
  <c r="N38" i="19"/>
  <c r="N42" i="19"/>
  <c r="B34" i="1"/>
  <c r="B71" i="1" s="1"/>
  <c r="G35" i="1"/>
  <c r="O35" i="1"/>
  <c r="L36" i="1"/>
  <c r="T36" i="1"/>
  <c r="H33" i="1"/>
  <c r="I37" i="1"/>
  <c r="P33" i="1"/>
  <c r="Q37" i="1"/>
  <c r="D45" i="20"/>
  <c r="D37" i="20"/>
  <c r="L45" i="20"/>
  <c r="L37" i="20"/>
  <c r="R17" i="2"/>
  <c r="H47" i="18"/>
  <c r="H35" i="18"/>
  <c r="H40" i="18"/>
  <c r="H44" i="18"/>
  <c r="H49" i="18"/>
  <c r="H50" i="18"/>
  <c r="H36" i="18"/>
  <c r="H37" i="18"/>
  <c r="H41" i="18"/>
  <c r="H45" i="18"/>
  <c r="M50" i="18"/>
  <c r="M36" i="18"/>
  <c r="M37" i="18"/>
  <c r="M41" i="18"/>
  <c r="M45" i="18"/>
  <c r="M51" i="18"/>
  <c r="M33" i="18"/>
  <c r="M38" i="18"/>
  <c r="M42" i="18"/>
  <c r="M46" i="18"/>
  <c r="J34" i="19"/>
  <c r="J38" i="19"/>
  <c r="J42" i="19"/>
  <c r="J46" i="19"/>
  <c r="J35" i="19"/>
  <c r="J39" i="19"/>
  <c r="J43" i="19"/>
  <c r="J47" i="19"/>
  <c r="R46" i="19"/>
  <c r="U34" i="3"/>
  <c r="H17" i="2"/>
  <c r="K4" i="2"/>
  <c r="I49" i="17"/>
  <c r="I44" i="17"/>
  <c r="I40" i="17"/>
  <c r="M49" i="17"/>
  <c r="M44" i="17"/>
  <c r="M40" i="17"/>
  <c r="Q40" i="17"/>
  <c r="I35" i="17"/>
  <c r="M35" i="17"/>
  <c r="B45" i="20"/>
  <c r="B41" i="20"/>
  <c r="B37" i="20"/>
  <c r="F45" i="20"/>
  <c r="J45" i="20"/>
  <c r="J41" i="20"/>
  <c r="J37" i="20"/>
  <c r="N37" i="20"/>
  <c r="R45" i="20"/>
  <c r="E63" i="13"/>
  <c r="E59" i="13"/>
  <c r="E55" i="13"/>
  <c r="E51" i="13"/>
  <c r="E47" i="13"/>
  <c r="I63" i="13"/>
  <c r="I59" i="13"/>
  <c r="I55" i="13"/>
  <c r="I51" i="13"/>
  <c r="I47" i="13"/>
  <c r="M63" i="13"/>
  <c r="M59" i="13"/>
  <c r="M55" i="13"/>
  <c r="M51" i="13"/>
  <c r="M47" i="13"/>
  <c r="Q63" i="13"/>
  <c r="Q59" i="13"/>
  <c r="Q47" i="13"/>
  <c r="L42" i="18"/>
  <c r="Q43" i="18"/>
  <c r="L34" i="18"/>
  <c r="Q35" i="18"/>
  <c r="E43" i="19"/>
  <c r="M43" i="19"/>
  <c r="L22" i="15"/>
  <c r="L41" i="15" s="1"/>
  <c r="T22" i="15"/>
  <c r="L47" i="18"/>
  <c r="L35" i="18"/>
  <c r="L40" i="18"/>
  <c r="L44" i="18"/>
  <c r="L49" i="18"/>
  <c r="L50" i="18"/>
  <c r="L36" i="18"/>
  <c r="L37" i="18"/>
  <c r="L41" i="18"/>
  <c r="L45" i="18"/>
  <c r="Q50" i="18"/>
  <c r="Q36" i="18"/>
  <c r="Q37" i="18"/>
  <c r="Q41" i="18"/>
  <c r="Q45" i="18"/>
  <c r="Q51" i="18"/>
  <c r="Q33" i="18"/>
  <c r="Q38" i="18"/>
  <c r="Q42" i="18"/>
  <c r="Q46" i="18"/>
  <c r="E33" i="19"/>
  <c r="E37" i="19"/>
  <c r="E41" i="19"/>
  <c r="E45" i="19"/>
  <c r="E34" i="19"/>
  <c r="E38" i="19"/>
  <c r="E42" i="19"/>
  <c r="E46" i="19"/>
  <c r="M33" i="19"/>
  <c r="M37" i="19"/>
  <c r="M41" i="19"/>
  <c r="M45" i="19"/>
  <c r="M34" i="19"/>
  <c r="M38" i="19"/>
  <c r="M42" i="19"/>
  <c r="M46" i="19"/>
  <c r="AI43" i="9"/>
  <c r="Q46" i="15"/>
  <c r="D45" i="19"/>
  <c r="D41" i="19"/>
  <c r="D37" i="19"/>
  <c r="H45" i="19"/>
  <c r="H41" i="19"/>
  <c r="H37" i="19"/>
  <c r="L45" i="19"/>
  <c r="L41" i="19"/>
  <c r="L37" i="19"/>
  <c r="T45" i="19"/>
  <c r="T41" i="19"/>
  <c r="T37" i="19"/>
  <c r="K48" i="15"/>
  <c r="K45" i="15"/>
  <c r="K49" i="15"/>
  <c r="K37" i="15"/>
  <c r="K47" i="15"/>
  <c r="K35" i="15"/>
  <c r="K36" i="15"/>
  <c r="K38" i="15"/>
  <c r="K39" i="15"/>
  <c r="AF7" i="9"/>
  <c r="R42" i="1"/>
  <c r="R47" i="1"/>
  <c r="B59" i="1"/>
  <c r="B53" i="1"/>
  <c r="B47" i="1"/>
  <c r="B64" i="1"/>
  <c r="B56" i="1"/>
  <c r="B51" i="1"/>
  <c r="U42" i="2"/>
  <c r="U43" i="2"/>
  <c r="U38" i="2"/>
  <c r="U34" i="2"/>
  <c r="T41" i="15"/>
  <c r="T45" i="15"/>
  <c r="T49" i="15"/>
  <c r="T42" i="15"/>
  <c r="T43" i="15"/>
  <c r="T35" i="15"/>
  <c r="T44" i="15"/>
  <c r="T36" i="15"/>
  <c r="T47" i="15"/>
  <c r="T34" i="15"/>
  <c r="T37" i="15"/>
  <c r="T40" i="15"/>
  <c r="Y7" i="9"/>
  <c r="K52" i="1"/>
  <c r="K61" i="1"/>
  <c r="F51" i="1"/>
  <c r="R37" i="16"/>
  <c r="R38" i="16"/>
  <c r="R40" i="16"/>
  <c r="M50" i="15"/>
  <c r="M38" i="15"/>
  <c r="M43" i="15"/>
  <c r="M47" i="15"/>
  <c r="M37" i="15"/>
  <c r="M36" i="15"/>
  <c r="M41" i="15"/>
  <c r="M48" i="15"/>
  <c r="M39" i="15"/>
  <c r="M34" i="15"/>
  <c r="M35" i="15"/>
  <c r="O38" i="16"/>
  <c r="O49" i="16"/>
  <c r="O37" i="16"/>
  <c r="O33" i="16"/>
  <c r="O44" i="16"/>
  <c r="O34" i="16"/>
  <c r="O45" i="16"/>
  <c r="O47" i="16"/>
  <c r="O41" i="16"/>
  <c r="O40" i="16"/>
  <c r="O36" i="16"/>
  <c r="O46" i="16"/>
  <c r="P41" i="15"/>
  <c r="P45" i="15"/>
  <c r="P42" i="15"/>
  <c r="P50" i="15"/>
  <c r="P39" i="15"/>
  <c r="P48" i="15"/>
  <c r="P35" i="15"/>
  <c r="P40" i="15"/>
  <c r="P36" i="15"/>
  <c r="P44" i="15"/>
  <c r="P34" i="15"/>
  <c r="P43" i="15"/>
  <c r="I52" i="18"/>
  <c r="I53" i="18"/>
  <c r="S53" i="17"/>
  <c r="T47" i="16"/>
  <c r="T46" i="16"/>
  <c r="P44" i="16"/>
  <c r="P41" i="16"/>
  <c r="P46" i="16"/>
  <c r="P50" i="16"/>
  <c r="P42" i="16"/>
  <c r="P47" i="16"/>
  <c r="P35" i="16"/>
  <c r="P37" i="16"/>
  <c r="P49" i="16"/>
  <c r="P36" i="16"/>
  <c r="P45" i="16"/>
  <c r="P48" i="16"/>
  <c r="J59" i="1"/>
  <c r="J47" i="1"/>
  <c r="T33" i="15"/>
  <c r="I54" i="18"/>
  <c r="N54" i="17"/>
  <c r="Y43" i="9"/>
  <c r="Q45" i="16"/>
  <c r="Q38" i="16"/>
  <c r="Q43" i="16"/>
  <c r="Q49" i="16"/>
  <c r="M45" i="16"/>
  <c r="M43" i="16"/>
  <c r="M47" i="16"/>
  <c r="M35" i="16"/>
  <c r="M48" i="16"/>
  <c r="M36" i="16"/>
  <c r="M46" i="16"/>
  <c r="M50" i="16"/>
  <c r="M42" i="16"/>
  <c r="M39" i="16"/>
  <c r="M49" i="16"/>
  <c r="M34" i="16"/>
  <c r="I41" i="16"/>
  <c r="I45" i="16"/>
  <c r="I42" i="16"/>
  <c r="I47" i="16"/>
  <c r="I35" i="16"/>
  <c r="I43" i="16"/>
  <c r="I48" i="16"/>
  <c r="I36" i="16"/>
  <c r="I46" i="16"/>
  <c r="I49" i="16"/>
  <c r="I37" i="16"/>
  <c r="I39" i="16"/>
  <c r="I38" i="16"/>
  <c r="I34" i="16"/>
  <c r="I44" i="16"/>
  <c r="I50" i="16"/>
  <c r="I40" i="16"/>
  <c r="H41" i="15"/>
  <c r="H42" i="15"/>
  <c r="H50" i="15"/>
  <c r="H39" i="15"/>
  <c r="H38" i="15"/>
  <c r="H35" i="15"/>
  <c r="H40" i="15"/>
  <c r="H36" i="15"/>
  <c r="H47" i="15"/>
  <c r="H34" i="15"/>
  <c r="C41" i="16"/>
  <c r="C45" i="16"/>
  <c r="C36" i="16"/>
  <c r="C47" i="16"/>
  <c r="C40" i="16"/>
  <c r="C43" i="16"/>
  <c r="AC7" i="9"/>
  <c r="P53" i="1"/>
  <c r="P58" i="1"/>
  <c r="P41" i="1"/>
  <c r="S40" i="15"/>
  <c r="S44" i="15"/>
  <c r="S48" i="15"/>
  <c r="S41" i="15"/>
  <c r="S45" i="15"/>
  <c r="S49" i="15"/>
  <c r="S37" i="15"/>
  <c r="S43" i="15"/>
  <c r="S47" i="15"/>
  <c r="S34" i="15"/>
  <c r="S46" i="15"/>
  <c r="S39" i="15"/>
  <c r="S35" i="15"/>
  <c r="S36" i="15"/>
  <c r="S42" i="15"/>
  <c r="S38" i="15"/>
  <c r="S50" i="15"/>
  <c r="K15" i="12"/>
  <c r="AF43" i="9"/>
  <c r="U7" i="9"/>
  <c r="G53" i="1"/>
  <c r="G48" i="1"/>
  <c r="G57" i="1"/>
  <c r="G65" i="1"/>
  <c r="G56" i="1"/>
  <c r="G49" i="1"/>
  <c r="G42" i="1"/>
  <c r="G52" i="1"/>
  <c r="G61" i="1"/>
  <c r="W43" i="9"/>
  <c r="AH43" i="9"/>
  <c r="K33" i="15"/>
  <c r="I33" i="16"/>
  <c r="P33" i="15"/>
  <c r="P74" i="1"/>
  <c r="K74" i="1"/>
  <c r="S54" i="17"/>
  <c r="X34" i="3"/>
  <c r="X42" i="3"/>
  <c r="X37" i="3"/>
  <c r="X45" i="3"/>
  <c r="R4" i="9"/>
  <c r="E46" i="1"/>
  <c r="E59" i="1"/>
  <c r="E50" i="1"/>
  <c r="E63" i="1"/>
  <c r="AE4" i="9"/>
  <c r="X5" i="9"/>
  <c r="J61" i="1"/>
  <c r="AD6" i="9"/>
  <c r="P67" i="1"/>
  <c r="P61" i="1"/>
  <c r="R41" i="1"/>
  <c r="E54" i="1"/>
  <c r="T52" i="1"/>
  <c r="T69" i="1"/>
  <c r="Q5" i="9"/>
  <c r="B66" i="1"/>
  <c r="Y6" i="9"/>
  <c r="K67" i="1"/>
  <c r="T2" i="9"/>
  <c r="P69" i="1"/>
  <c r="AD7" i="9"/>
  <c r="T74" i="1"/>
  <c r="R56" i="1"/>
  <c r="R68" i="1"/>
  <c r="R43" i="1"/>
  <c r="E52" i="1"/>
  <c r="S5" i="9"/>
  <c r="H56" i="1"/>
  <c r="G72" i="1"/>
  <c r="T73" i="1"/>
  <c r="T72" i="1"/>
  <c r="G73" i="1"/>
  <c r="B42" i="1"/>
  <c r="G43" i="1"/>
  <c r="K43" i="1"/>
  <c r="B46" i="1"/>
  <c r="J46" i="1"/>
  <c r="G47" i="1"/>
  <c r="T48" i="1"/>
  <c r="E49" i="1"/>
  <c r="J50" i="1"/>
  <c r="R50" i="1"/>
  <c r="K51" i="1"/>
  <c r="B54" i="1"/>
  <c r="R54" i="1"/>
  <c r="K56" i="1"/>
  <c r="P57" i="1"/>
  <c r="E58" i="1"/>
  <c r="T61" i="1"/>
  <c r="E62" i="1"/>
  <c r="B63" i="1"/>
  <c r="F63" i="1"/>
  <c r="J63" i="1"/>
  <c r="R63" i="1"/>
  <c r="G64" i="1"/>
  <c r="O64" i="1"/>
  <c r="T65" i="1"/>
  <c r="E66" i="1"/>
  <c r="B67" i="1"/>
  <c r="R67" i="1"/>
  <c r="P52" i="1"/>
  <c r="J43" i="1"/>
  <c r="J51" i="1"/>
  <c r="K60" i="1"/>
  <c r="Q6" i="9"/>
  <c r="K71" i="1"/>
  <c r="O60" i="1"/>
  <c r="J64" i="1"/>
  <c r="J67" i="1"/>
  <c r="J41" i="1"/>
  <c r="F71" i="1"/>
  <c r="F60" i="1"/>
  <c r="K57" i="1"/>
  <c r="H67" i="1"/>
  <c r="AE5" i="9"/>
  <c r="T60" i="1"/>
  <c r="J65" i="1"/>
  <c r="J52" i="1"/>
  <c r="AH5" i="9"/>
  <c r="AH7" i="9"/>
  <c r="T45" i="1"/>
  <c r="T53" i="1"/>
  <c r="T56" i="1"/>
  <c r="T64" i="1"/>
  <c r="T68" i="1"/>
  <c r="G60" i="1"/>
  <c r="O66" i="1"/>
  <c r="O65" i="1"/>
  <c r="J56" i="1"/>
  <c r="B41" i="1"/>
  <c r="J73" i="1"/>
  <c r="G71" i="1"/>
  <c r="G74" i="1"/>
  <c r="R3" i="9"/>
  <c r="T41" i="1"/>
  <c r="T42" i="1"/>
  <c r="E43" i="1"/>
  <c r="P46" i="1"/>
  <c r="T46" i="1"/>
  <c r="B48" i="1"/>
  <c r="R48" i="1"/>
  <c r="K49" i="1"/>
  <c r="P50" i="1"/>
  <c r="E51" i="1"/>
  <c r="O53" i="1"/>
  <c r="T54" i="1"/>
  <c r="E56" i="1"/>
  <c r="J57" i="1"/>
  <c r="R57" i="1"/>
  <c r="K58" i="1"/>
  <c r="O58" i="1"/>
  <c r="P59" i="1"/>
  <c r="T59" i="1"/>
  <c r="B61" i="1"/>
  <c r="G62" i="1"/>
  <c r="K62" i="1"/>
  <c r="O62" i="1"/>
  <c r="P63" i="1"/>
  <c r="T63" i="1"/>
  <c r="E64" i="1"/>
  <c r="B65" i="1"/>
  <c r="G66" i="1"/>
  <c r="K66" i="1"/>
  <c r="X42" i="1"/>
  <c r="X73" i="1"/>
  <c r="X46" i="1"/>
  <c r="X59" i="1"/>
  <c r="X71" i="1"/>
  <c r="X63" i="1"/>
  <c r="X74" i="1"/>
  <c r="X50" i="1"/>
  <c r="X67" i="1"/>
  <c r="X54" i="1"/>
  <c r="W71" i="1"/>
  <c r="W42" i="1"/>
  <c r="W46" i="1"/>
  <c r="W63" i="1"/>
  <c r="W74" i="1"/>
  <c r="W54" i="1"/>
  <c r="W59" i="1"/>
  <c r="W73" i="1"/>
  <c r="W50" i="1"/>
  <c r="W67" i="1"/>
  <c r="X35" i="3"/>
  <c r="X39" i="3"/>
  <c r="X43" i="3"/>
  <c r="X47" i="3"/>
  <c r="X36" i="3"/>
  <c r="X40" i="3"/>
  <c r="W33" i="3"/>
  <c r="W37" i="3"/>
  <c r="W41" i="3"/>
  <c r="W45" i="3"/>
  <c r="W34" i="3"/>
  <c r="W38" i="3"/>
  <c r="W42" i="3"/>
  <c r="W46" i="3"/>
  <c r="W35" i="3"/>
  <c r="W39" i="3"/>
  <c r="W43" i="3"/>
  <c r="W47" i="3"/>
  <c r="W36" i="3"/>
  <c r="W40" i="3"/>
  <c r="X23" i="5"/>
  <c r="AL89" i="9" s="1"/>
  <c r="X25" i="5"/>
  <c r="W25" i="5"/>
  <c r="W23" i="5"/>
  <c r="AK89" i="9" s="1"/>
  <c r="X49" i="2"/>
  <c r="X47" i="2"/>
  <c r="X45" i="2"/>
  <c r="X43" i="2"/>
  <c r="X41" i="2"/>
  <c r="X39" i="2"/>
  <c r="X37" i="2"/>
  <c r="X35" i="2"/>
  <c r="X33" i="2"/>
  <c r="X50" i="2"/>
  <c r="X48" i="2"/>
  <c r="X44" i="2"/>
  <c r="X42" i="2"/>
  <c r="X40" i="2"/>
  <c r="X38" i="2"/>
  <c r="X36" i="2"/>
  <c r="X34" i="2"/>
  <c r="X46" i="2"/>
  <c r="W22" i="2"/>
  <c r="X43" i="1"/>
  <c r="X51" i="1"/>
  <c r="X56" i="1"/>
  <c r="X64" i="1"/>
  <c r="X72" i="1"/>
  <c r="X44" i="1"/>
  <c r="X48" i="1"/>
  <c r="X52" i="1"/>
  <c r="X57" i="1"/>
  <c r="X61" i="1"/>
  <c r="X65" i="1"/>
  <c r="X69" i="1"/>
  <c r="X47" i="1"/>
  <c r="X60" i="1"/>
  <c r="X68" i="1"/>
  <c r="X41" i="1"/>
  <c r="X45" i="1"/>
  <c r="X49" i="1"/>
  <c r="X53" i="1"/>
  <c r="X58" i="1"/>
  <c r="X62" i="1"/>
  <c r="W51" i="1"/>
  <c r="W60" i="1"/>
  <c r="W72" i="1"/>
  <c r="W44" i="1"/>
  <c r="W48" i="1"/>
  <c r="W52" i="1"/>
  <c r="W57" i="1"/>
  <c r="W61" i="1"/>
  <c r="W65" i="1"/>
  <c r="W69" i="1"/>
  <c r="W43" i="1"/>
  <c r="W47" i="1"/>
  <c r="W56" i="1"/>
  <c r="W64" i="1"/>
  <c r="W68" i="1"/>
  <c r="W41" i="1"/>
  <c r="W45" i="1"/>
  <c r="W49" i="1"/>
  <c r="W53" i="1"/>
  <c r="W58" i="1"/>
  <c r="W62" i="1"/>
  <c r="AG43" i="9"/>
  <c r="T33" i="16"/>
  <c r="T44" i="16"/>
  <c r="T34" i="16"/>
  <c r="T38" i="16"/>
  <c r="T37" i="16"/>
  <c r="T36" i="16"/>
  <c r="T42" i="16"/>
  <c r="T43" i="16"/>
  <c r="T41" i="16"/>
  <c r="H34" i="1"/>
  <c r="H71" i="1" s="1"/>
  <c r="H69" i="14"/>
  <c r="O41" i="17"/>
  <c r="O48" i="17"/>
  <c r="O34" i="17"/>
  <c r="O40" i="17"/>
  <c r="O49" i="17"/>
  <c r="O35" i="17"/>
  <c r="O43" i="17"/>
  <c r="O37" i="17"/>
  <c r="O50" i="17"/>
  <c r="O38" i="17"/>
  <c r="O39" i="17"/>
  <c r="O47" i="17"/>
  <c r="O51" i="17"/>
  <c r="O44" i="17"/>
  <c r="O33" i="17"/>
  <c r="R36" i="19"/>
  <c r="R44" i="19"/>
  <c r="R37" i="19"/>
  <c r="R40" i="19"/>
  <c r="R41" i="19"/>
  <c r="R45" i="19"/>
  <c r="R33" i="19"/>
  <c r="R39" i="19"/>
  <c r="R42" i="19"/>
  <c r="R43" i="19"/>
  <c r="R34" i="19"/>
  <c r="R47" i="19"/>
  <c r="R38" i="19"/>
  <c r="T39" i="16"/>
  <c r="H46" i="1"/>
  <c r="O42" i="17"/>
  <c r="F45" i="3"/>
  <c r="F41" i="3"/>
  <c r="F44" i="3"/>
  <c r="F40" i="3"/>
  <c r="F37" i="3"/>
  <c r="F47" i="3"/>
  <c r="F36" i="3"/>
  <c r="M9" i="4"/>
  <c r="M15" i="4"/>
  <c r="M15" i="12"/>
  <c r="P68" i="14"/>
  <c r="Q68" i="14"/>
  <c r="B22" i="15"/>
  <c r="N45" i="19"/>
  <c r="N37" i="19"/>
  <c r="N40" i="19"/>
  <c r="N46" i="19"/>
  <c r="N47" i="19"/>
  <c r="N44" i="19"/>
  <c r="N34" i="19"/>
  <c r="N35" i="19"/>
  <c r="N33" i="19"/>
  <c r="N39" i="19"/>
  <c r="N43" i="19"/>
  <c r="H42" i="1"/>
  <c r="Q3" i="9"/>
  <c r="B52" i="1"/>
  <c r="AB3" i="9"/>
  <c r="H54" i="1"/>
  <c r="H59" i="1"/>
  <c r="T5" i="9"/>
  <c r="F61" i="1"/>
  <c r="AB5" i="9"/>
  <c r="U45" i="2"/>
  <c r="U48" i="2"/>
  <c r="AI46" i="9"/>
  <c r="U35" i="2"/>
  <c r="U49" i="2"/>
  <c r="U36" i="2"/>
  <c r="U44" i="2"/>
  <c r="U40" i="2"/>
  <c r="M19" i="3"/>
  <c r="M33" i="3" s="1"/>
  <c r="Q122" i="9"/>
  <c r="B19" i="3"/>
  <c r="X122" i="9"/>
  <c r="J34" i="3"/>
  <c r="AF122" i="9"/>
  <c r="R19" i="3"/>
  <c r="S19" i="3"/>
  <c r="AG123" i="9"/>
  <c r="V124" i="9"/>
  <c r="H19" i="3"/>
  <c r="AD124" i="9"/>
  <c r="P19" i="3"/>
  <c r="P36" i="3" s="1"/>
  <c r="M37" i="3"/>
  <c r="Q125" i="9"/>
  <c r="U126" i="9"/>
  <c r="AG126" i="9"/>
  <c r="V127" i="9"/>
  <c r="AD127" i="9"/>
  <c r="AH127" i="9"/>
  <c r="AD129" i="9"/>
  <c r="M45" i="3"/>
  <c r="J46" i="3"/>
  <c r="AI130" i="9"/>
  <c r="V22" i="2"/>
  <c r="V46" i="2" s="1"/>
  <c r="U33" i="2"/>
  <c r="U46" i="2"/>
  <c r="T48" i="16"/>
  <c r="T50" i="16"/>
  <c r="AD43" i="9"/>
  <c r="R34" i="16"/>
  <c r="F52" i="1"/>
  <c r="H64" i="1"/>
  <c r="H52" i="1"/>
  <c r="U39" i="2"/>
  <c r="U37" i="2"/>
  <c r="R61" i="1"/>
  <c r="L33" i="15"/>
  <c r="L45" i="15"/>
  <c r="L39" i="15"/>
  <c r="L35" i="15"/>
  <c r="L38" i="15"/>
  <c r="L46" i="15"/>
  <c r="L49" i="15"/>
  <c r="L43" i="15"/>
  <c r="L44" i="15"/>
  <c r="L40" i="15"/>
  <c r="N36" i="19"/>
  <c r="R34" i="3"/>
  <c r="K19" i="3"/>
  <c r="K43" i="3" s="1"/>
  <c r="H15" i="12"/>
  <c r="H9" i="4"/>
  <c r="H15" i="4" s="1"/>
  <c r="I9" i="11"/>
  <c r="I15" i="11" s="1"/>
  <c r="I7" i="4"/>
  <c r="N15" i="11"/>
  <c r="M53" i="14"/>
  <c r="F37" i="1"/>
  <c r="F74" i="1" s="1"/>
  <c r="F72" i="14"/>
  <c r="H40" i="14"/>
  <c r="H46" i="14"/>
  <c r="H50" i="14"/>
  <c r="H54" i="14"/>
  <c r="H58" i="14"/>
  <c r="H62" i="14"/>
  <c r="H41" i="14"/>
  <c r="H47" i="14"/>
  <c r="H51" i="14"/>
  <c r="H55" i="14"/>
  <c r="H59" i="14"/>
  <c r="H63" i="14"/>
  <c r="H48" i="14"/>
  <c r="H56" i="14"/>
  <c r="H64" i="14"/>
  <c r="H71" i="14"/>
  <c r="H49" i="14"/>
  <c r="H57" i="14"/>
  <c r="H65" i="14"/>
  <c r="H42" i="14"/>
  <c r="H60" i="14"/>
  <c r="H45" i="14"/>
  <c r="H61" i="14"/>
  <c r="O36" i="17"/>
  <c r="J34" i="17"/>
  <c r="J40" i="17"/>
  <c r="J46" i="17"/>
  <c r="J35" i="17"/>
  <c r="J53" i="17" s="1"/>
  <c r="J43" i="17"/>
  <c r="J38" i="17"/>
  <c r="J44" i="17"/>
  <c r="J33" i="17"/>
  <c r="J39" i="17"/>
  <c r="J47" i="17"/>
  <c r="J37" i="17"/>
  <c r="J42" i="17"/>
  <c r="J50" i="17"/>
  <c r="J41" i="17"/>
  <c r="J51" i="17"/>
  <c r="J49" i="17"/>
  <c r="J36" i="17"/>
  <c r="V7" i="9"/>
  <c r="H61" i="1"/>
  <c r="H51" i="1"/>
  <c r="H53" i="1"/>
  <c r="H41" i="1"/>
  <c r="H49" i="1"/>
  <c r="H48" i="1"/>
  <c r="H65" i="1"/>
  <c r="H60" i="1"/>
  <c r="J45" i="3"/>
  <c r="J41" i="3"/>
  <c r="J44" i="3"/>
  <c r="J40" i="3"/>
  <c r="J37" i="3"/>
  <c r="J33" i="3"/>
  <c r="X130" i="9"/>
  <c r="J39" i="3"/>
  <c r="J35" i="3"/>
  <c r="J43" i="3"/>
  <c r="D71" i="14"/>
  <c r="D36" i="1"/>
  <c r="F51" i="17"/>
  <c r="F35" i="17"/>
  <c r="F39" i="17"/>
  <c r="F44" i="17"/>
  <c r="F34" i="17"/>
  <c r="F53" i="17" s="1"/>
  <c r="F43" i="17"/>
  <c r="F38" i="17"/>
  <c r="F46" i="17"/>
  <c r="F49" i="17"/>
  <c r="F50" i="17"/>
  <c r="F45" i="17"/>
  <c r="F40" i="17"/>
  <c r="F36" i="17"/>
  <c r="F41" i="17"/>
  <c r="F47" i="17"/>
  <c r="F54" i="17" s="1"/>
  <c r="F33" i="17"/>
  <c r="N22" i="15"/>
  <c r="N17" i="2"/>
  <c r="T45" i="16"/>
  <c r="H57" i="1"/>
  <c r="F37" i="17"/>
  <c r="R42" i="16"/>
  <c r="R43" i="16"/>
  <c r="R39" i="16"/>
  <c r="R44" i="16"/>
  <c r="R50" i="16"/>
  <c r="R46" i="16"/>
  <c r="R33" i="16"/>
  <c r="R41" i="16"/>
  <c r="R49" i="16"/>
  <c r="R45" i="16"/>
  <c r="R35" i="16"/>
  <c r="G7" i="4"/>
  <c r="G9" i="12"/>
  <c r="S43" i="9"/>
  <c r="L4" i="2"/>
  <c r="L22" i="16"/>
  <c r="L46" i="16" s="1"/>
  <c r="S22" i="16"/>
  <c r="F42" i="17"/>
  <c r="D46" i="15"/>
  <c r="U2" i="9"/>
  <c r="G41" i="1"/>
  <c r="AC2" i="9"/>
  <c r="O41" i="1"/>
  <c r="AG2" i="9"/>
  <c r="W4" i="9"/>
  <c r="H63" i="1"/>
  <c r="R6" i="9"/>
  <c r="U36" i="3"/>
  <c r="U44" i="3"/>
  <c r="U39" i="3"/>
  <c r="U40" i="3"/>
  <c r="U35" i="3"/>
  <c r="U43" i="3"/>
  <c r="U37" i="3"/>
  <c r="U38" i="3"/>
  <c r="U41" i="3"/>
  <c r="U42" i="3"/>
  <c r="U46" i="3"/>
  <c r="U33" i="3"/>
  <c r="I19" i="3"/>
  <c r="I37" i="3" s="1"/>
  <c r="Q19" i="3"/>
  <c r="Q44" i="3" s="1"/>
  <c r="T122" i="9"/>
  <c r="F34" i="3"/>
  <c r="AB122" i="9"/>
  <c r="N19" i="3"/>
  <c r="U123" i="9"/>
  <c r="G19" i="3"/>
  <c r="AC123" i="9"/>
  <c r="R124" i="9"/>
  <c r="D19" i="3"/>
  <c r="D44" i="3" s="1"/>
  <c r="Z124" i="9"/>
  <c r="L19" i="3"/>
  <c r="T19" i="3"/>
  <c r="AH124" i="9"/>
  <c r="X125" i="9"/>
  <c r="J38" i="3"/>
  <c r="AF125" i="9"/>
  <c r="F42" i="3"/>
  <c r="T128" i="9"/>
  <c r="AF128" i="9"/>
  <c r="R129" i="9"/>
  <c r="Z129" i="9"/>
  <c r="AH129" i="9"/>
  <c r="B46" i="3"/>
  <c r="E52" i="18"/>
  <c r="T49" i="16"/>
  <c r="T35" i="16"/>
  <c r="T40" i="16"/>
  <c r="G53" i="17"/>
  <c r="R47" i="16"/>
  <c r="R48" i="16"/>
  <c r="H43" i="1"/>
  <c r="H47" i="1"/>
  <c r="H66" i="1"/>
  <c r="U50" i="2"/>
  <c r="U47" i="2"/>
  <c r="U41" i="2"/>
  <c r="R35" i="19"/>
  <c r="N41" i="19"/>
  <c r="C33" i="16"/>
  <c r="C49" i="16"/>
  <c r="C39" i="16"/>
  <c r="C44" i="16"/>
  <c r="C48" i="16"/>
  <c r="C37" i="16"/>
  <c r="C34" i="16"/>
  <c r="C35" i="16"/>
  <c r="O54" i="1"/>
  <c r="O52" i="1"/>
  <c r="O47" i="1"/>
  <c r="O68" i="1"/>
  <c r="O51" i="1"/>
  <c r="O59" i="1"/>
  <c r="O57" i="1"/>
  <c r="O50" i="1"/>
  <c r="O71" i="1"/>
  <c r="F39" i="3"/>
  <c r="L40" i="3"/>
  <c r="J42" i="3"/>
  <c r="H44" i="3"/>
  <c r="E19" i="3"/>
  <c r="P69" i="14"/>
  <c r="P34" i="1"/>
  <c r="P71" i="1" s="1"/>
  <c r="C35" i="1"/>
  <c r="H70" i="14"/>
  <c r="H35" i="1"/>
  <c r="H72" i="1" s="1"/>
  <c r="I36" i="1"/>
  <c r="I71" i="14"/>
  <c r="H74" i="1"/>
  <c r="J37" i="1"/>
  <c r="J74" i="1" s="1"/>
  <c r="J72" i="14"/>
  <c r="M72" i="14"/>
  <c r="M41" i="14"/>
  <c r="M47" i="14"/>
  <c r="M51" i="14"/>
  <c r="M55" i="14"/>
  <c r="M59" i="14"/>
  <c r="M63" i="14"/>
  <c r="M42" i="14"/>
  <c r="M48" i="14"/>
  <c r="M52" i="14"/>
  <c r="M56" i="14"/>
  <c r="M60" i="14"/>
  <c r="M64" i="14"/>
  <c r="M49" i="14"/>
  <c r="M57" i="14"/>
  <c r="M65" i="14"/>
  <c r="M71" i="14"/>
  <c r="M40" i="14"/>
  <c r="M68" i="14" s="1"/>
  <c r="M50" i="14"/>
  <c r="M58" i="14"/>
  <c r="M54" i="14"/>
  <c r="M45" i="14"/>
  <c r="M61" i="14"/>
  <c r="B4" i="2"/>
  <c r="B22" i="16"/>
  <c r="D22" i="16"/>
  <c r="D33" i="16" s="1"/>
  <c r="D4" i="2"/>
  <c r="R43" i="9" s="1"/>
  <c r="T47" i="17"/>
  <c r="T35" i="17"/>
  <c r="T38" i="17"/>
  <c r="T41" i="17"/>
  <c r="T45" i="17"/>
  <c r="T51" i="17"/>
  <c r="T33" i="17"/>
  <c r="T39" i="17"/>
  <c r="T44" i="17"/>
  <c r="T34" i="17"/>
  <c r="T40" i="17"/>
  <c r="T46" i="17"/>
  <c r="T43" i="17"/>
  <c r="T37" i="17"/>
  <c r="T48" i="17"/>
  <c r="T50" i="17"/>
  <c r="T36" i="20"/>
  <c r="T40" i="20"/>
  <c r="T41" i="20"/>
  <c r="T33" i="20"/>
  <c r="T38" i="20"/>
  <c r="T39" i="20"/>
  <c r="T45" i="20"/>
  <c r="T44" i="20"/>
  <c r="T42" i="20"/>
  <c r="T43" i="20"/>
  <c r="T37" i="20"/>
  <c r="T35" i="20"/>
  <c r="T34" i="20"/>
  <c r="T47" i="20"/>
  <c r="J69" i="13"/>
  <c r="J34" i="1"/>
  <c r="J71" i="1" s="1"/>
  <c r="E70" i="13"/>
  <c r="E35" i="1"/>
  <c r="E72" i="1" s="1"/>
  <c r="N70" i="13"/>
  <c r="N35" i="1"/>
  <c r="O72" i="1"/>
  <c r="I9" i="4"/>
  <c r="I15" i="4" s="1"/>
  <c r="I15" i="12"/>
  <c r="K7" i="4"/>
  <c r="M7" i="4"/>
  <c r="E15" i="11"/>
  <c r="E9" i="4"/>
  <c r="E15" i="4" s="1"/>
  <c r="E7" i="4"/>
  <c r="N36" i="1"/>
  <c r="N71" i="14"/>
  <c r="E37" i="1"/>
  <c r="E74" i="1" s="1"/>
  <c r="E72" i="14"/>
  <c r="S33" i="1"/>
  <c r="S42" i="14"/>
  <c r="S68" i="14" s="1"/>
  <c r="S53" i="14"/>
  <c r="S65" i="14"/>
  <c r="S45" i="14"/>
  <c r="S57" i="14"/>
  <c r="S67" i="14"/>
  <c r="S58" i="14"/>
  <c r="S54" i="14"/>
  <c r="S55" i="14"/>
  <c r="S40" i="14"/>
  <c r="S56" i="14"/>
  <c r="S41" i="14"/>
  <c r="S61" i="14"/>
  <c r="S46" i="14"/>
  <c r="S43" i="14"/>
  <c r="S59" i="14"/>
  <c r="S44" i="14"/>
  <c r="S60" i="14"/>
  <c r="H44" i="16"/>
  <c r="H48" i="16"/>
  <c r="H41" i="16"/>
  <c r="H45" i="16"/>
  <c r="H36" i="16"/>
  <c r="H50" i="16"/>
  <c r="H43" i="16"/>
  <c r="H40" i="16"/>
  <c r="H39" i="16"/>
  <c r="H47" i="16"/>
  <c r="I39" i="20"/>
  <c r="R69" i="13"/>
  <c r="R34" i="1"/>
  <c r="R71" i="1" s="1"/>
  <c r="Q43" i="13"/>
  <c r="Q44" i="13"/>
  <c r="Q49" i="13"/>
  <c r="Q54" i="13"/>
  <c r="Q60" i="13"/>
  <c r="Q65" i="13"/>
  <c r="Q66" i="13"/>
  <c r="Q45" i="13"/>
  <c r="Q52" i="13"/>
  <c r="Q58" i="13"/>
  <c r="Q67" i="13"/>
  <c r="Q40" i="13"/>
  <c r="Q46" i="13"/>
  <c r="Q53" i="13"/>
  <c r="Q61" i="13"/>
  <c r="Q41" i="13"/>
  <c r="Q56" i="13"/>
  <c r="Q55" i="13"/>
  <c r="Q42" i="13"/>
  <c r="Q57" i="13"/>
  <c r="Q51" i="13"/>
  <c r="S42" i="13"/>
  <c r="S58" i="13"/>
  <c r="S43" i="13"/>
  <c r="S50" i="13"/>
  <c r="S51" i="13"/>
  <c r="S67" i="13"/>
  <c r="S40" i="13"/>
  <c r="S56" i="13"/>
  <c r="S45" i="13"/>
  <c r="S61" i="13"/>
  <c r="S62" i="13"/>
  <c r="S63" i="13"/>
  <c r="S59" i="13"/>
  <c r="S44" i="13"/>
  <c r="S60" i="13"/>
  <c r="S49" i="13"/>
  <c r="S65" i="13"/>
  <c r="S71" i="13"/>
  <c r="S66" i="13"/>
  <c r="S70" i="13"/>
  <c r="O74" i="1"/>
  <c r="K41" i="15"/>
  <c r="K43" i="15"/>
  <c r="K40" i="15"/>
  <c r="V70" i="1"/>
  <c r="S50" i="14"/>
  <c r="J35" i="1"/>
  <c r="J72" i="1" s="1"/>
  <c r="J70" i="14"/>
  <c r="M70" i="14"/>
  <c r="M35" i="1"/>
  <c r="O36" i="1"/>
  <c r="O73" i="1" s="1"/>
  <c r="O71" i="14"/>
  <c r="N33" i="1"/>
  <c r="N49" i="14"/>
  <c r="N61" i="14"/>
  <c r="N67" i="14"/>
  <c r="N66" i="14"/>
  <c r="N53" i="14"/>
  <c r="N64" i="14"/>
  <c r="N72" i="14"/>
  <c r="N45" i="14"/>
  <c r="N65" i="14"/>
  <c r="N42" i="14"/>
  <c r="N46" i="14"/>
  <c r="N62" i="14"/>
  <c r="N47" i="14"/>
  <c r="N63" i="14"/>
  <c r="N48" i="14"/>
  <c r="N50" i="14"/>
  <c r="N51" i="14"/>
  <c r="N70" i="14"/>
  <c r="S72" i="14"/>
  <c r="E17" i="2"/>
  <c r="F4" i="2"/>
  <c r="F22" i="16"/>
  <c r="F39" i="16" s="1"/>
  <c r="N34" i="20"/>
  <c r="N39" i="20"/>
  <c r="N44" i="20"/>
  <c r="N33" i="20"/>
  <c r="N40" i="20"/>
  <c r="N47" i="20"/>
  <c r="N35" i="20"/>
  <c r="N42" i="20"/>
  <c r="N36" i="20"/>
  <c r="N45" i="20"/>
  <c r="N38" i="20"/>
  <c r="N41" i="20"/>
  <c r="O33" i="15"/>
  <c r="O22" i="15"/>
  <c r="F7" i="4"/>
  <c r="Q7" i="4"/>
  <c r="J33" i="4"/>
  <c r="U62" i="1"/>
  <c r="U51" i="1"/>
  <c r="D35" i="1"/>
  <c r="D70" i="14"/>
  <c r="M36" i="1"/>
  <c r="I33" i="1"/>
  <c r="I40" i="14"/>
  <c r="I46" i="14"/>
  <c r="I50" i="14"/>
  <c r="I54" i="14"/>
  <c r="I58" i="14"/>
  <c r="I62" i="14"/>
  <c r="I41" i="14"/>
  <c r="I47" i="14"/>
  <c r="I51" i="14"/>
  <c r="I55" i="14"/>
  <c r="I59" i="14"/>
  <c r="I63" i="14"/>
  <c r="L41" i="14"/>
  <c r="L46" i="14"/>
  <c r="L50" i="14"/>
  <c r="L54" i="14"/>
  <c r="L58" i="14"/>
  <c r="L62" i="14"/>
  <c r="L47" i="14"/>
  <c r="L51" i="14"/>
  <c r="L55" i="14"/>
  <c r="L59" i="14"/>
  <c r="L63" i="14"/>
  <c r="T58" i="1"/>
  <c r="T66" i="1"/>
  <c r="T43" i="1"/>
  <c r="T47" i="1"/>
  <c r="T51" i="1"/>
  <c r="E22" i="16"/>
  <c r="E46" i="16" s="1"/>
  <c r="E33" i="16"/>
  <c r="N22" i="16"/>
  <c r="N48" i="16" s="1"/>
  <c r="P50" i="17"/>
  <c r="P33" i="17"/>
  <c r="P36" i="17"/>
  <c r="P40" i="17"/>
  <c r="P44" i="17"/>
  <c r="P49" i="17"/>
  <c r="P47" i="17"/>
  <c r="P41" i="17"/>
  <c r="P46" i="17"/>
  <c r="P51" i="17"/>
  <c r="P34" i="17"/>
  <c r="P37" i="17"/>
  <c r="P42" i="17"/>
  <c r="P48" i="17"/>
  <c r="G35" i="20"/>
  <c r="G43" i="20"/>
  <c r="G36" i="20"/>
  <c r="G47" i="20"/>
  <c r="G39" i="20"/>
  <c r="J7" i="4"/>
  <c r="AI7" i="9"/>
  <c r="U43" i="1"/>
  <c r="U48" i="1"/>
  <c r="U53" i="1"/>
  <c r="U60" i="1"/>
  <c r="U65" i="1"/>
  <c r="U44" i="1"/>
  <c r="U49" i="1"/>
  <c r="U56" i="1"/>
  <c r="U61" i="1"/>
  <c r="U66" i="1"/>
  <c r="Q35" i="1"/>
  <c r="Q70" i="14"/>
  <c r="I72" i="14"/>
  <c r="O54" i="14"/>
  <c r="O62" i="14"/>
  <c r="B47" i="17"/>
  <c r="B33" i="17"/>
  <c r="B39" i="17"/>
  <c r="B44" i="17"/>
  <c r="B34" i="17"/>
  <c r="B38" i="17"/>
  <c r="B46" i="17"/>
  <c r="B35" i="17"/>
  <c r="B40" i="17"/>
  <c r="B48" i="17"/>
  <c r="Q9" i="12"/>
  <c r="Q15" i="12" s="1"/>
  <c r="E33" i="17"/>
  <c r="K47" i="17"/>
  <c r="K34" i="17"/>
  <c r="K41" i="17"/>
  <c r="K48" i="17"/>
  <c r="L34" i="17"/>
  <c r="L40" i="17"/>
  <c r="L44" i="17"/>
  <c r="L49" i="17"/>
  <c r="M50" i="17"/>
  <c r="M33" i="17"/>
  <c r="M37" i="17"/>
  <c r="M42" i="17"/>
  <c r="M48" i="17"/>
  <c r="B47" i="20"/>
  <c r="B40" i="20"/>
  <c r="F33" i="20"/>
  <c r="F38" i="20"/>
  <c r="F43" i="20"/>
  <c r="J47" i="20"/>
  <c r="J39" i="20"/>
  <c r="L33" i="20"/>
  <c r="L44" i="20"/>
  <c r="M33" i="20"/>
  <c r="M37" i="20"/>
  <c r="M41" i="20"/>
  <c r="M45" i="20"/>
  <c r="O36" i="20"/>
  <c r="O44" i="20"/>
  <c r="Q44" i="20"/>
  <c r="Q38" i="20"/>
  <c r="N69" i="13"/>
  <c r="Q69" i="13"/>
  <c r="D41" i="13"/>
  <c r="D51" i="13"/>
  <c r="D59" i="13"/>
  <c r="I41" i="13"/>
  <c r="I71" i="13"/>
  <c r="I46" i="13"/>
  <c r="I52" i="13"/>
  <c r="I57" i="13"/>
  <c r="I62" i="13"/>
  <c r="Q72" i="13"/>
  <c r="J22" i="15"/>
  <c r="O4" i="2"/>
  <c r="AC43" i="9" s="1"/>
  <c r="E37" i="17"/>
  <c r="E42" i="17"/>
  <c r="E48" i="17"/>
  <c r="I47" i="17"/>
  <c r="I36" i="17"/>
  <c r="I38" i="17"/>
  <c r="I43" i="17"/>
  <c r="Q50" i="17"/>
  <c r="Q37" i="17"/>
  <c r="Q42" i="17"/>
  <c r="Q48" i="17"/>
  <c r="B34" i="20"/>
  <c r="B39" i="20"/>
  <c r="B44" i="20"/>
  <c r="J35" i="20"/>
  <c r="J40" i="20"/>
  <c r="J46" i="20"/>
  <c r="Q35" i="20"/>
  <c r="Q39" i="20"/>
  <c r="Q43" i="20"/>
  <c r="Q47" i="20"/>
  <c r="N41" i="13"/>
  <c r="N47" i="13"/>
  <c r="N51" i="13"/>
  <c r="N55" i="13"/>
  <c r="N59" i="13"/>
  <c r="N63" i="13"/>
  <c r="Q40" i="15"/>
  <c r="Q35" i="15"/>
  <c r="Q34" i="15"/>
  <c r="Q49" i="15"/>
  <c r="Q39" i="15"/>
  <c r="M39" i="19"/>
  <c r="M36" i="19"/>
  <c r="M40" i="19"/>
  <c r="M35" i="19"/>
  <c r="M44" i="19"/>
  <c r="E61" i="13"/>
  <c r="E56" i="13"/>
  <c r="E50" i="13"/>
  <c r="E45" i="13"/>
  <c r="J62" i="13"/>
  <c r="J58" i="13"/>
  <c r="J54" i="13"/>
  <c r="J50" i="13"/>
  <c r="J46" i="13"/>
  <c r="L63" i="13"/>
  <c r="L55" i="13"/>
  <c r="O59" i="13"/>
  <c r="O51" i="13"/>
  <c r="R65" i="13"/>
  <c r="R61" i="13"/>
  <c r="R57" i="13"/>
  <c r="R53" i="13"/>
  <c r="R49" i="13"/>
  <c r="R45" i="13"/>
  <c r="R40" i="13"/>
  <c r="S69" i="13"/>
  <c r="L71" i="13"/>
  <c r="R71" i="13"/>
  <c r="R72" i="13"/>
  <c r="S72" i="13"/>
  <c r="R22" i="15"/>
  <c r="R33" i="15"/>
  <c r="G41" i="18"/>
  <c r="F47" i="18"/>
  <c r="F54" i="18" s="1"/>
  <c r="F34" i="18"/>
  <c r="F38" i="18"/>
  <c r="F42" i="18"/>
  <c r="F46" i="18"/>
  <c r="F50" i="18"/>
  <c r="F41" i="18"/>
  <c r="F48" i="18"/>
  <c r="F51" i="18"/>
  <c r="F36" i="18"/>
  <c r="F37" i="18"/>
  <c r="F43" i="18"/>
  <c r="F49" i="18"/>
  <c r="B33" i="19"/>
  <c r="B48" i="19" s="1"/>
  <c r="B46" i="19"/>
  <c r="B44" i="19"/>
  <c r="B42" i="19"/>
  <c r="B40" i="19"/>
  <c r="B38" i="19"/>
  <c r="B36" i="19"/>
  <c r="B34" i="19"/>
  <c r="D47" i="19"/>
  <c r="O46" i="19"/>
  <c r="S44" i="19"/>
  <c r="V23" i="5"/>
  <c r="V51" i="5" s="1"/>
  <c r="G47" i="18"/>
  <c r="G35" i="18"/>
  <c r="G39" i="18"/>
  <c r="G43" i="18"/>
  <c r="G48" i="18"/>
  <c r="G50" i="18"/>
  <c r="G36" i="18"/>
  <c r="G38" i="18"/>
  <c r="G44" i="18"/>
  <c r="G51" i="18"/>
  <c r="G40" i="18"/>
  <c r="G45" i="18"/>
  <c r="D33" i="19"/>
  <c r="D38" i="19"/>
  <c r="D43" i="19"/>
  <c r="D35" i="19"/>
  <c r="D42" i="19"/>
  <c r="D36" i="19"/>
  <c r="D44" i="19"/>
  <c r="O35" i="19"/>
  <c r="O39" i="19"/>
  <c r="O43" i="19"/>
  <c r="O47" i="19"/>
  <c r="O33" i="19"/>
  <c r="O38" i="19"/>
  <c r="O44" i="19"/>
  <c r="O34" i="19"/>
  <c r="O40" i="19"/>
  <c r="O45" i="19"/>
  <c r="S34" i="19"/>
  <c r="S38" i="19"/>
  <c r="S42" i="19"/>
  <c r="S46" i="19"/>
  <c r="S35" i="19"/>
  <c r="S40" i="19"/>
  <c r="S45" i="19"/>
  <c r="S36" i="19"/>
  <c r="S41" i="19"/>
  <c r="S47" i="19"/>
  <c r="O46" i="15"/>
  <c r="H33" i="18"/>
  <c r="H53" i="18" s="1"/>
  <c r="H38" i="18"/>
  <c r="H46" i="18"/>
  <c r="H33" i="19"/>
  <c r="H38" i="19"/>
  <c r="H43" i="19"/>
  <c r="J37" i="19"/>
  <c r="J45" i="19"/>
  <c r="K35" i="19"/>
  <c r="K39" i="19"/>
  <c r="K43" i="19"/>
  <c r="K47" i="19"/>
  <c r="T47" i="19"/>
  <c r="T39" i="19"/>
  <c r="AJ7" i="9"/>
  <c r="J47" i="18"/>
  <c r="J33" i="18"/>
  <c r="J38" i="18"/>
  <c r="J42" i="18"/>
  <c r="J46" i="18"/>
  <c r="K34" i="18"/>
  <c r="K38" i="18"/>
  <c r="K42" i="18"/>
  <c r="K46" i="18"/>
  <c r="M34" i="18"/>
  <c r="M39" i="18"/>
  <c r="M48" i="18"/>
  <c r="N50" i="18"/>
  <c r="N34" i="18"/>
  <c r="N37" i="18"/>
  <c r="N41" i="18"/>
  <c r="N45" i="18"/>
  <c r="T35" i="19"/>
  <c r="T40" i="19"/>
  <c r="T46" i="19"/>
  <c r="X46" i="5"/>
  <c r="X42" i="5"/>
  <c r="X38" i="5"/>
  <c r="X34" i="5"/>
  <c r="X48" i="5"/>
  <c r="X44" i="5"/>
  <c r="X40" i="5"/>
  <c r="X47" i="5"/>
  <c r="X43" i="5"/>
  <c r="X39" i="5"/>
  <c r="X49" i="5"/>
  <c r="X45" i="5"/>
  <c r="X41" i="5"/>
  <c r="X37" i="5"/>
  <c r="X33" i="5"/>
  <c r="X53" i="5" s="1"/>
  <c r="X36" i="5"/>
  <c r="X51" i="5"/>
  <c r="X35" i="5"/>
  <c r="W46" i="5"/>
  <c r="W42" i="5"/>
  <c r="W38" i="5"/>
  <c r="W34" i="5"/>
  <c r="W49" i="5"/>
  <c r="W45" i="5"/>
  <c r="W41" i="5"/>
  <c r="W37" i="5"/>
  <c r="W33" i="5"/>
  <c r="W48" i="5"/>
  <c r="W44" i="5"/>
  <c r="W40" i="5"/>
  <c r="W36" i="5"/>
  <c r="W51" i="5"/>
  <c r="W47" i="5"/>
  <c r="W54" i="5" s="1"/>
  <c r="W43" i="5"/>
  <c r="W39" i="5"/>
  <c r="W35" i="5"/>
  <c r="W50" i="5"/>
  <c r="W49" i="2"/>
  <c r="W45" i="2"/>
  <c r="W42" i="2"/>
  <c r="W38" i="2"/>
  <c r="AJ89" i="9"/>
  <c r="V37" i="5"/>
  <c r="V40" i="5"/>
  <c r="V47" i="5"/>
  <c r="V48" i="5"/>
  <c r="V36" i="5"/>
  <c r="V46" i="5"/>
  <c r="V34" i="5"/>
  <c r="V38" i="5"/>
  <c r="V44" i="5"/>
  <c r="V50" i="5"/>
  <c r="V33" i="5"/>
  <c r="V41" i="5"/>
  <c r="N38" i="16"/>
  <c r="N47" i="16"/>
  <c r="N42" i="16"/>
  <c r="N33" i="16"/>
  <c r="W7" i="9"/>
  <c r="I41" i="1"/>
  <c r="I59" i="1"/>
  <c r="I63" i="1"/>
  <c r="I67" i="1"/>
  <c r="I42" i="1"/>
  <c r="I48" i="1"/>
  <c r="I52" i="1"/>
  <c r="I74" i="1"/>
  <c r="I46" i="1"/>
  <c r="I54" i="1"/>
  <c r="I62" i="1"/>
  <c r="I71" i="1"/>
  <c r="I57" i="1"/>
  <c r="I65" i="1"/>
  <c r="I58" i="1"/>
  <c r="I66" i="1"/>
  <c r="I53" i="1"/>
  <c r="I50" i="1"/>
  <c r="F47" i="16"/>
  <c r="F48" i="16"/>
  <c r="E46" i="3"/>
  <c r="E42" i="3"/>
  <c r="E39" i="3"/>
  <c r="E38" i="3"/>
  <c r="E35" i="3"/>
  <c r="E34" i="3"/>
  <c r="S130" i="9"/>
  <c r="E43" i="3"/>
  <c r="E40" i="3"/>
  <c r="E36" i="3"/>
  <c r="E44" i="3"/>
  <c r="E47" i="3"/>
  <c r="T34" i="3"/>
  <c r="T37" i="3"/>
  <c r="T35" i="3"/>
  <c r="R130" i="9"/>
  <c r="D47" i="3"/>
  <c r="D43" i="3"/>
  <c r="D33" i="3"/>
  <c r="D46" i="3"/>
  <c r="D42" i="3"/>
  <c r="D38" i="3"/>
  <c r="D35" i="3"/>
  <c r="D41" i="3"/>
  <c r="D37" i="3"/>
  <c r="D39" i="3"/>
  <c r="D34" i="3"/>
  <c r="D40" i="3"/>
  <c r="D45" i="3"/>
  <c r="N43" i="3"/>
  <c r="N35" i="3"/>
  <c r="AB130" i="9"/>
  <c r="N33" i="3"/>
  <c r="N40" i="3"/>
  <c r="N37" i="3"/>
  <c r="N38" i="3"/>
  <c r="I73" i="1"/>
  <c r="L47" i="3"/>
  <c r="L43" i="3"/>
  <c r="L46" i="3"/>
  <c r="L42" i="3"/>
  <c r="L39" i="3"/>
  <c r="L35" i="3"/>
  <c r="L38" i="3"/>
  <c r="L33" i="3"/>
  <c r="L41" i="3"/>
  <c r="L37" i="3"/>
  <c r="Z130" i="9"/>
  <c r="L45" i="3"/>
  <c r="L34" i="3"/>
  <c r="AE130" i="9"/>
  <c r="Q40" i="3"/>
  <c r="I60" i="1"/>
  <c r="V48" i="2"/>
  <c r="AJ46" i="9"/>
  <c r="V43" i="2"/>
  <c r="V50" i="2"/>
  <c r="V49" i="2"/>
  <c r="V44" i="2"/>
  <c r="V33" i="2"/>
  <c r="V47" i="2"/>
  <c r="V37" i="2"/>
  <c r="V38" i="2"/>
  <c r="V34" i="2"/>
  <c r="V36" i="2"/>
  <c r="V42" i="2"/>
  <c r="V40" i="2"/>
  <c r="V39" i="2"/>
  <c r="V45" i="2"/>
  <c r="V35" i="2"/>
  <c r="V41" i="2"/>
  <c r="P33" i="3"/>
  <c r="AD130" i="9"/>
  <c r="P34" i="3"/>
  <c r="P37" i="3"/>
  <c r="P41" i="3"/>
  <c r="P45" i="3"/>
  <c r="P39" i="3"/>
  <c r="P47" i="3"/>
  <c r="P35" i="3"/>
  <c r="P42" i="3"/>
  <c r="P38" i="3"/>
  <c r="P46" i="3"/>
  <c r="P43" i="3"/>
  <c r="R41" i="3"/>
  <c r="R33" i="3"/>
  <c r="R47" i="3"/>
  <c r="R35" i="3"/>
  <c r="R36" i="3"/>
  <c r="R45" i="3"/>
  <c r="R43" i="3"/>
  <c r="AF130" i="9"/>
  <c r="R40" i="3"/>
  <c r="R37" i="3"/>
  <c r="R44" i="3"/>
  <c r="R39" i="3"/>
  <c r="E33" i="3"/>
  <c r="I56" i="1"/>
  <c r="O54" i="17"/>
  <c r="E45" i="16"/>
  <c r="E50" i="16"/>
  <c r="E37" i="16"/>
  <c r="E43" i="16"/>
  <c r="E44" i="16"/>
  <c r="E41" i="16"/>
  <c r="E47" i="16"/>
  <c r="E48" i="16"/>
  <c r="E40" i="16"/>
  <c r="E42" i="16"/>
  <c r="E49" i="16"/>
  <c r="E34" i="16"/>
  <c r="E36" i="16"/>
  <c r="E38" i="16"/>
  <c r="E39" i="16"/>
  <c r="E35" i="16"/>
  <c r="T43" i="9"/>
  <c r="S57" i="1"/>
  <c r="S65" i="1"/>
  <c r="L44" i="3"/>
  <c r="R42" i="3"/>
  <c r="L36" i="3"/>
  <c r="G37" i="3"/>
  <c r="I51" i="1"/>
  <c r="Z43" i="9"/>
  <c r="G9" i="4"/>
  <c r="G15" i="4"/>
  <c r="G15" i="12"/>
  <c r="K44" i="3"/>
  <c r="K40" i="3"/>
  <c r="K38" i="3"/>
  <c r="K37" i="3"/>
  <c r="K33" i="3"/>
  <c r="K36" i="3"/>
  <c r="K45" i="3"/>
  <c r="K34" i="3"/>
  <c r="K42" i="3"/>
  <c r="Y130" i="9"/>
  <c r="K41" i="3"/>
  <c r="K46" i="3"/>
  <c r="K39" i="3"/>
  <c r="E45" i="3"/>
  <c r="S35" i="2"/>
  <c r="J42" i="15"/>
  <c r="J37" i="15"/>
  <c r="J46" i="15"/>
  <c r="J49" i="15"/>
  <c r="J47" i="15"/>
  <c r="J36" i="15"/>
  <c r="J39" i="15"/>
  <c r="J41" i="15"/>
  <c r="J35" i="15"/>
  <c r="J34" i="15"/>
  <c r="J50" i="15"/>
  <c r="J44" i="15"/>
  <c r="J38" i="15"/>
  <c r="J45" i="15"/>
  <c r="J40" i="15"/>
  <c r="J48" i="15"/>
  <c r="J43" i="15"/>
  <c r="Q9" i="4"/>
  <c r="Q15" i="4" s="1"/>
  <c r="B40" i="16"/>
  <c r="B45" i="16"/>
  <c r="B39" i="16"/>
  <c r="B33" i="16"/>
  <c r="B48" i="16"/>
  <c r="N43" i="15"/>
  <c r="N33" i="15"/>
  <c r="N42" i="15"/>
  <c r="N48" i="15"/>
  <c r="N38" i="15"/>
  <c r="N44" i="15"/>
  <c r="S33" i="3"/>
  <c r="S34" i="3"/>
  <c r="S38" i="3"/>
  <c r="S40" i="3"/>
  <c r="S44" i="3"/>
  <c r="B42" i="15"/>
  <c r="B50" i="15"/>
  <c r="B45" i="15"/>
  <c r="B46" i="15"/>
  <c r="B37" i="15"/>
  <c r="B47" i="15"/>
  <c r="B41" i="15"/>
  <c r="B39" i="15"/>
  <c r="B35" i="15"/>
  <c r="B49" i="15"/>
  <c r="B36" i="15"/>
  <c r="B38" i="15"/>
  <c r="B44" i="15"/>
  <c r="B48" i="15"/>
  <c r="B34" i="15"/>
  <c r="B43" i="15"/>
  <c r="B40" i="15"/>
  <c r="N54" i="1"/>
  <c r="N56" i="1"/>
  <c r="N49" i="1"/>
  <c r="AB7" i="9"/>
  <c r="N51" i="1"/>
  <c r="N67" i="1"/>
  <c r="N59" i="1"/>
  <c r="N43" i="1"/>
  <c r="N60" i="1"/>
  <c r="N63" i="1"/>
  <c r="N47" i="1"/>
  <c r="N66" i="1"/>
  <c r="N68" i="1"/>
  <c r="N58" i="1"/>
  <c r="N42" i="1"/>
  <c r="N41" i="1"/>
  <c r="N65" i="1"/>
  <c r="N53" i="1"/>
  <c r="N64" i="1"/>
  <c r="N46" i="1"/>
  <c r="N69" i="1"/>
  <c r="E41" i="3"/>
  <c r="D36" i="3"/>
  <c r="L42" i="16"/>
  <c r="L34" i="16"/>
  <c r="L39" i="16"/>
  <c r="L44" i="16"/>
  <c r="B44" i="3"/>
  <c r="B40" i="3"/>
  <c r="B36" i="3"/>
  <c r="B47" i="3"/>
  <c r="B43" i="3"/>
  <c r="B39" i="3"/>
  <c r="B35" i="3"/>
  <c r="B41" i="3"/>
  <c r="B33" i="3"/>
  <c r="Q130" i="9"/>
  <c r="B45" i="3"/>
  <c r="B34" i="3"/>
  <c r="B37" i="3"/>
  <c r="I47" i="1"/>
  <c r="N53" i="18"/>
  <c r="R37" i="15"/>
  <c r="R36" i="15"/>
  <c r="R50" i="15"/>
  <c r="R40" i="15"/>
  <c r="R38" i="15"/>
  <c r="J33" i="15"/>
  <c r="O43" i="15"/>
  <c r="O39" i="15"/>
  <c r="O36" i="15"/>
  <c r="O45" i="15"/>
  <c r="O40" i="15"/>
  <c r="O48" i="15"/>
  <c r="N73" i="1"/>
  <c r="N72" i="1"/>
  <c r="D39" i="16"/>
  <c r="D47" i="16"/>
  <c r="D37" i="16"/>
  <c r="D36" i="16"/>
  <c r="D34" i="16"/>
  <c r="D35" i="16"/>
  <c r="D45" i="16"/>
  <c r="D40" i="16"/>
  <c r="D46" i="16"/>
  <c r="D43" i="16"/>
  <c r="D49" i="16"/>
  <c r="D42" i="16"/>
  <c r="D44" i="16"/>
  <c r="D48" i="16"/>
  <c r="D50" i="16"/>
  <c r="D38" i="16"/>
  <c r="D41" i="16"/>
  <c r="G47" i="3"/>
  <c r="R38" i="3"/>
  <c r="I46" i="3"/>
  <c r="I42" i="3"/>
  <c r="I39" i="3"/>
  <c r="I35" i="3"/>
  <c r="I34" i="3"/>
  <c r="I47" i="3"/>
  <c r="I36" i="3"/>
  <c r="W130" i="9"/>
  <c r="I44" i="3"/>
  <c r="I40" i="3"/>
  <c r="I43" i="3"/>
  <c r="I38" i="3"/>
  <c r="N48" i="1"/>
  <c r="S49" i="16"/>
  <c r="S50" i="16"/>
  <c r="S34" i="16"/>
  <c r="S46" i="16"/>
  <c r="S40" i="16"/>
  <c r="U51" i="2"/>
  <c r="S47" i="3"/>
  <c r="R46" i="3"/>
  <c r="P44" i="3"/>
  <c r="P40" i="3"/>
  <c r="S39" i="3"/>
  <c r="E37" i="3"/>
  <c r="H43" i="3"/>
  <c r="H38" i="3"/>
  <c r="H39" i="3"/>
  <c r="H37" i="3"/>
  <c r="H45" i="3"/>
  <c r="H33" i="3"/>
  <c r="AA130" i="9"/>
  <c r="M34" i="3"/>
  <c r="M38" i="3"/>
  <c r="M42" i="3"/>
  <c r="M46" i="3"/>
  <c r="M36" i="3"/>
  <c r="M44" i="3"/>
  <c r="M39" i="3"/>
  <c r="M47" i="3"/>
  <c r="M40" i="3"/>
  <c r="M35" i="3"/>
  <c r="M43" i="3"/>
  <c r="I64" i="1"/>
  <c r="N52" i="1"/>
  <c r="B33" i="15"/>
  <c r="V54" i="5"/>
  <c r="K35" i="3" l="1"/>
  <c r="E42" i="1"/>
  <c r="P49" i="1"/>
  <c r="J42" i="1"/>
  <c r="I43" i="1"/>
  <c r="O43" i="1"/>
  <c r="T44" i="1"/>
  <c r="S45" i="1"/>
  <c r="F46" i="1"/>
  <c r="R46" i="1"/>
  <c r="E47" i="1"/>
  <c r="K47" i="1"/>
  <c r="J48" i="1"/>
  <c r="P48" i="1"/>
  <c r="I49" i="1"/>
  <c r="O49" i="1"/>
  <c r="B50" i="1"/>
  <c r="H50" i="1"/>
  <c r="N50" i="1"/>
  <c r="T50" i="1"/>
  <c r="G51" i="1"/>
  <c r="S51" i="1"/>
  <c r="E53" i="1"/>
  <c r="K53" i="1"/>
  <c r="J54" i="1"/>
  <c r="P54" i="1"/>
  <c r="O56" i="1"/>
  <c r="B57" i="1"/>
  <c r="T57" i="1"/>
  <c r="G58" i="1"/>
  <c r="S58" i="1"/>
  <c r="F59" i="1"/>
  <c r="R59" i="1"/>
  <c r="H62" i="1"/>
  <c r="N62" i="1"/>
  <c r="T62" i="1"/>
  <c r="S63" i="1"/>
  <c r="F64" i="1"/>
  <c r="R64" i="1"/>
  <c r="K65" i="1"/>
  <c r="P66" i="1"/>
  <c r="S68" i="1"/>
  <c r="R69" i="1"/>
  <c r="F39" i="2"/>
  <c r="F40" i="2"/>
  <c r="F38" i="2"/>
  <c r="F36" i="2"/>
  <c r="F41" i="2"/>
  <c r="F51" i="2" s="1"/>
  <c r="F48" i="2"/>
  <c r="F33" i="2"/>
  <c r="T46" i="9"/>
  <c r="F35" i="2"/>
  <c r="F44" i="2"/>
  <c r="F47" i="2"/>
  <c r="F46" i="2"/>
  <c r="F49" i="2"/>
  <c r="F43" i="2"/>
  <c r="F45" i="2"/>
  <c r="F34" i="2"/>
  <c r="F42" i="2"/>
  <c r="K33" i="5"/>
  <c r="G46" i="2"/>
  <c r="G47" i="2"/>
  <c r="G35" i="2"/>
  <c r="G39" i="2"/>
  <c r="G50" i="2"/>
  <c r="U46" i="9"/>
  <c r="F50" i="2"/>
  <c r="P33" i="19"/>
  <c r="P34" i="19"/>
  <c r="P44" i="19"/>
  <c r="P42" i="19"/>
  <c r="P45" i="19"/>
  <c r="P41" i="19"/>
  <c r="P37" i="19"/>
  <c r="J60" i="1"/>
  <c r="X4" i="9"/>
  <c r="T67" i="1"/>
  <c r="AH6" i="9"/>
  <c r="N35" i="2"/>
  <c r="AE44" i="9"/>
  <c r="Q22" i="2"/>
  <c r="S49" i="2"/>
  <c r="D23" i="5"/>
  <c r="D24" i="5"/>
  <c r="C24" i="5"/>
  <c r="C23" i="5"/>
  <c r="C41" i="5" s="1"/>
  <c r="C35" i="5"/>
  <c r="W83" i="9"/>
  <c r="I24" i="5"/>
  <c r="H24" i="5"/>
  <c r="V84" i="9"/>
  <c r="S37" i="5"/>
  <c r="S23" i="5"/>
  <c r="AE85" i="9"/>
  <c r="B23" i="5"/>
  <c r="B42" i="5"/>
  <c r="T23" i="5"/>
  <c r="T36" i="5" s="1"/>
  <c r="Y87" i="9"/>
  <c r="Q161" i="9"/>
  <c r="B48" i="5"/>
  <c r="AA162" i="9"/>
  <c r="S41" i="2"/>
  <c r="S49" i="1"/>
  <c r="S74" i="1"/>
  <c r="S69" i="1"/>
  <c r="S43" i="1"/>
  <c r="S56" i="1"/>
  <c r="S48" i="1"/>
  <c r="S53" i="1"/>
  <c r="S41" i="1"/>
  <c r="S59" i="1"/>
  <c r="S61" i="1"/>
  <c r="S66" i="1"/>
  <c r="S42" i="1"/>
  <c r="S54" i="1"/>
  <c r="S44" i="1"/>
  <c r="S72" i="1"/>
  <c r="S46" i="1"/>
  <c r="S67" i="1"/>
  <c r="S60" i="1"/>
  <c r="S62" i="1"/>
  <c r="S39" i="2"/>
  <c r="L35" i="16"/>
  <c r="S40" i="2"/>
  <c r="S64" i="1"/>
  <c r="N39" i="16"/>
  <c r="X52" i="5"/>
  <c r="R35" i="15"/>
  <c r="R41" i="15"/>
  <c r="R47" i="15"/>
  <c r="R44" i="15"/>
  <c r="R51" i="15" s="1"/>
  <c r="R34" i="15"/>
  <c r="R42" i="15"/>
  <c r="R45" i="15"/>
  <c r="R43" i="15"/>
  <c r="R39" i="15"/>
  <c r="R49" i="15"/>
  <c r="R48" i="15"/>
  <c r="M48" i="20"/>
  <c r="O68" i="14"/>
  <c r="P53" i="17"/>
  <c r="P52" i="17"/>
  <c r="T53" i="17"/>
  <c r="B41" i="16"/>
  <c r="B43" i="16"/>
  <c r="B50" i="16"/>
  <c r="B38" i="16"/>
  <c r="B36" i="16"/>
  <c r="B46" i="16"/>
  <c r="B47" i="16"/>
  <c r="B44" i="16"/>
  <c r="B49" i="16"/>
  <c r="N34" i="15"/>
  <c r="N41" i="15"/>
  <c r="N46" i="15"/>
  <c r="N51" i="15" s="1"/>
  <c r="N49" i="15"/>
  <c r="N50" i="15"/>
  <c r="N35" i="15"/>
  <c r="N36" i="15"/>
  <c r="N40" i="15"/>
  <c r="N37" i="15"/>
  <c r="N47" i="15"/>
  <c r="N45" i="15"/>
  <c r="N39" i="15"/>
  <c r="W41" i="2"/>
  <c r="W34" i="2"/>
  <c r="W37" i="2"/>
  <c r="W46" i="2"/>
  <c r="W33" i="2"/>
  <c r="W50" i="2"/>
  <c r="D35" i="15"/>
  <c r="D49" i="15"/>
  <c r="D42" i="15"/>
  <c r="D45" i="15"/>
  <c r="D41" i="15"/>
  <c r="D39" i="15"/>
  <c r="D50" i="15"/>
  <c r="D36" i="15"/>
  <c r="D38" i="15"/>
  <c r="D51" i="15" s="1"/>
  <c r="D44" i="15"/>
  <c r="D47" i="15"/>
  <c r="D43" i="15"/>
  <c r="AC6" i="9"/>
  <c r="O67" i="1"/>
  <c r="O22" i="2"/>
  <c r="O37" i="2" s="1"/>
  <c r="AB45" i="9"/>
  <c r="N22" i="2"/>
  <c r="Q44" i="2"/>
  <c r="AE82" i="9"/>
  <c r="Q23" i="5"/>
  <c r="Q24" i="5"/>
  <c r="Q33" i="5"/>
  <c r="P23" i="5"/>
  <c r="P24" i="5"/>
  <c r="AC83" i="9"/>
  <c r="O23" i="5"/>
  <c r="O47" i="5" s="1"/>
  <c r="O24" i="5"/>
  <c r="AB84" i="9"/>
  <c r="N24" i="5"/>
  <c r="M23" i="5"/>
  <c r="L38" i="5"/>
  <c r="L23" i="5"/>
  <c r="S85" i="9"/>
  <c r="X86" i="9"/>
  <c r="J40" i="5"/>
  <c r="H23" i="5"/>
  <c r="H42" i="5"/>
  <c r="S43" i="5"/>
  <c r="S87" i="9"/>
  <c r="E45" i="5"/>
  <c r="P46" i="5"/>
  <c r="AC88" i="9"/>
  <c r="O25" i="5"/>
  <c r="F25" i="5"/>
  <c r="F50" i="5"/>
  <c r="R25" i="5"/>
  <c r="K25" i="5"/>
  <c r="S50" i="1"/>
  <c r="O48" i="19"/>
  <c r="G39" i="3"/>
  <c r="G41" i="3"/>
  <c r="G34" i="3"/>
  <c r="U130" i="9"/>
  <c r="G44" i="3"/>
  <c r="C51" i="16"/>
  <c r="D48" i="15"/>
  <c r="Q43" i="9"/>
  <c r="B22" i="2"/>
  <c r="B35" i="2" s="1"/>
  <c r="Y2" i="9"/>
  <c r="K41" i="1"/>
  <c r="E60" i="1"/>
  <c r="S4" i="9"/>
  <c r="AC5" i="9"/>
  <c r="O61" i="1"/>
  <c r="AH45" i="9"/>
  <c r="T22" i="2"/>
  <c r="T41" i="2"/>
  <c r="T48" i="2"/>
  <c r="S82" i="9"/>
  <c r="E24" i="5"/>
  <c r="J23" i="5"/>
  <c r="J33" i="5" s="1"/>
  <c r="J24" i="5"/>
  <c r="B24" i="5"/>
  <c r="Q84" i="9"/>
  <c r="AH84" i="9"/>
  <c r="T24" i="5"/>
  <c r="F23" i="5"/>
  <c r="Y85" i="9"/>
  <c r="AD86" i="9"/>
  <c r="P40" i="5"/>
  <c r="AE87" i="9"/>
  <c r="Q45" i="5"/>
  <c r="W88" i="9"/>
  <c r="I25" i="5"/>
  <c r="V161" i="9"/>
  <c r="H48" i="5"/>
  <c r="AB161" i="9"/>
  <c r="N48" i="5"/>
  <c r="AG162" i="9"/>
  <c r="S49" i="5"/>
  <c r="L25" i="5"/>
  <c r="L50" i="5"/>
  <c r="Q51" i="5"/>
  <c r="Q25" i="5"/>
  <c r="I45" i="20"/>
  <c r="S47" i="1"/>
  <c r="I40" i="20"/>
  <c r="T43" i="3"/>
  <c r="T44" i="3"/>
  <c r="T46" i="3"/>
  <c r="T36" i="3"/>
  <c r="T41" i="3"/>
  <c r="T40" i="3"/>
  <c r="T39" i="3"/>
  <c r="Q38" i="3"/>
  <c r="Q41" i="3"/>
  <c r="Q46" i="3"/>
  <c r="Q39" i="3"/>
  <c r="Q47" i="3"/>
  <c r="N41" i="2"/>
  <c r="R46" i="15"/>
  <c r="S42" i="2"/>
  <c r="S51" i="2" s="1"/>
  <c r="G36" i="3"/>
  <c r="AG7" i="9"/>
  <c r="S52" i="1"/>
  <c r="O38" i="15"/>
  <c r="O51" i="15" s="1"/>
  <c r="O44" i="15"/>
  <c r="O35" i="15"/>
  <c r="O49" i="15"/>
  <c r="O50" i="15"/>
  <c r="O34" i="15"/>
  <c r="O41" i="15"/>
  <c r="O47" i="15"/>
  <c r="O42" i="15"/>
  <c r="O37" i="15"/>
  <c r="S33" i="16"/>
  <c r="S43" i="16"/>
  <c r="S37" i="16"/>
  <c r="S36" i="16"/>
  <c r="R51" i="16"/>
  <c r="H36" i="3"/>
  <c r="H46" i="3"/>
  <c r="H34" i="3"/>
  <c r="H42" i="3"/>
  <c r="V130" i="9"/>
  <c r="H47" i="3"/>
  <c r="H35" i="3"/>
  <c r="H41" i="3"/>
  <c r="R52" i="1"/>
  <c r="P60" i="1"/>
  <c r="D40" i="15"/>
  <c r="I43" i="20"/>
  <c r="I33" i="20"/>
  <c r="I38" i="20"/>
  <c r="I36" i="20"/>
  <c r="I42" i="20"/>
  <c r="I41" i="20"/>
  <c r="I48" i="20" s="1"/>
  <c r="I46" i="20"/>
  <c r="I47" i="20"/>
  <c r="I35" i="20"/>
  <c r="I37" i="20"/>
  <c r="I44" i="20"/>
  <c r="Z3" i="9"/>
  <c r="W5" i="9"/>
  <c r="I61" i="1"/>
  <c r="I70" i="1" s="1"/>
  <c r="T35" i="2"/>
  <c r="S33" i="2"/>
  <c r="S45" i="2"/>
  <c r="S48" i="2"/>
  <c r="S34" i="2"/>
  <c r="AG46" i="9"/>
  <c r="S46" i="2"/>
  <c r="S50" i="2"/>
  <c r="S44" i="2"/>
  <c r="S37" i="2"/>
  <c r="S38" i="2"/>
  <c r="S47" i="2"/>
  <c r="Y82" i="9"/>
  <c r="K23" i="5"/>
  <c r="K39" i="5" s="1"/>
  <c r="K24" i="5"/>
  <c r="U89" i="9"/>
  <c r="G33" i="5"/>
  <c r="G46" i="5"/>
  <c r="G34" i="5"/>
  <c r="G42" i="5"/>
  <c r="G45" i="5"/>
  <c r="G35" i="5"/>
  <c r="G40" i="5"/>
  <c r="G50" i="5"/>
  <c r="G54" i="5" s="1"/>
  <c r="G48" i="5"/>
  <c r="G44" i="5"/>
  <c r="G38" i="5"/>
  <c r="G51" i="5"/>
  <c r="G36" i="5"/>
  <c r="R23" i="5"/>
  <c r="R50" i="5" s="1"/>
  <c r="D40" i="5"/>
  <c r="R86" i="9"/>
  <c r="N23" i="5"/>
  <c r="L44" i="5"/>
  <c r="T48" i="5"/>
  <c r="AH161" i="9"/>
  <c r="E25" i="5"/>
  <c r="D34" i="15"/>
  <c r="E41" i="1"/>
  <c r="R48" i="3"/>
  <c r="E48" i="3"/>
  <c r="N43" i="16"/>
  <c r="N37" i="16"/>
  <c r="N36" i="16"/>
  <c r="N45" i="16"/>
  <c r="N35" i="16"/>
  <c r="N44" i="16"/>
  <c r="N49" i="16"/>
  <c r="N41" i="16"/>
  <c r="N51" i="16" s="1"/>
  <c r="N46" i="16"/>
  <c r="N50" i="16"/>
  <c r="N34" i="16"/>
  <c r="N40" i="16"/>
  <c r="N48" i="20"/>
  <c r="C47" i="5"/>
  <c r="D33" i="15"/>
  <c r="L33" i="16"/>
  <c r="L49" i="16"/>
  <c r="L40" i="16"/>
  <c r="L38" i="16"/>
  <c r="L45" i="16"/>
  <c r="L36" i="16"/>
  <c r="L48" i="16"/>
  <c r="L41" i="16"/>
  <c r="L43" i="16"/>
  <c r="L37" i="16"/>
  <c r="L50" i="16"/>
  <c r="L47" i="16"/>
  <c r="V49" i="5"/>
  <c r="V39" i="5"/>
  <c r="V42" i="5"/>
  <c r="V52" i="5" s="1"/>
  <c r="V35" i="5"/>
  <c r="V53" i="5" s="1"/>
  <c r="D68" i="13"/>
  <c r="T52" i="17"/>
  <c r="B42" i="3"/>
  <c r="B38" i="3"/>
  <c r="AE43" i="9"/>
  <c r="Q33" i="2"/>
  <c r="F41" i="1"/>
  <c r="F67" i="1"/>
  <c r="F66" i="1"/>
  <c r="F56" i="1"/>
  <c r="F43" i="1"/>
  <c r="F42" i="1"/>
  <c r="F65" i="1"/>
  <c r="F48" i="1"/>
  <c r="T7" i="9"/>
  <c r="F54" i="1"/>
  <c r="F50" i="1"/>
  <c r="R35" i="1"/>
  <c r="R72" i="1" s="1"/>
  <c r="R70" i="14"/>
  <c r="F34" i="20"/>
  <c r="F40" i="20"/>
  <c r="F37" i="20"/>
  <c r="F47" i="20"/>
  <c r="F41" i="20"/>
  <c r="D48" i="3"/>
  <c r="O48" i="20"/>
  <c r="T54" i="17"/>
  <c r="W70" i="1"/>
  <c r="K45" i="17"/>
  <c r="K39" i="17"/>
  <c r="K49" i="17"/>
  <c r="K37" i="17"/>
  <c r="K40" i="17"/>
  <c r="K33" i="17"/>
  <c r="K43" i="17"/>
  <c r="K38" i="17"/>
  <c r="K50" i="17"/>
  <c r="K54" i="17" s="1"/>
  <c r="K51" i="17"/>
  <c r="K42" i="17"/>
  <c r="K35" i="17"/>
  <c r="K44" i="17"/>
  <c r="K46" i="17"/>
  <c r="Q47" i="17"/>
  <c r="Q54" i="17" s="1"/>
  <c r="Q39" i="17"/>
  <c r="Q36" i="17"/>
  <c r="Q35" i="17"/>
  <c r="Q43" i="17"/>
  <c r="Q49" i="17"/>
  <c r="Q46" i="17"/>
  <c r="Q44" i="17"/>
  <c r="Q33" i="17"/>
  <c r="J51" i="15"/>
  <c r="G54" i="18"/>
  <c r="J48" i="20"/>
  <c r="I53" i="17"/>
  <c r="K53" i="17"/>
  <c r="B53" i="17"/>
  <c r="V45" i="5"/>
  <c r="V43" i="5"/>
  <c r="W52" i="5"/>
  <c r="P54" i="17"/>
  <c r="E22" i="2"/>
  <c r="S46" i="9" s="1"/>
  <c r="F52" i="17"/>
  <c r="K36" i="17"/>
  <c r="Q35" i="16"/>
  <c r="Q34" i="16"/>
  <c r="Q41" i="16"/>
  <c r="Q40" i="16"/>
  <c r="Q33" i="16"/>
  <c r="C46" i="16"/>
  <c r="C50" i="16"/>
  <c r="C38" i="16"/>
  <c r="B49" i="1"/>
  <c r="Q7" i="9"/>
  <c r="B43" i="1"/>
  <c r="B60" i="1"/>
  <c r="T130" i="9"/>
  <c r="F43" i="3"/>
  <c r="S36" i="1"/>
  <c r="S73" i="1" s="1"/>
  <c r="S71" i="14"/>
  <c r="D33" i="1"/>
  <c r="D42" i="1" s="1"/>
  <c r="D42" i="14"/>
  <c r="D50" i="14"/>
  <c r="D56" i="14"/>
  <c r="D62" i="14"/>
  <c r="D46" i="14"/>
  <c r="D52" i="14"/>
  <c r="D68" i="14" s="1"/>
  <c r="D58" i="14"/>
  <c r="D64" i="14"/>
  <c r="D40" i="14"/>
  <c r="D51" i="14"/>
  <c r="D60" i="14"/>
  <c r="D41" i="14"/>
  <c r="D53" i="14"/>
  <c r="D61" i="14"/>
  <c r="D47" i="14"/>
  <c r="D59" i="14"/>
  <c r="D48" i="14"/>
  <c r="D63" i="14"/>
  <c r="D49" i="14"/>
  <c r="D65" i="14"/>
  <c r="D72" i="14"/>
  <c r="D54" i="14"/>
  <c r="R37" i="1"/>
  <c r="R74" i="1" s="1"/>
  <c r="R72" i="14"/>
  <c r="I70" i="13"/>
  <c r="I35" i="1"/>
  <c r="I72" i="1" s="1"/>
  <c r="C22" i="15"/>
  <c r="C4" i="2"/>
  <c r="K64" i="1"/>
  <c r="J47" i="3"/>
  <c r="J36" i="3"/>
  <c r="T125" i="9"/>
  <c r="F38" i="3"/>
  <c r="X51" i="2"/>
  <c r="X50" i="5"/>
  <c r="X54" i="5" s="1"/>
  <c r="Q50" i="16"/>
  <c r="Q36" i="16"/>
  <c r="H46" i="15"/>
  <c r="H33" i="15"/>
  <c r="H45" i="15"/>
  <c r="H48" i="15"/>
  <c r="H44" i="15"/>
  <c r="H51" i="15" s="1"/>
  <c r="H49" i="15"/>
  <c r="H37" i="15"/>
  <c r="H43" i="15"/>
  <c r="D45" i="14"/>
  <c r="E34" i="1"/>
  <c r="E71" i="1" s="1"/>
  <c r="E69" i="14"/>
  <c r="B35" i="1"/>
  <c r="B70" i="14"/>
  <c r="R33" i="20"/>
  <c r="R34" i="20"/>
  <c r="R44" i="20"/>
  <c r="R38" i="20"/>
  <c r="R36" i="20"/>
  <c r="R39" i="20"/>
  <c r="R42" i="20"/>
  <c r="R43" i="20"/>
  <c r="R47" i="20"/>
  <c r="R41" i="20"/>
  <c r="R37" i="20"/>
  <c r="D46" i="18"/>
  <c r="D44" i="18"/>
  <c r="D45" i="18"/>
  <c r="D51" i="18"/>
  <c r="D54" i="18" s="1"/>
  <c r="D49" i="18"/>
  <c r="D33" i="18"/>
  <c r="D53" i="18" s="1"/>
  <c r="D38" i="18"/>
  <c r="Q43" i="19"/>
  <c r="Q38" i="19"/>
  <c r="Q47" i="19"/>
  <c r="Q33" i="19"/>
  <c r="Q48" i="19" s="1"/>
  <c r="Q42" i="19"/>
  <c r="Q35" i="19"/>
  <c r="J49" i="1"/>
  <c r="H58" i="1"/>
  <c r="H70" i="1" s="1"/>
  <c r="O53" i="17"/>
  <c r="Q46" i="16"/>
  <c r="Q51" i="16" s="1"/>
  <c r="L48" i="15"/>
  <c r="Q37" i="16"/>
  <c r="Q48" i="16"/>
  <c r="T38" i="18"/>
  <c r="T49" i="18"/>
  <c r="T33" i="18"/>
  <c r="T47" i="18"/>
  <c r="T36" i="18"/>
  <c r="T48" i="18"/>
  <c r="T35" i="18"/>
  <c r="T37" i="18"/>
  <c r="T34" i="18"/>
  <c r="K33" i="19"/>
  <c r="K34" i="19"/>
  <c r="K45" i="19"/>
  <c r="L37" i="15"/>
  <c r="Q42" i="16"/>
  <c r="Q47" i="16"/>
  <c r="M38" i="16"/>
  <c r="M40" i="16"/>
  <c r="M41" i="16"/>
  <c r="M44" i="16"/>
  <c r="M37" i="16"/>
  <c r="M33" i="16"/>
  <c r="O42" i="1"/>
  <c r="O48" i="1"/>
  <c r="F33" i="3"/>
  <c r="R7" i="4"/>
  <c r="R9" i="12"/>
  <c r="Q33" i="4"/>
  <c r="Q47" i="15"/>
  <c r="Q48" i="15"/>
  <c r="Q42" i="15"/>
  <c r="Q36" i="15"/>
  <c r="Q50" i="15"/>
  <c r="Q45" i="15"/>
  <c r="M41" i="3"/>
  <c r="R48" i="19"/>
  <c r="O52" i="17"/>
  <c r="L42" i="15"/>
  <c r="C42" i="16"/>
  <c r="Q39" i="16"/>
  <c r="Q44" i="16"/>
  <c r="T46" i="15"/>
  <c r="T50" i="15"/>
  <c r="T48" i="15"/>
  <c r="T39" i="15"/>
  <c r="T38" i="15"/>
  <c r="T51" i="15" s="1"/>
  <c r="E53" i="18"/>
  <c r="M33" i="15"/>
  <c r="M40" i="15"/>
  <c r="M44" i="15"/>
  <c r="M42" i="15"/>
  <c r="M49" i="15"/>
  <c r="M45" i="15"/>
  <c r="M46" i="15"/>
  <c r="O43" i="16"/>
  <c r="O50" i="16"/>
  <c r="O48" i="16"/>
  <c r="O42" i="16"/>
  <c r="O39" i="16"/>
  <c r="O35" i="16"/>
  <c r="L72" i="14"/>
  <c r="F35" i="3"/>
  <c r="H14" i="4"/>
  <c r="N14" i="4"/>
  <c r="S14" i="4"/>
  <c r="F27" i="4"/>
  <c r="J22" i="16"/>
  <c r="J4" i="2"/>
  <c r="L59" i="13"/>
  <c r="L60" i="13"/>
  <c r="L57" i="13"/>
  <c r="L54" i="13"/>
  <c r="L48" i="13"/>
  <c r="L61" i="13"/>
  <c r="L58" i="13"/>
  <c r="O46" i="13"/>
  <c r="O55" i="13"/>
  <c r="O66" i="13"/>
  <c r="O69" i="13"/>
  <c r="O47" i="13"/>
  <c r="O58" i="13"/>
  <c r="O56" i="13"/>
  <c r="O57" i="13"/>
  <c r="O60" i="13"/>
  <c r="O61" i="13"/>
  <c r="I22" i="15"/>
  <c r="I46" i="15"/>
  <c r="P38" i="16"/>
  <c r="P34" i="16"/>
  <c r="P40" i="16"/>
  <c r="K50" i="15"/>
  <c r="K46" i="15"/>
  <c r="K44" i="15"/>
  <c r="P54" i="18"/>
  <c r="N7" i="4"/>
  <c r="U71" i="1"/>
  <c r="R54" i="14"/>
  <c r="B49" i="14"/>
  <c r="B68" i="14" s="1"/>
  <c r="B71" i="14"/>
  <c r="B57" i="14"/>
  <c r="E65" i="1"/>
  <c r="K22" i="16"/>
  <c r="C49" i="17"/>
  <c r="N39" i="17"/>
  <c r="C34" i="17"/>
  <c r="C53" i="17" s="1"/>
  <c r="N43" i="20"/>
  <c r="N46" i="20"/>
  <c r="J57" i="13"/>
  <c r="J41" i="13"/>
  <c r="J64" i="13"/>
  <c r="J52" i="13"/>
  <c r="J53" i="13"/>
  <c r="M41" i="13"/>
  <c r="M45" i="13"/>
  <c r="M53" i="13"/>
  <c r="M61" i="13"/>
  <c r="M48" i="13"/>
  <c r="M56" i="13"/>
  <c r="M64" i="13"/>
  <c r="M46" i="13"/>
  <c r="M58" i="13"/>
  <c r="M70" i="13"/>
  <c r="M49" i="13"/>
  <c r="M60" i="13"/>
  <c r="P67" i="13"/>
  <c r="P42" i="13"/>
  <c r="F22" i="15"/>
  <c r="C35" i="18"/>
  <c r="H48" i="18"/>
  <c r="K50" i="18"/>
  <c r="K41" i="18"/>
  <c r="K47" i="18"/>
  <c r="G42" i="19"/>
  <c r="G34" i="19"/>
  <c r="G46" i="19"/>
  <c r="G44" i="19"/>
  <c r="S51" i="15"/>
  <c r="P43" i="16"/>
  <c r="P39" i="16"/>
  <c r="R60" i="1"/>
  <c r="K42" i="15"/>
  <c r="K51" i="15" s="1"/>
  <c r="P56" i="1"/>
  <c r="B73" i="1"/>
  <c r="L7" i="4"/>
  <c r="N34" i="17"/>
  <c r="R53" i="14"/>
  <c r="R68" i="14" s="1"/>
  <c r="R64" i="14"/>
  <c r="E14" i="4"/>
  <c r="U72" i="1"/>
  <c r="O71" i="13"/>
  <c r="B65" i="13"/>
  <c r="B61" i="13"/>
  <c r="B56" i="13"/>
  <c r="B49" i="13"/>
  <c r="B52" i="13"/>
  <c r="B64" i="13"/>
  <c r="B59" i="13"/>
  <c r="B47" i="13"/>
  <c r="B41" i="13"/>
  <c r="B40" i="13"/>
  <c r="B60" i="13"/>
  <c r="B54" i="13"/>
  <c r="B45" i="13"/>
  <c r="B53" i="13"/>
  <c r="B58" i="13"/>
  <c r="B51" i="13"/>
  <c r="E41" i="13"/>
  <c r="E52" i="13"/>
  <c r="E62" i="13"/>
  <c r="E42" i="13"/>
  <c r="E54" i="13"/>
  <c r="E65" i="13"/>
  <c r="E46" i="13"/>
  <c r="E60" i="13"/>
  <c r="E48" i="13"/>
  <c r="E68" i="13" s="1"/>
  <c r="E64" i="13"/>
  <c r="H52" i="13"/>
  <c r="H68" i="13" s="1"/>
  <c r="H60" i="13"/>
  <c r="H55" i="13"/>
  <c r="H63" i="13"/>
  <c r="M72" i="13"/>
  <c r="C46" i="18"/>
  <c r="C49" i="18"/>
  <c r="H42" i="18"/>
  <c r="K43" i="18"/>
  <c r="L51" i="18"/>
  <c r="L54" i="18" s="1"/>
  <c r="L33" i="18"/>
  <c r="L53" i="18" s="1"/>
  <c r="L48" i="18"/>
  <c r="L38" i="18"/>
  <c r="L52" i="18" s="1"/>
  <c r="L43" i="18"/>
  <c r="L46" i="18"/>
  <c r="C50" i="17"/>
  <c r="C54" i="17" s="1"/>
  <c r="C44" i="17"/>
  <c r="C35" i="17"/>
  <c r="C39" i="17"/>
  <c r="C48" i="17"/>
  <c r="C47" i="17"/>
  <c r="C43" i="17"/>
  <c r="C45" i="17"/>
  <c r="T49" i="17"/>
  <c r="T36" i="17"/>
  <c r="K35" i="20"/>
  <c r="K40" i="20"/>
  <c r="L70" i="13"/>
  <c r="M44" i="18"/>
  <c r="M40" i="18"/>
  <c r="M47" i="18"/>
  <c r="Q47" i="18"/>
  <c r="Q54" i="18" s="1"/>
  <c r="Q48" i="18"/>
  <c r="I23" i="5"/>
  <c r="I35" i="5" s="1"/>
  <c r="AF88" i="9"/>
  <c r="I33" i="4"/>
  <c r="O33" i="4"/>
  <c r="U41" i="1"/>
  <c r="U45" i="1"/>
  <c r="U52" i="1"/>
  <c r="R62" i="14"/>
  <c r="R46" i="14"/>
  <c r="C37" i="17"/>
  <c r="I33" i="17"/>
  <c r="I34" i="17"/>
  <c r="I52" i="17" s="1"/>
  <c r="I42" i="17"/>
  <c r="I51" i="17"/>
  <c r="I54" i="17" s="1"/>
  <c r="I46" i="17"/>
  <c r="I37" i="17"/>
  <c r="C47" i="18"/>
  <c r="C54" i="18" s="1"/>
  <c r="C38" i="18"/>
  <c r="C45" i="18"/>
  <c r="C41" i="18"/>
  <c r="C36" i="18"/>
  <c r="C33" i="18"/>
  <c r="C37" i="18"/>
  <c r="E23" i="5"/>
  <c r="E39" i="5" s="1"/>
  <c r="F33" i="4"/>
  <c r="L33" i="4"/>
  <c r="R33" i="4"/>
  <c r="U74" i="1"/>
  <c r="C34" i="1"/>
  <c r="C69" i="14"/>
  <c r="N34" i="1"/>
  <c r="N71" i="1" s="1"/>
  <c r="S34" i="1"/>
  <c r="S71" i="1" s="1"/>
  <c r="F36" i="1"/>
  <c r="F73" i="1" s="1"/>
  <c r="C33" i="1"/>
  <c r="C49" i="1" s="1"/>
  <c r="C46" i="14"/>
  <c r="C68" i="14" s="1"/>
  <c r="C58" i="14"/>
  <c r="C50" i="14"/>
  <c r="T49" i="1"/>
  <c r="I17" i="2"/>
  <c r="I22" i="2" s="1"/>
  <c r="L17" i="2"/>
  <c r="L22" i="2" s="1"/>
  <c r="B51" i="17"/>
  <c r="B54" i="17" s="1"/>
  <c r="B49" i="17"/>
  <c r="B52" i="17" s="1"/>
  <c r="H54" i="17"/>
  <c r="L47" i="17"/>
  <c r="L39" i="17"/>
  <c r="L48" i="17"/>
  <c r="L51" i="17"/>
  <c r="L35" i="17"/>
  <c r="L53" i="17" s="1"/>
  <c r="L42" i="17"/>
  <c r="O39" i="20"/>
  <c r="O43" i="20"/>
  <c r="J71" i="13"/>
  <c r="E72" i="13"/>
  <c r="K59" i="13"/>
  <c r="K41" i="13"/>
  <c r="K68" i="13" s="1"/>
  <c r="N54" i="13"/>
  <c r="N61" i="13"/>
  <c r="N67" i="13"/>
  <c r="S47" i="18"/>
  <c r="S49" i="18"/>
  <c r="S40" i="18"/>
  <c r="B43" i="19"/>
  <c r="B39" i="19"/>
  <c r="H46" i="19"/>
  <c r="H39" i="19"/>
  <c r="U45" i="3"/>
  <c r="U47" i="3"/>
  <c r="J27" i="4"/>
  <c r="T69" i="14"/>
  <c r="T34" i="1"/>
  <c r="T71" i="1" s="1"/>
  <c r="L35" i="1"/>
  <c r="R36" i="1"/>
  <c r="R73" i="1" s="1"/>
  <c r="F48" i="14"/>
  <c r="F60" i="14"/>
  <c r="F52" i="14"/>
  <c r="F64" i="14"/>
  <c r="I45" i="14"/>
  <c r="I57" i="14"/>
  <c r="I49" i="14"/>
  <c r="I68" i="14" s="1"/>
  <c r="I61" i="14"/>
  <c r="L33" i="1"/>
  <c r="L64" i="1" s="1"/>
  <c r="L45" i="14"/>
  <c r="L57" i="14"/>
  <c r="L49" i="14"/>
  <c r="L68" i="14" s="1"/>
  <c r="L61" i="14"/>
  <c r="T42" i="14"/>
  <c r="T68" i="14" s="1"/>
  <c r="T48" i="14"/>
  <c r="T54" i="14"/>
  <c r="T60" i="14"/>
  <c r="T44" i="14"/>
  <c r="T50" i="14"/>
  <c r="T56" i="14"/>
  <c r="T62" i="14"/>
  <c r="L45" i="17"/>
  <c r="E50" i="17"/>
  <c r="E34" i="17"/>
  <c r="E53" i="17" s="1"/>
  <c r="E46" i="17"/>
  <c r="E39" i="17"/>
  <c r="H39" i="17"/>
  <c r="H45" i="17"/>
  <c r="H34" i="17"/>
  <c r="H41" i="17"/>
  <c r="H48" i="17"/>
  <c r="M43" i="17"/>
  <c r="M51" i="17"/>
  <c r="M34" i="17"/>
  <c r="M39" i="17"/>
  <c r="M45" i="17"/>
  <c r="O47" i="18"/>
  <c r="O54" i="18" s="1"/>
  <c r="O43" i="18"/>
  <c r="O35" i="18"/>
  <c r="O48" i="18"/>
  <c r="B35" i="19"/>
  <c r="L34" i="19"/>
  <c r="L48" i="19" s="1"/>
  <c r="L42" i="19"/>
  <c r="L36" i="19"/>
  <c r="L44" i="19"/>
  <c r="M34" i="1"/>
  <c r="I70" i="14"/>
  <c r="T71" i="14"/>
  <c r="M33" i="1"/>
  <c r="M58" i="1" s="1"/>
  <c r="B69" i="13"/>
  <c r="B70" i="13"/>
  <c r="H70" i="13"/>
  <c r="E71" i="13"/>
  <c r="K72" i="13"/>
  <c r="B51" i="18"/>
  <c r="B54" i="18" s="1"/>
  <c r="S43" i="19"/>
  <c r="D34" i="1"/>
  <c r="F70" i="14"/>
  <c r="K35" i="1"/>
  <c r="K72" i="1" s="1"/>
  <c r="P36" i="1"/>
  <c r="P73" i="1" s="1"/>
  <c r="B37" i="1"/>
  <c r="B74" i="1" s="1"/>
  <c r="Q72" i="14"/>
  <c r="D54" i="17"/>
  <c r="E37" i="20"/>
  <c r="L69" i="13"/>
  <c r="O70" i="13"/>
  <c r="M71" i="13"/>
  <c r="AC50" i="2"/>
  <c r="AQ46" i="9"/>
  <c r="S43" i="3"/>
  <c r="S41" i="3"/>
  <c r="S42" i="3"/>
  <c r="S36" i="3"/>
  <c r="S35" i="3"/>
  <c r="N48" i="19"/>
  <c r="K22" i="2"/>
  <c r="K33" i="2"/>
  <c r="R22" i="2"/>
  <c r="R46" i="2" s="1"/>
  <c r="G48" i="20"/>
  <c r="F41" i="16"/>
  <c r="F44" i="16"/>
  <c r="F36" i="16"/>
  <c r="F49" i="16"/>
  <c r="F33" i="16"/>
  <c r="F38" i="16"/>
  <c r="F50" i="16"/>
  <c r="F37" i="16"/>
  <c r="F46" i="16"/>
  <c r="G33" i="2"/>
  <c r="G37" i="2"/>
  <c r="G40" i="2"/>
  <c r="G38" i="2"/>
  <c r="T48" i="20"/>
  <c r="B50" i="2"/>
  <c r="B41" i="2"/>
  <c r="Q46" i="9"/>
  <c r="B46" i="2"/>
  <c r="B44" i="2"/>
  <c r="O44" i="2"/>
  <c r="O38" i="2"/>
  <c r="W53" i="5"/>
  <c r="B51" i="15"/>
  <c r="S42" i="16"/>
  <c r="S35" i="16"/>
  <c r="S45" i="16"/>
  <c r="S47" i="16"/>
  <c r="S38" i="16"/>
  <c r="G49" i="2"/>
  <c r="G42" i="2"/>
  <c r="G41" i="2"/>
  <c r="G36" i="2"/>
  <c r="AG130" i="9"/>
  <c r="S45" i="3"/>
  <c r="D22" i="2"/>
  <c r="D33" i="2" s="1"/>
  <c r="F35" i="16"/>
  <c r="F42" i="16"/>
  <c r="F40" i="16"/>
  <c r="N68" i="14"/>
  <c r="T42" i="3"/>
  <c r="T47" i="3"/>
  <c r="T33" i="3"/>
  <c r="T45" i="3"/>
  <c r="AH130" i="9"/>
  <c r="T38" i="3"/>
  <c r="N42" i="3"/>
  <c r="N46" i="3"/>
  <c r="N36" i="3"/>
  <c r="N44" i="3"/>
  <c r="N39" i="3"/>
  <c r="N34" i="3"/>
  <c r="N41" i="3"/>
  <c r="N45" i="3"/>
  <c r="N47" i="3"/>
  <c r="Q33" i="3"/>
  <c r="Q34" i="3"/>
  <c r="Q35" i="3"/>
  <c r="Q36" i="3"/>
  <c r="Q45" i="3"/>
  <c r="Q42" i="3"/>
  <c r="Q43" i="3"/>
  <c r="Q37" i="3"/>
  <c r="AK46" i="9"/>
  <c r="W47" i="2"/>
  <c r="W39" i="2"/>
  <c r="W48" i="2"/>
  <c r="W40" i="2"/>
  <c r="W43" i="2"/>
  <c r="W35" i="2"/>
  <c r="W44" i="2"/>
  <c r="W36" i="2"/>
  <c r="I51" i="16"/>
  <c r="F43" i="16"/>
  <c r="B42" i="2"/>
  <c r="B39" i="2"/>
  <c r="B48" i="2"/>
  <c r="B43" i="2"/>
  <c r="O48" i="2"/>
  <c r="O34" i="2"/>
  <c r="S48" i="16"/>
  <c r="S44" i="16"/>
  <c r="S39" i="16"/>
  <c r="S41" i="16"/>
  <c r="D51" i="16"/>
  <c r="G45" i="2"/>
  <c r="G43" i="2"/>
  <c r="G48" i="2"/>
  <c r="G44" i="2"/>
  <c r="G34" i="2"/>
  <c r="S46" i="3"/>
  <c r="S37" i="3"/>
  <c r="F34" i="16"/>
  <c r="F45" i="16"/>
  <c r="N74" i="1"/>
  <c r="N61" i="1"/>
  <c r="N57" i="1"/>
  <c r="B42" i="16"/>
  <c r="B34" i="16"/>
  <c r="B35" i="16"/>
  <c r="B37" i="16"/>
  <c r="J52" i="17"/>
  <c r="H68" i="14"/>
  <c r="T51" i="16"/>
  <c r="O51" i="16"/>
  <c r="M48" i="19"/>
  <c r="Q53" i="18"/>
  <c r="G45" i="3"/>
  <c r="G33" i="3"/>
  <c r="G40" i="3"/>
  <c r="S68" i="13"/>
  <c r="I45" i="3"/>
  <c r="I41" i="3"/>
  <c r="J54" i="17"/>
  <c r="P48" i="3"/>
  <c r="L47" i="15"/>
  <c r="J15" i="12"/>
  <c r="J9" i="4"/>
  <c r="J15" i="4" s="1"/>
  <c r="L51" i="1"/>
  <c r="L41" i="1"/>
  <c r="L62" i="1"/>
  <c r="G42" i="3"/>
  <c r="G46" i="3"/>
  <c r="G38" i="3"/>
  <c r="E51" i="16"/>
  <c r="L51" i="15"/>
  <c r="L36" i="15"/>
  <c r="P51" i="16"/>
  <c r="C64" i="1"/>
  <c r="C57" i="1"/>
  <c r="H38" i="16"/>
  <c r="H37" i="16"/>
  <c r="H42" i="16"/>
  <c r="H35" i="16"/>
  <c r="H49" i="16"/>
  <c r="H46" i="16"/>
  <c r="H33" i="16"/>
  <c r="H34" i="16"/>
  <c r="L50" i="15"/>
  <c r="L34" i="15"/>
  <c r="L73" i="1"/>
  <c r="R52" i="17"/>
  <c r="F9" i="4"/>
  <c r="F15" i="4" s="1"/>
  <c r="E68" i="14"/>
  <c r="H73" i="1"/>
  <c r="P22" i="2"/>
  <c r="J40" i="13"/>
  <c r="J42" i="13"/>
  <c r="J49" i="13"/>
  <c r="J55" i="13"/>
  <c r="J60" i="13"/>
  <c r="J65" i="13"/>
  <c r="J45" i="13"/>
  <c r="J51" i="13"/>
  <c r="J56" i="13"/>
  <c r="J61" i="13"/>
  <c r="Q48" i="13"/>
  <c r="Q62" i="13"/>
  <c r="F36" i="15"/>
  <c r="F39" i="15"/>
  <c r="M54" i="18"/>
  <c r="J68" i="14"/>
  <c r="K48" i="1"/>
  <c r="P53" i="18"/>
  <c r="C68" i="13"/>
  <c r="S48" i="20"/>
  <c r="L39" i="5"/>
  <c r="L47" i="5"/>
  <c r="V48" i="3"/>
  <c r="F33" i="5"/>
  <c r="H36" i="5"/>
  <c r="G39" i="5"/>
  <c r="G41" i="5"/>
  <c r="G43" i="5"/>
  <c r="F45" i="5"/>
  <c r="D48" i="5"/>
  <c r="G49" i="5"/>
  <c r="G14" i="4"/>
  <c r="K14" i="4"/>
  <c r="O14" i="4"/>
  <c r="N9" i="12"/>
  <c r="E73" i="1"/>
  <c r="G68" i="14"/>
  <c r="K68" i="14"/>
  <c r="G22" i="16"/>
  <c r="G47" i="16" s="1"/>
  <c r="H4" i="2"/>
  <c r="Q41" i="17"/>
  <c r="M36" i="17"/>
  <c r="Q34" i="17"/>
  <c r="Q53" i="17" s="1"/>
  <c r="G47" i="17"/>
  <c r="G54" i="17" s="1"/>
  <c r="M47" i="17"/>
  <c r="M54" i="17" s="1"/>
  <c r="F46" i="20"/>
  <c r="F39" i="20"/>
  <c r="G47" i="13"/>
  <c r="G55" i="13"/>
  <c r="G63" i="13"/>
  <c r="G40" i="13"/>
  <c r="G50" i="13"/>
  <c r="G58" i="13"/>
  <c r="I48" i="13"/>
  <c r="I54" i="13"/>
  <c r="I61" i="13"/>
  <c r="I40" i="13"/>
  <c r="I49" i="13"/>
  <c r="I56" i="13"/>
  <c r="I64" i="13"/>
  <c r="J72" i="13"/>
  <c r="L47" i="13"/>
  <c r="L41" i="13"/>
  <c r="L52" i="13"/>
  <c r="L64" i="13"/>
  <c r="L42" i="13"/>
  <c r="L56" i="13"/>
  <c r="N49" i="13"/>
  <c r="N58" i="13"/>
  <c r="N64" i="13"/>
  <c r="N52" i="13"/>
  <c r="N60" i="13"/>
  <c r="N65" i="13"/>
  <c r="T54" i="18"/>
  <c r="B72" i="1"/>
  <c r="Q71" i="14"/>
  <c r="D52" i="17"/>
  <c r="Q51" i="17"/>
  <c r="S52" i="17"/>
  <c r="D41" i="20"/>
  <c r="F44" i="20"/>
  <c r="F36" i="20"/>
  <c r="R42" i="13"/>
  <c r="R44" i="13"/>
  <c r="R50" i="13"/>
  <c r="R55" i="13"/>
  <c r="R60" i="13"/>
  <c r="R46" i="13"/>
  <c r="R51" i="13"/>
  <c r="R56" i="13"/>
  <c r="R62" i="13"/>
  <c r="T46" i="13"/>
  <c r="T54" i="13"/>
  <c r="T62" i="13"/>
  <c r="T41" i="13"/>
  <c r="T49" i="13"/>
  <c r="T57" i="13"/>
  <c r="T65" i="13"/>
  <c r="F45" i="15"/>
  <c r="F33" i="18"/>
  <c r="F40" i="18"/>
  <c r="M51" i="16"/>
  <c r="P62" i="1"/>
  <c r="P37" i="15"/>
  <c r="P47" i="15"/>
  <c r="P38" i="15"/>
  <c r="P51" i="15" s="1"/>
  <c r="P49" i="15"/>
  <c r="L74" i="1"/>
  <c r="H39" i="5"/>
  <c r="L35" i="5"/>
  <c r="L43" i="5"/>
  <c r="L51" i="5"/>
  <c r="B38" i="5"/>
  <c r="B36" i="5"/>
  <c r="J35" i="5"/>
  <c r="G37" i="5"/>
  <c r="G52" i="5" s="1"/>
  <c r="G47" i="5"/>
  <c r="J51" i="5"/>
  <c r="I14" i="4"/>
  <c r="M14" i="4"/>
  <c r="F15" i="12"/>
  <c r="I27" i="4"/>
  <c r="C70" i="14"/>
  <c r="F35" i="1"/>
  <c r="F72" i="1" s="1"/>
  <c r="K47" i="16"/>
  <c r="Q45" i="17"/>
  <c r="Q38" i="17"/>
  <c r="E54" i="17"/>
  <c r="D36" i="20"/>
  <c r="E48" i="20"/>
  <c r="F42" i="20"/>
  <c r="F35" i="20"/>
  <c r="Q42" i="20"/>
  <c r="Q36" i="20"/>
  <c r="R46" i="20"/>
  <c r="R40" i="20"/>
  <c r="R35" i="20"/>
  <c r="J59" i="13"/>
  <c r="J48" i="13"/>
  <c r="R64" i="13"/>
  <c r="R54" i="13"/>
  <c r="R43" i="13"/>
  <c r="T53" i="13"/>
  <c r="J70" i="13"/>
  <c r="Q71" i="13"/>
  <c r="F45" i="13"/>
  <c r="F40" i="13"/>
  <c r="F46" i="13"/>
  <c r="O41" i="13"/>
  <c r="O50" i="13"/>
  <c r="O62" i="13"/>
  <c r="O40" i="13"/>
  <c r="O54" i="13"/>
  <c r="O63" i="13"/>
  <c r="T72" i="13"/>
  <c r="R51" i="18"/>
  <c r="S51" i="18"/>
  <c r="D40" i="19"/>
  <c r="E47" i="19"/>
  <c r="U23" i="5"/>
  <c r="G70" i="13"/>
  <c r="Q70" i="13"/>
  <c r="D71" i="13"/>
  <c r="B72" i="13"/>
  <c r="D72" i="13"/>
  <c r="L72" i="13"/>
  <c r="J41" i="18"/>
  <c r="K45" i="18"/>
  <c r="K40" i="18"/>
  <c r="M49" i="18"/>
  <c r="O45" i="18"/>
  <c r="O41" i="18"/>
  <c r="O37" i="18"/>
  <c r="Q40" i="18"/>
  <c r="R46" i="18"/>
  <c r="R42" i="18"/>
  <c r="R38" i="18"/>
  <c r="S46" i="18"/>
  <c r="S42" i="18"/>
  <c r="S38" i="18"/>
  <c r="C34" i="18"/>
  <c r="C53" i="18" s="1"/>
  <c r="K36" i="18"/>
  <c r="K53" i="18" s="1"/>
  <c r="M35" i="18"/>
  <c r="M53" i="18" s="1"/>
  <c r="O33" i="18"/>
  <c r="O53" i="18" s="1"/>
  <c r="R34" i="18"/>
  <c r="S34" i="18"/>
  <c r="K51" i="18"/>
  <c r="K54" i="18" s="1"/>
  <c r="N51" i="18"/>
  <c r="N54" i="18" s="1"/>
  <c r="O50" i="18"/>
  <c r="R50" i="18"/>
  <c r="R54" i="18" s="1"/>
  <c r="S50" i="18"/>
  <c r="D39" i="19"/>
  <c r="E40" i="19"/>
  <c r="K40" i="19"/>
  <c r="P39" i="19"/>
  <c r="AC38" i="2"/>
  <c r="AC43" i="2"/>
  <c r="T69" i="13"/>
  <c r="R70" i="13"/>
  <c r="C72" i="13"/>
  <c r="E22" i="15"/>
  <c r="E40" i="15" s="1"/>
  <c r="K44" i="18"/>
  <c r="K39" i="18"/>
  <c r="O49" i="18"/>
  <c r="O44" i="18"/>
  <c r="O40" i="18"/>
  <c r="Q49" i="18"/>
  <c r="Q39" i="18"/>
  <c r="R45" i="18"/>
  <c r="R41" i="18"/>
  <c r="R37" i="18"/>
  <c r="S45" i="18"/>
  <c r="S41" i="18"/>
  <c r="S37" i="18"/>
  <c r="K35" i="18"/>
  <c r="O36" i="18"/>
  <c r="Q34" i="18"/>
  <c r="R33" i="18"/>
  <c r="S33" i="18"/>
  <c r="K37" i="19"/>
  <c r="P47" i="19"/>
  <c r="P36" i="19"/>
  <c r="V25" i="5"/>
  <c r="W44" i="3"/>
  <c r="W48" i="3" s="1"/>
  <c r="AC44" i="2"/>
  <c r="AC36" i="2"/>
  <c r="AC39" i="2"/>
  <c r="X44" i="3"/>
  <c r="X33" i="3"/>
  <c r="X41" i="3"/>
  <c r="AC48" i="3"/>
  <c r="AC54" i="5"/>
  <c r="AC52" i="5"/>
  <c r="AC53" i="5"/>
  <c r="AC49" i="2"/>
  <c r="AC45" i="2"/>
  <c r="AC41" i="2"/>
  <c r="AC37" i="2"/>
  <c r="AC33" i="2"/>
  <c r="AC70" i="1"/>
  <c r="V51" i="2"/>
  <c r="P9" i="4"/>
  <c r="P15" i="4" s="1"/>
  <c r="P15" i="12"/>
  <c r="D49" i="1"/>
  <c r="D58" i="1"/>
  <c r="D66" i="1"/>
  <c r="G51" i="2"/>
  <c r="L48" i="3"/>
  <c r="G43" i="3"/>
  <c r="G35" i="3"/>
  <c r="H40" i="3"/>
  <c r="M48" i="3"/>
  <c r="D74" i="1"/>
  <c r="L9" i="4"/>
  <c r="L15" i="4" s="1"/>
  <c r="K15" i="11"/>
  <c r="K9" i="4"/>
  <c r="K15" i="4" s="1"/>
  <c r="O15" i="11"/>
  <c r="O9" i="4"/>
  <c r="O15" i="4" s="1"/>
  <c r="G39" i="16"/>
  <c r="G48" i="16"/>
  <c r="G45" i="16"/>
  <c r="AA43" i="9"/>
  <c r="M22" i="2"/>
  <c r="E43" i="15"/>
  <c r="E36" i="15"/>
  <c r="P65" i="1"/>
  <c r="U68" i="1"/>
  <c r="U64" i="1"/>
  <c r="U57" i="1"/>
  <c r="U47" i="1"/>
  <c r="Q33" i="1"/>
  <c r="Q74" i="1" s="1"/>
  <c r="T70" i="1"/>
  <c r="G72" i="13"/>
  <c r="N72" i="13"/>
  <c r="N40" i="13"/>
  <c r="N45" i="13"/>
  <c r="N48" i="13"/>
  <c r="N50" i="13"/>
  <c r="N53" i="13"/>
  <c r="N56" i="13"/>
  <c r="P47" i="13"/>
  <c r="P55" i="13"/>
  <c r="P63" i="13"/>
  <c r="Q50" i="13"/>
  <c r="Q64" i="13"/>
  <c r="G22" i="15"/>
  <c r="G33" i="18"/>
  <c r="G34" i="18"/>
  <c r="G37" i="18"/>
  <c r="G46" i="18"/>
  <c r="J50" i="18"/>
  <c r="J54" i="18" s="1"/>
  <c r="J34" i="18"/>
  <c r="J36" i="18"/>
  <c r="J37" i="18"/>
  <c r="J40" i="18"/>
  <c r="J43" i="18"/>
  <c r="J45" i="18"/>
  <c r="J49" i="18"/>
  <c r="C33" i="19"/>
  <c r="C48" i="19" s="1"/>
  <c r="C45" i="19"/>
  <c r="C44" i="19"/>
  <c r="C41" i="19"/>
  <c r="C40" i="19"/>
  <c r="C37" i="19"/>
  <c r="C36" i="19"/>
  <c r="C47" i="19"/>
  <c r="C46" i="19"/>
  <c r="C43" i="19"/>
  <c r="C42" i="19"/>
  <c r="C39" i="19"/>
  <c r="C38" i="19"/>
  <c r="C35" i="19"/>
  <c r="C34" i="19"/>
  <c r="H34" i="19"/>
  <c r="H36" i="19"/>
  <c r="H40" i="19"/>
  <c r="H44" i="19"/>
  <c r="H47" i="19"/>
  <c r="H35" i="19"/>
  <c r="H42" i="19"/>
  <c r="P52" i="18"/>
  <c r="Q73" i="1"/>
  <c r="L50" i="17"/>
  <c r="B46" i="20"/>
  <c r="B42" i="20"/>
  <c r="B36" i="20"/>
  <c r="C43" i="20"/>
  <c r="C48" i="20" s="1"/>
  <c r="D44" i="20"/>
  <c r="D40" i="20"/>
  <c r="F35" i="18"/>
  <c r="F39" i="18"/>
  <c r="F44" i="18"/>
  <c r="H51" i="18"/>
  <c r="H54" i="18" s="1"/>
  <c r="H39" i="18"/>
  <c r="H43" i="18"/>
  <c r="J33" i="19"/>
  <c r="J40" i="19"/>
  <c r="J44" i="19"/>
  <c r="J36" i="19"/>
  <c r="E35" i="19"/>
  <c r="E39" i="19"/>
  <c r="E44" i="19"/>
  <c r="F37" i="19"/>
  <c r="F45" i="19"/>
  <c r="G33" i="19"/>
  <c r="G35" i="19"/>
  <c r="G37" i="19"/>
  <c r="G39" i="19"/>
  <c r="G41" i="19"/>
  <c r="G43" i="19"/>
  <c r="G45" i="19"/>
  <c r="G47" i="19"/>
  <c r="G46" i="1"/>
  <c r="P47" i="1"/>
  <c r="Q48" i="1"/>
  <c r="F49" i="1"/>
  <c r="G50" i="1"/>
  <c r="E61" i="1"/>
  <c r="F46" i="3"/>
  <c r="V72" i="1"/>
  <c r="AJ130" i="9"/>
  <c r="AK7" i="9"/>
  <c r="K46" i="19"/>
  <c r="K44" i="19"/>
  <c r="K41" i="19"/>
  <c r="K38" i="19"/>
  <c r="K36" i="19"/>
  <c r="P46" i="19"/>
  <c r="P43" i="19"/>
  <c r="P40" i="19"/>
  <c r="P38" i="19"/>
  <c r="P35" i="19"/>
  <c r="S39" i="19"/>
  <c r="S48" i="19" s="1"/>
  <c r="T44" i="19"/>
  <c r="T42" i="19"/>
  <c r="T36" i="19"/>
  <c r="F53" i="1"/>
  <c r="G54" i="1"/>
  <c r="B58" i="1"/>
  <c r="J58" i="1"/>
  <c r="G59" i="1"/>
  <c r="F62" i="1"/>
  <c r="R62" i="1"/>
  <c r="O63" i="1"/>
  <c r="P64" i="1"/>
  <c r="C19" i="3"/>
  <c r="C44" i="3" s="1"/>
  <c r="O19" i="3"/>
  <c r="O34" i="3" s="1"/>
  <c r="X66" i="1"/>
  <c r="X38" i="3"/>
  <c r="X46" i="3"/>
  <c r="X55" i="1"/>
  <c r="Z70" i="1"/>
  <c r="Y48" i="3"/>
  <c r="Z48" i="3"/>
  <c r="AA48" i="3"/>
  <c r="AB48" i="3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Y51" i="5"/>
  <c r="Z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A51" i="5"/>
  <c r="AB51" i="5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AB46" i="2"/>
  <c r="AA46" i="2"/>
  <c r="Z46" i="2"/>
  <c r="Y46" i="2"/>
  <c r="Y70" i="1"/>
  <c r="AA70" i="1"/>
  <c r="AB70" i="1"/>
  <c r="E42" i="2"/>
  <c r="E36" i="2"/>
  <c r="E46" i="2"/>
  <c r="E38" i="2"/>
  <c r="E40" i="2"/>
  <c r="E47" i="2"/>
  <c r="O33" i="3"/>
  <c r="O40" i="3"/>
  <c r="AC130" i="9"/>
  <c r="O39" i="3"/>
  <c r="O47" i="3"/>
  <c r="O37" i="3"/>
  <c r="O45" i="3"/>
  <c r="O38" i="3"/>
  <c r="I33" i="3"/>
  <c r="K47" i="3"/>
  <c r="K48" i="3" s="1"/>
  <c r="F47" i="1"/>
  <c r="R51" i="1"/>
  <c r="P72" i="1"/>
  <c r="K73" i="1"/>
  <c r="K42" i="1"/>
  <c r="P43" i="1"/>
  <c r="R44" i="1"/>
  <c r="R45" i="1"/>
  <c r="K46" i="1"/>
  <c r="L46" i="1"/>
  <c r="O46" i="1"/>
  <c r="D51" i="1"/>
  <c r="P51" i="1"/>
  <c r="J53" i="1"/>
  <c r="E57" i="1"/>
  <c r="F57" i="1"/>
  <c r="Q57" i="1"/>
  <c r="F58" i="1"/>
  <c r="R58" i="1"/>
  <c r="K59" i="1"/>
  <c r="L59" i="1"/>
  <c r="Q61" i="1"/>
  <c r="B62" i="1"/>
  <c r="B70" i="1" s="1"/>
  <c r="J62" i="1"/>
  <c r="G63" i="1"/>
  <c r="Q65" i="1"/>
  <c r="R65" i="1"/>
  <c r="J66" i="1"/>
  <c r="P68" i="1"/>
  <c r="Q68" i="1"/>
  <c r="P42" i="1"/>
  <c r="E48" i="1"/>
  <c r="R49" i="1"/>
  <c r="K50" i="1"/>
  <c r="R53" i="1"/>
  <c r="K54" i="1"/>
  <c r="Q48" i="3" l="1"/>
  <c r="U48" i="3"/>
  <c r="J48" i="3"/>
  <c r="S48" i="3"/>
  <c r="B48" i="3"/>
  <c r="X70" i="1"/>
  <c r="L72" i="1"/>
  <c r="C71" i="1"/>
  <c r="C56" i="1"/>
  <c r="C72" i="1"/>
  <c r="F70" i="1"/>
  <c r="S70" i="1"/>
  <c r="L33" i="2"/>
  <c r="L42" i="2"/>
  <c r="L38" i="2"/>
  <c r="L36" i="2"/>
  <c r="Z46" i="9"/>
  <c r="L34" i="2"/>
  <c r="L47" i="2"/>
  <c r="L41" i="2"/>
  <c r="L45" i="2"/>
  <c r="L49" i="2"/>
  <c r="L40" i="2"/>
  <c r="L35" i="2"/>
  <c r="L43" i="2"/>
  <c r="L39" i="2"/>
  <c r="L44" i="2"/>
  <c r="L48" i="2"/>
  <c r="L50" i="2"/>
  <c r="L37" i="2"/>
  <c r="I33" i="2"/>
  <c r="I41" i="2"/>
  <c r="I48" i="2"/>
  <c r="I44" i="2"/>
  <c r="I37" i="2"/>
  <c r="I45" i="2"/>
  <c r="I42" i="2"/>
  <c r="I50" i="2"/>
  <c r="I43" i="2"/>
  <c r="W46" i="9"/>
  <c r="I39" i="2"/>
  <c r="I36" i="2"/>
  <c r="I38" i="2"/>
  <c r="I49" i="2"/>
  <c r="I35" i="2"/>
  <c r="I47" i="2"/>
  <c r="I40" i="2"/>
  <c r="I34" i="2"/>
  <c r="J22" i="2"/>
  <c r="J33" i="2" s="1"/>
  <c r="X43" i="9"/>
  <c r="R15" i="12"/>
  <c r="R9" i="4"/>
  <c r="R15" i="4" s="1"/>
  <c r="E50" i="2"/>
  <c r="E44" i="2"/>
  <c r="E34" i="2"/>
  <c r="E33" i="2"/>
  <c r="E46" i="15"/>
  <c r="E41" i="15"/>
  <c r="H48" i="3"/>
  <c r="D62" i="1"/>
  <c r="T68" i="13"/>
  <c r="R48" i="20"/>
  <c r="C39" i="5"/>
  <c r="L54" i="5"/>
  <c r="I68" i="13"/>
  <c r="N70" i="1"/>
  <c r="R47" i="5"/>
  <c r="K52" i="17"/>
  <c r="R38" i="5"/>
  <c r="G53" i="5"/>
  <c r="L52" i="1"/>
  <c r="I47" i="5"/>
  <c r="O41" i="5"/>
  <c r="T89" i="9"/>
  <c r="F47" i="5"/>
  <c r="F37" i="5"/>
  <c r="F49" i="5"/>
  <c r="F39" i="5"/>
  <c r="F35" i="5"/>
  <c r="F42" i="5"/>
  <c r="F43" i="5"/>
  <c r="F40" i="5"/>
  <c r="F36" i="5"/>
  <c r="F51" i="5"/>
  <c r="F34" i="5"/>
  <c r="F41" i="5"/>
  <c r="F46" i="5"/>
  <c r="F48" i="5"/>
  <c r="J34" i="5"/>
  <c r="M63" i="1"/>
  <c r="C43" i="1"/>
  <c r="I41" i="5"/>
  <c r="O35" i="5"/>
  <c r="AD89" i="9"/>
  <c r="P36" i="5"/>
  <c r="P38" i="5"/>
  <c r="P39" i="5"/>
  <c r="P47" i="5"/>
  <c r="P54" i="5" s="1"/>
  <c r="P43" i="5"/>
  <c r="P33" i="5"/>
  <c r="P37" i="5"/>
  <c r="P51" i="5"/>
  <c r="P42" i="5"/>
  <c r="P49" i="5"/>
  <c r="P35" i="5"/>
  <c r="P50" i="5"/>
  <c r="P48" i="5"/>
  <c r="P41" i="5"/>
  <c r="P45" i="5"/>
  <c r="P44" i="5"/>
  <c r="N42" i="2"/>
  <c r="N39" i="2"/>
  <c r="N43" i="2"/>
  <c r="N40" i="2"/>
  <c r="N37" i="2"/>
  <c r="N33" i="2"/>
  <c r="N38" i="2"/>
  <c r="N47" i="2"/>
  <c r="N45" i="2"/>
  <c r="N50" i="2"/>
  <c r="N34" i="2"/>
  <c r="N44" i="2"/>
  <c r="N36" i="2"/>
  <c r="N46" i="2"/>
  <c r="N49" i="2"/>
  <c r="AB46" i="9"/>
  <c r="T42" i="5"/>
  <c r="S47" i="5"/>
  <c r="S54" i="5" s="1"/>
  <c r="S50" i="5"/>
  <c r="S40" i="5"/>
  <c r="S35" i="5"/>
  <c r="S44" i="5"/>
  <c r="S42" i="5"/>
  <c r="S46" i="5"/>
  <c r="S51" i="5"/>
  <c r="S38" i="5"/>
  <c r="S36" i="5"/>
  <c r="S33" i="5"/>
  <c r="S39" i="5"/>
  <c r="S45" i="5"/>
  <c r="AG89" i="9"/>
  <c r="S34" i="5"/>
  <c r="S41" i="5"/>
  <c r="S48" i="5"/>
  <c r="D46" i="5"/>
  <c r="D51" i="5"/>
  <c r="D39" i="5"/>
  <c r="D47" i="5"/>
  <c r="D35" i="5"/>
  <c r="D42" i="5"/>
  <c r="D36" i="5"/>
  <c r="D45" i="5"/>
  <c r="D33" i="5"/>
  <c r="R89" i="9"/>
  <c r="D44" i="5"/>
  <c r="D49" i="5"/>
  <c r="D43" i="5"/>
  <c r="D41" i="5"/>
  <c r="D38" i="5"/>
  <c r="D37" i="5"/>
  <c r="D50" i="5"/>
  <c r="N52" i="17"/>
  <c r="N53" i="17"/>
  <c r="T52" i="18"/>
  <c r="T53" i="18"/>
  <c r="M72" i="1"/>
  <c r="R34" i="5"/>
  <c r="R45" i="5"/>
  <c r="R49" i="5"/>
  <c r="R40" i="5"/>
  <c r="R35" i="5"/>
  <c r="R43" i="5"/>
  <c r="R48" i="5"/>
  <c r="R42" i="5"/>
  <c r="R46" i="5"/>
  <c r="R41" i="5"/>
  <c r="R36" i="5"/>
  <c r="R39" i="5"/>
  <c r="R37" i="5"/>
  <c r="R51" i="5"/>
  <c r="R54" i="5" s="1"/>
  <c r="AF89" i="9"/>
  <c r="R33" i="5"/>
  <c r="M33" i="5"/>
  <c r="M41" i="5"/>
  <c r="M42" i="5"/>
  <c r="M45" i="5"/>
  <c r="M35" i="5"/>
  <c r="M40" i="5"/>
  <c r="M38" i="5"/>
  <c r="AA89" i="9"/>
  <c r="M50" i="5"/>
  <c r="M39" i="5"/>
  <c r="M44" i="5"/>
  <c r="M34" i="5"/>
  <c r="M47" i="5"/>
  <c r="M51" i="5"/>
  <c r="M48" i="5"/>
  <c r="M36" i="5"/>
  <c r="M46" i="5"/>
  <c r="O70" i="1"/>
  <c r="F48" i="19"/>
  <c r="T44" i="5"/>
  <c r="M52" i="18"/>
  <c r="R68" i="13"/>
  <c r="O51" i="2"/>
  <c r="I48" i="15"/>
  <c r="I43" i="15"/>
  <c r="I47" i="15"/>
  <c r="I50" i="15"/>
  <c r="I38" i="15"/>
  <c r="I44" i="15"/>
  <c r="I36" i="15"/>
  <c r="I42" i="15"/>
  <c r="I39" i="15"/>
  <c r="I37" i="15"/>
  <c r="I45" i="15"/>
  <c r="I49" i="15"/>
  <c r="I40" i="15"/>
  <c r="I34" i="15"/>
  <c r="I41" i="15"/>
  <c r="I33" i="15"/>
  <c r="I35" i="15"/>
  <c r="Q54" i="5"/>
  <c r="O33" i="2"/>
  <c r="O46" i="2"/>
  <c r="AC46" i="9"/>
  <c r="O35" i="2"/>
  <c r="O41" i="2"/>
  <c r="O36" i="2"/>
  <c r="O50" i="2"/>
  <c r="O39" i="2"/>
  <c r="O45" i="2"/>
  <c r="C42" i="3"/>
  <c r="E45" i="2"/>
  <c r="E42" i="15"/>
  <c r="D61" i="1"/>
  <c r="D71" i="1"/>
  <c r="O68" i="13"/>
  <c r="J45" i="5"/>
  <c r="G68" i="13"/>
  <c r="M52" i="17"/>
  <c r="O43" i="2"/>
  <c r="W51" i="2"/>
  <c r="N48" i="3"/>
  <c r="O42" i="2"/>
  <c r="H52" i="17"/>
  <c r="H53" i="17"/>
  <c r="B68" i="13"/>
  <c r="F44" i="15"/>
  <c r="F37" i="15"/>
  <c r="F48" i="15"/>
  <c r="F34" i="15"/>
  <c r="F33" i="15"/>
  <c r="F51" i="15" s="1"/>
  <c r="F46" i="15"/>
  <c r="F41" i="15"/>
  <c r="F38" i="15"/>
  <c r="F47" i="15"/>
  <c r="F40" i="15"/>
  <c r="F35" i="15"/>
  <c r="F42" i="15"/>
  <c r="F43" i="15"/>
  <c r="F50" i="15"/>
  <c r="F49" i="15"/>
  <c r="M68" i="13"/>
  <c r="J44" i="16"/>
  <c r="J47" i="16"/>
  <c r="J40" i="16"/>
  <c r="J45" i="16"/>
  <c r="J41" i="16"/>
  <c r="J50" i="16"/>
  <c r="J46" i="16"/>
  <c r="J35" i="16"/>
  <c r="J33" i="16"/>
  <c r="J38" i="16"/>
  <c r="J34" i="16"/>
  <c r="J42" i="16"/>
  <c r="J36" i="16"/>
  <c r="J37" i="16"/>
  <c r="J43" i="16"/>
  <c r="J39" i="16"/>
  <c r="J49" i="16"/>
  <c r="J48" i="16"/>
  <c r="N39" i="5"/>
  <c r="N40" i="5"/>
  <c r="N46" i="5"/>
  <c r="AB89" i="9"/>
  <c r="N49" i="5"/>
  <c r="N47" i="5"/>
  <c r="N50" i="5"/>
  <c r="N51" i="5"/>
  <c r="N44" i="5"/>
  <c r="N33" i="5"/>
  <c r="N38" i="5"/>
  <c r="N45" i="5"/>
  <c r="N43" i="5"/>
  <c r="N35" i="5"/>
  <c r="N37" i="5"/>
  <c r="N41" i="5"/>
  <c r="N34" i="5"/>
  <c r="D72" i="1"/>
  <c r="E33" i="5"/>
  <c r="T44" i="2"/>
  <c r="AH46" i="9"/>
  <c r="T34" i="2"/>
  <c r="T43" i="2"/>
  <c r="T46" i="2"/>
  <c r="T33" i="2"/>
  <c r="T42" i="2"/>
  <c r="T40" i="2"/>
  <c r="T39" i="2"/>
  <c r="T49" i="2"/>
  <c r="T50" i="2"/>
  <c r="T47" i="2"/>
  <c r="T45" i="2"/>
  <c r="T36" i="2"/>
  <c r="T37" i="2"/>
  <c r="T38" i="2"/>
  <c r="B33" i="2"/>
  <c r="B38" i="2"/>
  <c r="B34" i="2"/>
  <c r="B45" i="2"/>
  <c r="B36" i="2"/>
  <c r="B37" i="2"/>
  <c r="B40" i="2"/>
  <c r="B47" i="2"/>
  <c r="B49" i="2"/>
  <c r="K51" i="5"/>
  <c r="N36" i="5"/>
  <c r="Q38" i="5"/>
  <c r="Q46" i="5"/>
  <c r="Q42" i="5"/>
  <c r="Q47" i="5"/>
  <c r="Q48" i="5"/>
  <c r="Q50" i="5"/>
  <c r="Q36" i="5"/>
  <c r="Q49" i="5"/>
  <c r="Q40" i="5"/>
  <c r="Q43" i="5"/>
  <c r="Q44" i="5"/>
  <c r="Q35" i="5"/>
  <c r="Q37" i="5"/>
  <c r="AE89" i="9"/>
  <c r="Q41" i="5"/>
  <c r="Q34" i="5"/>
  <c r="O40" i="2"/>
  <c r="K45" i="5"/>
  <c r="B51" i="5"/>
  <c r="B33" i="5"/>
  <c r="B46" i="5"/>
  <c r="B40" i="5"/>
  <c r="B45" i="5"/>
  <c r="Q89" i="9"/>
  <c r="B35" i="5"/>
  <c r="B37" i="5"/>
  <c r="B50" i="5"/>
  <c r="B34" i="5"/>
  <c r="B53" i="5" s="1"/>
  <c r="B43" i="5"/>
  <c r="B47" i="5"/>
  <c r="B39" i="5"/>
  <c r="B41" i="5"/>
  <c r="B44" i="5"/>
  <c r="B52" i="5" s="1"/>
  <c r="B49" i="5"/>
  <c r="M51" i="1"/>
  <c r="N42" i="5"/>
  <c r="T47" i="5"/>
  <c r="AH89" i="9"/>
  <c r="T51" i="5"/>
  <c r="T39" i="5"/>
  <c r="T35" i="5"/>
  <c r="T43" i="5"/>
  <c r="T40" i="5"/>
  <c r="T38" i="5"/>
  <c r="T41" i="5"/>
  <c r="T33" i="5"/>
  <c r="T49" i="5"/>
  <c r="T34" i="5"/>
  <c r="T45" i="5"/>
  <c r="T37" i="5"/>
  <c r="T50" i="5"/>
  <c r="T46" i="5"/>
  <c r="C39" i="3"/>
  <c r="E50" i="15"/>
  <c r="C52" i="17"/>
  <c r="E50" i="5"/>
  <c r="E43" i="5"/>
  <c r="E42" i="5"/>
  <c r="E41" i="5"/>
  <c r="E49" i="5"/>
  <c r="E40" i="5"/>
  <c r="E48" i="5"/>
  <c r="E47" i="5"/>
  <c r="E37" i="5"/>
  <c r="E44" i="5"/>
  <c r="S89" i="9"/>
  <c r="E46" i="5"/>
  <c r="E35" i="5"/>
  <c r="E34" i="5"/>
  <c r="E36" i="5"/>
  <c r="E38" i="5"/>
  <c r="X89" i="9"/>
  <c r="J43" i="5"/>
  <c r="J37" i="5"/>
  <c r="J52" i="5" s="1"/>
  <c r="J49" i="5"/>
  <c r="J50" i="5"/>
  <c r="J38" i="5"/>
  <c r="J41" i="5"/>
  <c r="J48" i="5"/>
  <c r="J36" i="5"/>
  <c r="J53" i="5" s="1"/>
  <c r="J42" i="5"/>
  <c r="J47" i="5"/>
  <c r="J54" i="5" s="1"/>
  <c r="J39" i="5"/>
  <c r="J44" i="5"/>
  <c r="M37" i="5"/>
  <c r="J46" i="5"/>
  <c r="O44" i="3"/>
  <c r="O36" i="3"/>
  <c r="F48" i="3"/>
  <c r="D48" i="20"/>
  <c r="L52" i="17"/>
  <c r="U70" i="1"/>
  <c r="E33" i="15"/>
  <c r="D53" i="1"/>
  <c r="R7" i="9"/>
  <c r="S51" i="16"/>
  <c r="O49" i="2"/>
  <c r="M71" i="1"/>
  <c r="L46" i="2"/>
  <c r="C66" i="1"/>
  <c r="C52" i="1"/>
  <c r="C53" i="1"/>
  <c r="C62" i="1"/>
  <c r="C42" i="1"/>
  <c r="C60" i="1"/>
  <c r="C50" i="1"/>
  <c r="C54" i="1"/>
  <c r="C51" i="1"/>
  <c r="C46" i="1"/>
  <c r="C74" i="1"/>
  <c r="C58" i="1"/>
  <c r="C48" i="1"/>
  <c r="C41" i="1"/>
  <c r="C63" i="1"/>
  <c r="C65" i="1"/>
  <c r="C73" i="1"/>
  <c r="C47" i="1"/>
  <c r="C59" i="1"/>
  <c r="K48" i="20"/>
  <c r="K33" i="16"/>
  <c r="K49" i="16"/>
  <c r="K35" i="16"/>
  <c r="K46" i="16"/>
  <c r="K44" i="16"/>
  <c r="K36" i="16"/>
  <c r="K39" i="16"/>
  <c r="K43" i="16"/>
  <c r="K42" i="16"/>
  <c r="K34" i="16"/>
  <c r="K37" i="16"/>
  <c r="K41" i="16"/>
  <c r="K48" i="16"/>
  <c r="K50" i="16"/>
  <c r="K45" i="16"/>
  <c r="K40" i="16"/>
  <c r="K38" i="16"/>
  <c r="M51" i="15"/>
  <c r="Q51" i="15"/>
  <c r="C22" i="2"/>
  <c r="C33" i="2" s="1"/>
  <c r="E52" i="17"/>
  <c r="R44" i="5"/>
  <c r="P34" i="5"/>
  <c r="D34" i="5"/>
  <c r="Q37" i="2"/>
  <c r="AE46" i="9"/>
  <c r="Q43" i="2"/>
  <c r="Q41" i="2"/>
  <c r="Q47" i="2"/>
  <c r="Q40" i="2"/>
  <c r="Q46" i="2"/>
  <c r="Q50" i="2"/>
  <c r="Q36" i="2"/>
  <c r="Q49" i="2"/>
  <c r="Q34" i="2"/>
  <c r="Q42" i="2"/>
  <c r="Q39" i="2"/>
  <c r="Q45" i="2"/>
  <c r="Q35" i="2"/>
  <c r="Q48" i="2"/>
  <c r="C61" i="1"/>
  <c r="M46" i="1"/>
  <c r="M41" i="1"/>
  <c r="M74" i="1"/>
  <c r="M52" i="1"/>
  <c r="M54" i="1"/>
  <c r="M49" i="1"/>
  <c r="M67" i="1"/>
  <c r="M65" i="1"/>
  <c r="AA7" i="9"/>
  <c r="M53" i="1"/>
  <c r="M64" i="1"/>
  <c r="M61" i="1"/>
  <c r="M50" i="1"/>
  <c r="M48" i="1"/>
  <c r="M62" i="1"/>
  <c r="M57" i="1"/>
  <c r="M56" i="1"/>
  <c r="M66" i="1"/>
  <c r="M42" i="1"/>
  <c r="M59" i="1"/>
  <c r="M43" i="1"/>
  <c r="M60" i="1"/>
  <c r="M47" i="1"/>
  <c r="M73" i="1"/>
  <c r="F54" i="5"/>
  <c r="E49" i="15"/>
  <c r="G52" i="17"/>
  <c r="I40" i="5"/>
  <c r="I46" i="5"/>
  <c r="I43" i="5"/>
  <c r="W89" i="9"/>
  <c r="I51" i="5"/>
  <c r="I48" i="5"/>
  <c r="I38" i="5"/>
  <c r="I49" i="5"/>
  <c r="I44" i="5"/>
  <c r="I45" i="5"/>
  <c r="I34" i="5"/>
  <c r="I39" i="5"/>
  <c r="I36" i="5"/>
  <c r="I50" i="5"/>
  <c r="I33" i="5"/>
  <c r="I42" i="5"/>
  <c r="I37" i="5"/>
  <c r="D57" i="1"/>
  <c r="D50" i="1"/>
  <c r="D46" i="1"/>
  <c r="D59" i="1"/>
  <c r="D52" i="1"/>
  <c r="D63" i="1"/>
  <c r="D60" i="1"/>
  <c r="D67" i="1"/>
  <c r="D65" i="1"/>
  <c r="O42" i="5"/>
  <c r="AC89" i="9"/>
  <c r="O36" i="5"/>
  <c r="O45" i="5"/>
  <c r="O50" i="5"/>
  <c r="O54" i="5" s="1"/>
  <c r="O39" i="5"/>
  <c r="O44" i="5"/>
  <c r="O43" i="5"/>
  <c r="O48" i="5"/>
  <c r="O33" i="5"/>
  <c r="O46" i="5"/>
  <c r="O37" i="5"/>
  <c r="O40" i="5"/>
  <c r="O49" i="5"/>
  <c r="O38" i="5"/>
  <c r="O51" i="5"/>
  <c r="O34" i="5"/>
  <c r="C33" i="5"/>
  <c r="C51" i="5"/>
  <c r="C46" i="5"/>
  <c r="C34" i="5"/>
  <c r="C36" i="5"/>
  <c r="C38" i="5"/>
  <c r="C44" i="5"/>
  <c r="C50" i="5"/>
  <c r="C54" i="5" s="1"/>
  <c r="C43" i="5"/>
  <c r="C45" i="5"/>
  <c r="C49" i="5"/>
  <c r="C42" i="5"/>
  <c r="C37" i="5"/>
  <c r="C48" i="5"/>
  <c r="D54" i="1"/>
  <c r="D47" i="1"/>
  <c r="I48" i="3"/>
  <c r="O42" i="3"/>
  <c r="E35" i="2"/>
  <c r="E39" i="2"/>
  <c r="D43" i="1"/>
  <c r="D56" i="1"/>
  <c r="O43" i="3"/>
  <c r="O41" i="3"/>
  <c r="C47" i="3"/>
  <c r="E49" i="2"/>
  <c r="E48" i="2"/>
  <c r="E37" i="2"/>
  <c r="P70" i="1"/>
  <c r="O46" i="3"/>
  <c r="O35" i="3"/>
  <c r="C36" i="3"/>
  <c r="E41" i="2"/>
  <c r="E43" i="2"/>
  <c r="H52" i="18"/>
  <c r="C52" i="18"/>
  <c r="E45" i="15"/>
  <c r="D41" i="1"/>
  <c r="D64" i="1"/>
  <c r="K52" i="18"/>
  <c r="F48" i="20"/>
  <c r="C40" i="5"/>
  <c r="L68" i="13"/>
  <c r="H51" i="16"/>
  <c r="B51" i="16"/>
  <c r="T48" i="3"/>
  <c r="L50" i="1"/>
  <c r="L70" i="1" s="1"/>
  <c r="L61" i="1"/>
  <c r="L42" i="1"/>
  <c r="L63" i="1"/>
  <c r="L67" i="1"/>
  <c r="Z7" i="9"/>
  <c r="L65" i="1"/>
  <c r="L48" i="1"/>
  <c r="L43" i="1"/>
  <c r="L47" i="1"/>
  <c r="L54" i="1"/>
  <c r="L49" i="1"/>
  <c r="L58" i="1"/>
  <c r="L56" i="1"/>
  <c r="L71" i="1"/>
  <c r="L60" i="1"/>
  <c r="L53" i="1"/>
  <c r="L57" i="1"/>
  <c r="L66" i="1"/>
  <c r="F68" i="14"/>
  <c r="I46" i="2"/>
  <c r="D52" i="18"/>
  <c r="C44" i="15"/>
  <c r="C43" i="15"/>
  <c r="C47" i="15"/>
  <c r="C48" i="15"/>
  <c r="C34" i="15"/>
  <c r="C36" i="15"/>
  <c r="C41" i="15"/>
  <c r="C35" i="15"/>
  <c r="C45" i="15"/>
  <c r="C38" i="15"/>
  <c r="C49" i="15"/>
  <c r="C42" i="15"/>
  <c r="C37" i="15"/>
  <c r="C50" i="15"/>
  <c r="C40" i="15"/>
  <c r="C46" i="15"/>
  <c r="C33" i="15"/>
  <c r="C51" i="15" s="1"/>
  <c r="C39" i="15"/>
  <c r="D73" i="1"/>
  <c r="L51" i="16"/>
  <c r="E51" i="5"/>
  <c r="Y89" i="9"/>
  <c r="K40" i="5"/>
  <c r="K49" i="5"/>
  <c r="K41" i="5"/>
  <c r="K35" i="5"/>
  <c r="K48" i="5"/>
  <c r="K36" i="5"/>
  <c r="K46" i="5"/>
  <c r="K34" i="5"/>
  <c r="K47" i="5"/>
  <c r="K54" i="5" s="1"/>
  <c r="K37" i="5"/>
  <c r="K50" i="5"/>
  <c r="K44" i="5"/>
  <c r="K38" i="5"/>
  <c r="K43" i="5"/>
  <c r="K42" i="5"/>
  <c r="M43" i="5"/>
  <c r="F38" i="5"/>
  <c r="F52" i="5" s="1"/>
  <c r="D48" i="1"/>
  <c r="H47" i="5"/>
  <c r="H54" i="5" s="1"/>
  <c r="H49" i="5"/>
  <c r="H33" i="5"/>
  <c r="H45" i="5"/>
  <c r="H43" i="5"/>
  <c r="H34" i="5"/>
  <c r="V89" i="9"/>
  <c r="H41" i="5"/>
  <c r="H50" i="5"/>
  <c r="H51" i="5"/>
  <c r="H38" i="5"/>
  <c r="H44" i="5"/>
  <c r="H37" i="5"/>
  <c r="H52" i="5" s="1"/>
  <c r="H46" i="5"/>
  <c r="H35" i="5"/>
  <c r="H53" i="5" s="1"/>
  <c r="H40" i="5"/>
  <c r="L48" i="5"/>
  <c r="L49" i="5"/>
  <c r="L46" i="5"/>
  <c r="L45" i="5"/>
  <c r="L41" i="5"/>
  <c r="L37" i="5"/>
  <c r="L52" i="5" s="1"/>
  <c r="L34" i="5"/>
  <c r="L36" i="5"/>
  <c r="L40" i="5"/>
  <c r="Z89" i="9"/>
  <c r="L33" i="5"/>
  <c r="L42" i="5"/>
  <c r="M49" i="5"/>
  <c r="F44" i="5"/>
  <c r="Q39" i="5"/>
  <c r="Q38" i="2"/>
  <c r="Q51" i="2" s="1"/>
  <c r="C67" i="1"/>
  <c r="N48" i="2"/>
  <c r="O47" i="2"/>
  <c r="S52" i="18"/>
  <c r="S53" i="18"/>
  <c r="K70" i="1"/>
  <c r="G48" i="3"/>
  <c r="Q52" i="18"/>
  <c r="R53" i="18"/>
  <c r="R52" i="18"/>
  <c r="O52" i="18"/>
  <c r="F68" i="13"/>
  <c r="N15" i="12"/>
  <c r="N9" i="4"/>
  <c r="N15" i="4" s="1"/>
  <c r="P46" i="2"/>
  <c r="P44" i="2"/>
  <c r="P41" i="2"/>
  <c r="P38" i="2"/>
  <c r="P37" i="2"/>
  <c r="P33" i="2"/>
  <c r="P40" i="2"/>
  <c r="AD46" i="9"/>
  <c r="P36" i="2"/>
  <c r="P34" i="2"/>
  <c r="P49" i="2"/>
  <c r="P48" i="2"/>
  <c r="P45" i="2"/>
  <c r="P42" i="2"/>
  <c r="P39" i="2"/>
  <c r="P35" i="2"/>
  <c r="P47" i="2"/>
  <c r="P50" i="2"/>
  <c r="P43" i="2"/>
  <c r="M53" i="17"/>
  <c r="Y46" i="9"/>
  <c r="K42" i="2"/>
  <c r="K49" i="2"/>
  <c r="K47" i="2"/>
  <c r="K44" i="2"/>
  <c r="K43" i="2"/>
  <c r="K36" i="2"/>
  <c r="K45" i="2"/>
  <c r="K37" i="2"/>
  <c r="K39" i="2"/>
  <c r="K34" i="2"/>
  <c r="K35" i="2"/>
  <c r="K46" i="2"/>
  <c r="K40" i="2"/>
  <c r="K38" i="2"/>
  <c r="K41" i="2"/>
  <c r="K50" i="2"/>
  <c r="K48" i="2"/>
  <c r="N52" i="18"/>
  <c r="J68" i="13"/>
  <c r="F51" i="16"/>
  <c r="C45" i="3"/>
  <c r="C34" i="3"/>
  <c r="C46" i="3"/>
  <c r="C41" i="3"/>
  <c r="R70" i="1"/>
  <c r="G70" i="1"/>
  <c r="J70" i="1"/>
  <c r="C38" i="3"/>
  <c r="C40" i="3"/>
  <c r="C37" i="3"/>
  <c r="Q68" i="13"/>
  <c r="E34" i="15"/>
  <c r="E47" i="15"/>
  <c r="E35" i="15"/>
  <c r="E39" i="15"/>
  <c r="E44" i="15"/>
  <c r="D48" i="19"/>
  <c r="U33" i="5"/>
  <c r="U50" i="5"/>
  <c r="U47" i="5"/>
  <c r="U54" i="5" s="1"/>
  <c r="U38" i="5"/>
  <c r="U36" i="5"/>
  <c r="U43" i="5"/>
  <c r="U37" i="5"/>
  <c r="U34" i="5"/>
  <c r="U48" i="5"/>
  <c r="U51" i="5"/>
  <c r="U44" i="5"/>
  <c r="U40" i="5"/>
  <c r="U41" i="5"/>
  <c r="U49" i="5"/>
  <c r="U39" i="5"/>
  <c r="AI89" i="9"/>
  <c r="U46" i="5"/>
  <c r="U35" i="5"/>
  <c r="U45" i="5"/>
  <c r="U42" i="5"/>
  <c r="Q48" i="20"/>
  <c r="V43" i="9"/>
  <c r="H33" i="2"/>
  <c r="H22" i="2"/>
  <c r="R46" i="9"/>
  <c r="D48" i="2"/>
  <c r="D39" i="2"/>
  <c r="D45" i="2"/>
  <c r="D43" i="2"/>
  <c r="D35" i="2"/>
  <c r="D46" i="2"/>
  <c r="D50" i="2"/>
  <c r="D47" i="2"/>
  <c r="D38" i="2"/>
  <c r="D37" i="2"/>
  <c r="D44" i="2"/>
  <c r="D42" i="2"/>
  <c r="D41" i="2"/>
  <c r="D36" i="2"/>
  <c r="D34" i="2"/>
  <c r="D49" i="2"/>
  <c r="D40" i="2"/>
  <c r="Q52" i="17"/>
  <c r="C43" i="3"/>
  <c r="C33" i="3"/>
  <c r="C35" i="3"/>
  <c r="K48" i="19"/>
  <c r="E48" i="15"/>
  <c r="E38" i="15"/>
  <c r="E37" i="15"/>
  <c r="AC51" i="2"/>
  <c r="S54" i="18"/>
  <c r="L53" i="5"/>
  <c r="G34" i="16"/>
  <c r="G42" i="16"/>
  <c r="G44" i="16"/>
  <c r="G43" i="16"/>
  <c r="G40" i="16"/>
  <c r="G49" i="16"/>
  <c r="G37" i="16"/>
  <c r="G41" i="16"/>
  <c r="G51" i="16" s="1"/>
  <c r="G46" i="16"/>
  <c r="G33" i="16"/>
  <c r="G50" i="16"/>
  <c r="G35" i="16"/>
  <c r="G38" i="16"/>
  <c r="G36" i="16"/>
  <c r="R50" i="2"/>
  <c r="R45" i="2"/>
  <c r="R47" i="2"/>
  <c r="AF46" i="9"/>
  <c r="R33" i="2"/>
  <c r="R39" i="2"/>
  <c r="R49" i="2"/>
  <c r="R48" i="2"/>
  <c r="R43" i="2"/>
  <c r="R44" i="2"/>
  <c r="R41" i="2"/>
  <c r="R36" i="2"/>
  <c r="R35" i="2"/>
  <c r="R37" i="2"/>
  <c r="R34" i="2"/>
  <c r="R38" i="2"/>
  <c r="R40" i="2"/>
  <c r="R42" i="2"/>
  <c r="X48" i="3"/>
  <c r="G48" i="19"/>
  <c r="H48" i="19"/>
  <c r="J53" i="18"/>
  <c r="J52" i="18"/>
  <c r="G53" i="18"/>
  <c r="G52" i="18"/>
  <c r="G44" i="15"/>
  <c r="G41" i="15"/>
  <c r="G49" i="15"/>
  <c r="G40" i="15"/>
  <c r="G48" i="15"/>
  <c r="G45" i="15"/>
  <c r="G37" i="15"/>
  <c r="G43" i="15"/>
  <c r="G38" i="15"/>
  <c r="G50" i="15"/>
  <c r="G42" i="15"/>
  <c r="G36" i="15"/>
  <c r="G39" i="15"/>
  <c r="G35" i="15"/>
  <c r="G47" i="15"/>
  <c r="G34" i="15"/>
  <c r="E51" i="15"/>
  <c r="L54" i="17"/>
  <c r="M41" i="2"/>
  <c r="M36" i="2"/>
  <c r="M44" i="2"/>
  <c r="M38" i="2"/>
  <c r="M50" i="2"/>
  <c r="M45" i="2"/>
  <c r="M47" i="2"/>
  <c r="M43" i="2"/>
  <c r="M46" i="2"/>
  <c r="AA46" i="9"/>
  <c r="M49" i="2"/>
  <c r="M40" i="2"/>
  <c r="M34" i="2"/>
  <c r="M42" i="2"/>
  <c r="M37" i="2"/>
  <c r="M48" i="2"/>
  <c r="M35" i="2"/>
  <c r="M39" i="2"/>
  <c r="T48" i="19"/>
  <c r="P48" i="19"/>
  <c r="E48" i="19"/>
  <c r="J48" i="19"/>
  <c r="F53" i="18"/>
  <c r="F52" i="18"/>
  <c r="B48" i="20"/>
  <c r="G33" i="15"/>
  <c r="P68" i="13"/>
  <c r="N68" i="13"/>
  <c r="Q69" i="1"/>
  <c r="Q45" i="1"/>
  <c r="Q52" i="1"/>
  <c r="Q42" i="1"/>
  <c r="Q49" i="1"/>
  <c r="Q47" i="1"/>
  <c r="Q56" i="1"/>
  <c r="Q64" i="1"/>
  <c r="Q44" i="1"/>
  <c r="Q50" i="1"/>
  <c r="Q58" i="1"/>
  <c r="Q66" i="1"/>
  <c r="Q59" i="1"/>
  <c r="Q67" i="1"/>
  <c r="Q60" i="1"/>
  <c r="Q53" i="1"/>
  <c r="Q43" i="1"/>
  <c r="Q51" i="1"/>
  <c r="AE7" i="9"/>
  <c r="Q46" i="1"/>
  <c r="Q54" i="1"/>
  <c r="Q62" i="1"/>
  <c r="Q41" i="1"/>
  <c r="Q63" i="1"/>
  <c r="G46" i="15"/>
  <c r="M33" i="2"/>
  <c r="Q71" i="1"/>
  <c r="Q72" i="1"/>
  <c r="AB53" i="5"/>
  <c r="AB52" i="5"/>
  <c r="AA53" i="5"/>
  <c r="AA52" i="5"/>
  <c r="Z53" i="5"/>
  <c r="Z52" i="5"/>
  <c r="Y53" i="5"/>
  <c r="Y52" i="5"/>
  <c r="AB54" i="5"/>
  <c r="AA54" i="5"/>
  <c r="Z54" i="5"/>
  <c r="Y54" i="5"/>
  <c r="Y51" i="2"/>
  <c r="AA51" i="2"/>
  <c r="Z51" i="2"/>
  <c r="AB51" i="2"/>
  <c r="E70" i="1"/>
  <c r="E51" i="2"/>
  <c r="O48" i="3" l="1"/>
  <c r="D70" i="1"/>
  <c r="D53" i="5"/>
  <c r="D52" i="5"/>
  <c r="K53" i="5"/>
  <c r="K52" i="5"/>
  <c r="K51" i="16"/>
  <c r="E53" i="5"/>
  <c r="E52" i="5"/>
  <c r="E54" i="5"/>
  <c r="Q53" i="5"/>
  <c r="Q52" i="5"/>
  <c r="M52" i="5"/>
  <c r="M53" i="5"/>
  <c r="C37" i="2"/>
  <c r="C44" i="2"/>
  <c r="C50" i="2"/>
  <c r="C35" i="2"/>
  <c r="C38" i="2"/>
  <c r="C51" i="2" s="1"/>
  <c r="C36" i="2"/>
  <c r="C42" i="2"/>
  <c r="C41" i="2"/>
  <c r="C48" i="2"/>
  <c r="C46" i="2"/>
  <c r="C45" i="2"/>
  <c r="C43" i="2"/>
  <c r="C49" i="2"/>
  <c r="C39" i="2"/>
  <c r="C40" i="2"/>
  <c r="C34" i="2"/>
  <c r="C47" i="2"/>
  <c r="P52" i="5"/>
  <c r="P53" i="5"/>
  <c r="C70" i="1"/>
  <c r="T54" i="5"/>
  <c r="B51" i="2"/>
  <c r="N54" i="5"/>
  <c r="F53" i="5"/>
  <c r="O53" i="5"/>
  <c r="O52" i="5"/>
  <c r="T53" i="5"/>
  <c r="T51" i="2"/>
  <c r="N52" i="5"/>
  <c r="N53" i="5"/>
  <c r="R52" i="5"/>
  <c r="R53" i="5"/>
  <c r="I54" i="5"/>
  <c r="M70" i="1"/>
  <c r="B54" i="5"/>
  <c r="J51" i="16"/>
  <c r="I51" i="15"/>
  <c r="T52" i="5"/>
  <c r="N51" i="2"/>
  <c r="J46" i="2"/>
  <c r="J41" i="2"/>
  <c r="J36" i="2"/>
  <c r="J43" i="2"/>
  <c r="J48" i="2"/>
  <c r="J49" i="2"/>
  <c r="J50" i="2"/>
  <c r="J34" i="2"/>
  <c r="J37" i="2"/>
  <c r="J44" i="2"/>
  <c r="J35" i="2"/>
  <c r="J47" i="2"/>
  <c r="J42" i="2"/>
  <c r="J40" i="2"/>
  <c r="J38" i="2"/>
  <c r="J51" i="2" s="1"/>
  <c r="X46" i="9"/>
  <c r="J39" i="2"/>
  <c r="J45" i="2"/>
  <c r="I51" i="2"/>
  <c r="L51" i="2"/>
  <c r="C48" i="3"/>
  <c r="D51" i="2"/>
  <c r="C52" i="5"/>
  <c r="C53" i="5"/>
  <c r="I53" i="5"/>
  <c r="I52" i="5"/>
  <c r="M54" i="5"/>
  <c r="D54" i="5"/>
  <c r="S53" i="5"/>
  <c r="S52" i="5"/>
  <c r="M51" i="2"/>
  <c r="R51" i="2"/>
  <c r="P51" i="2"/>
  <c r="H46" i="2"/>
  <c r="H42" i="2"/>
  <c r="H39" i="2"/>
  <c r="H43" i="2"/>
  <c r="H47" i="2"/>
  <c r="H49" i="2"/>
  <c r="H37" i="2"/>
  <c r="H48" i="2"/>
  <c r="H41" i="2"/>
  <c r="V46" i="9"/>
  <c r="H35" i="2"/>
  <c r="H34" i="2"/>
  <c r="H36" i="2"/>
  <c r="H45" i="2"/>
  <c r="H38" i="2"/>
  <c r="H40" i="2"/>
  <c r="H44" i="2"/>
  <c r="H50" i="2"/>
  <c r="Q70" i="1"/>
  <c r="U53" i="5"/>
  <c r="U52" i="5"/>
  <c r="K51" i="2"/>
  <c r="G51" i="15"/>
  <c r="H51" i="2" l="1"/>
</calcChain>
</file>

<file path=xl/sharedStrings.xml><?xml version="1.0" encoding="utf-8"?>
<sst xmlns="http://schemas.openxmlformats.org/spreadsheetml/2006/main" count="1386" uniqueCount="695">
  <si>
    <t>　 歳 入 合 計</t>
  </si>
  <si>
    <t>一般財源(1～11）</t>
    <phoneticPr fontId="3"/>
  </si>
  <si>
    <t>９７（H9）</t>
    <phoneticPr fontId="3"/>
  </si>
  <si>
    <t>９６（H8）</t>
    <phoneticPr fontId="3"/>
  </si>
  <si>
    <t>９５（H7）</t>
    <phoneticPr fontId="3"/>
  </si>
  <si>
    <t>９４（H6）</t>
    <phoneticPr fontId="3"/>
  </si>
  <si>
    <t>９３（H5）</t>
    <phoneticPr fontId="3"/>
  </si>
  <si>
    <t>９２（H4）</t>
    <phoneticPr fontId="3"/>
  </si>
  <si>
    <t>９１（H3）</t>
    <phoneticPr fontId="3"/>
  </si>
  <si>
    <t>９０（H2）</t>
    <phoneticPr fontId="3"/>
  </si>
  <si>
    <t>８９（元）</t>
    <rPh sb="3" eb="4">
      <t>ガン</t>
    </rPh>
    <phoneticPr fontId="3"/>
  </si>
  <si>
    <t>依存財源（2～11+15+16+22）</t>
    <phoneticPr fontId="4"/>
  </si>
  <si>
    <t>自主財源（1+12+13+14+17～21）</t>
    <phoneticPr fontId="4"/>
  </si>
  <si>
    <t>収支状況</t>
    <rPh sb="0" eb="2">
      <t>シュウシ</t>
    </rPh>
    <rPh sb="2" eb="4">
      <t>ジョウキョウ</t>
    </rPh>
    <phoneticPr fontId="3"/>
  </si>
  <si>
    <t>物件等購入</t>
    <rPh sb="0" eb="3">
      <t>ブッケントウ</t>
    </rPh>
    <rPh sb="3" eb="5">
      <t>コウニュウ</t>
    </rPh>
    <phoneticPr fontId="3"/>
  </si>
  <si>
    <t>保証・補償</t>
    <rPh sb="0" eb="2">
      <t>ホショウ</t>
    </rPh>
    <rPh sb="3" eb="5">
      <t>ホショウ</t>
    </rPh>
    <phoneticPr fontId="3"/>
  </si>
  <si>
    <t>その他</t>
    <rPh sb="2" eb="3">
      <t>タ</t>
    </rPh>
    <phoneticPr fontId="3"/>
  </si>
  <si>
    <t>実質的なもの</t>
    <rPh sb="0" eb="3">
      <t>ジッシツテキ</t>
    </rPh>
    <phoneticPr fontId="3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</si>
  <si>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3"/>
  </si>
  <si>
    <t>減債基金現在高</t>
    <rPh sb="0" eb="2">
      <t>ゲンサイ</t>
    </rPh>
    <rPh sb="2" eb="4">
      <t>キキン</t>
    </rPh>
    <rPh sb="4" eb="7">
      <t>ゲンザイダカ</t>
    </rPh>
    <phoneticPr fontId="3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</si>
  <si>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</si>
  <si>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</si>
  <si>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</si>
  <si>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</si>
  <si>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</si>
  <si>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</si>
  <si>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</si>
  <si>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</si>
  <si>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</si>
  <si>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</si>
  <si>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</si>
  <si>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12実質収支比率</t>
    <rPh sb="2" eb="4">
      <t>ジッシツ</t>
    </rPh>
    <rPh sb="4" eb="6">
      <t>シュウシ</t>
    </rPh>
    <rPh sb="6" eb="8">
      <t>ヒリツ</t>
    </rPh>
    <phoneticPr fontId="3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</si>
  <si>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3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</si>
  <si>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3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</si>
  <si>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3"/>
  </si>
  <si>
    <t>16標準財政規模</t>
    <rPh sb="2" eb="4">
      <t>ヒョウジュン</t>
    </rPh>
    <rPh sb="4" eb="6">
      <t>ザイセイ</t>
    </rPh>
    <rPh sb="6" eb="8">
      <t>キボ</t>
    </rPh>
    <phoneticPr fontId="3"/>
  </si>
  <si>
    <t>17財政力指数</t>
    <rPh sb="2" eb="5">
      <t>ザイセイリョク</t>
    </rPh>
    <rPh sb="5" eb="7">
      <t>シスウ</t>
    </rPh>
    <phoneticPr fontId="3"/>
  </si>
  <si>
    <t>18経常収支比率</t>
    <rPh sb="2" eb="4">
      <t>ケイジョウ</t>
    </rPh>
    <rPh sb="4" eb="6">
      <t>シュウシ</t>
    </rPh>
    <rPh sb="6" eb="8">
      <t>ヒリツ</t>
    </rPh>
    <phoneticPr fontId="3"/>
  </si>
  <si>
    <t>19公債費負担比率</t>
    <rPh sb="2" eb="5">
      <t>コウサイヒ</t>
    </rPh>
    <rPh sb="5" eb="7">
      <t>フタン</t>
    </rPh>
    <rPh sb="7" eb="9">
      <t>ヒリツ</t>
    </rPh>
    <phoneticPr fontId="3"/>
  </si>
  <si>
    <t>20公債費比率</t>
    <rPh sb="2" eb="5">
      <t>コウサイヒ</t>
    </rPh>
    <rPh sb="5" eb="7">
      <t>ヒリツ</t>
    </rPh>
    <phoneticPr fontId="3"/>
  </si>
  <si>
    <t>１市町村民税</t>
    <rPh sb="1" eb="4">
      <t>シチョウソン</t>
    </rPh>
    <rPh sb="4" eb="5">
      <t>ミン</t>
    </rPh>
    <rPh sb="5" eb="6">
      <t>ゼイ</t>
    </rPh>
    <phoneticPr fontId="3"/>
  </si>
  <si>
    <t xml:space="preserve">   個人均等割</t>
    <rPh sb="3" eb="5">
      <t>コジン</t>
    </rPh>
    <rPh sb="5" eb="8">
      <t>キントウワ</t>
    </rPh>
    <phoneticPr fontId="3"/>
  </si>
  <si>
    <t>　　所得割</t>
    <rPh sb="2" eb="4">
      <t>ショトク</t>
    </rPh>
    <rPh sb="4" eb="5">
      <t>ワ</t>
    </rPh>
    <phoneticPr fontId="3"/>
  </si>
  <si>
    <t>　　法人均等割</t>
    <rPh sb="2" eb="4">
      <t>ホウジン</t>
    </rPh>
    <rPh sb="4" eb="6">
      <t>キントウ</t>
    </rPh>
    <rPh sb="6" eb="7">
      <t>ワ</t>
    </rPh>
    <phoneticPr fontId="4"/>
  </si>
  <si>
    <t>　　法人税割</t>
    <rPh sb="2" eb="5">
      <t>ホウジンゼイ</t>
    </rPh>
    <rPh sb="5" eb="6">
      <t>ワ</t>
    </rPh>
    <phoneticPr fontId="4"/>
  </si>
  <si>
    <t>２固定資産税</t>
    <rPh sb="1" eb="3">
      <t>コテイ</t>
    </rPh>
    <rPh sb="3" eb="6">
      <t>シサンゼイ</t>
    </rPh>
    <phoneticPr fontId="3"/>
  </si>
  <si>
    <t>　　うち純固定資産税</t>
    <rPh sb="4" eb="5">
      <t>ジュン</t>
    </rPh>
    <rPh sb="5" eb="7">
      <t>コテイ</t>
    </rPh>
    <rPh sb="7" eb="10">
      <t>シサンゼイ</t>
    </rPh>
    <phoneticPr fontId="3"/>
  </si>
  <si>
    <t>３軽自動車税</t>
    <rPh sb="1" eb="2">
      <t>ケイ</t>
    </rPh>
    <rPh sb="2" eb="5">
      <t>ジドウシャ</t>
    </rPh>
    <rPh sb="5" eb="6">
      <t>ゼイ</t>
    </rPh>
    <phoneticPr fontId="4"/>
  </si>
  <si>
    <t>４市町村たばこ税</t>
    <rPh sb="1" eb="4">
      <t>シチョウソン</t>
    </rPh>
    <rPh sb="7" eb="8">
      <t>ゼイ</t>
    </rPh>
    <phoneticPr fontId="4"/>
  </si>
  <si>
    <t>５鉱産税</t>
    <rPh sb="1" eb="3">
      <t>コウサン</t>
    </rPh>
    <rPh sb="3" eb="4">
      <t>ゼイ</t>
    </rPh>
    <phoneticPr fontId="4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</si>
  <si>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4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</si>
  <si>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4"/>
  </si>
  <si>
    <t>８旧法による税</t>
    <rPh sb="1" eb="3">
      <t>キュウホウ</t>
    </rPh>
    <rPh sb="6" eb="7">
      <t>ゼイ</t>
    </rPh>
    <phoneticPr fontId="4"/>
  </si>
  <si>
    <t>９目的税</t>
    <rPh sb="1" eb="4">
      <t>モクテキゼイ</t>
    </rPh>
    <phoneticPr fontId="3"/>
  </si>
  <si>
    <t>　　入湯税</t>
    <rPh sb="2" eb="4">
      <t>ニュウトウ</t>
    </rPh>
    <rPh sb="4" eb="5">
      <t>ゼイ</t>
    </rPh>
    <phoneticPr fontId="3"/>
  </si>
  <si>
    <t>　　事業所税</t>
    <rPh sb="2" eb="5">
      <t>ジギョウショ</t>
    </rPh>
    <rPh sb="5" eb="6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</si>
  <si>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</si>
  <si>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4"/>
  </si>
  <si>
    <t>　  合　　　　 計</t>
    <phoneticPr fontId="3"/>
  </si>
  <si>
    <t xml:space="preserve"> 　歳 　出 　合　計</t>
    <rPh sb="8" eb="9">
      <t>ゴウ</t>
    </rPh>
    <rPh sb="10" eb="11">
      <t>ケイ</t>
    </rPh>
    <phoneticPr fontId="3"/>
  </si>
  <si>
    <t>１人　件　費</t>
    <phoneticPr fontId="3"/>
  </si>
  <si>
    <t>　　うち職員給与費</t>
    <rPh sb="4" eb="6">
      <t>ショクイン</t>
    </rPh>
    <rPh sb="6" eb="8">
      <t>キュウヨ</t>
    </rPh>
    <rPh sb="8" eb="9">
      <t>ヒ</t>
    </rPh>
    <phoneticPr fontId="3"/>
  </si>
  <si>
    <t>２扶　助　費</t>
    <phoneticPr fontId="3"/>
  </si>
  <si>
    <t>３公　債　費</t>
    <phoneticPr fontId="3"/>
  </si>
  <si>
    <t>　　元利償還金</t>
    <rPh sb="2" eb="4">
      <t>ガンリ</t>
    </rPh>
    <rPh sb="4" eb="7">
      <t>ショウカンキン</t>
    </rPh>
    <phoneticPr fontId="3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</si>
  <si>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</si>
  <si>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</si>
  <si>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</si>
  <si>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</si>
  <si>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3"/>
  </si>
  <si>
    <t>７繰　出　金</t>
    <phoneticPr fontId="3"/>
  </si>
  <si>
    <t>８積　立　金　</t>
    <phoneticPr fontId="3"/>
  </si>
  <si>
    <t>９投資・出資金・貸出金</t>
    <rPh sb="8" eb="10">
      <t>カシダシ</t>
    </rPh>
    <rPh sb="10" eb="11">
      <t>キン</t>
    </rPh>
    <phoneticPr fontId="3"/>
  </si>
  <si>
    <t>10普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</si>
  <si>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</si>
  <si>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</si>
  <si>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11災 害 復 旧 事 業 費</t>
    <phoneticPr fontId="3"/>
  </si>
  <si>
    <t>12失 業 対 策 事 業 費</t>
    <phoneticPr fontId="3"/>
  </si>
  <si>
    <t>義 務 的 経 費（1～３）</t>
    <phoneticPr fontId="3"/>
  </si>
  <si>
    <t>投 資 的 経 費（10～12）</t>
    <phoneticPr fontId="3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</si>
  <si>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3"/>
  </si>
  <si>
    <t>13 諸 支 出 金</t>
  </si>
  <si>
    <t>９８(H10)</t>
    <phoneticPr fontId="3"/>
  </si>
  <si>
    <t>９９(H11)</t>
    <phoneticPr fontId="3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</si>
  <si>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</si>
  <si>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</si>
  <si>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</si>
  <si>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</si>
  <si>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</si>
  <si>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</si>
  <si>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</si>
  <si>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</si>
  <si>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２ 総　務　費</t>
    <phoneticPr fontId="3"/>
  </si>
  <si>
    <t>１ 議　会　費</t>
    <phoneticPr fontId="3"/>
  </si>
  <si>
    <t>３ 民　生　費</t>
    <phoneticPr fontId="3"/>
  </si>
  <si>
    <t>歳入の状況</t>
    <rPh sb="0" eb="2">
      <t>サイニュウ</t>
    </rPh>
    <rPh sb="3" eb="5">
      <t>ジョウキョウ</t>
    </rPh>
    <phoneticPr fontId="3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</si>
  <si>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3"/>
  </si>
  <si>
    <t>税の状況</t>
    <rPh sb="0" eb="1">
      <t>ゼイ</t>
    </rPh>
    <rPh sb="2" eb="4">
      <t>ジョウキョウ</t>
    </rPh>
    <phoneticPr fontId="3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</si>
  <si>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3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</si>
  <si>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3"/>
  </si>
  <si>
    <t>税の状況（構成比）</t>
    <rPh sb="0" eb="1">
      <t>ゼイ</t>
    </rPh>
    <rPh sb="2" eb="4">
      <t>ジョウキョウ</t>
    </rPh>
    <rPh sb="5" eb="8">
      <t>コウセイヒ</t>
    </rPh>
    <phoneticPr fontId="3"/>
  </si>
  <si>
    <t>目的別歳出</t>
    <rPh sb="0" eb="3">
      <t>モクテキベツ</t>
    </rPh>
    <rPh sb="3" eb="5">
      <t>サイシュツ</t>
    </rPh>
    <phoneticPr fontId="3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</si>
  <si>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</si>
  <si>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</si>
  <si>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</si>
  <si>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</si>
  <si>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</si>
  <si>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</si>
  <si>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</si>
  <si>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</si>
  <si>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</si>
  <si>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</si>
  <si>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3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</si>
  <si>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3"/>
  </si>
  <si>
    <t xml:space="preserve">   歳 出 合　計</t>
    <rPh sb="7" eb="8">
      <t>ゴウ</t>
    </rPh>
    <rPh sb="9" eb="10">
      <t>ケイ</t>
    </rPh>
    <phoneticPr fontId="3"/>
  </si>
  <si>
    <t>１ 地 方 税</t>
    <phoneticPr fontId="3"/>
  </si>
  <si>
    <t>２ 地方譲与税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</si>
  <si>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</si>
  <si>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</si>
  <si>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</si>
  <si>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</si>
  <si>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９ 地方特例交付金</t>
    <rPh sb="2" eb="4">
      <t>チホウ</t>
    </rPh>
    <rPh sb="4" eb="6">
      <t>トクレイ</t>
    </rPh>
    <rPh sb="6" eb="9">
      <t>コウフキン</t>
    </rPh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</si>
  <si>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</si>
  <si>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</si>
  <si>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</si>
  <si>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</si>
  <si>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</si>
  <si>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</si>
  <si>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</si>
  <si>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</si>
  <si>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</si>
  <si>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</si>
  <si>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18 寄 附 金</t>
    <rPh sb="5" eb="6">
      <t>フ</t>
    </rPh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</si>
  <si>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</si>
  <si>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</si>
  <si>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</si>
  <si>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</si>
  <si>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財政指標</t>
    <rPh sb="0" eb="2">
      <t>ザイセイ</t>
    </rPh>
    <rPh sb="2" eb="4">
      <t>シヒョウ</t>
    </rPh>
    <phoneticPr fontId="3"/>
  </si>
  <si>
    <t xml:space="preserve"> 地 方 税</t>
    <phoneticPr fontId="3"/>
  </si>
  <si>
    <t xml:space="preserve"> 国庫支出金</t>
    <phoneticPr fontId="3"/>
  </si>
  <si>
    <t xml:space="preserve"> 地 方 債</t>
    <phoneticPr fontId="3"/>
  </si>
  <si>
    <t>　  合　　　　 計</t>
  </si>
  <si>
    <t>市町村民税</t>
    <phoneticPr fontId="3"/>
  </si>
  <si>
    <t>固定資産税</t>
    <phoneticPr fontId="3"/>
  </si>
  <si>
    <t>市町村たばこ税</t>
    <phoneticPr fontId="3"/>
  </si>
  <si>
    <t>歳出総額</t>
    <phoneticPr fontId="3"/>
  </si>
  <si>
    <t>地方債現在高</t>
    <phoneticPr fontId="3"/>
  </si>
  <si>
    <t>人　件　費</t>
    <phoneticPr fontId="3"/>
  </si>
  <si>
    <t>扶　助　費</t>
    <phoneticPr fontId="3"/>
  </si>
  <si>
    <t>公　債　費</t>
    <phoneticPr fontId="3"/>
  </si>
  <si>
    <t>物　件　費</t>
    <phoneticPr fontId="3"/>
  </si>
  <si>
    <t>維 持 補 修 費</t>
    <phoneticPr fontId="3"/>
  </si>
  <si>
    <t>投資・出資金・貸出金</t>
    <phoneticPr fontId="3"/>
  </si>
  <si>
    <t>総額</t>
    <rPh sb="0" eb="2">
      <t>ソウガク</t>
    </rPh>
    <phoneticPr fontId="3"/>
  </si>
  <si>
    <t>普通建設事業費</t>
    <phoneticPr fontId="3"/>
  </si>
  <si>
    <t xml:space="preserve"> 総　務　費</t>
    <phoneticPr fontId="3"/>
  </si>
  <si>
    <t xml:space="preserve"> 民　生　費</t>
    <phoneticPr fontId="3"/>
  </si>
  <si>
    <t xml:space="preserve"> 衛　生　費</t>
    <phoneticPr fontId="3"/>
  </si>
  <si>
    <t xml:space="preserve"> 商　工　費</t>
    <phoneticPr fontId="3"/>
  </si>
  <si>
    <t xml:space="preserve"> 土　木　費</t>
    <phoneticPr fontId="3"/>
  </si>
  <si>
    <t xml:space="preserve"> 教　育　費</t>
    <phoneticPr fontId="3"/>
  </si>
  <si>
    <t xml:space="preserve"> 公　債　費</t>
    <phoneticPr fontId="3"/>
  </si>
  <si>
    <t xml:space="preserve"> 総　　額</t>
    <rPh sb="1" eb="2">
      <t>フサ</t>
    </rPh>
    <rPh sb="4" eb="5">
      <t>ガク</t>
    </rPh>
    <phoneticPr fontId="3"/>
  </si>
  <si>
    <t xml:space="preserve"> 補助事業費</t>
    <phoneticPr fontId="3"/>
  </si>
  <si>
    <t xml:space="preserve"> 単独事業費</t>
    <phoneticPr fontId="3"/>
  </si>
  <si>
    <t>９７(H9）</t>
    <phoneticPr fontId="3"/>
  </si>
  <si>
    <t>９８(H10）</t>
    <phoneticPr fontId="3"/>
  </si>
  <si>
    <t>９９(H11）</t>
    <phoneticPr fontId="3"/>
  </si>
  <si>
    <t>９９(H11)</t>
    <phoneticPr fontId="3"/>
  </si>
  <si>
    <t>（百万円）</t>
    <rPh sb="1" eb="2">
      <t>ヒャク</t>
    </rPh>
    <rPh sb="2" eb="4">
      <t>マンエン</t>
    </rPh>
    <phoneticPr fontId="3"/>
  </si>
  <si>
    <t>　　　（百万円、％）</t>
    <rPh sb="4" eb="5">
      <t>ヒャク</t>
    </rPh>
    <rPh sb="5" eb="7">
      <t>マンエン</t>
    </rPh>
    <phoneticPr fontId="3"/>
  </si>
  <si>
    <t xml:space="preserve"> 農林水産業費</t>
    <phoneticPr fontId="3"/>
  </si>
  <si>
    <t>特定財源（12～22）</t>
    <rPh sb="0" eb="2">
      <t>トクテイ</t>
    </rPh>
    <rPh sb="2" eb="4">
      <t>ザイゲン</t>
    </rPh>
    <phoneticPr fontId="3"/>
  </si>
  <si>
    <t>地方交付税</t>
    <phoneticPr fontId="3"/>
  </si>
  <si>
    <t>００(H12)</t>
    <phoneticPr fontId="3"/>
  </si>
  <si>
    <t>００(H12）</t>
    <phoneticPr fontId="3"/>
  </si>
  <si>
    <t>11普 通 建 設 事 業 費</t>
    <phoneticPr fontId="3"/>
  </si>
  <si>
    <t>12災 害 復 旧 事 業 費</t>
    <phoneticPr fontId="3"/>
  </si>
  <si>
    <t>13失 業 対 策 事 業 費</t>
    <phoneticPr fontId="3"/>
  </si>
  <si>
    <t>投 資 的 経 費（11～12）</t>
    <phoneticPr fontId="3"/>
  </si>
  <si>
    <t>県支出金</t>
    <rPh sb="0" eb="1">
      <t>ケン</t>
    </rPh>
    <rPh sb="1" eb="3">
      <t>シシュツ</t>
    </rPh>
    <rPh sb="3" eb="4">
      <t>キン</t>
    </rPh>
    <phoneticPr fontId="3"/>
  </si>
  <si>
    <t>真岡市</t>
    <rPh sb="0" eb="3">
      <t>モオカシ</t>
    </rPh>
    <phoneticPr fontId="3"/>
  </si>
  <si>
    <t>０１(H13)</t>
    <phoneticPr fontId="3"/>
  </si>
  <si>
    <t>０２(H14)</t>
    <phoneticPr fontId="3"/>
  </si>
  <si>
    <t>０３(H15)</t>
    <phoneticPr fontId="3"/>
  </si>
  <si>
    <t xml:space="preserve"> (1)減税補てん債</t>
    <rPh sb="4" eb="6">
      <t>ゲンゼイ</t>
    </rPh>
    <rPh sb="6" eb="7">
      <t>ホ</t>
    </rPh>
    <rPh sb="9" eb="10">
      <t>サイ</t>
    </rPh>
    <phoneticPr fontId="3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</si>
  <si>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3"/>
  </si>
  <si>
    <t>０４(H16)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</si>
  <si>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</si>
  <si>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</si>
  <si>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</si>
  <si>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０４(H16)</t>
    <phoneticPr fontId="3"/>
  </si>
  <si>
    <t>21実質公債費比率</t>
    <rPh sb="2" eb="4">
      <t>ジッシツ</t>
    </rPh>
    <rPh sb="4" eb="6">
      <t>コウサイ</t>
    </rPh>
    <rPh sb="6" eb="7">
      <t>ヒ</t>
    </rPh>
    <rPh sb="7" eb="9">
      <t>ヒリツ</t>
    </rPh>
    <phoneticPr fontId="3"/>
  </si>
  <si>
    <t>22起債制限比率</t>
    <rPh sb="2" eb="4">
      <t>キサイ</t>
    </rPh>
    <rPh sb="4" eb="6">
      <t>セイゲン</t>
    </rPh>
    <rPh sb="6" eb="8">
      <t>ヒリツ</t>
    </rPh>
    <phoneticPr fontId="3"/>
  </si>
  <si>
    <t>０５(H17)</t>
    <phoneticPr fontId="3"/>
  </si>
  <si>
    <t>０６(H18)</t>
    <phoneticPr fontId="3"/>
  </si>
  <si>
    <t>23将来負担比率</t>
    <phoneticPr fontId="3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</si>
  <si>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3"/>
  </si>
  <si>
    <t>25地方債現在高</t>
    <rPh sb="2" eb="5">
      <t>チホウサイ</t>
    </rPh>
    <rPh sb="5" eb="7">
      <t>ゲンザイ</t>
    </rPh>
    <rPh sb="7" eb="8">
      <t>ダカ</t>
    </rPh>
    <phoneticPr fontId="3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</si>
  <si>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3"/>
  </si>
  <si>
    <t>27収益事業収入</t>
    <rPh sb="2" eb="4">
      <t>シュウエキ</t>
    </rPh>
    <rPh sb="4" eb="6">
      <t>ジギョウ</t>
    </rPh>
    <rPh sb="6" eb="8">
      <t>シュウニュウ</t>
    </rPh>
    <phoneticPr fontId="3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</si>
  <si>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3"/>
  </si>
  <si>
    <t>０７(H19)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</si>
  <si>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</si>
  <si>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</si>
  <si>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</si>
  <si>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</si>
  <si>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</si>
  <si>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</si>
  <si>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</si>
  <si>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</si>
  <si>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</si>
  <si>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</si>
  <si>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</si>
  <si>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</si>
  <si>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</si>
  <si>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</si>
  <si>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</si>
  <si>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</si>
  <si>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</si>
  <si>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</si>
  <si>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１歳入総額</t>
    <phoneticPr fontId="3"/>
  </si>
  <si>
    <t>２歳出総額</t>
    <phoneticPr fontId="3"/>
  </si>
  <si>
    <t>３歳入歳出差引</t>
    <phoneticPr fontId="3"/>
  </si>
  <si>
    <t>４翌年度繰越財源</t>
    <phoneticPr fontId="3"/>
  </si>
  <si>
    <t>５実質収支</t>
    <phoneticPr fontId="3"/>
  </si>
  <si>
    <t>６単年度収支</t>
    <phoneticPr fontId="3"/>
  </si>
  <si>
    <t>７積立金</t>
    <phoneticPr fontId="3"/>
  </si>
  <si>
    <t>８繰上償還金</t>
    <phoneticPr fontId="3"/>
  </si>
  <si>
    <t>９積立金取崩額</t>
    <phoneticPr fontId="3"/>
  </si>
  <si>
    <t>10実質単年度収支</t>
    <phoneticPr fontId="3"/>
  </si>
  <si>
    <t>23将来負担比率</t>
    <phoneticPr fontId="3"/>
  </si>
  <si>
    <t>二宮町</t>
    <rPh sb="0" eb="3">
      <t>ニノミヤマチ</t>
    </rPh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</si>
  <si>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</si>
  <si>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</si>
  <si>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</si>
  <si>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</si>
  <si>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</si>
  <si>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</si>
  <si>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</si>
  <si>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</si>
  <si>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</si>
  <si>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</si>
  <si>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</si>
  <si>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</si>
  <si>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</si>
  <si>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</si>
  <si>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</si>
  <si>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</si>
  <si>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</si>
  <si>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</si>
  <si>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４翌年度繰越財源</t>
    <phoneticPr fontId="3"/>
  </si>
  <si>
    <t>５実質収支</t>
    <phoneticPr fontId="3"/>
  </si>
  <si>
    <t>21実質公債費比率</t>
    <rPh sb="2" eb="4">
      <t>ジッシツ</t>
    </rPh>
    <rPh sb="4" eb="7">
      <t>コウサイヒ</t>
    </rPh>
    <rPh sb="7" eb="9">
      <t>ヒリツ</t>
    </rPh>
    <phoneticPr fontId="3"/>
  </si>
  <si>
    <t>０７(H19)までは合併前の１市2町の合算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3"/>
  </si>
  <si>
    <t>０８(H20)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</si>
  <si>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</si>
  <si>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</si>
  <si>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</si>
  <si>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</si>
  <si>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</si>
  <si>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</si>
  <si>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</si>
  <si>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</si>
  <si>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</si>
  <si>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</si>
  <si>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</si>
  <si>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</si>
  <si>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</si>
  <si>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</si>
  <si>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</si>
  <si>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</si>
  <si>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</si>
  <si>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</si>
  <si>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</si>
  <si>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</si>
  <si>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</si>
  <si>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</si>
  <si>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</si>
  <si>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</si>
  <si>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</si>
  <si>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</si>
  <si>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</si>
  <si>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</si>
  <si>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</si>
  <si>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</si>
  <si>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</si>
  <si>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</si>
  <si>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</si>
  <si>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</si>
  <si>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</si>
  <si>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</si>
  <si>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</si>
  <si>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</si>
  <si>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</si>
  <si>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</si>
  <si>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</si>
  <si>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</si>
  <si>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一般財源(1～11）</t>
    <phoneticPr fontId="3"/>
  </si>
  <si>
    <t>依存財源（2～11+15+16+22）</t>
    <phoneticPr fontId="4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</si>
  <si>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</si>
  <si>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</si>
  <si>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</si>
  <si>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</si>
  <si>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</si>
  <si>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</si>
  <si>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</si>
  <si>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</si>
  <si>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</si>
  <si>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</si>
  <si>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００(H12）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</si>
  <si>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</si>
  <si>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</si>
  <si>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</si>
  <si>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</si>
  <si>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</si>
  <si>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</si>
  <si>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</si>
  <si>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地 方 税</t>
    <phoneticPr fontId="3"/>
  </si>
  <si>
    <t>２ 地方譲与税</t>
    <phoneticPr fontId="3"/>
  </si>
  <si>
    <t>3-1利子割交付金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</si>
  <si>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</si>
  <si>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</si>
  <si>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</si>
  <si>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</si>
  <si>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</si>
  <si>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10 地方交付税</t>
    <phoneticPr fontId="4"/>
  </si>
  <si>
    <t xml:space="preserve"> (1) 普通交付税</t>
    <phoneticPr fontId="3"/>
  </si>
  <si>
    <t xml:space="preserve"> (2) 特別交付税</t>
    <phoneticPr fontId="3"/>
  </si>
  <si>
    <t>11 交通安全対策特別交付金</t>
    <phoneticPr fontId="4"/>
  </si>
  <si>
    <t>12 分担金・負担金</t>
    <phoneticPr fontId="4"/>
  </si>
  <si>
    <t>13 使用料</t>
    <phoneticPr fontId="4"/>
  </si>
  <si>
    <t>14 手 数 料</t>
    <phoneticPr fontId="4"/>
  </si>
  <si>
    <t>15 国庫支出金</t>
    <phoneticPr fontId="4"/>
  </si>
  <si>
    <t>16 県支出金</t>
    <phoneticPr fontId="4"/>
  </si>
  <si>
    <t>17 財産収入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</si>
  <si>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</si>
  <si>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</si>
  <si>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</si>
  <si>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</si>
  <si>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</si>
  <si>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</si>
  <si>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</si>
  <si>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</si>
  <si>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</si>
  <si>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</si>
  <si>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</si>
  <si>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</si>
  <si>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</si>
  <si>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</si>
  <si>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</si>
  <si>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</si>
  <si>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</si>
  <si>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</si>
  <si>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</si>
  <si>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</si>
  <si>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</si>
  <si>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</si>
  <si>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　  合　　　　 計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</si>
  <si>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</si>
  <si>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</si>
  <si>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</si>
  <si>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</si>
  <si>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</si>
  <si>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</si>
  <si>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</si>
  <si>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</si>
  <si>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</si>
  <si>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</si>
  <si>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</si>
  <si>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</si>
  <si>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</si>
  <si>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</si>
  <si>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</si>
  <si>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</si>
  <si>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</si>
  <si>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</si>
  <si>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　  合　　　　 計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</si>
  <si>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</si>
  <si>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</si>
  <si>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</si>
  <si>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</si>
  <si>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</si>
  <si>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</si>
  <si>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</si>
  <si>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</si>
  <si>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</si>
  <si>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</si>
  <si>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</si>
  <si>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</si>
  <si>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</si>
  <si>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</si>
  <si>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</si>
  <si>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</si>
  <si>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</si>
  <si>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</si>
  <si>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１人　件　費</t>
    <phoneticPr fontId="3"/>
  </si>
  <si>
    <t>２扶　助　費</t>
    <phoneticPr fontId="3"/>
  </si>
  <si>
    <t>３公　債　費</t>
    <phoneticPr fontId="3"/>
  </si>
  <si>
    <t>４物　件　費</t>
    <phoneticPr fontId="3"/>
  </si>
  <si>
    <t>５維 持 補 修 費</t>
    <phoneticPr fontId="3"/>
  </si>
  <si>
    <t>６補　助　費　等</t>
    <phoneticPr fontId="3"/>
  </si>
  <si>
    <t>７繰　出　金</t>
    <phoneticPr fontId="3"/>
  </si>
  <si>
    <t>８積　立　金　</t>
    <phoneticPr fontId="3"/>
  </si>
  <si>
    <t>11普 通 建 設 事 業 費</t>
    <phoneticPr fontId="3"/>
  </si>
  <si>
    <t xml:space="preserve"> 　　うち補助事業費</t>
    <phoneticPr fontId="3"/>
  </si>
  <si>
    <t xml:space="preserve"> 　　うち単独事業費</t>
    <phoneticPr fontId="3"/>
  </si>
  <si>
    <t>12災 害 復 旧 事 業 費</t>
    <phoneticPr fontId="3"/>
  </si>
  <si>
    <t>13失 業 対 策 事 業 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</si>
  <si>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</si>
  <si>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</si>
  <si>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</si>
  <si>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</si>
  <si>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</si>
  <si>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</si>
  <si>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</si>
  <si>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</si>
  <si>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</si>
  <si>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</si>
  <si>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</si>
  <si>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</si>
  <si>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</si>
  <si>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</si>
  <si>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</si>
  <si>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</si>
  <si>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</si>
  <si>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</si>
  <si>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１人　件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</si>
  <si>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</si>
  <si>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</si>
  <si>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</si>
  <si>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</si>
  <si>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</si>
  <si>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</si>
  <si>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</si>
  <si>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</si>
  <si>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</si>
  <si>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</si>
  <si>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</si>
  <si>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</si>
  <si>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</si>
  <si>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</si>
  <si>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</si>
  <si>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</si>
  <si>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</si>
  <si>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</si>
  <si>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議　会　費</t>
    <phoneticPr fontId="3"/>
  </si>
  <si>
    <t>２ 総　務　費</t>
    <phoneticPr fontId="3"/>
  </si>
  <si>
    <t>３ 民　生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</si>
  <si>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</si>
  <si>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</si>
  <si>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</si>
  <si>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</si>
  <si>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</si>
  <si>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</si>
  <si>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</si>
  <si>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</si>
  <si>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</si>
  <si>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</si>
  <si>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</si>
  <si>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</si>
  <si>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</si>
  <si>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</si>
  <si>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</si>
  <si>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</si>
  <si>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</si>
  <si>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</si>
  <si>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</si>
  <si>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</si>
  <si>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</si>
  <si>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</si>
  <si>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</si>
  <si>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</si>
  <si>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</si>
  <si>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</si>
  <si>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</si>
  <si>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議　会　費</t>
    <phoneticPr fontId="3"/>
  </si>
  <si>
    <t>２ 総　務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</si>
  <si>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</si>
  <si>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</si>
  <si>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</si>
  <si>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</si>
  <si>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</si>
  <si>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</si>
  <si>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</si>
  <si>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</si>
  <si>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</si>
  <si>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</si>
  <si>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</si>
  <si>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</si>
  <si>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</si>
  <si>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</si>
  <si>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</si>
  <si>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</si>
  <si>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</si>
  <si>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</si>
  <si>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９９(H11）</t>
    <phoneticPr fontId="3"/>
  </si>
  <si>
    <t>００(H12）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</si>
  <si>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</si>
  <si>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</si>
  <si>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</si>
  <si>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</si>
  <si>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</si>
  <si>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</si>
  <si>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</si>
  <si>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地 方 税</t>
    <phoneticPr fontId="3"/>
  </si>
  <si>
    <t>２ 地方譲与税</t>
    <phoneticPr fontId="3"/>
  </si>
  <si>
    <t>3-1利子割交付金</t>
    <phoneticPr fontId="3"/>
  </si>
  <si>
    <t>3-2配当割交付金</t>
    <phoneticPr fontId="3"/>
  </si>
  <si>
    <t>3-3株式等譲渡所得割交付金</t>
    <phoneticPr fontId="3"/>
  </si>
  <si>
    <t>４ 地方消費税交付金</t>
    <phoneticPr fontId="3"/>
  </si>
  <si>
    <t>５ ゴルフ場利用税交付金</t>
    <phoneticPr fontId="4"/>
  </si>
  <si>
    <t>６ 特別地方消費税交付金</t>
    <phoneticPr fontId="4"/>
  </si>
  <si>
    <t>７ 自動車取得税交付金</t>
    <phoneticPr fontId="4"/>
  </si>
  <si>
    <t>８ 国有提供施設等助成交付金</t>
    <phoneticPr fontId="4"/>
  </si>
  <si>
    <t>19 繰 入 金</t>
    <phoneticPr fontId="4"/>
  </si>
  <si>
    <t>20 繰 越 金</t>
    <phoneticPr fontId="4"/>
  </si>
  <si>
    <t>21 諸 収 入</t>
    <phoneticPr fontId="4"/>
  </si>
  <si>
    <t>22 地 方 債</t>
    <phoneticPr fontId="4"/>
  </si>
  <si>
    <t>一般財源(1～11）</t>
    <phoneticPr fontId="3"/>
  </si>
  <si>
    <t>自主財源（1+12+13+14+17～21）</t>
    <phoneticPr fontId="4"/>
  </si>
  <si>
    <t>依存財源（2～11+15+16+22）</t>
    <phoneticPr fontId="4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</si>
  <si>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</si>
  <si>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</si>
  <si>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</si>
  <si>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</si>
  <si>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</si>
  <si>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</si>
  <si>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</si>
  <si>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</si>
  <si>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</si>
  <si>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</si>
  <si>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</si>
  <si>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</si>
  <si>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</si>
  <si>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</si>
  <si>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</si>
  <si>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</si>
  <si>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</si>
  <si>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</si>
  <si>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地 方 税</t>
    <phoneticPr fontId="3"/>
  </si>
  <si>
    <t>２ 地方譲与税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</si>
  <si>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</si>
  <si>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</si>
  <si>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</si>
  <si>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</si>
  <si>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</si>
  <si>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</si>
  <si>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</si>
  <si>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</si>
  <si>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</si>
  <si>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</si>
  <si>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</si>
  <si>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</si>
  <si>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</si>
  <si>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</si>
  <si>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</si>
  <si>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</si>
  <si>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</si>
  <si>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</si>
  <si>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</si>
  <si>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</si>
  <si>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</si>
  <si>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</si>
  <si>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</si>
  <si>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</si>
  <si>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</si>
  <si>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９７（H9）</t>
    <phoneticPr fontId="3"/>
  </si>
  <si>
    <t>９８(H10)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</si>
  <si>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</si>
  <si>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</si>
  <si>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</si>
  <si>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</si>
  <si>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</si>
  <si>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</si>
  <si>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</si>
  <si>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</si>
  <si>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</si>
  <si>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</si>
  <si>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</si>
  <si>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</si>
  <si>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</si>
  <si>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</si>
  <si>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</si>
  <si>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</si>
  <si>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</si>
  <si>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</si>
  <si>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</si>
  <si>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</si>
  <si>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</si>
  <si>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</si>
  <si>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</si>
  <si>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</si>
  <si>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</si>
  <si>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</si>
  <si>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</si>
  <si>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１人　件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</si>
  <si>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</si>
  <si>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</si>
  <si>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</si>
  <si>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</si>
  <si>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</si>
  <si>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</si>
  <si>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</si>
  <si>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</si>
  <si>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</si>
  <si>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</si>
  <si>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</si>
  <si>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</si>
  <si>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</si>
  <si>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</si>
  <si>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</si>
  <si>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</si>
  <si>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</si>
  <si>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</si>
  <si>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１人　件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</si>
  <si>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</si>
  <si>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</si>
  <si>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</si>
  <si>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</si>
  <si>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</si>
  <si>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</si>
  <si>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</si>
  <si>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</si>
  <si>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</si>
  <si>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</si>
  <si>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</si>
  <si>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</si>
  <si>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</si>
  <si>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</si>
  <si>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</si>
  <si>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</si>
  <si>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</si>
  <si>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</si>
  <si>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議　会　費</t>
    <phoneticPr fontId="3"/>
  </si>
  <si>
    <t>２ 総　務　費</t>
    <phoneticPr fontId="3"/>
  </si>
  <si>
    <t>３ 民　生　費</t>
    <phoneticPr fontId="3"/>
  </si>
  <si>
    <t>４ 衛　生　費</t>
    <phoneticPr fontId="3"/>
  </si>
  <si>
    <t>５ 労　働　費</t>
    <phoneticPr fontId="3"/>
  </si>
  <si>
    <t>６ 農 林 水 産 業 費</t>
    <phoneticPr fontId="3"/>
  </si>
  <si>
    <t>７ 商　工　費</t>
    <phoneticPr fontId="3"/>
  </si>
  <si>
    <t>８ 土　木　費</t>
    <phoneticPr fontId="3"/>
  </si>
  <si>
    <t>９ 消　防　費</t>
    <phoneticPr fontId="3"/>
  </si>
  <si>
    <t>10 教　育　費</t>
    <phoneticPr fontId="3"/>
  </si>
  <si>
    <t>11 災 害 復 旧 費</t>
    <phoneticPr fontId="3"/>
  </si>
  <si>
    <t>12 公　債　費</t>
    <phoneticPr fontId="3"/>
  </si>
  <si>
    <t>９０（H2）</t>
    <phoneticPr fontId="3"/>
  </si>
  <si>
    <t>９１（H3）</t>
    <phoneticPr fontId="3"/>
  </si>
  <si>
    <t>９２（H4）</t>
    <phoneticPr fontId="3"/>
  </si>
  <si>
    <t>９３（H5）</t>
    <phoneticPr fontId="3"/>
  </si>
  <si>
    <t>９４（H6）</t>
    <phoneticPr fontId="3"/>
  </si>
  <si>
    <t>９５（H7）</t>
    <phoneticPr fontId="3"/>
  </si>
  <si>
    <t>９６（H8）</t>
    <phoneticPr fontId="3"/>
  </si>
  <si>
    <t>９７(H9）</t>
    <phoneticPr fontId="3"/>
  </si>
  <si>
    <t>９８(H10）</t>
    <phoneticPr fontId="3"/>
  </si>
  <si>
    <t>９９(H11)</t>
    <phoneticPr fontId="3"/>
  </si>
  <si>
    <t>００(H12)</t>
    <phoneticPr fontId="3"/>
  </si>
  <si>
    <t>０１(H13)</t>
    <phoneticPr fontId="3"/>
  </si>
  <si>
    <t>０２(H14)</t>
    <phoneticPr fontId="3"/>
  </si>
  <si>
    <t>０３(H15)</t>
    <phoneticPr fontId="3"/>
  </si>
  <si>
    <t>０４(H16)</t>
    <phoneticPr fontId="3"/>
  </si>
  <si>
    <t>０５(H17)</t>
    <phoneticPr fontId="3"/>
  </si>
  <si>
    <t>０６(H18)</t>
    <phoneticPr fontId="3"/>
  </si>
  <si>
    <t>０７(H19)</t>
    <phoneticPr fontId="3"/>
  </si>
  <si>
    <t>１ 議　会　費</t>
    <phoneticPr fontId="3"/>
  </si>
  <si>
    <t>４ 衛　生　費</t>
    <phoneticPr fontId="3"/>
  </si>
  <si>
    <t>０９(H21)</t>
    <phoneticPr fontId="3"/>
  </si>
  <si>
    <t>１０(H22)</t>
    <phoneticPr fontId="3"/>
  </si>
  <si>
    <t>１１(H23)</t>
    <phoneticPr fontId="3"/>
  </si>
  <si>
    <t>１０(H22)</t>
    <phoneticPr fontId="3"/>
  </si>
  <si>
    <t>-</t>
  </si>
  <si>
    <t>-</t>
    <phoneticPr fontId="3"/>
  </si>
  <si>
    <t xml:space="preserve"> (3) 震災復興特別交付税</t>
    <phoneticPr fontId="3"/>
  </si>
  <si>
    <t>１2(H24)</t>
    <phoneticPr fontId="3"/>
  </si>
  <si>
    <t>１５(H27)</t>
    <phoneticPr fontId="3"/>
  </si>
  <si>
    <t>１３(H25)</t>
    <phoneticPr fontId="3"/>
  </si>
  <si>
    <t>１３(H25)</t>
    <phoneticPr fontId="3"/>
  </si>
  <si>
    <t>１４(H26)</t>
    <phoneticPr fontId="3"/>
  </si>
  <si>
    <t>１５(H27)</t>
    <phoneticPr fontId="3"/>
  </si>
  <si>
    <t>０７(H19)までは合併前の１市1町の合算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3"/>
  </si>
  <si>
    <t>１３(H25)</t>
    <phoneticPr fontId="3"/>
  </si>
  <si>
    <t>１４(H26)</t>
    <phoneticPr fontId="3"/>
  </si>
  <si>
    <t>１５(H27)</t>
    <phoneticPr fontId="3"/>
  </si>
  <si>
    <t>-</t>
    <phoneticPr fontId="3"/>
  </si>
  <si>
    <t>１６(H28)</t>
    <phoneticPr fontId="3"/>
  </si>
  <si>
    <t>うち臨時財政対策債</t>
    <rPh sb="2" eb="9">
      <t>リ</t>
    </rPh>
    <phoneticPr fontId="3"/>
  </si>
  <si>
    <t>真岡市</t>
  </si>
  <si>
    <t>１６(H28)</t>
    <phoneticPr fontId="3"/>
  </si>
  <si>
    <t>１７(H29)</t>
  </si>
  <si>
    <t>１７(H29)</t>
    <phoneticPr fontId="3"/>
  </si>
  <si>
    <t>１８(H30)</t>
    <phoneticPr fontId="3"/>
  </si>
  <si>
    <t>１９(R１)</t>
    <phoneticPr fontId="3"/>
  </si>
  <si>
    <t>８ 自動車税環境性能割交付金</t>
  </si>
  <si>
    <t>８ 自動車税環境性能割交付金</t>
    <phoneticPr fontId="3"/>
  </si>
  <si>
    <t>（％）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</si>
</sst>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</cellStyleXfs>
  <cellXfs count="139">
    <xf numFmtId="0" fontId="0" fillId="0" borderId="0" xfId="0"/>
    <xf numFmtId="0" fontId="6" fillId="0" borderId="0" xfId="0" applyFont="1"/>
    <xf numFmtId="0" fontId="6" fillId="0" borderId="1" xfId="0" applyFont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38" fontId="6" fillId="0" borderId="1" xfId="1" applyFont="1" applyBorder="1"/>
    <xf numFmtId="38" fontId="6" fillId="0" borderId="0" xfId="1" applyFont="1"/>
    <xf numFmtId="179" fontId="6" fillId="0" borderId="1" xfId="0" applyNumberFormat="1" applyFont="1" applyBorder="1"/>
    <xf numFmtId="179" fontId="6" fillId="0" borderId="1" xfId="1" applyNumberFormat="1" applyFont="1" applyBorder="1"/>
    <xf numFmtId="179" fontId="5" fillId="0" borderId="1" xfId="1" applyNumberFormat="1" applyFont="1" applyFill="1" applyBorder="1" applyProtection="1"/>
    <xf numFmtId="179" fontId="6" fillId="0" borderId="0" xfId="1" applyNumberFormat="1" applyFont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79" fontId="6" fillId="0" borderId="0" xfId="0" applyNumberFormat="1" applyFont="1"/>
    <xf numFmtId="179" fontId="5" fillId="0" borderId="1" xfId="0" applyNumberFormat="1" applyFont="1" applyFill="1" applyBorder="1" applyAlignment="1" applyProtection="1">
      <alignment vertical="center"/>
    </xf>
    <xf numFmtId="183" fontId="6" fillId="0" borderId="1" xfId="0" applyNumberFormat="1" applyFont="1" applyBorder="1"/>
    <xf numFmtId="183" fontId="5" fillId="0" borderId="1" xfId="1" applyNumberFormat="1" applyFont="1" applyFill="1" applyBorder="1" applyProtection="1"/>
    <xf numFmtId="183" fontId="6" fillId="0" borderId="1" xfId="1" applyNumberFormat="1" applyFont="1" applyBorder="1"/>
    <xf numFmtId="183" fontId="6" fillId="0" borderId="0" xfId="0" applyNumberFormat="1" applyFont="1"/>
    <xf numFmtId="183" fontId="5" fillId="0" borderId="1" xfId="0" applyNumberFormat="1" applyFont="1" applyFill="1" applyBorder="1" applyProtection="1"/>
    <xf numFmtId="183" fontId="6" fillId="0" borderId="0" xfId="1" applyNumberFormat="1" applyFont="1"/>
    <xf numFmtId="183" fontId="5" fillId="0" borderId="1" xfId="0" applyNumberFormat="1" applyFont="1" applyBorder="1"/>
    <xf numFmtId="183" fontId="5" fillId="0" borderId="0" xfId="0" applyNumberFormat="1" applyFont="1"/>
    <xf numFmtId="183" fontId="5" fillId="0" borderId="1" xfId="1" applyNumberFormat="1" applyFont="1" applyBorder="1"/>
    <xf numFmtId="183" fontId="5" fillId="0" borderId="1" xfId="0" applyNumberFormat="1" applyFont="1" applyFill="1" applyBorder="1" applyAlignment="1" applyProtection="1">
      <alignment vertical="center"/>
    </xf>
    <xf numFmtId="183" fontId="5" fillId="0" borderId="0" xfId="1" applyNumberFormat="1" applyFont="1"/>
    <xf numFmtId="182" fontId="6" fillId="0" borderId="1" xfId="0" applyNumberFormat="1" applyFont="1" applyBorder="1"/>
    <xf numFmtId="182" fontId="6" fillId="0" borderId="1" xfId="1" applyNumberFormat="1" applyFont="1" applyBorder="1"/>
    <xf numFmtId="0" fontId="7" fillId="0" borderId="0" xfId="0" applyFont="1"/>
    <xf numFmtId="0" fontId="8" fillId="0" borderId="0" xfId="0" applyFont="1"/>
    <xf numFmtId="179" fontId="7" fillId="0" borderId="0" xfId="0" applyNumberFormat="1" applyFont="1"/>
    <xf numFmtId="184" fontId="5" fillId="0" borderId="1" xfId="1" applyNumberFormat="1" applyFont="1" applyFill="1" applyBorder="1" applyProtection="1"/>
    <xf numFmtId="184" fontId="6" fillId="0" borderId="1" xfId="1" applyNumberFormat="1" applyFont="1" applyBorder="1"/>
    <xf numFmtId="183" fontId="7" fillId="0" borderId="0" xfId="0" applyNumberFormat="1" applyFont="1"/>
    <xf numFmtId="183" fontId="8" fillId="0" borderId="0" xfId="0" applyNumberFormat="1" applyFont="1"/>
    <xf numFmtId="184" fontId="5" fillId="0" borderId="1" xfId="0" applyNumberFormat="1" applyFont="1" applyFill="1" applyBorder="1" applyProtection="1"/>
    <xf numFmtId="182" fontId="5" fillId="0" borderId="1" xfId="1" applyNumberFormat="1" applyFont="1" applyFill="1" applyBorder="1" applyProtection="1"/>
    <xf numFmtId="182" fontId="5" fillId="0" borderId="1" xfId="0" applyNumberFormat="1" applyFont="1" applyBorder="1"/>
    <xf numFmtId="183" fontId="9" fillId="0" borderId="0" xfId="0" applyNumberFormat="1" applyFont="1"/>
    <xf numFmtId="183" fontId="10" fillId="0" borderId="0" xfId="0" applyNumberFormat="1" applyFont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182" fontId="5" fillId="0" borderId="0" xfId="1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3" fontId="0" fillId="0" borderId="0" xfId="0" applyNumberFormat="1"/>
    <xf numFmtId="0" fontId="6" fillId="0" borderId="1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8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183" fontId="6" fillId="0" borderId="1" xfId="0" applyNumberFormat="1" applyFont="1" applyBorder="1" applyAlignment="1">
      <alignment vertical="center"/>
    </xf>
    <xf numFmtId="183" fontId="6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0" fontId="6" fillId="0" borderId="1" xfId="1" applyNumberFormat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82" fontId="6" fillId="0" borderId="1" xfId="1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85" fontId="6" fillId="0" borderId="0" xfId="0" applyNumberFormat="1" applyFont="1"/>
    <xf numFmtId="183" fontId="6" fillId="0" borderId="1" xfId="0" applyNumberFormat="1" applyFont="1" applyBorder="1" applyAlignment="1"/>
    <xf numFmtId="183" fontId="5" fillId="0" borderId="1" xfId="0" applyNumberFormat="1" applyFont="1" applyFill="1" applyBorder="1" applyAlignment="1" applyProtection="1"/>
    <xf numFmtId="183" fontId="5" fillId="0" borderId="1" xfId="0" applyNumberFormat="1" applyFont="1" applyBorder="1" applyAlignment="1"/>
    <xf numFmtId="185" fontId="8" fillId="0" borderId="0" xfId="0" applyNumberFormat="1" applyFont="1"/>
    <xf numFmtId="179" fontId="8" fillId="0" borderId="0" xfId="0" applyNumberFormat="1" applyFont="1"/>
    <xf numFmtId="0" fontId="0" fillId="0" borderId="0" xfId="0" applyAlignment="1">
      <alignment horizontal="left"/>
    </xf>
    <xf numFmtId="179" fontId="6" fillId="0" borderId="2" xfId="1" applyNumberFormat="1" applyFont="1" applyBorder="1"/>
    <xf numFmtId="183" fontId="6" fillId="0" borderId="2" xfId="0" applyNumberFormat="1" applyFont="1" applyBorder="1"/>
    <xf numFmtId="183" fontId="6" fillId="0" borderId="0" xfId="0" applyNumberFormat="1" applyFont="1" applyBorder="1"/>
    <xf numFmtId="0" fontId="6" fillId="2" borderId="1" xfId="0" applyFont="1" applyFill="1" applyBorder="1" applyAlignment="1">
      <alignment vertical="center"/>
    </xf>
    <xf numFmtId="38" fontId="6" fillId="2" borderId="1" xfId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vertical="center"/>
    </xf>
    <xf numFmtId="183" fontId="6" fillId="2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0" fontId="6" fillId="2" borderId="1" xfId="1" applyNumberFormat="1" applyFont="1" applyFill="1" applyBorder="1" applyAlignment="1">
      <alignment vertical="center"/>
    </xf>
    <xf numFmtId="183" fontId="6" fillId="2" borderId="1" xfId="0" applyNumberFormat="1" applyFont="1" applyFill="1" applyBorder="1"/>
    <xf numFmtId="0" fontId="6" fillId="2" borderId="1" xfId="0" applyFont="1" applyFill="1" applyBorder="1"/>
    <xf numFmtId="38" fontId="6" fillId="2" borderId="1" xfId="1" applyFont="1" applyFill="1" applyBorder="1"/>
    <xf numFmtId="183" fontId="5" fillId="2" borderId="1" xfId="1" applyNumberFormat="1" applyFont="1" applyFill="1" applyBorder="1" applyProtection="1"/>
    <xf numFmtId="183" fontId="6" fillId="2" borderId="1" xfId="1" applyNumberFormat="1" applyFont="1" applyFill="1" applyBorder="1"/>
    <xf numFmtId="183" fontId="5" fillId="2" borderId="1" xfId="0" applyNumberFormat="1" applyFont="1" applyFill="1" applyBorder="1"/>
    <xf numFmtId="183" fontId="5" fillId="2" borderId="1" xfId="0" applyNumberFormat="1" applyFont="1" applyFill="1" applyBorder="1" applyProtection="1"/>
    <xf numFmtId="183" fontId="5" fillId="2" borderId="1" xfId="0" applyNumberFormat="1" applyFont="1" applyFill="1" applyBorder="1" applyAlignment="1"/>
    <xf numFmtId="182" fontId="5" fillId="2" borderId="1" xfId="0" applyNumberFormat="1" applyFont="1" applyFill="1" applyBorder="1" applyProtection="1"/>
    <xf numFmtId="182" fontId="5" fillId="2" borderId="1" xfId="0" applyNumberFormat="1" applyFont="1" applyFill="1" applyBorder="1"/>
    <xf numFmtId="184" fontId="5" fillId="2" borderId="1" xfId="0" applyNumberFormat="1" applyFont="1" applyFill="1" applyBorder="1" applyProtection="1"/>
    <xf numFmtId="182" fontId="6" fillId="2" borderId="1" xfId="0" applyNumberFormat="1" applyFont="1" applyFill="1" applyBorder="1"/>
    <xf numFmtId="182" fontId="6" fillId="2" borderId="1" xfId="1" applyNumberFormat="1" applyFont="1" applyFill="1" applyBorder="1"/>
    <xf numFmtId="182" fontId="5" fillId="2" borderId="1" xfId="1" applyNumberFormat="1" applyFont="1" applyFill="1" applyBorder="1" applyProtection="1"/>
    <xf numFmtId="184" fontId="5" fillId="2" borderId="1" xfId="1" applyNumberFormat="1" applyFont="1" applyFill="1" applyBorder="1" applyProtection="1"/>
    <xf numFmtId="184" fontId="6" fillId="2" borderId="1" xfId="1" applyNumberFormat="1" applyFont="1" applyFill="1" applyBorder="1"/>
    <xf numFmtId="183" fontId="5" fillId="0" borderId="1" xfId="1" applyNumberFormat="1" applyFont="1" applyBorder="1" applyAlignment="1" applyProtection="1">
      <alignment horizontal="right" vertical="center"/>
    </xf>
    <xf numFmtId="179" fontId="6" fillId="2" borderId="1" xfId="0" applyNumberFormat="1" applyFont="1" applyFill="1" applyBorder="1" applyAlignment="1">
      <alignment vertical="center"/>
    </xf>
    <xf numFmtId="179" fontId="6" fillId="2" borderId="1" xfId="1" applyNumberFormat="1" applyFont="1" applyFill="1" applyBorder="1" applyAlignment="1">
      <alignment vertical="center"/>
    </xf>
    <xf numFmtId="179" fontId="6" fillId="0" borderId="0" xfId="0" applyNumberFormat="1" applyFont="1" applyAlignment="1">
      <alignment vertical="center"/>
    </xf>
    <xf numFmtId="183" fontId="5" fillId="2" borderId="1" xfId="0" applyNumberFormat="1" applyFont="1" applyFill="1" applyBorder="1" applyAlignment="1">
      <alignment vertical="center"/>
    </xf>
    <xf numFmtId="183" fontId="6" fillId="2" borderId="1" xfId="0" applyNumberFormat="1" applyFont="1" applyFill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6" fillId="0" borderId="1" xfId="1" applyNumberFormat="1" applyFont="1" applyBorder="1" applyAlignment="1" applyProtection="1">
      <alignment vertical="center"/>
    </xf>
    <xf numFmtId="183" fontId="6" fillId="0" borderId="1" xfId="1" applyNumberFormat="1" applyFont="1" applyBorder="1" applyAlignment="1" applyProtection="1">
      <alignment horizontal="right" vertical="center"/>
    </xf>
    <xf numFmtId="182" fontId="6" fillId="0" borderId="1" xfId="0" applyNumberFormat="1" applyFont="1" applyBorder="1" applyAlignment="1"/>
    <xf numFmtId="179" fontId="6" fillId="0" borderId="1" xfId="1" applyNumberFormat="1" applyFont="1" applyFill="1" applyBorder="1" applyProtection="1"/>
    <xf numFmtId="183" fontId="6" fillId="0" borderId="1" xfId="1" applyNumberFormat="1" applyFont="1" applyFill="1" applyBorder="1" applyProtection="1"/>
    <xf numFmtId="179" fontId="6" fillId="0" borderId="1" xfId="0" applyNumberFormat="1" applyFont="1" applyFill="1" applyBorder="1" applyProtection="1"/>
    <xf numFmtId="179" fontId="6" fillId="0" borderId="1" xfId="1" applyNumberFormat="1" applyFont="1" applyFill="1" applyBorder="1" applyAlignment="1" applyProtection="1">
      <alignment horizontal="right" vertical="center"/>
    </xf>
    <xf numFmtId="184" fontId="6" fillId="0" borderId="1" xfId="1" applyNumberFormat="1" applyFont="1" applyFill="1" applyBorder="1" applyProtection="1"/>
    <xf numFmtId="183" fontId="6" fillId="0" borderId="1" xfId="0" applyNumberFormat="1" applyFont="1" applyFill="1" applyBorder="1" applyProtection="1"/>
    <xf numFmtId="184" fontId="6" fillId="0" borderId="1" xfId="0" applyNumberFormat="1" applyFont="1" applyFill="1" applyBorder="1" applyProtection="1"/>
    <xf numFmtId="183" fontId="6" fillId="0" borderId="1" xfId="0" applyNumberFormat="1" applyFont="1" applyFill="1" applyBorder="1" applyAlignment="1" applyProtection="1"/>
    <xf numFmtId="182" fontId="6" fillId="0" borderId="1" xfId="0" applyNumberFormat="1" applyFont="1" applyFill="1" applyBorder="1" applyProtection="1"/>
    <xf numFmtId="182" fontId="6" fillId="0" borderId="0" xfId="0" applyNumberFormat="1" applyFont="1"/>
    <xf numFmtId="178" fontId="6" fillId="0" borderId="2" xfId="1" applyNumberFormat="1" applyFont="1" applyBorder="1" applyAlignment="1">
      <alignment vertical="center"/>
    </xf>
    <xf numFmtId="183" fontId="6" fillId="0" borderId="2" xfId="1" applyNumberFormat="1" applyFont="1" applyBorder="1" applyAlignment="1" applyProtection="1">
      <alignment vertical="center"/>
    </xf>
    <xf numFmtId="183" fontId="6" fillId="0" borderId="2" xfId="1" applyNumberFormat="1" applyFont="1" applyBorder="1" applyAlignment="1">
      <alignment vertical="center"/>
    </xf>
    <xf numFmtId="183" fontId="6" fillId="0" borderId="2" xfId="1" applyNumberFormat="1" applyFont="1" applyBorder="1" applyAlignment="1" applyProtection="1">
      <alignment horizontal="right" vertical="center"/>
    </xf>
    <xf numFmtId="179" fontId="6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79" fontId="6" fillId="0" borderId="2" xfId="1" applyNumberFormat="1" applyFont="1" applyFill="1" applyBorder="1" applyProtection="1"/>
    <xf numFmtId="183" fontId="6" fillId="0" borderId="2" xfId="1" applyNumberFormat="1" applyFont="1" applyFill="1" applyBorder="1" applyProtection="1"/>
    <xf numFmtId="179" fontId="6" fillId="0" borderId="2" xfId="0" applyNumberFormat="1" applyFont="1" applyFill="1" applyBorder="1" applyProtection="1"/>
    <xf numFmtId="183" fontId="6" fillId="0" borderId="2" xfId="1" applyNumberFormat="1" applyFont="1" applyBorder="1"/>
    <xf numFmtId="183" fontId="6" fillId="0" borderId="2" xfId="0" applyNumberFormat="1" applyFont="1" applyFill="1" applyBorder="1" applyProtection="1"/>
    <xf numFmtId="183" fontId="6" fillId="0" borderId="2" xfId="0" applyNumberFormat="1" applyFont="1" applyFill="1" applyBorder="1" applyAlignment="1" applyProtection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28">
    <cellStyle name="パーセント 2" xfId="4" xr:uid="{00000000-0005-0000-0000-000000000000}"/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10" xr:uid="{00000000-0005-0000-0000-000006000000}"/>
    <cellStyle name="通貨 2" xfId="11" xr:uid="{00000000-0005-0000-0000-000007000000}"/>
    <cellStyle name="通貨 3" xfId="12" xr:uid="{00000000-0005-0000-0000-000008000000}"/>
    <cellStyle name="標準" xfId="0" builtinId="0"/>
    <cellStyle name="標準 2" xfId="3" xr:uid="{00000000-0005-0000-0000-00000A000000}"/>
    <cellStyle name="標準 2 2" xfId="13" xr:uid="{00000000-0005-0000-0000-00000B000000}"/>
    <cellStyle name="標準 2 3" xfId="14" xr:uid="{00000000-0005-0000-0000-00000C000000}"/>
    <cellStyle name="標準 2 4" xfId="26" xr:uid="{00000000-0005-0000-0000-00000D000000}"/>
    <cellStyle name="標準 2_2007AJAHO401600" xfId="15" xr:uid="{00000000-0005-0000-0000-00000E000000}"/>
    <cellStyle name="標準 3" xfId="16" xr:uid="{00000000-0005-0000-0000-00000F000000}"/>
    <cellStyle name="標準 3 2" xfId="17" xr:uid="{00000000-0005-0000-0000-000010000000}"/>
    <cellStyle name="標準 3 3" xfId="27" xr:uid="{00000000-0005-0000-0000-000011000000}"/>
    <cellStyle name="標準 3_APAHO401000" xfId="18" xr:uid="{00000000-0005-0000-0000-000012000000}"/>
    <cellStyle name="標準 4" xfId="19" xr:uid="{00000000-0005-0000-0000-000013000000}"/>
    <cellStyle name="標準 4 2" xfId="20" xr:uid="{00000000-0005-0000-0000-000014000000}"/>
    <cellStyle name="標準 4_APAHO401000" xfId="21" xr:uid="{00000000-0005-0000-0000-000015000000}"/>
    <cellStyle name="標準 5" xfId="22" xr:uid="{00000000-0005-0000-0000-000019000000}"/>
    <cellStyle name="標準 6" xfId="23" xr:uid="{00000000-0005-0000-0000-00001A000000}"/>
    <cellStyle name="標準 6 2" xfId="24" xr:uid="{00000000-0005-0000-0000-00001B000000}"/>
    <cellStyle name="標準 6_APAHO401000" xfId="25" xr:uid="{00000000-0005-0000-0000-00001C000000}"/>
    <cellStyle name="標準 7" xfId="2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4597568562587504"/>
          <c:y val="1.8142514809680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87810409773577E-2"/>
          <c:y val="9.4464754370525428E-2"/>
          <c:w val="0.86212260868614821"/>
          <c:h val="0.7273467887496962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24141713</c:v>
                </c:pt>
                <c:pt idx="1">
                  <c:v>26576450</c:v>
                </c:pt>
                <c:pt idx="2">
                  <c:v>27198372</c:v>
                </c:pt>
                <c:pt idx="3">
                  <c:v>26303215</c:v>
                </c:pt>
                <c:pt idx="4">
                  <c:v>29002386</c:v>
                </c:pt>
                <c:pt idx="5">
                  <c:v>30181055</c:v>
                </c:pt>
                <c:pt idx="6">
                  <c:v>32050905</c:v>
                </c:pt>
                <c:pt idx="7">
                  <c:v>30369510</c:v>
                </c:pt>
                <c:pt idx="8">
                  <c:v>32273460</c:v>
                </c:pt>
                <c:pt idx="9">
                  <c:v>30905143</c:v>
                </c:pt>
                <c:pt idx="10">
                  <c:v>29577911</c:v>
                </c:pt>
                <c:pt idx="11">
                  <c:v>29187096</c:v>
                </c:pt>
                <c:pt idx="12">
                  <c:v>28831198</c:v>
                </c:pt>
                <c:pt idx="13">
                  <c:v>28246353</c:v>
                </c:pt>
                <c:pt idx="14">
                  <c:v>28203350</c:v>
                </c:pt>
                <c:pt idx="15">
                  <c:v>28592624</c:v>
                </c:pt>
                <c:pt idx="16">
                  <c:v>29416232</c:v>
                </c:pt>
                <c:pt idx="17">
                  <c:v>34001217</c:v>
                </c:pt>
                <c:pt idx="18">
                  <c:v>31567202</c:v>
                </c:pt>
                <c:pt idx="19">
                  <c:v>32352613</c:v>
                </c:pt>
                <c:pt idx="20">
                  <c:v>33784101</c:v>
                </c:pt>
                <c:pt idx="21">
                  <c:v>33860537</c:v>
                </c:pt>
                <c:pt idx="22">
                  <c:v>35107110</c:v>
                </c:pt>
                <c:pt idx="23">
                  <c:v>33350700</c:v>
                </c:pt>
                <c:pt idx="24">
                  <c:v>33022974</c:v>
                </c:pt>
                <c:pt idx="25">
                  <c:v>36143588</c:v>
                </c:pt>
                <c:pt idx="26">
                  <c:v>33863611</c:v>
                </c:pt>
                <c:pt idx="27">
                  <c:v>33875704</c:v>
                </c:pt>
                <c:pt idx="28">
                  <c:v>37486914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B-4E2E-9C42-D23A202B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84908672"/>
        <c:axId val="84935424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11277552</c:v>
                </c:pt>
                <c:pt idx="1">
                  <c:v>12063040</c:v>
                </c:pt>
                <c:pt idx="2">
                  <c:v>12303904</c:v>
                </c:pt>
                <c:pt idx="3">
                  <c:v>11984215</c:v>
                </c:pt>
                <c:pt idx="4">
                  <c:v>12362014</c:v>
                </c:pt>
                <c:pt idx="5">
                  <c:v>12824452</c:v>
                </c:pt>
                <c:pt idx="6">
                  <c:v>13559558</c:v>
                </c:pt>
                <c:pt idx="7">
                  <c:v>12957290</c:v>
                </c:pt>
                <c:pt idx="8">
                  <c:v>12908176</c:v>
                </c:pt>
                <c:pt idx="9">
                  <c:v>12626610</c:v>
                </c:pt>
                <c:pt idx="10">
                  <c:v>12622177</c:v>
                </c:pt>
                <c:pt idx="11">
                  <c:v>12222881</c:v>
                </c:pt>
                <c:pt idx="12">
                  <c:v>12105605</c:v>
                </c:pt>
                <c:pt idx="13">
                  <c:v>12358260</c:v>
                </c:pt>
                <c:pt idx="14">
                  <c:v>12781208</c:v>
                </c:pt>
                <c:pt idx="15">
                  <c:v>14016095</c:v>
                </c:pt>
                <c:pt idx="16">
                  <c:v>15273060</c:v>
                </c:pt>
                <c:pt idx="17">
                  <c:v>14742657</c:v>
                </c:pt>
                <c:pt idx="18">
                  <c:v>12810663</c:v>
                </c:pt>
                <c:pt idx="19">
                  <c:v>12917594</c:v>
                </c:pt>
                <c:pt idx="20">
                  <c:v>12577491</c:v>
                </c:pt>
                <c:pt idx="21">
                  <c:v>12352697</c:v>
                </c:pt>
                <c:pt idx="22">
                  <c:v>12194411</c:v>
                </c:pt>
                <c:pt idx="23">
                  <c:v>12565799</c:v>
                </c:pt>
                <c:pt idx="24">
                  <c:v>12464924</c:v>
                </c:pt>
                <c:pt idx="25">
                  <c:v>12687420</c:v>
                </c:pt>
                <c:pt idx="26">
                  <c:v>12987694</c:v>
                </c:pt>
                <c:pt idx="27">
                  <c:v>12995423</c:v>
                </c:pt>
                <c:pt idx="28">
                  <c:v>13001790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B-4E2E-9C42-D23A202B7BE2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2940730</c:v>
                </c:pt>
                <c:pt idx="1">
                  <c:v>3330396</c:v>
                </c:pt>
                <c:pt idx="2">
                  <c:v>2623890</c:v>
                </c:pt>
                <c:pt idx="3">
                  <c:v>2821962</c:v>
                </c:pt>
                <c:pt idx="4">
                  <c:v>3323387</c:v>
                </c:pt>
                <c:pt idx="5">
                  <c:v>3760773</c:v>
                </c:pt>
                <c:pt idx="6">
                  <c:v>3773786</c:v>
                </c:pt>
                <c:pt idx="7">
                  <c:v>3698255</c:v>
                </c:pt>
                <c:pt idx="8">
                  <c:v>4523453</c:v>
                </c:pt>
                <c:pt idx="9">
                  <c:v>4812749</c:v>
                </c:pt>
                <c:pt idx="10">
                  <c:v>4215353</c:v>
                </c:pt>
                <c:pt idx="11">
                  <c:v>4072670</c:v>
                </c:pt>
                <c:pt idx="12">
                  <c:v>3475073</c:v>
                </c:pt>
                <c:pt idx="13">
                  <c:v>2757102</c:v>
                </c:pt>
                <c:pt idx="14">
                  <c:v>2198972</c:v>
                </c:pt>
                <c:pt idx="15">
                  <c:v>1901851</c:v>
                </c:pt>
                <c:pt idx="16">
                  <c:v>1831239</c:v>
                </c:pt>
                <c:pt idx="17">
                  <c:v>2323051</c:v>
                </c:pt>
                <c:pt idx="18">
                  <c:v>2096034</c:v>
                </c:pt>
                <c:pt idx="19">
                  <c:v>3235590</c:v>
                </c:pt>
                <c:pt idx="20">
                  <c:v>4731310</c:v>
                </c:pt>
                <c:pt idx="21">
                  <c:v>4480411</c:v>
                </c:pt>
                <c:pt idx="22">
                  <c:v>5531138</c:v>
                </c:pt>
                <c:pt idx="23">
                  <c:v>3786802</c:v>
                </c:pt>
                <c:pt idx="24">
                  <c:v>3785089</c:v>
                </c:pt>
                <c:pt idx="25">
                  <c:v>3890545</c:v>
                </c:pt>
                <c:pt idx="26">
                  <c:v>3319152</c:v>
                </c:pt>
                <c:pt idx="27">
                  <c:v>3263012</c:v>
                </c:pt>
                <c:pt idx="28">
                  <c:v>3072620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BB-4E2E-9C42-D23A202B7BE2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1249681</c:v>
                </c:pt>
                <c:pt idx="1">
                  <c:v>1539715</c:v>
                </c:pt>
                <c:pt idx="2">
                  <c:v>1425350</c:v>
                </c:pt>
                <c:pt idx="3">
                  <c:v>1730851</c:v>
                </c:pt>
                <c:pt idx="4">
                  <c:v>1485867</c:v>
                </c:pt>
                <c:pt idx="5">
                  <c:v>1558105</c:v>
                </c:pt>
                <c:pt idx="6">
                  <c:v>1351006</c:v>
                </c:pt>
                <c:pt idx="7">
                  <c:v>1978153</c:v>
                </c:pt>
                <c:pt idx="8">
                  <c:v>2757458</c:v>
                </c:pt>
                <c:pt idx="9">
                  <c:v>1500116</c:v>
                </c:pt>
                <c:pt idx="10">
                  <c:v>1454845</c:v>
                </c:pt>
                <c:pt idx="11">
                  <c:v>1478712</c:v>
                </c:pt>
                <c:pt idx="12">
                  <c:v>1395879</c:v>
                </c:pt>
                <c:pt idx="13">
                  <c:v>1368178</c:v>
                </c:pt>
                <c:pt idx="14">
                  <c:v>1389327</c:v>
                </c:pt>
                <c:pt idx="15">
                  <c:v>1433438</c:v>
                </c:pt>
                <c:pt idx="16">
                  <c:v>1651177</c:v>
                </c:pt>
                <c:pt idx="17">
                  <c:v>3466794</c:v>
                </c:pt>
                <c:pt idx="18">
                  <c:v>2924089</c:v>
                </c:pt>
                <c:pt idx="19">
                  <c:v>4098631</c:v>
                </c:pt>
                <c:pt idx="20">
                  <c:v>3962657</c:v>
                </c:pt>
                <c:pt idx="21">
                  <c:v>3321287</c:v>
                </c:pt>
                <c:pt idx="22">
                  <c:v>4327494</c:v>
                </c:pt>
                <c:pt idx="23">
                  <c:v>4096642</c:v>
                </c:pt>
                <c:pt idx="24">
                  <c:v>4203215</c:v>
                </c:pt>
                <c:pt idx="25">
                  <c:v>4125361</c:v>
                </c:pt>
                <c:pt idx="26">
                  <c:v>4571772</c:v>
                </c:pt>
                <c:pt idx="27">
                  <c:v>4349509</c:v>
                </c:pt>
                <c:pt idx="28">
                  <c:v>4652627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B-4E2E-9C42-D23A202B7BE2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974334</c:v>
                </c:pt>
                <c:pt idx="1">
                  <c:v>1162961</c:v>
                </c:pt>
                <c:pt idx="2">
                  <c:v>2006710</c:v>
                </c:pt>
                <c:pt idx="3">
                  <c:v>997494</c:v>
                </c:pt>
                <c:pt idx="4">
                  <c:v>1204743</c:v>
                </c:pt>
                <c:pt idx="5">
                  <c:v>1646107</c:v>
                </c:pt>
                <c:pt idx="6">
                  <c:v>1683857</c:v>
                </c:pt>
                <c:pt idx="7">
                  <c:v>1270378</c:v>
                </c:pt>
                <c:pt idx="8">
                  <c:v>1330047</c:v>
                </c:pt>
                <c:pt idx="9">
                  <c:v>1094577</c:v>
                </c:pt>
                <c:pt idx="10">
                  <c:v>1049258</c:v>
                </c:pt>
                <c:pt idx="11">
                  <c:v>1370716</c:v>
                </c:pt>
                <c:pt idx="12">
                  <c:v>1497553</c:v>
                </c:pt>
                <c:pt idx="13">
                  <c:v>1448894</c:v>
                </c:pt>
                <c:pt idx="14">
                  <c:v>1194736</c:v>
                </c:pt>
                <c:pt idx="15">
                  <c:v>1292042</c:v>
                </c:pt>
                <c:pt idx="16">
                  <c:v>2065557</c:v>
                </c:pt>
                <c:pt idx="17">
                  <c:v>1547916</c:v>
                </c:pt>
                <c:pt idx="18">
                  <c:v>1422001</c:v>
                </c:pt>
                <c:pt idx="19">
                  <c:v>1781619</c:v>
                </c:pt>
                <c:pt idx="20">
                  <c:v>1754542</c:v>
                </c:pt>
                <c:pt idx="21">
                  <c:v>1689225</c:v>
                </c:pt>
                <c:pt idx="22">
                  <c:v>1670423</c:v>
                </c:pt>
                <c:pt idx="23">
                  <c:v>1995656</c:v>
                </c:pt>
                <c:pt idx="24">
                  <c:v>1747780</c:v>
                </c:pt>
                <c:pt idx="25">
                  <c:v>2155718</c:v>
                </c:pt>
                <c:pt idx="26">
                  <c:v>1868492</c:v>
                </c:pt>
                <c:pt idx="27">
                  <c:v>2044478</c:v>
                </c:pt>
                <c:pt idx="28">
                  <c:v>2147930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BB-4E2E-9C42-D23A202B7BE2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1066550</c:v>
                </c:pt>
                <c:pt idx="1">
                  <c:v>2192300</c:v>
                </c:pt>
                <c:pt idx="2">
                  <c:v>1845500</c:v>
                </c:pt>
                <c:pt idx="3">
                  <c:v>2407500</c:v>
                </c:pt>
                <c:pt idx="4">
                  <c:v>3646700</c:v>
                </c:pt>
                <c:pt idx="5">
                  <c:v>2765900</c:v>
                </c:pt>
                <c:pt idx="6">
                  <c:v>3230400</c:v>
                </c:pt>
                <c:pt idx="7">
                  <c:v>2756600</c:v>
                </c:pt>
                <c:pt idx="8">
                  <c:v>3930000</c:v>
                </c:pt>
                <c:pt idx="9">
                  <c:v>2131500</c:v>
                </c:pt>
                <c:pt idx="10">
                  <c:v>2436600</c:v>
                </c:pt>
                <c:pt idx="11">
                  <c:v>2823086</c:v>
                </c:pt>
                <c:pt idx="12">
                  <c:v>3068300</c:v>
                </c:pt>
                <c:pt idx="13">
                  <c:v>2550470</c:v>
                </c:pt>
                <c:pt idx="14">
                  <c:v>2478630</c:v>
                </c:pt>
                <c:pt idx="15">
                  <c:v>1376800</c:v>
                </c:pt>
                <c:pt idx="16">
                  <c:v>1074051</c:v>
                </c:pt>
                <c:pt idx="17">
                  <c:v>2090448</c:v>
                </c:pt>
                <c:pt idx="18">
                  <c:v>1823795</c:v>
                </c:pt>
                <c:pt idx="19">
                  <c:v>2028100</c:v>
                </c:pt>
                <c:pt idx="20">
                  <c:v>2063200</c:v>
                </c:pt>
                <c:pt idx="21">
                  <c:v>2762200</c:v>
                </c:pt>
                <c:pt idx="22">
                  <c:v>2657000</c:v>
                </c:pt>
                <c:pt idx="23">
                  <c:v>2677200</c:v>
                </c:pt>
                <c:pt idx="24">
                  <c:v>2086400</c:v>
                </c:pt>
                <c:pt idx="25">
                  <c:v>1945300</c:v>
                </c:pt>
                <c:pt idx="26">
                  <c:v>2809500</c:v>
                </c:pt>
                <c:pt idx="27">
                  <c:v>2659875</c:v>
                </c:pt>
                <c:pt idx="28">
                  <c:v>6032700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BB-4E2E-9C42-D23A202B7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7728"/>
        <c:axId val="122382592"/>
      </c:lineChart>
      <c:catAx>
        <c:axId val="849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3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935424"/>
        <c:scaling>
          <c:orientation val="minMax"/>
          <c:max val="38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6341845664501666E-2"/>
              <c:y val="4.7630125977132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08672"/>
        <c:crosses val="autoZero"/>
        <c:crossBetween val="between"/>
      </c:valAx>
      <c:catAx>
        <c:axId val="8493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382592"/>
        <c:crosses val="autoZero"/>
        <c:auto val="0"/>
        <c:lblAlgn val="ctr"/>
        <c:lblOffset val="100"/>
        <c:noMultiLvlLbl val="0"/>
      </c:catAx>
      <c:valAx>
        <c:axId val="122382592"/>
        <c:scaling>
          <c:orientation val="minMax"/>
          <c:max val="16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040251287393568"/>
              <c:y val="4.63329812797905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9377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33810384237482"/>
          <c:y val="0.91963289704376749"/>
          <c:w val="0.82311804187934579"/>
          <c:h val="6.26693663553219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65" l="0.78740157480314965" r="0.78740157480314965" t="0.78740157480314965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46582139201498424"/>
          <c:y val="2.0631980061353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69714045036432E-2"/>
          <c:y val="0.10340499885857103"/>
          <c:w val="0.90394222674728353"/>
          <c:h val="0.730140174867227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グラフ!$P$201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12575217</c:v>
                </c:pt>
                <c:pt idx="1">
                  <c:v>13928397</c:v>
                </c:pt>
                <c:pt idx="2">
                  <c:v>14518158</c:v>
                </c:pt>
                <c:pt idx="3">
                  <c:v>15635987</c:v>
                </c:pt>
                <c:pt idx="4">
                  <c:v>18216192</c:v>
                </c:pt>
                <c:pt idx="5">
                  <c:v>19809812</c:v>
                </c:pt>
                <c:pt idx="6">
                  <c:v>21737747</c:v>
                </c:pt>
                <c:pt idx="7">
                  <c:v>22823233</c:v>
                </c:pt>
                <c:pt idx="8">
                  <c:v>24973069</c:v>
                </c:pt>
                <c:pt idx="9">
                  <c:v>25112117</c:v>
                </c:pt>
                <c:pt idx="10">
                  <c:v>25457745</c:v>
                </c:pt>
                <c:pt idx="11">
                  <c:v>25961442</c:v>
                </c:pt>
                <c:pt idx="12">
                  <c:v>26644533</c:v>
                </c:pt>
                <c:pt idx="13">
                  <c:v>26756291</c:v>
                </c:pt>
                <c:pt idx="14">
                  <c:v>26907388</c:v>
                </c:pt>
                <c:pt idx="15">
                  <c:v>26030427</c:v>
                </c:pt>
                <c:pt idx="16">
                  <c:v>24685329</c:v>
                </c:pt>
                <c:pt idx="17">
                  <c:v>24300650</c:v>
                </c:pt>
                <c:pt idx="18">
                  <c:v>23670796</c:v>
                </c:pt>
                <c:pt idx="19">
                  <c:v>23344713</c:v>
                </c:pt>
                <c:pt idx="20">
                  <c:v>23086554</c:v>
                </c:pt>
                <c:pt idx="21">
                  <c:v>23551545</c:v>
                </c:pt>
                <c:pt idx="22">
                  <c:v>23949000</c:v>
                </c:pt>
                <c:pt idx="23">
                  <c:v>24511820</c:v>
                </c:pt>
                <c:pt idx="24">
                  <c:v>24422249</c:v>
                </c:pt>
                <c:pt idx="25">
                  <c:v>24073778</c:v>
                </c:pt>
                <c:pt idx="26">
                  <c:v>24565311</c:v>
                </c:pt>
                <c:pt idx="27">
                  <c:v>24941009</c:v>
                </c:pt>
                <c:pt idx="28">
                  <c:v>28763877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E-4944-BFFD-FD39C91C8247}"/>
            </c:ext>
          </c:extLst>
        </c:ser>
        <c:ser>
          <c:idx val="2"/>
          <c:order val="2"/>
          <c:tx>
            <c:strRef>
              <c:f>グラフ!$P$202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グラフ!$Q$202:$AT$202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406500</c:v>
                </c:pt>
                <c:pt idx="11">
                  <c:v>1253800</c:v>
                </c:pt>
                <c:pt idx="12">
                  <c:v>2879100</c:v>
                </c:pt>
                <c:pt idx="13">
                  <c:v>4037077</c:v>
                </c:pt>
                <c:pt idx="14">
                  <c:v>4904203</c:v>
                </c:pt>
                <c:pt idx="15">
                  <c:v>5445909</c:v>
                </c:pt>
                <c:pt idx="16">
                  <c:v>5770222</c:v>
                </c:pt>
                <c:pt idx="17">
                  <c:v>6218096</c:v>
                </c:pt>
                <c:pt idx="18">
                  <c:v>7029062</c:v>
                </c:pt>
                <c:pt idx="19">
                  <c:v>8066577</c:v>
                </c:pt>
                <c:pt idx="20">
                  <c:v>9119771</c:v>
                </c:pt>
                <c:pt idx="21">
                  <c:v>10237451</c:v>
                </c:pt>
                <c:pt idx="22">
                  <c:v>10292361</c:v>
                </c:pt>
                <c:pt idx="23">
                  <c:v>10767312</c:v>
                </c:pt>
                <c:pt idx="24">
                  <c:v>11358189</c:v>
                </c:pt>
                <c:pt idx="25">
                  <c:v>11606610</c:v>
                </c:pt>
                <c:pt idx="26">
                  <c:v>11883607</c:v>
                </c:pt>
                <c:pt idx="27">
                  <c:v>12053076</c:v>
                </c:pt>
                <c:pt idx="28">
                  <c:v>12025544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E-4944-BFFD-FD39C91C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832000"/>
        <c:axId val="82862848"/>
      </c:barChart>
      <c:lineChart>
        <c:grouping val="standard"/>
        <c:varyColors val="0"/>
        <c:ser>
          <c:idx val="1"/>
          <c:order val="0"/>
          <c:tx>
            <c:strRef>
              <c:f>グラフ!$P$200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グラフ!$Q$199:$AT$199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23262709</c:v>
                </c:pt>
                <c:pt idx="1">
                  <c:v>25629968</c:v>
                </c:pt>
                <c:pt idx="2">
                  <c:v>26178217</c:v>
                </c:pt>
                <c:pt idx="3">
                  <c:v>24779831</c:v>
                </c:pt>
                <c:pt idx="4">
                  <c:v>27766554</c:v>
                </c:pt>
                <c:pt idx="5">
                  <c:v>28703709</c:v>
                </c:pt>
                <c:pt idx="6">
                  <c:v>30474344</c:v>
                </c:pt>
                <c:pt idx="7">
                  <c:v>29291920</c:v>
                </c:pt>
                <c:pt idx="8">
                  <c:v>31429714</c:v>
                </c:pt>
                <c:pt idx="9">
                  <c:v>29601597</c:v>
                </c:pt>
                <c:pt idx="10">
                  <c:v>28326394</c:v>
                </c:pt>
                <c:pt idx="11">
                  <c:v>27580633</c:v>
                </c:pt>
                <c:pt idx="12">
                  <c:v>26808135</c:v>
                </c:pt>
                <c:pt idx="13">
                  <c:v>25897704</c:v>
                </c:pt>
                <c:pt idx="14">
                  <c:v>25950896</c:v>
                </c:pt>
                <c:pt idx="15">
                  <c:v>26398905</c:v>
                </c:pt>
                <c:pt idx="16">
                  <c:v>27167776</c:v>
                </c:pt>
                <c:pt idx="17">
                  <c:v>30277958</c:v>
                </c:pt>
                <c:pt idx="18">
                  <c:v>29501283</c:v>
                </c:pt>
                <c:pt idx="19">
                  <c:v>29735664</c:v>
                </c:pt>
                <c:pt idx="20">
                  <c:v>30261497</c:v>
                </c:pt>
                <c:pt idx="21">
                  <c:v>31365242</c:v>
                </c:pt>
                <c:pt idx="22">
                  <c:v>32843877</c:v>
                </c:pt>
                <c:pt idx="23">
                  <c:v>31079916</c:v>
                </c:pt>
                <c:pt idx="24">
                  <c:v>30981834</c:v>
                </c:pt>
                <c:pt idx="25">
                  <c:v>34397248</c:v>
                </c:pt>
                <c:pt idx="26">
                  <c:v>31883357</c:v>
                </c:pt>
                <c:pt idx="27">
                  <c:v>31479664</c:v>
                </c:pt>
                <c:pt idx="28">
                  <c:v>35595430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E-4944-BFFD-FD39C91C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2000"/>
        <c:axId val="82862848"/>
      </c:lineChart>
      <c:catAx>
        <c:axId val="82832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62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862848"/>
        <c:scaling>
          <c:orientation val="minMax"/>
          <c:max val="37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2628863008890357E-2"/>
              <c:y val="6.17908431707977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08721398289243"/>
          <c:y val="0.92055669715557131"/>
          <c:w val="0.50248830733979355"/>
          <c:h val="5.8251066324277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43949016025402304"/>
          <c:y val="2.94000110378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99432777931107E-2"/>
          <c:y val="0.10552770292361646"/>
          <c:w val="0.90649858172768438"/>
          <c:h val="0.731156227399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グラフ!$P$161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グラフ!$Q$160:$AT$160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グラフ!$Q$161:$AT$161</c:f>
              <c:numCache>
                <c:formatCode>#,##0,</c:formatCode>
                <c:ptCount val="29"/>
                <c:pt idx="0">
                  <c:v>1190629</c:v>
                </c:pt>
                <c:pt idx="1">
                  <c:v>1265271</c:v>
                </c:pt>
                <c:pt idx="2">
                  <c:v>2124759</c:v>
                </c:pt>
                <c:pt idx="3">
                  <c:v>1511075</c:v>
                </c:pt>
                <c:pt idx="4">
                  <c:v>1081556</c:v>
                </c:pt>
                <c:pt idx="5">
                  <c:v>1614401</c:v>
                </c:pt>
                <c:pt idx="6">
                  <c:v>771044</c:v>
                </c:pt>
                <c:pt idx="7">
                  <c:v>1299421</c:v>
                </c:pt>
                <c:pt idx="8">
                  <c:v>1569792</c:v>
                </c:pt>
                <c:pt idx="9">
                  <c:v>707278</c:v>
                </c:pt>
                <c:pt idx="10">
                  <c:v>543594</c:v>
                </c:pt>
                <c:pt idx="11">
                  <c:v>1309559</c:v>
                </c:pt>
                <c:pt idx="12">
                  <c:v>665484</c:v>
                </c:pt>
                <c:pt idx="13">
                  <c:v>615740</c:v>
                </c:pt>
                <c:pt idx="14">
                  <c:v>381978</c:v>
                </c:pt>
                <c:pt idx="15">
                  <c:v>741803</c:v>
                </c:pt>
                <c:pt idx="16">
                  <c:v>1515090</c:v>
                </c:pt>
                <c:pt idx="17">
                  <c:v>2828060</c:v>
                </c:pt>
                <c:pt idx="18">
                  <c:v>530358</c:v>
                </c:pt>
                <c:pt idx="19">
                  <c:v>1184237</c:v>
                </c:pt>
                <c:pt idx="20">
                  <c:v>1533399</c:v>
                </c:pt>
                <c:pt idx="21">
                  <c:v>1121686</c:v>
                </c:pt>
                <c:pt idx="22">
                  <c:v>2133380</c:v>
                </c:pt>
                <c:pt idx="23">
                  <c:v>1820723</c:v>
                </c:pt>
                <c:pt idx="24">
                  <c:v>1092201</c:v>
                </c:pt>
                <c:pt idx="25">
                  <c:v>1119999</c:v>
                </c:pt>
                <c:pt idx="26">
                  <c:v>2728116</c:v>
                </c:pt>
                <c:pt idx="27">
                  <c:v>2168338</c:v>
                </c:pt>
                <c:pt idx="28">
                  <c:v>1532706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5-4E2E-88C3-4124265359EC}"/>
            </c:ext>
          </c:extLst>
        </c:ser>
        <c:ser>
          <c:idx val="1"/>
          <c:order val="1"/>
          <c:tx>
            <c:strRef>
              <c:f>グラフ!$P$162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グラフ!$Q$160:$AT$160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グラフ!$Q$162:$AT$162</c:f>
              <c:numCache>
                <c:formatCode>#,##0,</c:formatCode>
                <c:ptCount val="29"/>
                <c:pt idx="0">
                  <c:v>4955482</c:v>
                </c:pt>
                <c:pt idx="1">
                  <c:v>6370666</c:v>
                </c:pt>
                <c:pt idx="2">
                  <c:v>5201661</c:v>
                </c:pt>
                <c:pt idx="3">
                  <c:v>3956227</c:v>
                </c:pt>
                <c:pt idx="4">
                  <c:v>5935465</c:v>
                </c:pt>
                <c:pt idx="5">
                  <c:v>5251911</c:v>
                </c:pt>
                <c:pt idx="6">
                  <c:v>7305082</c:v>
                </c:pt>
                <c:pt idx="7">
                  <c:v>4911183</c:v>
                </c:pt>
                <c:pt idx="8">
                  <c:v>6001225</c:v>
                </c:pt>
                <c:pt idx="9">
                  <c:v>5196684</c:v>
                </c:pt>
                <c:pt idx="10">
                  <c:v>3928682</c:v>
                </c:pt>
                <c:pt idx="11">
                  <c:v>3718553</c:v>
                </c:pt>
                <c:pt idx="12">
                  <c:v>3546023</c:v>
                </c:pt>
                <c:pt idx="13">
                  <c:v>3315265</c:v>
                </c:pt>
                <c:pt idx="14">
                  <c:v>3133936</c:v>
                </c:pt>
                <c:pt idx="15">
                  <c:v>3610173</c:v>
                </c:pt>
                <c:pt idx="16">
                  <c:v>3051026</c:v>
                </c:pt>
                <c:pt idx="17">
                  <c:v>3285010</c:v>
                </c:pt>
                <c:pt idx="18">
                  <c:v>3017523</c:v>
                </c:pt>
                <c:pt idx="19">
                  <c:v>2938326</c:v>
                </c:pt>
                <c:pt idx="20">
                  <c:v>2804357</c:v>
                </c:pt>
                <c:pt idx="21">
                  <c:v>4092519</c:v>
                </c:pt>
                <c:pt idx="22">
                  <c:v>3134018</c:v>
                </c:pt>
                <c:pt idx="23">
                  <c:v>3297448</c:v>
                </c:pt>
                <c:pt idx="24">
                  <c:v>2396918</c:v>
                </c:pt>
                <c:pt idx="25">
                  <c:v>2515009</c:v>
                </c:pt>
                <c:pt idx="26">
                  <c:v>1690457</c:v>
                </c:pt>
                <c:pt idx="27">
                  <c:v>2198195</c:v>
                </c:pt>
                <c:pt idx="28">
                  <c:v>6420481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5-4E2E-88C3-412426535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569664"/>
        <c:axId val="83579648"/>
      </c:barChart>
      <c:catAx>
        <c:axId val="8356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7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57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8608972670544994E-2"/>
              <c:y val="5.43694074981830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56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11120696787214"/>
          <c:y val="0.91104975626882179"/>
          <c:w val="0.26036604736636504"/>
          <c:h val="6.7838646693553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687988204661667"/>
          <c:y val="1.230019931719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759973173518213E-2"/>
          <c:y val="7.7490867988531095E-2"/>
          <c:w val="0.87927119224908767"/>
          <c:h val="0.72078807367109876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グラフ!$P$130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グラフ!$Q$130:$AT$130</c:f>
              <c:numCache>
                <c:formatCode>#,##0,</c:formatCode>
                <c:ptCount val="29"/>
                <c:pt idx="0">
                  <c:v>23262709</c:v>
                </c:pt>
                <c:pt idx="1">
                  <c:v>25629968</c:v>
                </c:pt>
                <c:pt idx="2">
                  <c:v>26178217</c:v>
                </c:pt>
                <c:pt idx="3">
                  <c:v>24779831</c:v>
                </c:pt>
                <c:pt idx="4">
                  <c:v>27766554</c:v>
                </c:pt>
                <c:pt idx="5">
                  <c:v>28703709</c:v>
                </c:pt>
                <c:pt idx="6">
                  <c:v>30474344</c:v>
                </c:pt>
                <c:pt idx="7">
                  <c:v>29291920</c:v>
                </c:pt>
                <c:pt idx="8">
                  <c:v>31429713</c:v>
                </c:pt>
                <c:pt idx="9">
                  <c:v>29601597</c:v>
                </c:pt>
                <c:pt idx="10">
                  <c:v>28326394</c:v>
                </c:pt>
                <c:pt idx="11">
                  <c:v>27580640</c:v>
                </c:pt>
                <c:pt idx="12">
                  <c:v>26808139</c:v>
                </c:pt>
                <c:pt idx="13">
                  <c:v>25897711</c:v>
                </c:pt>
                <c:pt idx="14">
                  <c:v>25950903</c:v>
                </c:pt>
                <c:pt idx="15">
                  <c:v>26398910</c:v>
                </c:pt>
                <c:pt idx="16">
                  <c:v>27167781</c:v>
                </c:pt>
                <c:pt idx="17">
                  <c:v>30277960</c:v>
                </c:pt>
                <c:pt idx="18">
                  <c:v>29501285</c:v>
                </c:pt>
                <c:pt idx="19">
                  <c:v>29735666</c:v>
                </c:pt>
                <c:pt idx="20">
                  <c:v>30261497</c:v>
                </c:pt>
                <c:pt idx="21">
                  <c:v>31365242</c:v>
                </c:pt>
                <c:pt idx="22">
                  <c:v>32843877</c:v>
                </c:pt>
                <c:pt idx="23">
                  <c:v>31079916</c:v>
                </c:pt>
                <c:pt idx="24">
                  <c:v>30981834</c:v>
                </c:pt>
                <c:pt idx="25">
                  <c:v>34397248</c:v>
                </c:pt>
                <c:pt idx="26">
                  <c:v>31883357</c:v>
                </c:pt>
                <c:pt idx="27">
                  <c:v>31479664</c:v>
                </c:pt>
                <c:pt idx="28">
                  <c:v>35595430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3-467D-AEF9-86AD7F6B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83268352"/>
        <c:axId val="83270272"/>
      </c:barChart>
      <c:lineChart>
        <c:grouping val="standard"/>
        <c:varyColors val="0"/>
        <c:ser>
          <c:idx val="1"/>
          <c:order val="0"/>
          <c:tx>
            <c:strRef>
              <c:f>グラフ!$P$122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3313721</c:v>
                </c:pt>
                <c:pt idx="1">
                  <c:v>3415782</c:v>
                </c:pt>
                <c:pt idx="2">
                  <c:v>3576840</c:v>
                </c:pt>
                <c:pt idx="3">
                  <c:v>3156714</c:v>
                </c:pt>
                <c:pt idx="4">
                  <c:v>3703727</c:v>
                </c:pt>
                <c:pt idx="5">
                  <c:v>5093425</c:v>
                </c:pt>
                <c:pt idx="6">
                  <c:v>4865250</c:v>
                </c:pt>
                <c:pt idx="7">
                  <c:v>3009663</c:v>
                </c:pt>
                <c:pt idx="8">
                  <c:v>3050032</c:v>
                </c:pt>
                <c:pt idx="9">
                  <c:v>3145146</c:v>
                </c:pt>
                <c:pt idx="10">
                  <c:v>3089327</c:v>
                </c:pt>
                <c:pt idx="11">
                  <c:v>3050031</c:v>
                </c:pt>
                <c:pt idx="12">
                  <c:v>3135272</c:v>
                </c:pt>
                <c:pt idx="13">
                  <c:v>3235861</c:v>
                </c:pt>
                <c:pt idx="14">
                  <c:v>3878488</c:v>
                </c:pt>
                <c:pt idx="15">
                  <c:v>4094564</c:v>
                </c:pt>
                <c:pt idx="16">
                  <c:v>3581775</c:v>
                </c:pt>
                <c:pt idx="17">
                  <c:v>5252961</c:v>
                </c:pt>
                <c:pt idx="18">
                  <c:v>6115273</c:v>
                </c:pt>
                <c:pt idx="19">
                  <c:v>4914067</c:v>
                </c:pt>
                <c:pt idx="20">
                  <c:v>4854529</c:v>
                </c:pt>
                <c:pt idx="21">
                  <c:v>5399738</c:v>
                </c:pt>
                <c:pt idx="22">
                  <c:v>6039493</c:v>
                </c:pt>
                <c:pt idx="23">
                  <c:v>4300280</c:v>
                </c:pt>
                <c:pt idx="24">
                  <c:v>4952175</c:v>
                </c:pt>
                <c:pt idx="25">
                  <c:v>6419624</c:v>
                </c:pt>
                <c:pt idx="26">
                  <c:v>4571721</c:v>
                </c:pt>
                <c:pt idx="27">
                  <c:v>4310348</c:v>
                </c:pt>
                <c:pt idx="28">
                  <c:v>7420816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3-467D-AEF9-86AD7F6BBE8D}"/>
            </c:ext>
          </c:extLst>
        </c:ser>
        <c:ser>
          <c:idx val="0"/>
          <c:order val="1"/>
          <c:tx>
            <c:strRef>
              <c:f>グラフ!$P$123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2017792</c:v>
                </c:pt>
                <c:pt idx="1">
                  <c:v>2497551</c:v>
                </c:pt>
                <c:pt idx="2">
                  <c:v>2847254</c:v>
                </c:pt>
                <c:pt idx="3">
                  <c:v>2691801</c:v>
                </c:pt>
                <c:pt idx="4">
                  <c:v>2918173</c:v>
                </c:pt>
                <c:pt idx="5">
                  <c:v>3211541</c:v>
                </c:pt>
                <c:pt idx="6">
                  <c:v>3817198</c:v>
                </c:pt>
                <c:pt idx="7">
                  <c:v>4108721</c:v>
                </c:pt>
                <c:pt idx="8">
                  <c:v>5063091</c:v>
                </c:pt>
                <c:pt idx="9">
                  <c:v>3876091</c:v>
                </c:pt>
                <c:pt idx="10">
                  <c:v>4153031</c:v>
                </c:pt>
                <c:pt idx="11">
                  <c:v>4373539</c:v>
                </c:pt>
                <c:pt idx="12">
                  <c:v>4636040</c:v>
                </c:pt>
                <c:pt idx="13">
                  <c:v>4734181</c:v>
                </c:pt>
                <c:pt idx="14">
                  <c:v>4761234</c:v>
                </c:pt>
                <c:pt idx="15">
                  <c:v>5278263</c:v>
                </c:pt>
                <c:pt idx="16">
                  <c:v>5462546</c:v>
                </c:pt>
                <c:pt idx="17">
                  <c:v>6075378</c:v>
                </c:pt>
                <c:pt idx="18">
                  <c:v>6301463</c:v>
                </c:pt>
                <c:pt idx="19">
                  <c:v>7769360</c:v>
                </c:pt>
                <c:pt idx="20">
                  <c:v>8198794</c:v>
                </c:pt>
                <c:pt idx="21">
                  <c:v>8247775</c:v>
                </c:pt>
                <c:pt idx="22">
                  <c:v>8347404</c:v>
                </c:pt>
                <c:pt idx="23">
                  <c:v>9055857</c:v>
                </c:pt>
                <c:pt idx="24">
                  <c:v>9671805</c:v>
                </c:pt>
                <c:pt idx="25">
                  <c:v>10313515</c:v>
                </c:pt>
                <c:pt idx="26">
                  <c:v>10440678</c:v>
                </c:pt>
                <c:pt idx="27">
                  <c:v>10728093</c:v>
                </c:pt>
                <c:pt idx="28">
                  <c:v>11451182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3-467D-AEF9-86AD7F6BBE8D}"/>
            </c:ext>
          </c:extLst>
        </c:ser>
        <c:ser>
          <c:idx val="6"/>
          <c:order val="2"/>
          <c:tx>
            <c:strRef>
              <c:f>グラフ!$P$124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2386000</c:v>
                </c:pt>
                <c:pt idx="1">
                  <c:v>2230320</c:v>
                </c:pt>
                <c:pt idx="2">
                  <c:v>1975072</c:v>
                </c:pt>
                <c:pt idx="3">
                  <c:v>2709014</c:v>
                </c:pt>
                <c:pt idx="4">
                  <c:v>4459473</c:v>
                </c:pt>
                <c:pt idx="5">
                  <c:v>2682221</c:v>
                </c:pt>
                <c:pt idx="6">
                  <c:v>2738007</c:v>
                </c:pt>
                <c:pt idx="7">
                  <c:v>3001298</c:v>
                </c:pt>
                <c:pt idx="8">
                  <c:v>2613679</c:v>
                </c:pt>
                <c:pt idx="9">
                  <c:v>2503803</c:v>
                </c:pt>
                <c:pt idx="10">
                  <c:v>2223158</c:v>
                </c:pt>
                <c:pt idx="11">
                  <c:v>2049054</c:v>
                </c:pt>
                <c:pt idx="12">
                  <c:v>1912653</c:v>
                </c:pt>
                <c:pt idx="13">
                  <c:v>1554321</c:v>
                </c:pt>
                <c:pt idx="14">
                  <c:v>1720210</c:v>
                </c:pt>
                <c:pt idx="15">
                  <c:v>1661271</c:v>
                </c:pt>
                <c:pt idx="16">
                  <c:v>1676842</c:v>
                </c:pt>
                <c:pt idx="17">
                  <c:v>1729380</c:v>
                </c:pt>
                <c:pt idx="18">
                  <c:v>1922769</c:v>
                </c:pt>
                <c:pt idx="19">
                  <c:v>2020068</c:v>
                </c:pt>
                <c:pt idx="20">
                  <c:v>2296265</c:v>
                </c:pt>
                <c:pt idx="21">
                  <c:v>2941609</c:v>
                </c:pt>
                <c:pt idx="22">
                  <c:v>4035336</c:v>
                </c:pt>
                <c:pt idx="23">
                  <c:v>2095539</c:v>
                </c:pt>
                <c:pt idx="24">
                  <c:v>2299915</c:v>
                </c:pt>
                <c:pt idx="25">
                  <c:v>2878433</c:v>
                </c:pt>
                <c:pt idx="26">
                  <c:v>2481545</c:v>
                </c:pt>
                <c:pt idx="27">
                  <c:v>2912677</c:v>
                </c:pt>
                <c:pt idx="28">
                  <c:v>1953198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E3-467D-AEF9-86AD7F6BBE8D}"/>
            </c:ext>
          </c:extLst>
        </c:ser>
        <c:ser>
          <c:idx val="7"/>
          <c:order val="3"/>
          <c:tx>
            <c:strRef>
              <c:f>グラフ!$P$125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1768999</c:v>
                </c:pt>
                <c:pt idx="1">
                  <c:v>2050198</c:v>
                </c:pt>
                <c:pt idx="2">
                  <c:v>3283310</c:v>
                </c:pt>
                <c:pt idx="3">
                  <c:v>1888413</c:v>
                </c:pt>
                <c:pt idx="4">
                  <c:v>2360680</c:v>
                </c:pt>
                <c:pt idx="5">
                  <c:v>2615475</c:v>
                </c:pt>
                <c:pt idx="6">
                  <c:v>2859849</c:v>
                </c:pt>
                <c:pt idx="7">
                  <c:v>2390377</c:v>
                </c:pt>
                <c:pt idx="8">
                  <c:v>2332958</c:v>
                </c:pt>
                <c:pt idx="9">
                  <c:v>1918250</c:v>
                </c:pt>
                <c:pt idx="10">
                  <c:v>1809391</c:v>
                </c:pt>
                <c:pt idx="11">
                  <c:v>2012173</c:v>
                </c:pt>
                <c:pt idx="12">
                  <c:v>1689497</c:v>
                </c:pt>
                <c:pt idx="13">
                  <c:v>1497480</c:v>
                </c:pt>
                <c:pt idx="14">
                  <c:v>1133161</c:v>
                </c:pt>
                <c:pt idx="15">
                  <c:v>1216699</c:v>
                </c:pt>
                <c:pt idx="16">
                  <c:v>1876333</c:v>
                </c:pt>
                <c:pt idx="17">
                  <c:v>1256494</c:v>
                </c:pt>
                <c:pt idx="18">
                  <c:v>894864</c:v>
                </c:pt>
                <c:pt idx="19">
                  <c:v>843314</c:v>
                </c:pt>
                <c:pt idx="20">
                  <c:v>755667</c:v>
                </c:pt>
                <c:pt idx="21">
                  <c:v>791134</c:v>
                </c:pt>
                <c:pt idx="22">
                  <c:v>803662</c:v>
                </c:pt>
                <c:pt idx="23">
                  <c:v>1388052</c:v>
                </c:pt>
                <c:pt idx="24">
                  <c:v>1034703</c:v>
                </c:pt>
                <c:pt idx="25">
                  <c:v>1055706</c:v>
                </c:pt>
                <c:pt idx="26">
                  <c:v>970970</c:v>
                </c:pt>
                <c:pt idx="27">
                  <c:v>1011661</c:v>
                </c:pt>
                <c:pt idx="28">
                  <c:v>1276437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E3-467D-AEF9-86AD7F6BBE8D}"/>
            </c:ext>
          </c:extLst>
        </c:ser>
        <c:ser>
          <c:idx val="8"/>
          <c:order val="4"/>
          <c:tx>
            <c:strRef>
              <c:f>グラフ!$P$126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638807</c:v>
                </c:pt>
                <c:pt idx="1">
                  <c:v>636368</c:v>
                </c:pt>
                <c:pt idx="2">
                  <c:v>906909</c:v>
                </c:pt>
                <c:pt idx="3">
                  <c:v>891350</c:v>
                </c:pt>
                <c:pt idx="4">
                  <c:v>1058752</c:v>
                </c:pt>
                <c:pt idx="5">
                  <c:v>1187211</c:v>
                </c:pt>
                <c:pt idx="6">
                  <c:v>1088133</c:v>
                </c:pt>
                <c:pt idx="7">
                  <c:v>970987</c:v>
                </c:pt>
                <c:pt idx="8">
                  <c:v>861336</c:v>
                </c:pt>
                <c:pt idx="9">
                  <c:v>1121265</c:v>
                </c:pt>
                <c:pt idx="10">
                  <c:v>1339769</c:v>
                </c:pt>
                <c:pt idx="11">
                  <c:v>1109899</c:v>
                </c:pt>
                <c:pt idx="12">
                  <c:v>1212821</c:v>
                </c:pt>
                <c:pt idx="13">
                  <c:v>950377</c:v>
                </c:pt>
                <c:pt idx="14">
                  <c:v>1100810</c:v>
                </c:pt>
                <c:pt idx="15">
                  <c:v>600064</c:v>
                </c:pt>
                <c:pt idx="16">
                  <c:v>1339971</c:v>
                </c:pt>
                <c:pt idx="17">
                  <c:v>454850</c:v>
                </c:pt>
                <c:pt idx="18">
                  <c:v>808112</c:v>
                </c:pt>
                <c:pt idx="19">
                  <c:v>978390</c:v>
                </c:pt>
                <c:pt idx="20">
                  <c:v>914850</c:v>
                </c:pt>
                <c:pt idx="21">
                  <c:v>803726</c:v>
                </c:pt>
                <c:pt idx="22">
                  <c:v>909243</c:v>
                </c:pt>
                <c:pt idx="23">
                  <c:v>1372802</c:v>
                </c:pt>
                <c:pt idx="24">
                  <c:v>1351561</c:v>
                </c:pt>
                <c:pt idx="25">
                  <c:v>2425835</c:v>
                </c:pt>
                <c:pt idx="26">
                  <c:v>1270110</c:v>
                </c:pt>
                <c:pt idx="27">
                  <c:v>1407562</c:v>
                </c:pt>
                <c:pt idx="28">
                  <c:v>1210865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E3-467D-AEF9-86AD7F6BBE8D}"/>
            </c:ext>
          </c:extLst>
        </c:ser>
        <c:ser>
          <c:idx val="2"/>
          <c:order val="5"/>
          <c:tx>
            <c:strRef>
              <c:f>グラフ!$P$127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6218673</c:v>
                </c:pt>
                <c:pt idx="1">
                  <c:v>6426874</c:v>
                </c:pt>
                <c:pt idx="2">
                  <c:v>7047218</c:v>
                </c:pt>
                <c:pt idx="3">
                  <c:v>6887871</c:v>
                </c:pt>
                <c:pt idx="4">
                  <c:v>6717662</c:v>
                </c:pt>
                <c:pt idx="5">
                  <c:v>6715069</c:v>
                </c:pt>
                <c:pt idx="6">
                  <c:v>7883119</c:v>
                </c:pt>
                <c:pt idx="7">
                  <c:v>7985845</c:v>
                </c:pt>
                <c:pt idx="8">
                  <c:v>8080914</c:v>
                </c:pt>
                <c:pt idx="9">
                  <c:v>7776176</c:v>
                </c:pt>
                <c:pt idx="10">
                  <c:v>7633980</c:v>
                </c:pt>
                <c:pt idx="11">
                  <c:v>6575856</c:v>
                </c:pt>
                <c:pt idx="12">
                  <c:v>6223598</c:v>
                </c:pt>
                <c:pt idx="13">
                  <c:v>6381446</c:v>
                </c:pt>
                <c:pt idx="14">
                  <c:v>5692184</c:v>
                </c:pt>
                <c:pt idx="15">
                  <c:v>6074435</c:v>
                </c:pt>
                <c:pt idx="16">
                  <c:v>5046203</c:v>
                </c:pt>
                <c:pt idx="17">
                  <c:v>5519021</c:v>
                </c:pt>
                <c:pt idx="18">
                  <c:v>5478211</c:v>
                </c:pt>
                <c:pt idx="19">
                  <c:v>4950925</c:v>
                </c:pt>
                <c:pt idx="20">
                  <c:v>4687193</c:v>
                </c:pt>
                <c:pt idx="21">
                  <c:v>4588166</c:v>
                </c:pt>
                <c:pt idx="22">
                  <c:v>4528756</c:v>
                </c:pt>
                <c:pt idx="23">
                  <c:v>4786536</c:v>
                </c:pt>
                <c:pt idx="24">
                  <c:v>3880940</c:v>
                </c:pt>
                <c:pt idx="25">
                  <c:v>3702719</c:v>
                </c:pt>
                <c:pt idx="26">
                  <c:v>3304537</c:v>
                </c:pt>
                <c:pt idx="27">
                  <c:v>3028174</c:v>
                </c:pt>
                <c:pt idx="28">
                  <c:v>2954000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E3-467D-AEF9-86AD7F6BBE8D}"/>
            </c:ext>
          </c:extLst>
        </c:ser>
        <c:ser>
          <c:idx val="3"/>
          <c:order val="6"/>
          <c:tx>
            <c:strRef>
              <c:f>グラフ!$P$128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4027969</c:v>
                </c:pt>
                <c:pt idx="1">
                  <c:v>5436698</c:v>
                </c:pt>
                <c:pt idx="2">
                  <c:v>3352253</c:v>
                </c:pt>
                <c:pt idx="3">
                  <c:v>3287030</c:v>
                </c:pt>
                <c:pt idx="4">
                  <c:v>3098663</c:v>
                </c:pt>
                <c:pt idx="5">
                  <c:v>3431599</c:v>
                </c:pt>
                <c:pt idx="6">
                  <c:v>3360242</c:v>
                </c:pt>
                <c:pt idx="7">
                  <c:v>3380253</c:v>
                </c:pt>
                <c:pt idx="8">
                  <c:v>3842996</c:v>
                </c:pt>
                <c:pt idx="9">
                  <c:v>3160640</c:v>
                </c:pt>
                <c:pt idx="10">
                  <c:v>3366711</c:v>
                </c:pt>
                <c:pt idx="11">
                  <c:v>3530397</c:v>
                </c:pt>
                <c:pt idx="12">
                  <c:v>3210689</c:v>
                </c:pt>
                <c:pt idx="13">
                  <c:v>2708175</c:v>
                </c:pt>
                <c:pt idx="14">
                  <c:v>2843747</c:v>
                </c:pt>
                <c:pt idx="15">
                  <c:v>3016035</c:v>
                </c:pt>
                <c:pt idx="16">
                  <c:v>3740011</c:v>
                </c:pt>
                <c:pt idx="17">
                  <c:v>5310759</c:v>
                </c:pt>
                <c:pt idx="18">
                  <c:v>3467929</c:v>
                </c:pt>
                <c:pt idx="19">
                  <c:v>3964771</c:v>
                </c:pt>
                <c:pt idx="20">
                  <c:v>3475061</c:v>
                </c:pt>
                <c:pt idx="21">
                  <c:v>4184665</c:v>
                </c:pt>
                <c:pt idx="22">
                  <c:v>3952052</c:v>
                </c:pt>
                <c:pt idx="23">
                  <c:v>4346885</c:v>
                </c:pt>
                <c:pt idx="24">
                  <c:v>3830316</c:v>
                </c:pt>
                <c:pt idx="25">
                  <c:v>3808526</c:v>
                </c:pt>
                <c:pt idx="26">
                  <c:v>5071432</c:v>
                </c:pt>
                <c:pt idx="27">
                  <c:v>4118158</c:v>
                </c:pt>
                <c:pt idx="28">
                  <c:v>5365792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E3-467D-AEF9-86AD7F6BBE8D}"/>
            </c:ext>
          </c:extLst>
        </c:ser>
        <c:ser>
          <c:idx val="4"/>
          <c:order val="7"/>
          <c:tx>
            <c:strRef>
              <c:f>グラフ!$P$129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グラフ!$Q$121:$AT$121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9"/>
                <c:pt idx="0">
                  <c:v>1571739</c:v>
                </c:pt>
                <c:pt idx="1">
                  <c:v>1583090</c:v>
                </c:pt>
                <c:pt idx="2">
                  <c:v>1694920</c:v>
                </c:pt>
                <c:pt idx="3">
                  <c:v>1745757</c:v>
                </c:pt>
                <c:pt idx="4">
                  <c:v>1902951</c:v>
                </c:pt>
                <c:pt idx="5">
                  <c:v>2064064</c:v>
                </c:pt>
                <c:pt idx="6">
                  <c:v>2198815</c:v>
                </c:pt>
                <c:pt idx="7">
                  <c:v>2557869</c:v>
                </c:pt>
                <c:pt idx="8">
                  <c:v>2632689</c:v>
                </c:pt>
                <c:pt idx="9">
                  <c:v>2827470</c:v>
                </c:pt>
                <c:pt idx="10">
                  <c:v>2863893</c:v>
                </c:pt>
                <c:pt idx="11">
                  <c:v>3033127</c:v>
                </c:pt>
                <c:pt idx="12">
                  <c:v>3029996</c:v>
                </c:pt>
                <c:pt idx="13">
                  <c:v>3024120</c:v>
                </c:pt>
                <c:pt idx="14">
                  <c:v>2865483</c:v>
                </c:pt>
                <c:pt idx="15">
                  <c:v>2767055</c:v>
                </c:pt>
                <c:pt idx="16">
                  <c:v>2896439</c:v>
                </c:pt>
                <c:pt idx="17">
                  <c:v>3042963</c:v>
                </c:pt>
                <c:pt idx="18">
                  <c:v>2866075</c:v>
                </c:pt>
                <c:pt idx="19">
                  <c:v>2729413</c:v>
                </c:pt>
                <c:pt idx="20">
                  <c:v>2678554</c:v>
                </c:pt>
                <c:pt idx="21">
                  <c:v>2630351</c:v>
                </c:pt>
                <c:pt idx="22">
                  <c:v>2564864</c:v>
                </c:pt>
                <c:pt idx="23">
                  <c:v>2382864</c:v>
                </c:pt>
                <c:pt idx="24">
                  <c:v>2415131</c:v>
                </c:pt>
                <c:pt idx="25">
                  <c:v>2498154</c:v>
                </c:pt>
                <c:pt idx="26">
                  <c:v>2493577</c:v>
                </c:pt>
                <c:pt idx="27">
                  <c:v>2442204</c:v>
                </c:pt>
                <c:pt idx="28">
                  <c:v>2347235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E3-467D-AEF9-86AD7F6B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4736"/>
        <c:axId val="83286272"/>
      </c:lineChart>
      <c:catAx>
        <c:axId val="8326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7027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3270272"/>
        <c:scaling>
          <c:orientation val="minMax"/>
          <c:max val="36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5957377837730442E-2"/>
              <c:y val="3.69004400765693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68352"/>
        <c:crosses val="autoZero"/>
        <c:crossBetween val="between"/>
      </c:valAx>
      <c:catAx>
        <c:axId val="8328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3286272"/>
        <c:crosses val="autoZero"/>
        <c:auto val="0"/>
        <c:lblAlgn val="ctr"/>
        <c:lblOffset val="100"/>
        <c:noMultiLvlLbl val="0"/>
      </c:catAx>
      <c:valAx>
        <c:axId val="83286272"/>
        <c:scaling>
          <c:orientation val="minMax"/>
          <c:max val="12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865336554046277"/>
              <c:y val="3.56702780573480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847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53171932533477"/>
          <c:y val="0.88790053326341456"/>
          <c:w val="0.77659658510095597"/>
          <c:h val="8.55027972106509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986201286242728"/>
          <c:y val="8.59946560733962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32095306713148E-2"/>
          <c:y val="7.4938687319274944E-2"/>
          <c:w val="0.87454472450943499"/>
          <c:h val="0.73553686309313637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23262709</c:v>
                </c:pt>
                <c:pt idx="1">
                  <c:v>25629968</c:v>
                </c:pt>
                <c:pt idx="2">
                  <c:v>26178217</c:v>
                </c:pt>
                <c:pt idx="3">
                  <c:v>24779831</c:v>
                </c:pt>
                <c:pt idx="4">
                  <c:v>27766554</c:v>
                </c:pt>
                <c:pt idx="5">
                  <c:v>28703709</c:v>
                </c:pt>
                <c:pt idx="6">
                  <c:v>30474344</c:v>
                </c:pt>
                <c:pt idx="7">
                  <c:v>29291920</c:v>
                </c:pt>
                <c:pt idx="8">
                  <c:v>31429714</c:v>
                </c:pt>
                <c:pt idx="9">
                  <c:v>29601597</c:v>
                </c:pt>
                <c:pt idx="10">
                  <c:v>28326654</c:v>
                </c:pt>
                <c:pt idx="11">
                  <c:v>27580558</c:v>
                </c:pt>
                <c:pt idx="12">
                  <c:v>26808138</c:v>
                </c:pt>
                <c:pt idx="13">
                  <c:v>25897709</c:v>
                </c:pt>
                <c:pt idx="14">
                  <c:v>25950901</c:v>
                </c:pt>
                <c:pt idx="15">
                  <c:v>26398909</c:v>
                </c:pt>
                <c:pt idx="16">
                  <c:v>27167780</c:v>
                </c:pt>
                <c:pt idx="17">
                  <c:v>30277958</c:v>
                </c:pt>
                <c:pt idx="18">
                  <c:v>29501283</c:v>
                </c:pt>
                <c:pt idx="19">
                  <c:v>29735664</c:v>
                </c:pt>
                <c:pt idx="20">
                  <c:v>30261497</c:v>
                </c:pt>
                <c:pt idx="21">
                  <c:v>31365242</c:v>
                </c:pt>
                <c:pt idx="22">
                  <c:v>32843877</c:v>
                </c:pt>
                <c:pt idx="23">
                  <c:v>31079916</c:v>
                </c:pt>
                <c:pt idx="24">
                  <c:v>30981834</c:v>
                </c:pt>
                <c:pt idx="25">
                  <c:v>34397248</c:v>
                </c:pt>
                <c:pt idx="26">
                  <c:v>31883357</c:v>
                </c:pt>
                <c:pt idx="27">
                  <c:v>31479664</c:v>
                </c:pt>
                <c:pt idx="28">
                  <c:v>35595430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1-41D5-B228-A226C288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82902400"/>
        <c:axId val="82929152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4395695</c:v>
                </c:pt>
                <c:pt idx="1">
                  <c:v>4751675</c:v>
                </c:pt>
                <c:pt idx="2">
                  <c:v>4995509</c:v>
                </c:pt>
                <c:pt idx="3">
                  <c:v>5062901</c:v>
                </c:pt>
                <c:pt idx="4">
                  <c:v>5239872</c:v>
                </c:pt>
                <c:pt idx="5">
                  <c:v>5366100</c:v>
                </c:pt>
                <c:pt idx="6">
                  <c:v>5497970</c:v>
                </c:pt>
                <c:pt idx="7">
                  <c:v>5596513</c:v>
                </c:pt>
                <c:pt idx="8">
                  <c:v>5602095</c:v>
                </c:pt>
                <c:pt idx="9">
                  <c:v>5474608</c:v>
                </c:pt>
                <c:pt idx="10">
                  <c:v>5428228</c:v>
                </c:pt>
                <c:pt idx="11">
                  <c:v>5206326</c:v>
                </c:pt>
                <c:pt idx="12">
                  <c:v>5072005</c:v>
                </c:pt>
                <c:pt idx="13">
                  <c:v>4961532</c:v>
                </c:pt>
                <c:pt idx="14">
                  <c:v>4836998</c:v>
                </c:pt>
                <c:pt idx="15">
                  <c:v>4602527</c:v>
                </c:pt>
                <c:pt idx="16">
                  <c:v>4471303</c:v>
                </c:pt>
                <c:pt idx="17">
                  <c:v>4310882</c:v>
                </c:pt>
                <c:pt idx="18">
                  <c:v>4043292</c:v>
                </c:pt>
                <c:pt idx="19">
                  <c:v>3999149</c:v>
                </c:pt>
                <c:pt idx="20">
                  <c:v>3841323</c:v>
                </c:pt>
                <c:pt idx="21">
                  <c:v>3868336</c:v>
                </c:pt>
                <c:pt idx="22">
                  <c:v>3720165</c:v>
                </c:pt>
                <c:pt idx="23">
                  <c:v>3937130</c:v>
                </c:pt>
                <c:pt idx="24">
                  <c:v>3890419</c:v>
                </c:pt>
                <c:pt idx="25">
                  <c:v>3872890</c:v>
                </c:pt>
                <c:pt idx="26">
                  <c:v>3885620</c:v>
                </c:pt>
                <c:pt idx="27">
                  <c:v>3909109</c:v>
                </c:pt>
                <c:pt idx="28">
                  <c:v>4020341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1-41D5-B228-A226C288D5D7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757638</c:v>
                </c:pt>
                <c:pt idx="1">
                  <c:v>880844</c:v>
                </c:pt>
                <c:pt idx="2">
                  <c:v>911603</c:v>
                </c:pt>
                <c:pt idx="3">
                  <c:v>900339</c:v>
                </c:pt>
                <c:pt idx="4">
                  <c:v>934126</c:v>
                </c:pt>
                <c:pt idx="5">
                  <c:v>968138</c:v>
                </c:pt>
                <c:pt idx="6">
                  <c:v>1090117</c:v>
                </c:pt>
                <c:pt idx="7">
                  <c:v>1276243</c:v>
                </c:pt>
                <c:pt idx="8">
                  <c:v>1347609</c:v>
                </c:pt>
                <c:pt idx="9">
                  <c:v>1075678</c:v>
                </c:pt>
                <c:pt idx="10">
                  <c:v>1264067</c:v>
                </c:pt>
                <c:pt idx="11">
                  <c:v>1429276</c:v>
                </c:pt>
                <c:pt idx="12">
                  <c:v>1694544</c:v>
                </c:pt>
                <c:pt idx="13">
                  <c:v>1851082</c:v>
                </c:pt>
                <c:pt idx="14">
                  <c:v>1929043</c:v>
                </c:pt>
                <c:pt idx="15">
                  <c:v>2065788</c:v>
                </c:pt>
                <c:pt idx="16">
                  <c:v>2401745</c:v>
                </c:pt>
                <c:pt idx="17">
                  <c:v>2812708</c:v>
                </c:pt>
                <c:pt idx="18">
                  <c:v>3491909</c:v>
                </c:pt>
                <c:pt idx="19">
                  <c:v>4778057</c:v>
                </c:pt>
                <c:pt idx="20">
                  <c:v>5071909</c:v>
                </c:pt>
                <c:pt idx="21">
                  <c:v>5097396</c:v>
                </c:pt>
                <c:pt idx="22">
                  <c:v>5269194</c:v>
                </c:pt>
                <c:pt idx="23">
                  <c:v>5650538</c:v>
                </c:pt>
                <c:pt idx="24">
                  <c:v>6075303</c:v>
                </c:pt>
                <c:pt idx="25">
                  <c:v>6784482</c:v>
                </c:pt>
                <c:pt idx="26">
                  <c:v>6723771</c:v>
                </c:pt>
                <c:pt idx="27">
                  <c:v>6748068</c:v>
                </c:pt>
                <c:pt idx="28">
                  <c:v>7029540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11-41D5-B228-A226C288D5D7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1571393</c:v>
                </c:pt>
                <c:pt idx="1">
                  <c:v>1582116</c:v>
                </c:pt>
                <c:pt idx="2">
                  <c:v>1694607</c:v>
                </c:pt>
                <c:pt idx="3">
                  <c:v>1745463</c:v>
                </c:pt>
                <c:pt idx="4">
                  <c:v>1902695</c:v>
                </c:pt>
                <c:pt idx="5">
                  <c:v>2063856</c:v>
                </c:pt>
                <c:pt idx="6">
                  <c:v>2198644</c:v>
                </c:pt>
                <c:pt idx="7">
                  <c:v>2557714</c:v>
                </c:pt>
                <c:pt idx="8">
                  <c:v>2632537</c:v>
                </c:pt>
                <c:pt idx="9">
                  <c:v>2827332</c:v>
                </c:pt>
                <c:pt idx="10">
                  <c:v>2863738</c:v>
                </c:pt>
                <c:pt idx="11">
                  <c:v>3033004</c:v>
                </c:pt>
                <c:pt idx="12">
                  <c:v>3029912</c:v>
                </c:pt>
                <c:pt idx="13">
                  <c:v>3024072</c:v>
                </c:pt>
                <c:pt idx="14">
                  <c:v>2863440</c:v>
                </c:pt>
                <c:pt idx="15">
                  <c:v>2765143</c:v>
                </c:pt>
                <c:pt idx="16">
                  <c:v>2895670</c:v>
                </c:pt>
                <c:pt idx="17">
                  <c:v>3042296</c:v>
                </c:pt>
                <c:pt idx="18">
                  <c:v>2865403</c:v>
                </c:pt>
                <c:pt idx="19">
                  <c:v>2728453</c:v>
                </c:pt>
                <c:pt idx="20">
                  <c:v>2678203</c:v>
                </c:pt>
                <c:pt idx="21">
                  <c:v>2629598</c:v>
                </c:pt>
                <c:pt idx="22">
                  <c:v>2564307</c:v>
                </c:pt>
                <c:pt idx="23">
                  <c:v>2382409</c:v>
                </c:pt>
                <c:pt idx="24">
                  <c:v>2414913</c:v>
                </c:pt>
                <c:pt idx="25">
                  <c:v>2498154</c:v>
                </c:pt>
                <c:pt idx="26">
                  <c:v>2493577</c:v>
                </c:pt>
                <c:pt idx="27">
                  <c:v>2442204</c:v>
                </c:pt>
                <c:pt idx="28">
                  <c:v>2347235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11-41D5-B228-A226C288D5D7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2200272</c:v>
                </c:pt>
                <c:pt idx="1">
                  <c:v>2375909</c:v>
                </c:pt>
                <c:pt idx="2">
                  <c:v>2698097</c:v>
                </c:pt>
                <c:pt idx="3">
                  <c:v>2735532</c:v>
                </c:pt>
                <c:pt idx="4">
                  <c:v>2999462</c:v>
                </c:pt>
                <c:pt idx="5">
                  <c:v>3080127</c:v>
                </c:pt>
                <c:pt idx="6">
                  <c:v>3329959</c:v>
                </c:pt>
                <c:pt idx="7">
                  <c:v>3437766</c:v>
                </c:pt>
                <c:pt idx="8">
                  <c:v>3538356</c:v>
                </c:pt>
                <c:pt idx="9">
                  <c:v>3481266</c:v>
                </c:pt>
                <c:pt idx="10">
                  <c:v>3534041</c:v>
                </c:pt>
                <c:pt idx="11">
                  <c:v>3429422</c:v>
                </c:pt>
                <c:pt idx="12">
                  <c:v>3372054</c:v>
                </c:pt>
                <c:pt idx="13">
                  <c:v>3376037</c:v>
                </c:pt>
                <c:pt idx="14">
                  <c:v>3218344</c:v>
                </c:pt>
                <c:pt idx="15">
                  <c:v>3092622</c:v>
                </c:pt>
                <c:pt idx="16">
                  <c:v>3303676</c:v>
                </c:pt>
                <c:pt idx="17">
                  <c:v>3536736</c:v>
                </c:pt>
                <c:pt idx="18">
                  <c:v>3528724</c:v>
                </c:pt>
                <c:pt idx="19">
                  <c:v>3543593</c:v>
                </c:pt>
                <c:pt idx="20">
                  <c:v>3897769</c:v>
                </c:pt>
                <c:pt idx="21">
                  <c:v>3688469</c:v>
                </c:pt>
                <c:pt idx="22">
                  <c:v>3730567</c:v>
                </c:pt>
                <c:pt idx="23">
                  <c:v>3753706</c:v>
                </c:pt>
                <c:pt idx="24">
                  <c:v>3876249</c:v>
                </c:pt>
                <c:pt idx="25">
                  <c:v>3820764</c:v>
                </c:pt>
                <c:pt idx="26">
                  <c:v>3872200</c:v>
                </c:pt>
                <c:pt idx="27">
                  <c:v>4322004</c:v>
                </c:pt>
                <c:pt idx="28">
                  <c:v>4757934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11-41D5-B228-A226C288D5D7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352987</c:v>
                </c:pt>
                <c:pt idx="1">
                  <c:v>241925</c:v>
                </c:pt>
                <c:pt idx="2">
                  <c:v>287504</c:v>
                </c:pt>
                <c:pt idx="3">
                  <c:v>266737</c:v>
                </c:pt>
                <c:pt idx="4">
                  <c:v>277583</c:v>
                </c:pt>
                <c:pt idx="5">
                  <c:v>306670</c:v>
                </c:pt>
                <c:pt idx="6">
                  <c:v>327016</c:v>
                </c:pt>
                <c:pt idx="7">
                  <c:v>311436</c:v>
                </c:pt>
                <c:pt idx="8">
                  <c:v>261229</c:v>
                </c:pt>
                <c:pt idx="9">
                  <c:v>232147</c:v>
                </c:pt>
                <c:pt idx="10">
                  <c:v>231598</c:v>
                </c:pt>
                <c:pt idx="11">
                  <c:v>225450</c:v>
                </c:pt>
                <c:pt idx="12">
                  <c:v>210898</c:v>
                </c:pt>
                <c:pt idx="13">
                  <c:v>208866</c:v>
                </c:pt>
                <c:pt idx="14">
                  <c:v>216190</c:v>
                </c:pt>
                <c:pt idx="15">
                  <c:v>215754</c:v>
                </c:pt>
                <c:pt idx="16">
                  <c:v>255936</c:v>
                </c:pt>
                <c:pt idx="17">
                  <c:v>371499</c:v>
                </c:pt>
                <c:pt idx="18">
                  <c:v>418745</c:v>
                </c:pt>
                <c:pt idx="19">
                  <c:v>351700</c:v>
                </c:pt>
                <c:pt idx="20">
                  <c:v>298984</c:v>
                </c:pt>
                <c:pt idx="21">
                  <c:v>274042</c:v>
                </c:pt>
                <c:pt idx="22">
                  <c:v>315910</c:v>
                </c:pt>
                <c:pt idx="23">
                  <c:v>219996</c:v>
                </c:pt>
                <c:pt idx="24">
                  <c:v>168927</c:v>
                </c:pt>
                <c:pt idx="25">
                  <c:v>183712</c:v>
                </c:pt>
                <c:pt idx="26">
                  <c:v>193470</c:v>
                </c:pt>
                <c:pt idx="27">
                  <c:v>251860</c:v>
                </c:pt>
                <c:pt idx="28">
                  <c:v>252485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11-41D5-B228-A226C288D5D7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1791593</c:v>
                </c:pt>
                <c:pt idx="1">
                  <c:v>2016930</c:v>
                </c:pt>
                <c:pt idx="2">
                  <c:v>2146096</c:v>
                </c:pt>
                <c:pt idx="3">
                  <c:v>2374131</c:v>
                </c:pt>
                <c:pt idx="4">
                  <c:v>2618911</c:v>
                </c:pt>
                <c:pt idx="5">
                  <c:v>3327919</c:v>
                </c:pt>
                <c:pt idx="6">
                  <c:v>3313449</c:v>
                </c:pt>
                <c:pt idx="7">
                  <c:v>3305553</c:v>
                </c:pt>
                <c:pt idx="8">
                  <c:v>3016142</c:v>
                </c:pt>
                <c:pt idx="9">
                  <c:v>3465430</c:v>
                </c:pt>
                <c:pt idx="10">
                  <c:v>3274502</c:v>
                </c:pt>
                <c:pt idx="11">
                  <c:v>2618899</c:v>
                </c:pt>
                <c:pt idx="12">
                  <c:v>2498020</c:v>
                </c:pt>
                <c:pt idx="13">
                  <c:v>2385319</c:v>
                </c:pt>
                <c:pt idx="14">
                  <c:v>2222021</c:v>
                </c:pt>
                <c:pt idx="15">
                  <c:v>2108707</c:v>
                </c:pt>
                <c:pt idx="16">
                  <c:v>2374661</c:v>
                </c:pt>
                <c:pt idx="17">
                  <c:v>3184083</c:v>
                </c:pt>
                <c:pt idx="18">
                  <c:v>3392199</c:v>
                </c:pt>
                <c:pt idx="19">
                  <c:v>3469114</c:v>
                </c:pt>
                <c:pt idx="20">
                  <c:v>3108373</c:v>
                </c:pt>
                <c:pt idx="21">
                  <c:v>3034378</c:v>
                </c:pt>
                <c:pt idx="22">
                  <c:v>2904004</c:v>
                </c:pt>
                <c:pt idx="23">
                  <c:v>2777660</c:v>
                </c:pt>
                <c:pt idx="24">
                  <c:v>2754429</c:v>
                </c:pt>
                <c:pt idx="25">
                  <c:v>2668126</c:v>
                </c:pt>
                <c:pt idx="26">
                  <c:v>2462722</c:v>
                </c:pt>
                <c:pt idx="27">
                  <c:v>2348422</c:v>
                </c:pt>
                <c:pt idx="28">
                  <c:v>2215647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11-41D5-B228-A226C288D5D7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6441717</c:v>
                </c:pt>
                <c:pt idx="1">
                  <c:v>8027721</c:v>
                </c:pt>
                <c:pt idx="2">
                  <c:v>7992110</c:v>
                </c:pt>
                <c:pt idx="3">
                  <c:v>6099605</c:v>
                </c:pt>
                <c:pt idx="4">
                  <c:v>7948074</c:v>
                </c:pt>
                <c:pt idx="5">
                  <c:v>7628226</c:v>
                </c:pt>
                <c:pt idx="6">
                  <c:v>8817717</c:v>
                </c:pt>
                <c:pt idx="7">
                  <c:v>7139332</c:v>
                </c:pt>
                <c:pt idx="8">
                  <c:v>8543290</c:v>
                </c:pt>
                <c:pt idx="9">
                  <c:v>6621722</c:v>
                </c:pt>
                <c:pt idx="10">
                  <c:v>5139570</c:v>
                </c:pt>
                <c:pt idx="11">
                  <c:v>5483331</c:v>
                </c:pt>
                <c:pt idx="12">
                  <c:v>4460142</c:v>
                </c:pt>
                <c:pt idx="13">
                  <c:v>4083143</c:v>
                </c:pt>
                <c:pt idx="14">
                  <c:v>3691702</c:v>
                </c:pt>
                <c:pt idx="15">
                  <c:v>4491274</c:v>
                </c:pt>
                <c:pt idx="16">
                  <c:v>4691709</c:v>
                </c:pt>
                <c:pt idx="17">
                  <c:v>6310906</c:v>
                </c:pt>
                <c:pt idx="18">
                  <c:v>3726334</c:v>
                </c:pt>
                <c:pt idx="19">
                  <c:v>4248019</c:v>
                </c:pt>
                <c:pt idx="20">
                  <c:v>4463362</c:v>
                </c:pt>
                <c:pt idx="21">
                  <c:v>5373925</c:v>
                </c:pt>
                <c:pt idx="22">
                  <c:v>5461366</c:v>
                </c:pt>
                <c:pt idx="23">
                  <c:v>5211494</c:v>
                </c:pt>
                <c:pt idx="24">
                  <c:v>3788078</c:v>
                </c:pt>
                <c:pt idx="25">
                  <c:v>3814592</c:v>
                </c:pt>
                <c:pt idx="26">
                  <c:v>4697390</c:v>
                </c:pt>
                <c:pt idx="27">
                  <c:v>4573064</c:v>
                </c:pt>
                <c:pt idx="28">
                  <c:v>7963926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11-41D5-B228-A226C288D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1072"/>
        <c:axId val="82932864"/>
      </c:lineChart>
      <c:catAx>
        <c:axId val="82902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2915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82929152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9513796155597509E-2"/>
              <c:y val="3.9312067973485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02400"/>
        <c:crosses val="autoZero"/>
        <c:crossBetween val="between"/>
      </c:valAx>
      <c:catAx>
        <c:axId val="829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932864"/>
        <c:crosses val="autoZero"/>
        <c:auto val="0"/>
        <c:lblAlgn val="ctr"/>
        <c:lblOffset val="100"/>
        <c:noMultiLvlLbl val="0"/>
      </c:catAx>
      <c:valAx>
        <c:axId val="8293286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375251339196633"/>
              <c:y val="3.3169547500256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310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82217427099773"/>
          <c:y val="0.88820772019402916"/>
          <c:w val="0.67287282324722919"/>
          <c:h val="8.3043667488276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54835655563094"/>
          <c:y val="1.00629356814269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9170989812119E-2"/>
          <c:y val="9.8113237677266887E-2"/>
          <c:w val="0.86318846722373599"/>
          <c:h val="0.7398317649862916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11277552</c:v>
                </c:pt>
                <c:pt idx="1">
                  <c:v>12063040</c:v>
                </c:pt>
                <c:pt idx="2">
                  <c:v>12303904</c:v>
                </c:pt>
                <c:pt idx="3">
                  <c:v>11984215</c:v>
                </c:pt>
                <c:pt idx="4">
                  <c:v>12362014</c:v>
                </c:pt>
                <c:pt idx="5">
                  <c:v>12824451</c:v>
                </c:pt>
                <c:pt idx="6">
                  <c:v>13559555</c:v>
                </c:pt>
                <c:pt idx="7">
                  <c:v>12957290</c:v>
                </c:pt>
                <c:pt idx="8">
                  <c:v>12908176</c:v>
                </c:pt>
                <c:pt idx="9">
                  <c:v>12626610</c:v>
                </c:pt>
                <c:pt idx="10">
                  <c:v>12622177</c:v>
                </c:pt>
                <c:pt idx="11">
                  <c:v>12223892</c:v>
                </c:pt>
                <c:pt idx="12">
                  <c:v>12105613</c:v>
                </c:pt>
                <c:pt idx="13">
                  <c:v>12358268</c:v>
                </c:pt>
                <c:pt idx="14">
                  <c:v>12781216</c:v>
                </c:pt>
                <c:pt idx="15">
                  <c:v>14016103</c:v>
                </c:pt>
                <c:pt idx="16">
                  <c:v>15273068</c:v>
                </c:pt>
                <c:pt idx="17">
                  <c:v>14742665</c:v>
                </c:pt>
                <c:pt idx="18">
                  <c:v>12810670</c:v>
                </c:pt>
                <c:pt idx="19">
                  <c:v>12917601</c:v>
                </c:pt>
                <c:pt idx="20">
                  <c:v>12577498</c:v>
                </c:pt>
                <c:pt idx="21">
                  <c:v>12352702</c:v>
                </c:pt>
                <c:pt idx="22">
                  <c:v>12194418</c:v>
                </c:pt>
                <c:pt idx="23">
                  <c:v>12565806</c:v>
                </c:pt>
                <c:pt idx="24">
                  <c:v>12464931</c:v>
                </c:pt>
                <c:pt idx="25">
                  <c:v>12687427</c:v>
                </c:pt>
                <c:pt idx="26">
                  <c:v>12987701</c:v>
                </c:pt>
                <c:pt idx="27">
                  <c:v>12995430</c:v>
                </c:pt>
                <c:pt idx="28">
                  <c:v>13001797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9-4C8D-9241-3D3114DF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68710144"/>
        <c:axId val="168712448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4934611</c:v>
                </c:pt>
                <c:pt idx="1">
                  <c:v>5161048</c:v>
                </c:pt>
                <c:pt idx="2">
                  <c:v>4872385</c:v>
                </c:pt>
                <c:pt idx="3">
                  <c:v>4166845</c:v>
                </c:pt>
                <c:pt idx="4">
                  <c:v>4411638</c:v>
                </c:pt>
                <c:pt idx="5">
                  <c:v>4639633</c:v>
                </c:pt>
                <c:pt idx="6">
                  <c:v>5433695</c:v>
                </c:pt>
                <c:pt idx="7">
                  <c:v>4699895</c:v>
                </c:pt>
                <c:pt idx="8">
                  <c:v>4369530</c:v>
                </c:pt>
                <c:pt idx="9">
                  <c:v>4393058</c:v>
                </c:pt>
                <c:pt idx="10">
                  <c:v>4316254</c:v>
                </c:pt>
                <c:pt idx="11">
                  <c:v>3998428</c:v>
                </c:pt>
                <c:pt idx="12">
                  <c:v>4200391</c:v>
                </c:pt>
                <c:pt idx="13">
                  <c:v>4491294</c:v>
                </c:pt>
                <c:pt idx="14">
                  <c:v>4858171</c:v>
                </c:pt>
                <c:pt idx="15">
                  <c:v>6277053</c:v>
                </c:pt>
                <c:pt idx="16">
                  <c:v>7283875</c:v>
                </c:pt>
                <c:pt idx="17">
                  <c:v>6622286</c:v>
                </c:pt>
                <c:pt idx="18">
                  <c:v>4745163</c:v>
                </c:pt>
                <c:pt idx="19">
                  <c:v>4897780</c:v>
                </c:pt>
                <c:pt idx="20">
                  <c:v>4462249</c:v>
                </c:pt>
                <c:pt idx="21">
                  <c:v>4806996</c:v>
                </c:pt>
                <c:pt idx="22">
                  <c:v>4634460</c:v>
                </c:pt>
                <c:pt idx="23">
                  <c:v>4877835</c:v>
                </c:pt>
                <c:pt idx="24">
                  <c:v>4865257</c:v>
                </c:pt>
                <c:pt idx="25">
                  <c:v>4856586</c:v>
                </c:pt>
                <c:pt idx="26">
                  <c:v>5114175</c:v>
                </c:pt>
                <c:pt idx="27">
                  <c:v>5193690</c:v>
                </c:pt>
                <c:pt idx="28">
                  <c:v>5121546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9-4C8D-9241-3D3114DFFA43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5179424</c:v>
                </c:pt>
                <c:pt idx="1">
                  <c:v>5688257</c:v>
                </c:pt>
                <c:pt idx="2">
                  <c:v>6180197</c:v>
                </c:pt>
                <c:pt idx="3">
                  <c:v>6544096</c:v>
                </c:pt>
                <c:pt idx="4">
                  <c:v>6633951</c:v>
                </c:pt>
                <c:pt idx="5">
                  <c:v>6822438</c:v>
                </c:pt>
                <c:pt idx="6">
                  <c:v>6673749</c:v>
                </c:pt>
                <c:pt idx="7">
                  <c:v>6778688</c:v>
                </c:pt>
                <c:pt idx="8">
                  <c:v>6993708</c:v>
                </c:pt>
                <c:pt idx="9">
                  <c:v>6724799</c:v>
                </c:pt>
                <c:pt idx="10">
                  <c:v>6783894</c:v>
                </c:pt>
                <c:pt idx="11">
                  <c:v>6702332</c:v>
                </c:pt>
                <c:pt idx="12">
                  <c:v>6394315</c:v>
                </c:pt>
                <c:pt idx="13">
                  <c:v>6339293</c:v>
                </c:pt>
                <c:pt idx="14">
                  <c:v>6410821</c:v>
                </c:pt>
                <c:pt idx="15">
                  <c:v>6256851</c:v>
                </c:pt>
                <c:pt idx="16">
                  <c:v>6492770</c:v>
                </c:pt>
                <c:pt idx="17">
                  <c:v>6668136</c:v>
                </c:pt>
                <c:pt idx="18">
                  <c:v>6619536</c:v>
                </c:pt>
                <c:pt idx="19">
                  <c:v>6543978</c:v>
                </c:pt>
                <c:pt idx="20">
                  <c:v>6536558</c:v>
                </c:pt>
                <c:pt idx="21">
                  <c:v>6040080</c:v>
                </c:pt>
                <c:pt idx="22">
                  <c:v>6000108</c:v>
                </c:pt>
                <c:pt idx="23">
                  <c:v>6134437</c:v>
                </c:pt>
                <c:pt idx="24">
                  <c:v>6060687</c:v>
                </c:pt>
                <c:pt idx="25">
                  <c:v>6259062</c:v>
                </c:pt>
                <c:pt idx="26">
                  <c:v>6310031</c:v>
                </c:pt>
                <c:pt idx="27">
                  <c:v>6238052</c:v>
                </c:pt>
                <c:pt idx="28">
                  <c:v>6284918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89-4C8D-9241-3D3114DFFA43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１2(H24)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433896</c:v>
                </c:pt>
                <c:pt idx="1">
                  <c:v>438979</c:v>
                </c:pt>
                <c:pt idx="2">
                  <c:v>432637</c:v>
                </c:pt>
                <c:pt idx="3">
                  <c:v>441087</c:v>
                </c:pt>
                <c:pt idx="4">
                  <c:v>442537</c:v>
                </c:pt>
                <c:pt idx="5">
                  <c:v>456873</c:v>
                </c:pt>
                <c:pt idx="6">
                  <c:v>557121</c:v>
                </c:pt>
                <c:pt idx="7">
                  <c:v>562933</c:v>
                </c:pt>
                <c:pt idx="8">
                  <c:v>607255</c:v>
                </c:pt>
                <c:pt idx="9">
                  <c:v>603253</c:v>
                </c:pt>
                <c:pt idx="10">
                  <c:v>586077</c:v>
                </c:pt>
                <c:pt idx="11">
                  <c:v>579464</c:v>
                </c:pt>
                <c:pt idx="12">
                  <c:v>602605</c:v>
                </c:pt>
                <c:pt idx="13">
                  <c:v>614872</c:v>
                </c:pt>
                <c:pt idx="14">
                  <c:v>597190</c:v>
                </c:pt>
                <c:pt idx="15">
                  <c:v>611570</c:v>
                </c:pt>
                <c:pt idx="16">
                  <c:v>609826</c:v>
                </c:pt>
                <c:pt idx="17">
                  <c:v>580961</c:v>
                </c:pt>
                <c:pt idx="18">
                  <c:v>545200</c:v>
                </c:pt>
                <c:pt idx="19">
                  <c:v>559861</c:v>
                </c:pt>
                <c:pt idx="20">
                  <c:v>653778</c:v>
                </c:pt>
                <c:pt idx="21">
                  <c:v>642384</c:v>
                </c:pt>
                <c:pt idx="22">
                  <c:v>698671</c:v>
                </c:pt>
                <c:pt idx="23">
                  <c:v>673702</c:v>
                </c:pt>
                <c:pt idx="24">
                  <c:v>665418</c:v>
                </c:pt>
                <c:pt idx="25">
                  <c:v>646620</c:v>
                </c:pt>
                <c:pt idx="26">
                  <c:v>613541</c:v>
                </c:pt>
                <c:pt idx="27">
                  <c:v>617585</c:v>
                </c:pt>
                <c:pt idx="28">
                  <c:v>629119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89-4C8D-9241-3D3114DF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6928"/>
        <c:axId val="82798464"/>
      </c:lineChart>
      <c:catAx>
        <c:axId val="16871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871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712448"/>
        <c:scaling>
          <c:orientation val="minMax"/>
          <c:max val="160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3718331232618982E-2"/>
              <c:y val="5.02622825741042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8710144"/>
        <c:crosses val="autoZero"/>
        <c:crossBetween val="between"/>
      </c:valAx>
      <c:catAx>
        <c:axId val="8279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798464"/>
        <c:crosses val="autoZero"/>
        <c:auto val="0"/>
        <c:lblAlgn val="ctr"/>
        <c:lblOffset val="100"/>
        <c:noMultiLvlLbl val="0"/>
      </c:catAx>
      <c:valAx>
        <c:axId val="8279846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433020232935146"/>
              <c:y val="5.111830445417661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969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76971927248487"/>
          <c:y val="0.92468522096449679"/>
          <c:w val="0.81608931246438088"/>
          <c:h val="6.0220798052737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129771</xdr:colOff>
      <xdr:row>2</xdr:row>
      <xdr:rowOff>16933</xdr:rowOff>
    </xdr:from>
    <xdr:to>
      <xdr:col>13</xdr:col>
      <xdr:colOff>528782</xdr:colOff>
      <xdr:row>37</xdr:row>
      <xdr:rowOff>127000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0F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164406</xdr:colOff>
      <xdr:row>196</xdr:row>
      <xdr:rowOff>143934</xdr:rowOff>
    </xdr:from>
    <xdr:to>
      <xdr:col>13</xdr:col>
      <xdr:colOff>419330</xdr:colOff>
      <xdr:row>232</xdr:row>
      <xdr:rowOff>169333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A70DCAF6-B515-4A1D-BD23-B160954AC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179955</xdr:colOff>
      <xdr:row>158</xdr:row>
      <xdr:rowOff>0</xdr:rowOff>
    </xdr:from>
    <xdr:to>
      <xdr:col>13</xdr:col>
      <xdr:colOff>457046</xdr:colOff>
      <xdr:row>194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90A2D1C-01AF-45E8-AA54-8556F1990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143471</xdr:colOff>
      <xdr:row>119</xdr:row>
      <xdr:rowOff>0</xdr:rowOff>
    </xdr:from>
    <xdr:to>
      <xdr:col>13</xdr:col>
      <xdr:colOff>442728</xdr:colOff>
      <xdr:row>155</xdr:row>
      <xdr:rowOff>25401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474D3E6-F2C7-48D2-AB3C-2F66BB7A9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123921</xdr:colOff>
      <xdr:row>80</xdr:row>
      <xdr:rowOff>50800</xdr:rowOff>
    </xdr:from>
    <xdr:to>
      <xdr:col>13</xdr:col>
      <xdr:colOff>445346</xdr:colOff>
      <xdr:row>116</xdr:row>
      <xdr:rowOff>21166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EEDC5DE2-ACDB-4868-801F-033CE7D70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146703</xdr:colOff>
      <xdr:row>41</xdr:row>
      <xdr:rowOff>0</xdr:rowOff>
    </xdr:from>
    <xdr:to>
      <xdr:col>13</xdr:col>
      <xdr:colOff>490295</xdr:colOff>
      <xdr:row>77</xdr:row>
      <xdr:rowOff>29633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5F1358F6-22FA-4118-A54D-08DA1FD1F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81&#30495;&#23713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082&#20108;&#23470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真岡市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二宮町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327"/>
  <sheetViews>
    <sheetView tabSelected="1" view="pageBreakPreview" zoomScaleNormal="100" zoomScaleSheetLayoutView="100" workbookViewId="0">
      <pane xSplit="2" ySplit="3" topLeftCell="K9" activePane="bottomRight" state="frozen"/>
      <selection pane="topRight" activeCell="C1" sqref="C1"/>
      <selection pane="bottomLeft" activeCell="A2" sqref="A2"/>
      <selection pane="bottomRight" activeCell="L1" sqref="L1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9.77734375" style="43" customWidth="1"/>
    <col min="9" max="9" width="9.77734375" style="45" customWidth="1"/>
    <col min="10" max="33" width="9.77734375" style="43" customWidth="1"/>
    <col min="34" max="16384" width="9" style="43"/>
  </cols>
  <sheetData>
    <row r="1" spans="1:33" ht="14.1" customHeight="1" x14ac:dyDescent="0.2">
      <c r="A1" s="44" t="s">
        <v>137</v>
      </c>
      <c r="L1" s="46" t="s">
        <v>181</v>
      </c>
      <c r="V1" s="46" t="s">
        <v>181</v>
      </c>
      <c r="X1" s="46"/>
      <c r="AF1" s="46" t="s">
        <v>181</v>
      </c>
    </row>
    <row r="2" spans="1:33" ht="14.1" customHeight="1" x14ac:dyDescent="0.15">
      <c r="L2" s="22" t="s">
        <v>170</v>
      </c>
      <c r="Q2" s="43" t="s">
        <v>679</v>
      </c>
      <c r="V2" s="22" t="s">
        <v>170</v>
      </c>
      <c r="X2" s="22"/>
      <c r="AF2" s="22" t="s">
        <v>170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76" t="s">
        <v>8</v>
      </c>
      <c r="F3" s="76" t="s">
        <v>7</v>
      </c>
      <c r="G3" s="76" t="s">
        <v>6</v>
      </c>
      <c r="H3" s="76" t="s">
        <v>5</v>
      </c>
      <c r="I3" s="77" t="s">
        <v>4</v>
      </c>
      <c r="J3" s="76" t="s">
        <v>3</v>
      </c>
      <c r="K3" s="77" t="s">
        <v>2</v>
      </c>
      <c r="L3" s="77" t="s">
        <v>82</v>
      </c>
      <c r="M3" s="76" t="s">
        <v>83</v>
      </c>
      <c r="N3" s="76" t="s">
        <v>174</v>
      </c>
      <c r="O3" s="76" t="s">
        <v>182</v>
      </c>
      <c r="P3" s="76" t="s">
        <v>183</v>
      </c>
      <c r="Q3" s="76" t="s">
        <v>184</v>
      </c>
      <c r="R3" s="76" t="s">
        <v>187</v>
      </c>
      <c r="S3" s="76" t="s">
        <v>194</v>
      </c>
      <c r="T3" s="76" t="s">
        <v>195</v>
      </c>
      <c r="U3" s="76" t="s">
        <v>202</v>
      </c>
      <c r="V3" s="80" t="s">
        <v>255</v>
      </c>
      <c r="W3" s="80" t="s">
        <v>666</v>
      </c>
      <c r="X3" s="80" t="s">
        <v>667</v>
      </c>
      <c r="Y3" s="80" t="s">
        <v>668</v>
      </c>
      <c r="Z3" s="80" t="s">
        <v>673</v>
      </c>
      <c r="AA3" s="80" t="s">
        <v>680</v>
      </c>
      <c r="AB3" s="80" t="s">
        <v>681</v>
      </c>
      <c r="AC3" s="80" t="s">
        <v>682</v>
      </c>
      <c r="AD3" s="80" t="s">
        <v>684</v>
      </c>
      <c r="AE3" s="80" t="s">
        <v>689</v>
      </c>
      <c r="AF3" s="80" t="s">
        <v>690</v>
      </c>
      <c r="AG3" s="80" t="s">
        <v>691</v>
      </c>
    </row>
    <row r="4" spans="1:33" ht="14.1" customHeight="1" x14ac:dyDescent="0.2">
      <c r="A4" s="133" t="s">
        <v>84</v>
      </c>
      <c r="B4" s="133"/>
      <c r="C4" s="50">
        <v>60696</v>
      </c>
      <c r="D4" s="50">
        <v>61207</v>
      </c>
      <c r="E4" s="78">
        <f>指標・旧真岡市!E4+指標・旧二宮町!E4</f>
        <v>78821</v>
      </c>
      <c r="F4" s="78">
        <f>指標・旧真岡市!F4+指標・旧二宮町!F4</f>
        <v>78911</v>
      </c>
      <c r="G4" s="78">
        <f>指標・旧真岡市!G4+指標・旧二宮町!G4</f>
        <v>78932</v>
      </c>
      <c r="H4" s="78">
        <f>指標・旧真岡市!H4+指標・旧二宮町!H4</f>
        <v>78969</v>
      </c>
      <c r="I4" s="78">
        <f>指標・旧真岡市!I4+指標・旧二宮町!I4</f>
        <v>78982</v>
      </c>
      <c r="J4" s="78">
        <f>指標・旧真岡市!J4+指標・旧二宮町!J4</f>
        <v>78964</v>
      </c>
      <c r="K4" s="78">
        <f>指標・旧真岡市!K4+指標・旧二宮町!K4</f>
        <v>78962</v>
      </c>
      <c r="L4" s="78">
        <f>指標・旧真岡市!L4+指標・旧二宮町!L4</f>
        <v>79027</v>
      </c>
      <c r="M4" s="78">
        <f>指標・旧真岡市!M4+指標・旧二宮町!M4</f>
        <v>79027</v>
      </c>
      <c r="N4" s="78">
        <f>指標・旧真岡市!N4+指標・旧二宮町!N4</f>
        <v>79209</v>
      </c>
      <c r="O4" s="78">
        <f>指標・旧真岡市!O4+指標・旧二宮町!O4</f>
        <v>79304</v>
      </c>
      <c r="P4" s="78">
        <f>指標・旧真岡市!P4+指標・旧二宮町!P4</f>
        <v>79331</v>
      </c>
      <c r="Q4" s="78">
        <f>指標・旧真岡市!Q4+指標・旧二宮町!Q4</f>
        <v>79407</v>
      </c>
      <c r="R4" s="78">
        <f>指標・旧真岡市!R4+指標・旧二宮町!R4</f>
        <v>79503</v>
      </c>
      <c r="S4" s="78">
        <f>指標・旧真岡市!S4+指標・旧二宮町!S4</f>
        <v>79667</v>
      </c>
      <c r="T4" s="78">
        <f>指標・旧真岡市!T4+指標・旧二宮町!T4</f>
        <v>79635</v>
      </c>
      <c r="U4" s="78">
        <f>指標・旧真岡市!U4+指標・旧二宮町!U4</f>
        <v>79371</v>
      </c>
      <c r="V4" s="50">
        <v>79468</v>
      </c>
      <c r="W4" s="50">
        <v>79351</v>
      </c>
      <c r="X4" s="50">
        <v>79364</v>
      </c>
      <c r="Y4" s="50">
        <v>78879</v>
      </c>
      <c r="Z4" s="50">
        <v>81494</v>
      </c>
      <c r="AA4" s="50">
        <v>81364</v>
      </c>
      <c r="AB4" s="50">
        <v>81311</v>
      </c>
      <c r="AC4" s="50">
        <v>80907</v>
      </c>
      <c r="AD4" s="120">
        <v>81057</v>
      </c>
      <c r="AE4" s="120">
        <v>80927</v>
      </c>
      <c r="AF4" s="120">
        <v>80793</v>
      </c>
      <c r="AG4" s="120">
        <v>80395</v>
      </c>
    </row>
    <row r="5" spans="1:33" ht="14.1" customHeight="1" x14ac:dyDescent="0.2">
      <c r="A5" s="134" t="s">
        <v>13</v>
      </c>
      <c r="B5" s="52" t="s">
        <v>21</v>
      </c>
      <c r="C5" s="53">
        <v>17056112</v>
      </c>
      <c r="D5" s="53">
        <v>17679907</v>
      </c>
      <c r="E5" s="79">
        <f>指標・旧真岡市!E5+指標・旧二宮町!E5</f>
        <v>24141713</v>
      </c>
      <c r="F5" s="79">
        <f>指標・旧真岡市!F5+指標・旧二宮町!F5</f>
        <v>26576449</v>
      </c>
      <c r="G5" s="79">
        <f>指標・旧真岡市!G5+指標・旧二宮町!G5</f>
        <v>27199069</v>
      </c>
      <c r="H5" s="79">
        <f>指標・旧真岡市!H5+指標・旧二宮町!H5</f>
        <v>26303215</v>
      </c>
      <c r="I5" s="79">
        <f>指標・旧真岡市!I5+指標・旧二宮町!I5</f>
        <v>29002386</v>
      </c>
      <c r="J5" s="79">
        <f>指標・旧真岡市!J5+指標・旧二宮町!J5</f>
        <v>30181054</v>
      </c>
      <c r="K5" s="79">
        <f>指標・旧真岡市!K5+指標・旧二宮町!K5</f>
        <v>32050906</v>
      </c>
      <c r="L5" s="79">
        <f>指標・旧真岡市!L5+指標・旧二宮町!L5</f>
        <v>30369510</v>
      </c>
      <c r="M5" s="79">
        <f>指標・旧真岡市!M5+指標・旧二宮町!M5</f>
        <v>32273360</v>
      </c>
      <c r="N5" s="79">
        <f>指標・旧真岡市!N5+指標・旧二宮町!N5</f>
        <v>30905143</v>
      </c>
      <c r="O5" s="79">
        <f>指標・旧真岡市!O5+指標・旧二宮町!O5</f>
        <v>29577911</v>
      </c>
      <c r="P5" s="79">
        <f>指標・旧真岡市!P5+指標・旧二宮町!P5</f>
        <v>29187794</v>
      </c>
      <c r="Q5" s="79">
        <f>指標・旧真岡市!Q5+指標・旧二宮町!Q5</f>
        <v>28831197</v>
      </c>
      <c r="R5" s="79">
        <f>指標・旧真岡市!R5+指標・旧二宮町!R5</f>
        <v>28246350</v>
      </c>
      <c r="S5" s="79">
        <f>指標・旧真岡市!S5+指標・旧二宮町!S5</f>
        <v>28203347</v>
      </c>
      <c r="T5" s="79">
        <f>指標・旧真岡市!T5+指標・旧二宮町!T5</f>
        <v>28592622</v>
      </c>
      <c r="U5" s="79">
        <f>指標・旧真岡市!U5+指標・旧二宮町!U5</f>
        <v>29416230</v>
      </c>
      <c r="V5" s="55">
        <v>34001215</v>
      </c>
      <c r="W5" s="55">
        <v>31567201</v>
      </c>
      <c r="X5" s="55">
        <v>32352612</v>
      </c>
      <c r="Y5" s="55">
        <v>33784100</v>
      </c>
      <c r="Z5" s="55">
        <v>33860536</v>
      </c>
      <c r="AA5" s="107">
        <v>35107109</v>
      </c>
      <c r="AB5" s="107">
        <v>33350699</v>
      </c>
      <c r="AC5" s="107">
        <v>33022973</v>
      </c>
      <c r="AD5" s="121">
        <v>36143588</v>
      </c>
      <c r="AE5" s="121">
        <v>33863611</v>
      </c>
      <c r="AF5" s="121">
        <v>33875704</v>
      </c>
      <c r="AG5" s="121">
        <v>37486914</v>
      </c>
    </row>
    <row r="6" spans="1:33" ht="14.1" customHeight="1" x14ac:dyDescent="0.2">
      <c r="A6" s="134"/>
      <c r="B6" s="52" t="s">
        <v>22</v>
      </c>
      <c r="C6" s="53">
        <v>16455823</v>
      </c>
      <c r="D6" s="53">
        <v>16758385</v>
      </c>
      <c r="E6" s="79">
        <f>指標・旧真岡市!E6+指標・旧二宮町!E6</f>
        <v>23262709</v>
      </c>
      <c r="F6" s="79">
        <f>指標・旧真岡市!F6+指標・旧二宮町!F6</f>
        <v>25629968</v>
      </c>
      <c r="G6" s="79">
        <f>指標・旧真岡市!G6+指標・旧二宮町!G6</f>
        <v>26178217</v>
      </c>
      <c r="H6" s="79">
        <f>指標・旧真岡市!H6+指標・旧二宮町!H6</f>
        <v>24779831</v>
      </c>
      <c r="I6" s="79">
        <f>指標・旧真岡市!I6+指標・旧二宮町!I6</f>
        <v>27766554</v>
      </c>
      <c r="J6" s="79">
        <f>指標・旧真岡市!J6+指標・旧二宮町!J6</f>
        <v>28703709</v>
      </c>
      <c r="K6" s="79">
        <f>指標・旧真岡市!K6+指標・旧二宮町!K6</f>
        <v>30474344</v>
      </c>
      <c r="L6" s="79">
        <f>指標・旧真岡市!L6+指標・旧二宮町!L6</f>
        <v>29291920</v>
      </c>
      <c r="M6" s="79">
        <f>指標・旧真岡市!M6+指標・旧二宮町!M6</f>
        <v>31429714</v>
      </c>
      <c r="N6" s="79">
        <f>指標・旧真岡市!N6+指標・旧二宮町!N6</f>
        <v>29601597</v>
      </c>
      <c r="O6" s="79">
        <f>指標・旧真岡市!O6+指標・旧二宮町!O6</f>
        <v>28326394</v>
      </c>
      <c r="P6" s="79">
        <f>指標・旧真岡市!P6+指標・旧二宮町!P6</f>
        <v>27580633</v>
      </c>
      <c r="Q6" s="79">
        <f>指標・旧真岡市!Q6+指標・旧二宮町!Q6</f>
        <v>26808135</v>
      </c>
      <c r="R6" s="79">
        <f>指標・旧真岡市!R6+指標・旧二宮町!R6</f>
        <v>25897704</v>
      </c>
      <c r="S6" s="79">
        <f>指標・旧真岡市!S6+指標・旧二宮町!S6</f>
        <v>25950896</v>
      </c>
      <c r="T6" s="79">
        <f>指標・旧真岡市!T6+指標・旧二宮町!T6</f>
        <v>26398905</v>
      </c>
      <c r="U6" s="79">
        <f>指標・旧真岡市!U6+指標・旧二宮町!U6</f>
        <v>27167776</v>
      </c>
      <c r="V6" s="55">
        <v>30277958</v>
      </c>
      <c r="W6" s="55">
        <v>29501283</v>
      </c>
      <c r="X6" s="55">
        <v>29735664</v>
      </c>
      <c r="Y6" s="55">
        <v>30261497</v>
      </c>
      <c r="Z6" s="55">
        <v>31365242</v>
      </c>
      <c r="AA6" s="107">
        <v>32843877</v>
      </c>
      <c r="AB6" s="107">
        <v>31079916</v>
      </c>
      <c r="AC6" s="107">
        <v>30981834</v>
      </c>
      <c r="AD6" s="121">
        <v>34397248</v>
      </c>
      <c r="AE6" s="121">
        <v>31883357</v>
      </c>
      <c r="AF6" s="121">
        <v>31479664</v>
      </c>
      <c r="AG6" s="121">
        <v>35595430</v>
      </c>
    </row>
    <row r="7" spans="1:33" ht="14.1" customHeight="1" x14ac:dyDescent="0.2">
      <c r="A7" s="134"/>
      <c r="B7" s="52" t="s">
        <v>23</v>
      </c>
      <c r="C7" s="54">
        <f>+C5-C6</f>
        <v>600289</v>
      </c>
      <c r="D7" s="54">
        <f>+D5-D6</f>
        <v>921522</v>
      </c>
      <c r="E7" s="79">
        <f>指標・旧真岡市!E7+指標・旧二宮町!E7</f>
        <v>879004</v>
      </c>
      <c r="F7" s="79">
        <f>指標・旧真岡市!F7+指標・旧二宮町!F7</f>
        <v>946481</v>
      </c>
      <c r="G7" s="79">
        <f>指標・旧真岡市!G7+指標・旧二宮町!G7</f>
        <v>1020852</v>
      </c>
      <c r="H7" s="79">
        <f>指標・旧真岡市!H7+指標・旧二宮町!H7</f>
        <v>1523384</v>
      </c>
      <c r="I7" s="79">
        <f>指標・旧真岡市!I7+指標・旧二宮町!I7</f>
        <v>1235832</v>
      </c>
      <c r="J7" s="79">
        <f>指標・旧真岡市!J7+指標・旧二宮町!J7</f>
        <v>1477345</v>
      </c>
      <c r="K7" s="79">
        <f>指標・旧真岡市!K7+指標・旧二宮町!K7</f>
        <v>1576562</v>
      </c>
      <c r="L7" s="79">
        <f>指標・旧真岡市!L7+指標・旧二宮町!L7</f>
        <v>1077590</v>
      </c>
      <c r="M7" s="79">
        <f>指標・旧真岡市!M7+指標・旧二宮町!M7</f>
        <v>843646</v>
      </c>
      <c r="N7" s="79">
        <f>指標・旧真岡市!N7+指標・旧二宮町!N7</f>
        <v>1303546</v>
      </c>
      <c r="O7" s="79">
        <f>指標・旧真岡市!O7+指標・旧二宮町!O7</f>
        <v>1251517</v>
      </c>
      <c r="P7" s="79">
        <f>指標・旧真岡市!P7+指標・旧二宮町!P7</f>
        <v>1607161</v>
      </c>
      <c r="Q7" s="79">
        <f>指標・旧真岡市!Q7+指標・旧二宮町!Q7</f>
        <v>2023062</v>
      </c>
      <c r="R7" s="79">
        <f>指標・旧真岡市!R7+指標・旧二宮町!R7</f>
        <v>2348646</v>
      </c>
      <c r="S7" s="79">
        <f>指標・旧真岡市!S7+指標・旧二宮町!S7</f>
        <v>2252451</v>
      </c>
      <c r="T7" s="79">
        <f>指標・旧真岡市!T7+指標・旧二宮町!T7</f>
        <v>2193717</v>
      </c>
      <c r="U7" s="79">
        <f>指標・旧真岡市!U7+指標・旧二宮町!U7</f>
        <v>2248454</v>
      </c>
      <c r="V7" s="54">
        <v>3723257</v>
      </c>
      <c r="W7" s="54">
        <v>2065918</v>
      </c>
      <c r="X7" s="54">
        <v>2616948</v>
      </c>
      <c r="Y7" s="54">
        <v>3522603</v>
      </c>
      <c r="Z7" s="54">
        <v>2495294</v>
      </c>
      <c r="AA7" s="54">
        <v>2263232</v>
      </c>
      <c r="AB7" s="54">
        <v>2270783</v>
      </c>
      <c r="AC7" s="54">
        <v>2041139</v>
      </c>
      <c r="AD7" s="122">
        <v>1746340</v>
      </c>
      <c r="AE7" s="122">
        <v>1980254</v>
      </c>
      <c r="AF7" s="122">
        <v>2396040</v>
      </c>
      <c r="AG7" s="122">
        <v>1891484</v>
      </c>
    </row>
    <row r="8" spans="1:33" ht="14.1" customHeight="1" x14ac:dyDescent="0.2">
      <c r="A8" s="134"/>
      <c r="B8" s="52" t="s">
        <v>24</v>
      </c>
      <c r="C8" s="53">
        <v>22800</v>
      </c>
      <c r="D8" s="53">
        <v>0</v>
      </c>
      <c r="E8" s="79">
        <f>指標・旧真岡市!E8+指標・旧二宮町!E8</f>
        <v>126353</v>
      </c>
      <c r="F8" s="79">
        <f>指標・旧真岡市!F8+指標・旧二宮町!F8</f>
        <v>130641</v>
      </c>
      <c r="G8" s="79">
        <f>指標・旧真岡市!G8+指標・旧二宮町!G8</f>
        <v>150877</v>
      </c>
      <c r="H8" s="79">
        <f>指標・旧真岡市!H8+指標・旧二宮町!H8</f>
        <v>207737</v>
      </c>
      <c r="I8" s="79">
        <f>指標・旧真岡市!I8+指標・旧二宮町!I8</f>
        <v>85178</v>
      </c>
      <c r="J8" s="79">
        <f>指標・旧真岡市!J8+指標・旧二宮町!J8</f>
        <v>239190</v>
      </c>
      <c r="K8" s="79">
        <f>指標・旧真岡市!K8+指標・旧二宮町!K8</f>
        <v>440270</v>
      </c>
      <c r="L8" s="79">
        <f>指標・旧真岡市!L8+指標・旧二宮町!L8</f>
        <v>420197</v>
      </c>
      <c r="M8" s="79">
        <f>指標・旧真岡市!M8+指標・旧二宮町!M8</f>
        <v>158586</v>
      </c>
      <c r="N8" s="79">
        <f>指標・旧真岡市!N8+指標・旧二宮町!N8</f>
        <v>114558</v>
      </c>
      <c r="O8" s="79">
        <f>指標・旧真岡市!O8+指標・旧二宮町!O8</f>
        <v>131279</v>
      </c>
      <c r="P8" s="79">
        <f>指標・旧真岡市!P8+指標・旧二宮町!P8</f>
        <v>139390</v>
      </c>
      <c r="Q8" s="79">
        <f>指標・旧真岡市!Q8+指標・旧二宮町!Q8</f>
        <v>27956</v>
      </c>
      <c r="R8" s="79">
        <f>指標・旧真岡市!R8+指標・旧二宮町!R8</f>
        <v>77416</v>
      </c>
      <c r="S8" s="79">
        <f>指標・旧真岡市!S8+指標・旧二宮町!S8</f>
        <v>238600</v>
      </c>
      <c r="T8" s="79">
        <f>指標・旧真岡市!T8+指標・旧二宮町!T8</f>
        <v>183881</v>
      </c>
      <c r="U8" s="79">
        <f>指標・旧真岡市!U8+指標・旧二宮町!U8</f>
        <v>135650</v>
      </c>
      <c r="V8" s="55">
        <v>1158729</v>
      </c>
      <c r="W8" s="55">
        <v>217253</v>
      </c>
      <c r="X8" s="55">
        <v>1210222</v>
      </c>
      <c r="Y8" s="55">
        <v>601940</v>
      </c>
      <c r="Z8" s="55">
        <v>345518</v>
      </c>
      <c r="AA8" s="107">
        <v>484826</v>
      </c>
      <c r="AB8" s="107">
        <v>500349</v>
      </c>
      <c r="AC8" s="54">
        <v>219394</v>
      </c>
      <c r="AD8" s="122">
        <v>318814</v>
      </c>
      <c r="AE8" s="122">
        <v>374988</v>
      </c>
      <c r="AF8" s="122">
        <v>189881</v>
      </c>
      <c r="AG8" s="122">
        <v>692956</v>
      </c>
    </row>
    <row r="9" spans="1:33" ht="14.1" customHeight="1" x14ac:dyDescent="0.2">
      <c r="A9" s="134"/>
      <c r="B9" s="52" t="s">
        <v>25</v>
      </c>
      <c r="C9" s="54">
        <f>+C7-C8</f>
        <v>577489</v>
      </c>
      <c r="D9" s="54">
        <f>+D7-D8</f>
        <v>921522</v>
      </c>
      <c r="E9" s="79">
        <f>指標・旧真岡市!E9+指標・旧二宮町!E9</f>
        <v>752651</v>
      </c>
      <c r="F9" s="79">
        <f>指標・旧真岡市!F9+指標・旧二宮町!F9</f>
        <v>815840</v>
      </c>
      <c r="G9" s="79">
        <f>指標・旧真岡市!G9+指標・旧二宮町!G9</f>
        <v>869975</v>
      </c>
      <c r="H9" s="79">
        <f>指標・旧真岡市!H9+指標・旧二宮町!H9</f>
        <v>1315647</v>
      </c>
      <c r="I9" s="79">
        <f>指標・旧真岡市!I9+指標・旧二宮町!I9</f>
        <v>1150654</v>
      </c>
      <c r="J9" s="79">
        <f>指標・旧真岡市!J9+指標・旧二宮町!J9</f>
        <v>1238155</v>
      </c>
      <c r="K9" s="79">
        <f>指標・旧真岡市!K9+指標・旧二宮町!K9</f>
        <v>1136292</v>
      </c>
      <c r="L9" s="79">
        <f>指標・旧真岡市!L9+指標・旧二宮町!L9</f>
        <v>657393</v>
      </c>
      <c r="M9" s="79">
        <f>指標・旧真岡市!M9+指標・旧二宮町!M9</f>
        <v>685060</v>
      </c>
      <c r="N9" s="79">
        <f>指標・旧真岡市!N9+指標・旧二宮町!N9</f>
        <v>1188988</v>
      </c>
      <c r="O9" s="79">
        <f>指標・旧真岡市!O9+指標・旧二宮町!O9</f>
        <v>1120238</v>
      </c>
      <c r="P9" s="79">
        <f>指標・旧真岡市!P9+指標・旧二宮町!P9</f>
        <v>1467771</v>
      </c>
      <c r="Q9" s="79">
        <f>指標・旧真岡市!Q9+指標・旧二宮町!Q9</f>
        <v>1995106</v>
      </c>
      <c r="R9" s="79">
        <f>指標・旧真岡市!R9+指標・旧二宮町!R9</f>
        <v>2271230</v>
      </c>
      <c r="S9" s="79">
        <f>指標・旧真岡市!S9+指標・旧二宮町!S9</f>
        <v>2013851</v>
      </c>
      <c r="T9" s="79">
        <f>指標・旧真岡市!T9+指標・旧二宮町!T9</f>
        <v>2009836</v>
      </c>
      <c r="U9" s="79">
        <f>指標・旧真岡市!U9+指標・旧二宮町!U9</f>
        <v>2112804</v>
      </c>
      <c r="V9" s="54">
        <v>2564528</v>
      </c>
      <c r="W9" s="54">
        <v>1848665</v>
      </c>
      <c r="X9" s="54">
        <v>1406726</v>
      </c>
      <c r="Y9" s="54">
        <v>2920663</v>
      </c>
      <c r="Z9" s="54">
        <v>2149776</v>
      </c>
      <c r="AA9" s="54">
        <v>1778406</v>
      </c>
      <c r="AB9" s="54">
        <v>1770434</v>
      </c>
      <c r="AC9" s="54">
        <v>1821745</v>
      </c>
      <c r="AD9" s="122">
        <v>1427526</v>
      </c>
      <c r="AE9" s="122">
        <v>1605266</v>
      </c>
      <c r="AF9" s="122">
        <v>2206159</v>
      </c>
      <c r="AG9" s="122">
        <v>1198528</v>
      </c>
    </row>
    <row r="10" spans="1:33" ht="14.1" customHeight="1" x14ac:dyDescent="0.2">
      <c r="A10" s="134"/>
      <c r="B10" s="52" t="s">
        <v>26</v>
      </c>
      <c r="C10" s="55">
        <v>-207465</v>
      </c>
      <c r="D10" s="55">
        <v>344033</v>
      </c>
      <c r="E10" s="79">
        <f>指標・旧真岡市!E10+指標・旧二宮町!E10</f>
        <v>-438697</v>
      </c>
      <c r="F10" s="79">
        <f>指標・旧真岡市!F10+指標・旧二宮町!F10</f>
        <v>63189</v>
      </c>
      <c r="G10" s="79">
        <f>指標・旧真岡市!G10+指標・旧二宮町!G10</f>
        <v>54135</v>
      </c>
      <c r="H10" s="79">
        <f>指標・旧真岡市!H10+指標・旧二宮町!H10</f>
        <v>445672</v>
      </c>
      <c r="I10" s="79">
        <f>指標・旧真岡市!I10+指標・旧二宮町!I10</f>
        <v>-164993</v>
      </c>
      <c r="J10" s="79">
        <f>指標・旧真岡市!J10+指標・旧二宮町!J10</f>
        <v>87501</v>
      </c>
      <c r="K10" s="79">
        <f>指標・旧真岡市!K10+指標・旧二宮町!K10</f>
        <v>-101863</v>
      </c>
      <c r="L10" s="79">
        <f>指標・旧真岡市!L10+指標・旧二宮町!L10</f>
        <v>-478899</v>
      </c>
      <c r="M10" s="79">
        <f>指標・旧真岡市!M10+指標・旧二宮町!M10</f>
        <v>27667</v>
      </c>
      <c r="N10" s="79">
        <f>指標・旧真岡市!N10+指標・旧二宮町!N10</f>
        <v>503928</v>
      </c>
      <c r="O10" s="79">
        <f>指標・旧真岡市!O10+指標・旧二宮町!O10</f>
        <v>-68750</v>
      </c>
      <c r="P10" s="79">
        <f>指標・旧真岡市!P10+指標・旧二宮町!P10</f>
        <v>347533</v>
      </c>
      <c r="Q10" s="79">
        <f>指標・旧真岡市!Q10+指標・旧二宮町!Q10</f>
        <v>527335</v>
      </c>
      <c r="R10" s="79">
        <f>指標・旧真岡市!R10+指標・旧二宮町!R10</f>
        <v>276124</v>
      </c>
      <c r="S10" s="79">
        <f>指標・旧真岡市!S10+指標・旧二宮町!S10</f>
        <v>-257379</v>
      </c>
      <c r="T10" s="79">
        <f>指標・旧真岡市!T10+指標・旧二宮町!T10</f>
        <v>-4015</v>
      </c>
      <c r="U10" s="79">
        <f>指標・旧真岡市!U10+指標・旧二宮町!U10</f>
        <v>102968</v>
      </c>
      <c r="V10" s="55">
        <v>301087</v>
      </c>
      <c r="W10" s="55">
        <v>-715863</v>
      </c>
      <c r="X10" s="55">
        <v>-441939</v>
      </c>
      <c r="Y10" s="55">
        <v>1513937</v>
      </c>
      <c r="Z10" s="55">
        <v>-770887</v>
      </c>
      <c r="AA10" s="107">
        <v>-371370</v>
      </c>
      <c r="AB10" s="107">
        <v>-7972</v>
      </c>
      <c r="AC10" s="107">
        <v>51311</v>
      </c>
      <c r="AD10" s="121">
        <v>-394219</v>
      </c>
      <c r="AE10" s="121">
        <v>177740</v>
      </c>
      <c r="AF10" s="121">
        <v>600893</v>
      </c>
      <c r="AG10" s="121">
        <v>-1007631</v>
      </c>
    </row>
    <row r="11" spans="1:33" ht="14.1" customHeight="1" x14ac:dyDescent="0.2">
      <c r="A11" s="134"/>
      <c r="B11" s="52" t="s">
        <v>27</v>
      </c>
      <c r="C11" s="53">
        <v>25000</v>
      </c>
      <c r="D11" s="53">
        <v>37000</v>
      </c>
      <c r="E11" s="79">
        <f>指標・旧真岡市!E11+指標・旧二宮町!E11</f>
        <v>54546</v>
      </c>
      <c r="F11" s="79">
        <f>指標・旧真岡市!F11+指標・旧二宮町!F11</f>
        <v>55607</v>
      </c>
      <c r="G11" s="79">
        <f>指標・旧真岡市!G11+指標・旧二宮町!G11</f>
        <v>31699</v>
      </c>
      <c r="H11" s="79">
        <f>指標・旧真岡市!H11+指標・旧二宮町!H11</f>
        <v>18010</v>
      </c>
      <c r="I11" s="79">
        <f>指標・旧真岡市!I11+指標・旧二宮町!I11</f>
        <v>308796</v>
      </c>
      <c r="J11" s="79">
        <f>指標・旧真岡市!J11+指標・旧二宮町!J11</f>
        <v>4434</v>
      </c>
      <c r="K11" s="79">
        <f>指標・旧真岡市!K11+指標・旧二宮町!K11</f>
        <v>3584</v>
      </c>
      <c r="L11" s="79">
        <f>指標・旧真岡市!L11+指標・旧二宮町!L11</f>
        <v>3049</v>
      </c>
      <c r="M11" s="79">
        <f>指標・旧真岡市!M11+指標・旧二宮町!M11</f>
        <v>76960</v>
      </c>
      <c r="N11" s="79">
        <f>指標・旧真岡市!N11+指標・旧二宮町!N11</f>
        <v>211786</v>
      </c>
      <c r="O11" s="79">
        <f>指標・旧真岡市!O11+指標・旧二宮町!O11</f>
        <v>202077</v>
      </c>
      <c r="P11" s="79">
        <f>指標・旧真岡市!P11+指標・旧二宮町!P11</f>
        <v>101111</v>
      </c>
      <c r="Q11" s="79">
        <f>指標・旧真岡市!Q11+指標・旧二宮町!Q11</f>
        <v>51030</v>
      </c>
      <c r="R11" s="79">
        <f>指標・旧真岡市!R11+指標・旧二宮町!R11</f>
        <v>169052</v>
      </c>
      <c r="S11" s="79">
        <f>指標・旧真岡市!S11+指標・旧二宮町!S11</f>
        <v>841070</v>
      </c>
      <c r="T11" s="79">
        <f>指標・旧真岡市!T11+指標・旧二宮町!T11</f>
        <v>847757</v>
      </c>
      <c r="U11" s="79">
        <f>指標・旧真岡市!U11+指標・旧二宮町!U11</f>
        <v>204439</v>
      </c>
      <c r="V11" s="55">
        <v>486779</v>
      </c>
      <c r="W11" s="55">
        <v>2848</v>
      </c>
      <c r="X11" s="55">
        <v>133369</v>
      </c>
      <c r="Y11" s="55">
        <v>1071</v>
      </c>
      <c r="Z11" s="55">
        <v>201374</v>
      </c>
      <c r="AA11" s="107">
        <v>301329</v>
      </c>
      <c r="AB11" s="107">
        <v>101644</v>
      </c>
      <c r="AC11" s="107">
        <v>401746</v>
      </c>
      <c r="AD11" s="121">
        <v>1000660</v>
      </c>
      <c r="AE11" s="121">
        <v>448</v>
      </c>
      <c r="AF11" s="121">
        <v>436</v>
      </c>
      <c r="AG11" s="121">
        <v>383</v>
      </c>
    </row>
    <row r="12" spans="1:33" ht="14.1" customHeight="1" x14ac:dyDescent="0.2">
      <c r="A12" s="134"/>
      <c r="B12" s="52" t="s">
        <v>28</v>
      </c>
      <c r="C12" s="53">
        <v>0</v>
      </c>
      <c r="D12" s="53">
        <v>0</v>
      </c>
      <c r="E12" s="79">
        <f>指標・旧真岡市!E12+指標・旧二宮町!E12</f>
        <v>0</v>
      </c>
      <c r="F12" s="79">
        <f>指標・旧真岡市!F12+指標・旧二宮町!F12</f>
        <v>0</v>
      </c>
      <c r="G12" s="79">
        <f>指標・旧真岡市!G12+指標・旧二宮町!G12</f>
        <v>0</v>
      </c>
      <c r="H12" s="79">
        <f>指標・旧真岡市!H12+指標・旧二宮町!H12</f>
        <v>0</v>
      </c>
      <c r="I12" s="79">
        <f>指標・旧真岡市!I12+指標・旧二宮町!I12</f>
        <v>0</v>
      </c>
      <c r="J12" s="79">
        <f>指標・旧真岡市!J12+指標・旧二宮町!J12</f>
        <v>0</v>
      </c>
      <c r="K12" s="79">
        <f>指標・旧真岡市!K12+指標・旧二宮町!K12</f>
        <v>0</v>
      </c>
      <c r="L12" s="79">
        <f>指標・旧真岡市!L12+指標・旧二宮町!L12</f>
        <v>0</v>
      </c>
      <c r="M12" s="79">
        <f>指標・旧真岡市!M12+指標・旧二宮町!M12</f>
        <v>0</v>
      </c>
      <c r="N12" s="79">
        <f>指標・旧真岡市!N12+指標・旧二宮町!N12</f>
        <v>0</v>
      </c>
      <c r="O12" s="79">
        <f>指標・旧真岡市!O12+指標・旧二宮町!O12</f>
        <v>0</v>
      </c>
      <c r="P12" s="79">
        <f>指標・旧真岡市!P12+指標・旧二宮町!P12</f>
        <v>1</v>
      </c>
      <c r="Q12" s="79">
        <f>指標・旧真岡市!Q12+指標・旧二宮町!Q12</f>
        <v>0</v>
      </c>
      <c r="R12" s="79">
        <f>指標・旧真岡市!R12+指標・旧二宮町!R12</f>
        <v>1</v>
      </c>
      <c r="S12" s="79">
        <f>指標・旧真岡市!S12+指標・旧二宮町!S12</f>
        <v>1</v>
      </c>
      <c r="T12" s="79">
        <f>指標・旧真岡市!T12+指標・旧二宮町!T12</f>
        <v>0</v>
      </c>
      <c r="U12" s="79">
        <f>指標・旧真岡市!U12+指標・旧二宮町!U12</f>
        <v>0</v>
      </c>
      <c r="V12" s="55">
        <v>101984</v>
      </c>
      <c r="W12" s="55">
        <v>526</v>
      </c>
      <c r="X12" s="98" t="s">
        <v>671</v>
      </c>
      <c r="Y12" s="98" t="s">
        <v>670</v>
      </c>
      <c r="Z12" s="98" t="s">
        <v>670</v>
      </c>
      <c r="AA12" s="108" t="s">
        <v>670</v>
      </c>
      <c r="AB12" s="108" t="s">
        <v>670</v>
      </c>
      <c r="AC12" s="108">
        <v>0</v>
      </c>
      <c r="AD12" s="123">
        <v>0</v>
      </c>
      <c r="AE12" s="123">
        <v>0</v>
      </c>
      <c r="AF12" s="123">
        <v>0</v>
      </c>
      <c r="AG12" s="123">
        <v>0</v>
      </c>
    </row>
    <row r="13" spans="1:33" ht="14.1" customHeight="1" x14ac:dyDescent="0.2">
      <c r="A13" s="134"/>
      <c r="B13" s="52" t="s">
        <v>29</v>
      </c>
      <c r="C13" s="53">
        <v>50000</v>
      </c>
      <c r="D13" s="53">
        <v>0</v>
      </c>
      <c r="E13" s="79">
        <f>指標・旧真岡市!E13+指標・旧二宮町!E13</f>
        <v>0</v>
      </c>
      <c r="F13" s="79">
        <f>指標・旧真岡市!F13+指標・旧二宮町!F13</f>
        <v>340000</v>
      </c>
      <c r="G13" s="79">
        <f>指標・旧真岡市!G13+指標・旧二宮町!G13</f>
        <v>176630</v>
      </c>
      <c r="H13" s="79">
        <f>指標・旧真岡市!H13+指標・旧二宮町!H13</f>
        <v>0</v>
      </c>
      <c r="I13" s="79">
        <f>指標・旧真岡市!I13+指標・旧二宮町!I13</f>
        <v>0</v>
      </c>
      <c r="J13" s="79">
        <f>指標・旧真岡市!J13+指標・旧二宮町!J13</f>
        <v>0</v>
      </c>
      <c r="K13" s="79">
        <f>指標・旧真岡市!K13+指標・旧二宮町!K13</f>
        <v>210000</v>
      </c>
      <c r="L13" s="79">
        <f>指標・旧真岡市!L13+指標・旧二宮町!L13</f>
        <v>220000</v>
      </c>
      <c r="M13" s="79">
        <f>指標・旧真岡市!M13+指標・旧二宮町!M13</f>
        <v>0</v>
      </c>
      <c r="N13" s="79">
        <f>指標・旧真岡市!N13+指標・旧二宮町!N13</f>
        <v>10181</v>
      </c>
      <c r="O13" s="79">
        <f>指標・旧真岡市!O13+指標・旧二宮町!O13</f>
        <v>0</v>
      </c>
      <c r="P13" s="79">
        <f>指標・旧真岡市!P13+指標・旧二宮町!P13</f>
        <v>10001</v>
      </c>
      <c r="Q13" s="79">
        <f>指標・旧真岡市!Q13+指標・旧二宮町!Q13</f>
        <v>160000</v>
      </c>
      <c r="R13" s="79">
        <f>指標・旧真岡市!R13+指標・旧二宮町!R13</f>
        <v>1</v>
      </c>
      <c r="S13" s="79">
        <f>指標・旧真岡市!S13+指標・旧二宮町!S13</f>
        <v>1</v>
      </c>
      <c r="T13" s="79">
        <f>指標・旧真岡市!T13+指標・旧二宮町!T13</f>
        <v>0</v>
      </c>
      <c r="U13" s="79">
        <f>指標・旧真岡市!U13+指標・旧二宮町!U13</f>
        <v>302969</v>
      </c>
      <c r="V13" s="55">
        <v>219432</v>
      </c>
      <c r="W13" s="55">
        <v>400000</v>
      </c>
      <c r="X13" s="55">
        <v>168000</v>
      </c>
      <c r="Y13" s="98" t="s">
        <v>670</v>
      </c>
      <c r="Z13" s="98" t="s">
        <v>670</v>
      </c>
      <c r="AA13" s="108">
        <v>16642</v>
      </c>
      <c r="AB13" s="108" t="s">
        <v>670</v>
      </c>
      <c r="AC13" s="108">
        <v>0</v>
      </c>
      <c r="AD13" s="123">
        <v>0</v>
      </c>
      <c r="AE13" s="123">
        <v>0</v>
      </c>
      <c r="AF13" s="123">
        <v>312500</v>
      </c>
      <c r="AG13" s="123">
        <v>0</v>
      </c>
    </row>
    <row r="14" spans="1:33" ht="14.1" customHeight="1" x14ac:dyDescent="0.2">
      <c r="A14" s="134"/>
      <c r="B14" s="52" t="s">
        <v>30</v>
      </c>
      <c r="C14" s="54">
        <f>+C10+C11+C12-C13</f>
        <v>-232465</v>
      </c>
      <c r="D14" s="54">
        <f>+D10+D11+D12-D13</f>
        <v>381033</v>
      </c>
      <c r="E14" s="79">
        <f>指標・旧真岡市!E14+指標・旧二宮町!E14</f>
        <v>-384151</v>
      </c>
      <c r="F14" s="79">
        <f>指標・旧真岡市!F14+指標・旧二宮町!F14</f>
        <v>-221204</v>
      </c>
      <c r="G14" s="79">
        <f>指標・旧真岡市!G14+指標・旧二宮町!G14</f>
        <v>-90796</v>
      </c>
      <c r="H14" s="79">
        <f>指標・旧真岡市!H14+指標・旧二宮町!H14</f>
        <v>463682</v>
      </c>
      <c r="I14" s="79">
        <f>指標・旧真岡市!I14+指標・旧二宮町!I14</f>
        <v>143803</v>
      </c>
      <c r="J14" s="79">
        <f>指標・旧真岡市!J14+指標・旧二宮町!J14</f>
        <v>91935</v>
      </c>
      <c r="K14" s="79">
        <f>指標・旧真岡市!K14+指標・旧二宮町!K14</f>
        <v>-308279</v>
      </c>
      <c r="L14" s="79">
        <f>指標・旧真岡市!L14+指標・旧二宮町!L14</f>
        <v>-695850</v>
      </c>
      <c r="M14" s="79">
        <f>指標・旧真岡市!M14+指標・旧二宮町!M14</f>
        <v>104627</v>
      </c>
      <c r="N14" s="79">
        <f>指標・旧真岡市!N14+指標・旧二宮町!N14</f>
        <v>705533</v>
      </c>
      <c r="O14" s="79">
        <f>指標・旧真岡市!O14+指標・旧二宮町!O14</f>
        <v>133327</v>
      </c>
      <c r="P14" s="79">
        <f>指標・旧真岡市!P14+指標・旧二宮町!P14</f>
        <v>438644</v>
      </c>
      <c r="Q14" s="79">
        <f>指標・旧真岡市!Q14+指標・旧二宮町!Q14</f>
        <v>418365</v>
      </c>
      <c r="R14" s="79">
        <f>指標・旧真岡市!R14+指標・旧二宮町!R14</f>
        <v>445176</v>
      </c>
      <c r="S14" s="79">
        <f>指標・旧真岡市!S14+指標・旧二宮町!S14</f>
        <v>583691</v>
      </c>
      <c r="T14" s="79">
        <f>指標・旧真岡市!T14+指標・旧二宮町!T14</f>
        <v>843742</v>
      </c>
      <c r="U14" s="79">
        <f>指標・旧真岡市!U14+指標・旧二宮町!U14</f>
        <v>4438</v>
      </c>
      <c r="V14" s="54">
        <v>670418</v>
      </c>
      <c r="W14" s="54">
        <v>-1112489</v>
      </c>
      <c r="X14" s="54">
        <v>-476570</v>
      </c>
      <c r="Y14" s="54">
        <v>1515008</v>
      </c>
      <c r="Z14" s="54">
        <v>-569513</v>
      </c>
      <c r="AA14" s="54">
        <v>-86683</v>
      </c>
      <c r="AB14" s="54">
        <v>93672</v>
      </c>
      <c r="AC14" s="54">
        <v>453057</v>
      </c>
      <c r="AD14" s="122">
        <v>606441</v>
      </c>
      <c r="AE14" s="122">
        <v>178188</v>
      </c>
      <c r="AF14" s="122">
        <v>288829</v>
      </c>
      <c r="AG14" s="122">
        <v>-1007248</v>
      </c>
    </row>
    <row r="15" spans="1:33" ht="14.1" customHeight="1" x14ac:dyDescent="0.2">
      <c r="A15" s="134"/>
      <c r="B15" s="3" t="s">
        <v>31</v>
      </c>
      <c r="C15" s="56">
        <f t="shared" ref="C15:V15" si="0">+C9/C19*100</f>
        <v>5.9458228949120908</v>
      </c>
      <c r="D15" s="56">
        <f t="shared" si="0"/>
        <v>9.0996031719778028</v>
      </c>
      <c r="E15" s="81">
        <f t="shared" si="0"/>
        <v>5.398520994419659</v>
      </c>
      <c r="F15" s="81">
        <f t="shared" si="0"/>
        <v>5.4251981782654797</v>
      </c>
      <c r="G15" s="81">
        <f t="shared" si="0"/>
        <v>5.6973311296907658</v>
      </c>
      <c r="H15" s="81">
        <f t="shared" si="0"/>
        <v>8.5112082773395485</v>
      </c>
      <c r="I15" s="81">
        <f t="shared" si="0"/>
        <v>7.1490293284079867</v>
      </c>
      <c r="J15" s="81">
        <f t="shared" si="0"/>
        <v>7.3249722360328855</v>
      </c>
      <c r="K15" s="81">
        <f t="shared" si="0"/>
        <v>6.5991595899769191</v>
      </c>
      <c r="L15" s="81">
        <f t="shared" si="0"/>
        <v>3.6974795115045485</v>
      </c>
      <c r="M15" s="81">
        <f t="shared" si="0"/>
        <v>3.8434772422116654</v>
      </c>
      <c r="N15" s="81">
        <f t="shared" si="0"/>
        <v>6.6714289217161911</v>
      </c>
      <c r="O15" s="81">
        <f t="shared" si="0"/>
        <v>6.3405720301509385</v>
      </c>
      <c r="P15" s="81">
        <f t="shared" si="0"/>
        <v>8.695844076963354</v>
      </c>
      <c r="Q15" s="81">
        <f t="shared" si="0"/>
        <v>12.730177454987974</v>
      </c>
      <c r="R15" s="81">
        <f t="shared" si="0"/>
        <v>14.497899102670287</v>
      </c>
      <c r="S15" s="81">
        <f t="shared" si="0"/>
        <v>12.700869430636674</v>
      </c>
      <c r="T15" s="81">
        <f t="shared" si="0"/>
        <v>12.352459040574439</v>
      </c>
      <c r="U15" s="81">
        <f t="shared" si="0"/>
        <v>11.801816330056541</v>
      </c>
      <c r="V15" s="56">
        <f t="shared" si="0"/>
        <v>13.742166126479596</v>
      </c>
      <c r="W15" s="56">
        <f>+W9/W19*100</f>
        <v>10.546655958739528</v>
      </c>
      <c r="X15" s="56">
        <f>+X9/X19*100</f>
        <v>7.9544161064930012</v>
      </c>
      <c r="Y15" s="56">
        <f>+Y9/Y19*100</f>
        <v>16.820454420062752</v>
      </c>
      <c r="Z15" s="56">
        <f t="shared" ref="Z15:AC15" si="1">+Z9/Z19*100</f>
        <v>12.241575480678533</v>
      </c>
      <c r="AA15" s="56">
        <f t="shared" si="1"/>
        <v>9.9837685713664985</v>
      </c>
      <c r="AB15" s="56">
        <f t="shared" si="1"/>
        <v>10.123284531050308</v>
      </c>
      <c r="AC15" s="56">
        <f t="shared" si="1"/>
        <v>10.284719413962179</v>
      </c>
      <c r="AD15" s="56">
        <f t="shared" ref="AD15" si="2">+AD9/AD19*100</f>
        <v>8.0888225501045969</v>
      </c>
      <c r="AE15" s="56">
        <f t="shared" ref="AE15" si="3">+AE9/AE19*100</f>
        <v>9.1202108220612761</v>
      </c>
      <c r="AF15" s="56">
        <f t="shared" ref="AF15" si="4">+AF9/AF19*100</f>
        <v>12.497623583298759</v>
      </c>
      <c r="AG15" s="56">
        <f t="shared" ref="AG15" si="5">+AG9/AG19*100</f>
        <v>6.8006326908904642</v>
      </c>
    </row>
    <row r="16" spans="1:33" ht="14.1" customHeight="1" x14ac:dyDescent="0.2">
      <c r="A16" s="135" t="s">
        <v>32</v>
      </c>
      <c r="B16" s="135"/>
      <c r="C16" s="57">
        <v>6626070</v>
      </c>
      <c r="D16" s="58">
        <v>7088471</v>
      </c>
      <c r="E16" s="79">
        <f>指標・旧真岡市!E16+指標・旧二宮町!E16</f>
        <v>8732311</v>
      </c>
      <c r="F16" s="79">
        <f>指標・旧真岡市!F16+指標・旧二宮町!F16</f>
        <v>9284899</v>
      </c>
      <c r="G16" s="79">
        <f>指標・旧真岡市!G16+指標・旧二宮町!G16</f>
        <v>9980467</v>
      </c>
      <c r="H16" s="79">
        <f>指標・旧真岡市!H16+指標・旧二宮町!H16</f>
        <v>9966769</v>
      </c>
      <c r="I16" s="79">
        <f>指標・旧真岡市!I16+指標・旧二宮町!I16</f>
        <v>10079945</v>
      </c>
      <c r="J16" s="79">
        <f>指標・旧真岡市!J16+指標・旧二宮町!J16</f>
        <v>10385442</v>
      </c>
      <c r="K16" s="79">
        <f>指標・旧真岡市!K16+指標・旧二宮町!K16</f>
        <v>10625350</v>
      </c>
      <c r="L16" s="79">
        <f>指標・旧真岡市!L16+指標・旧二宮町!L16</f>
        <v>11145934</v>
      </c>
      <c r="M16" s="79">
        <f>指標・旧真岡市!M16+指標・旧二宮町!M16</f>
        <v>10613286</v>
      </c>
      <c r="N16" s="79">
        <f>指標・旧真岡市!N16+指標・旧二宮町!N16</f>
        <v>10416129</v>
      </c>
      <c r="O16" s="79">
        <f>指標・旧真岡市!O16+指標・旧二宮町!O16</f>
        <v>10732333</v>
      </c>
      <c r="P16" s="79">
        <f>指標・旧真岡市!P16+指標・旧二宮町!P16</f>
        <v>10218825</v>
      </c>
      <c r="Q16" s="79">
        <f>指標・旧真岡市!Q16+指標・旧二宮町!Q16</f>
        <v>9731016</v>
      </c>
      <c r="R16" s="79">
        <f>指標・旧真岡市!R16+指標・旧二宮町!R16</f>
        <v>10229247</v>
      </c>
      <c r="S16" s="79">
        <f>指標・旧真岡市!S16+指標・旧二宮町!S16</f>
        <v>10828768</v>
      </c>
      <c r="T16" s="79">
        <f>指標・旧真岡市!T16+指標・旧二宮町!T16</f>
        <v>11435400</v>
      </c>
      <c r="U16" s="79">
        <f>指標・旧真岡市!U16+指標・旧二宮町!U16</f>
        <v>12709256</v>
      </c>
      <c r="V16" s="58">
        <v>12667837</v>
      </c>
      <c r="W16" s="58">
        <v>11491873</v>
      </c>
      <c r="X16" s="58">
        <v>9933429</v>
      </c>
      <c r="Y16" s="58">
        <v>9784594</v>
      </c>
      <c r="Z16" s="58">
        <v>10043313</v>
      </c>
      <c r="AA16" s="58">
        <v>10293019</v>
      </c>
      <c r="AB16" s="58">
        <v>10067260</v>
      </c>
      <c r="AC16" s="58">
        <v>10675476</v>
      </c>
      <c r="AD16" s="124">
        <v>10904975</v>
      </c>
      <c r="AE16" s="124">
        <v>10851466</v>
      </c>
      <c r="AF16" s="124">
        <v>11172918</v>
      </c>
      <c r="AG16" s="124">
        <v>11173733</v>
      </c>
    </row>
    <row r="17" spans="1:33" ht="14.1" customHeight="1" x14ac:dyDescent="0.2">
      <c r="A17" s="135" t="s">
        <v>33</v>
      </c>
      <c r="B17" s="135"/>
      <c r="C17" s="57">
        <v>7571729</v>
      </c>
      <c r="D17" s="58">
        <v>7837549</v>
      </c>
      <c r="E17" s="79">
        <f>指標・旧真岡市!E17+指標・旧二宮町!E17</f>
        <v>11149783</v>
      </c>
      <c r="F17" s="79">
        <f>指標・旧真岡市!F17+指標・旧二宮町!F17</f>
        <v>12101279</v>
      </c>
      <c r="G17" s="79">
        <f>指標・旧真岡市!G17+指標・旧二宮町!G17</f>
        <v>12063431</v>
      </c>
      <c r="H17" s="79">
        <f>指標・旧真岡市!H17+指標・旧二宮町!H17</f>
        <v>12275460</v>
      </c>
      <c r="I17" s="79">
        <f>指標・旧真岡市!I17+指標・旧二宮町!I17</f>
        <v>12870546</v>
      </c>
      <c r="J17" s="79">
        <f>指標・旧真岡市!J17+指標・旧二宮町!J17</f>
        <v>13570592</v>
      </c>
      <c r="K17" s="79">
        <f>指標・旧真岡市!K17+指標・旧二宮町!K17</f>
        <v>13824964</v>
      </c>
      <c r="L17" s="79">
        <f>指標・旧真岡市!L17+指標・旧二宮町!L17</f>
        <v>14191493</v>
      </c>
      <c r="M17" s="79">
        <f>指標・旧真岡市!M17+指標・旧二宮町!M17</f>
        <v>14437932</v>
      </c>
      <c r="N17" s="79">
        <f>指標・旧真岡市!N17+指標・旧二宮町!N17</f>
        <v>14490496</v>
      </c>
      <c r="O17" s="79">
        <f>指標・旧真岡市!O17+指標・旧二宮町!O17</f>
        <v>14248429</v>
      </c>
      <c r="P17" s="79">
        <f>指標・旧真岡市!P17+指標・旧二宮町!P17</f>
        <v>13617220</v>
      </c>
      <c r="Q17" s="79">
        <f>指標・旧真岡市!Q17+指標・旧二宮町!Q17</f>
        <v>12637502</v>
      </c>
      <c r="R17" s="79">
        <f>指標・旧真岡市!R17+指標・旧二宮町!R17</f>
        <v>12420463</v>
      </c>
      <c r="S17" s="79">
        <f>指標・旧真岡市!S17+指標・旧二宮町!S17</f>
        <v>12511372</v>
      </c>
      <c r="T17" s="79">
        <f>指標・旧真岡市!T17+指標・旧二宮町!T17</f>
        <v>12673695</v>
      </c>
      <c r="U17" s="79">
        <f>指標・旧真岡市!U17+指標・旧二宮町!U17</f>
        <v>12482421</v>
      </c>
      <c r="V17" s="58">
        <v>12847911</v>
      </c>
      <c r="W17" s="58">
        <v>12383541</v>
      </c>
      <c r="X17" s="58">
        <v>12193441</v>
      </c>
      <c r="Y17" s="58">
        <v>12170524</v>
      </c>
      <c r="Z17" s="58">
        <v>12154215</v>
      </c>
      <c r="AA17" s="58">
        <v>12337384</v>
      </c>
      <c r="AB17" s="58">
        <v>12310070</v>
      </c>
      <c r="AC17" s="58">
        <v>12986456</v>
      </c>
      <c r="AD17" s="124">
        <v>13166592</v>
      </c>
      <c r="AE17" s="124">
        <v>13045949</v>
      </c>
      <c r="AF17" s="124">
        <v>13194056</v>
      </c>
      <c r="AG17" s="124">
        <v>13368846</v>
      </c>
    </row>
    <row r="18" spans="1:33" ht="14.1" customHeight="1" x14ac:dyDescent="0.2">
      <c r="A18" s="135" t="s">
        <v>34</v>
      </c>
      <c r="B18" s="135"/>
      <c r="C18" s="57">
        <v>8766857</v>
      </c>
      <c r="D18" s="58">
        <v>9381541</v>
      </c>
      <c r="E18" s="79">
        <f>指標・旧真岡市!E18+指標・旧二宮町!E18</f>
        <v>11542332</v>
      </c>
      <c r="F18" s="79">
        <f>指標・旧真岡市!F18+指標・旧二宮町!F18</f>
        <v>12271973</v>
      </c>
      <c r="G18" s="79">
        <f>指標・旧真岡市!G18+指標・旧二宮町!G18</f>
        <v>13196256</v>
      </c>
      <c r="H18" s="79">
        <f>指標・旧真岡市!H18+指標・旧二宮町!H18</f>
        <v>13171907</v>
      </c>
      <c r="I18" s="79">
        <f>指標・旧真岡市!I18+指標・旧二宮町!I18</f>
        <v>13317478</v>
      </c>
      <c r="J18" s="79">
        <f>指標・旧真岡市!J18+指標・旧二宮町!J18</f>
        <v>13718403</v>
      </c>
      <c r="K18" s="79">
        <f>指標・旧真岡市!K18+指標・旧二宮町!K18</f>
        <v>14031093</v>
      </c>
      <c r="L18" s="79">
        <f>指標・旧真岡市!L18+指標・旧二宮町!L18</f>
        <v>14724309</v>
      </c>
      <c r="M18" s="79">
        <f>指標・旧真岡市!M18+指標・旧二宮町!M18</f>
        <v>14006893</v>
      </c>
      <c r="N18" s="79">
        <f>指標・旧真岡市!N18+指標・旧二宮町!N18</f>
        <v>13744030</v>
      </c>
      <c r="O18" s="79">
        <f>指標・旧真岡市!O18+指標・旧二宮町!O18</f>
        <v>14162233</v>
      </c>
      <c r="P18" s="79">
        <f>指標・旧真岡市!P18+指標・旧二宮町!P18</f>
        <v>13476915</v>
      </c>
      <c r="Q18" s="79">
        <f>指標・旧真岡市!Q18+指標・旧二宮町!Q18</f>
        <v>12816887</v>
      </c>
      <c r="R18" s="79">
        <f>指標・旧真岡市!R18+指標・旧二宮町!R18</f>
        <v>13472415</v>
      </c>
      <c r="S18" s="79">
        <f>指標・旧真岡市!S18+指標・旧二宮町!S18</f>
        <v>14173405</v>
      </c>
      <c r="T18" s="79">
        <f>指標・旧真岡市!T18+指標・旧二宮町!T18</f>
        <v>14852709</v>
      </c>
      <c r="U18" s="79">
        <f>指標・旧真岡市!U18+指標・旧二宮町!U18</f>
        <v>16514615</v>
      </c>
      <c r="V18" s="58">
        <v>16424893</v>
      </c>
      <c r="W18" s="58">
        <v>14865633</v>
      </c>
      <c r="X18" s="58">
        <v>12770341</v>
      </c>
      <c r="Y18" s="58">
        <v>12494972</v>
      </c>
      <c r="Z18" s="58">
        <v>12964113</v>
      </c>
      <c r="AA18" s="58">
        <v>13277770</v>
      </c>
      <c r="AB18" s="58">
        <v>12935842</v>
      </c>
      <c r="AC18" s="58">
        <v>13587380</v>
      </c>
      <c r="AD18" s="124">
        <v>13891956</v>
      </c>
      <c r="AE18" s="124">
        <v>13840200</v>
      </c>
      <c r="AF18" s="124">
        <v>14256166</v>
      </c>
      <c r="AG18" s="124">
        <v>14253922</v>
      </c>
    </row>
    <row r="19" spans="1:33" ht="14.1" customHeight="1" x14ac:dyDescent="0.2">
      <c r="A19" s="135" t="s">
        <v>35</v>
      </c>
      <c r="B19" s="135"/>
      <c r="C19" s="57">
        <v>9712516</v>
      </c>
      <c r="D19" s="58">
        <v>10127057</v>
      </c>
      <c r="E19" s="79">
        <f>指標・旧真岡市!E19+指標・旧二宮町!E19</f>
        <v>13941800</v>
      </c>
      <c r="F19" s="79">
        <f>指標・旧真岡市!F19+指標・旧二宮町!F19</f>
        <v>15037976</v>
      </c>
      <c r="G19" s="79">
        <f>指標・旧真岡市!G19+指標・旧二宮町!G19</f>
        <v>15269869</v>
      </c>
      <c r="H19" s="79">
        <f>指標・旧真岡市!H19+指標・旧二宮町!H19</f>
        <v>15457817</v>
      </c>
      <c r="I19" s="79">
        <f>指標・旧真岡市!I19+指標・旧二宮町!I19</f>
        <v>16095248</v>
      </c>
      <c r="J19" s="79">
        <f>指標・旧真岡市!J19+指標・旧二宮町!J19</f>
        <v>16903204</v>
      </c>
      <c r="K19" s="79">
        <f>指標・旧真岡市!K19+指標・旧二宮町!K19</f>
        <v>17218738</v>
      </c>
      <c r="L19" s="79">
        <f>指標・旧真岡市!L19+指標・旧二宮町!L19</f>
        <v>17779490</v>
      </c>
      <c r="M19" s="79">
        <f>指標・旧真岡市!M19+指標・旧二宮町!M19</f>
        <v>17823964</v>
      </c>
      <c r="N19" s="79">
        <f>指標・旧真岡市!N19+指標・旧二宮町!N19</f>
        <v>17822089</v>
      </c>
      <c r="O19" s="79">
        <f>指標・旧真岡市!O19+指標・旧二宮町!O19</f>
        <v>17667775</v>
      </c>
      <c r="P19" s="79">
        <f>指標・旧真岡市!P19+指標・旧二宮町!P19</f>
        <v>16878994</v>
      </c>
      <c r="Q19" s="79">
        <f>指標・旧真岡市!Q19+指標・旧二宮町!Q19</f>
        <v>15672256</v>
      </c>
      <c r="R19" s="79">
        <f>指標・旧真岡市!R19+指標・旧二宮町!R19</f>
        <v>15665925</v>
      </c>
      <c r="S19" s="79">
        <f>指標・旧真岡市!S19+指標・旧二宮町!S19</f>
        <v>15856009</v>
      </c>
      <c r="T19" s="79">
        <f>指標・旧真岡市!T19+指標・旧二宮町!T19</f>
        <v>16270736</v>
      </c>
      <c r="U19" s="79">
        <f>指標・旧真岡市!U19+指標・旧二宮町!U19</f>
        <v>17902363</v>
      </c>
      <c r="V19" s="58">
        <v>18661745</v>
      </c>
      <c r="W19" s="58">
        <v>17528447</v>
      </c>
      <c r="X19" s="58">
        <v>17684843</v>
      </c>
      <c r="Y19" s="58">
        <v>17363758</v>
      </c>
      <c r="Z19" s="58">
        <v>17561269</v>
      </c>
      <c r="AA19" s="58">
        <v>17812973</v>
      </c>
      <c r="AB19" s="58">
        <v>17488731</v>
      </c>
      <c r="AC19" s="58">
        <v>17713123</v>
      </c>
      <c r="AD19" s="124">
        <v>17648131</v>
      </c>
      <c r="AE19" s="124">
        <v>17601194</v>
      </c>
      <c r="AF19" s="124">
        <v>17652628</v>
      </c>
      <c r="AG19" s="124">
        <v>17623772</v>
      </c>
    </row>
    <row r="20" spans="1:33" ht="14.1" customHeight="1" x14ac:dyDescent="0.2">
      <c r="A20" s="135" t="s">
        <v>36</v>
      </c>
      <c r="B20" s="135"/>
      <c r="C20" s="59">
        <v>0.93</v>
      </c>
      <c r="D20" s="60">
        <v>0.91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60">
        <v>0.97</v>
      </c>
      <c r="W20" s="60">
        <v>0.98</v>
      </c>
      <c r="X20" s="60">
        <v>0.91</v>
      </c>
      <c r="Y20" s="60">
        <v>0.85</v>
      </c>
      <c r="Z20" s="60">
        <v>0.81</v>
      </c>
      <c r="AA20" s="60">
        <v>0.82</v>
      </c>
      <c r="AB20" s="60">
        <v>0.83</v>
      </c>
      <c r="AC20" s="60">
        <v>0.82</v>
      </c>
      <c r="AD20" s="60">
        <v>0.82</v>
      </c>
      <c r="AE20" s="60">
        <v>0.83</v>
      </c>
      <c r="AF20" s="60">
        <v>0.84</v>
      </c>
      <c r="AG20" s="60">
        <v>0.84</v>
      </c>
    </row>
    <row r="21" spans="1:33" ht="14.1" customHeight="1" x14ac:dyDescent="0.2">
      <c r="A21" s="135" t="s">
        <v>37</v>
      </c>
      <c r="B21" s="135"/>
      <c r="C21" s="62">
        <v>62.6</v>
      </c>
      <c r="D21" s="63">
        <v>64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63">
        <v>78.599999999999994</v>
      </c>
      <c r="W21" s="63">
        <v>86</v>
      </c>
      <c r="X21" s="63">
        <v>83.7</v>
      </c>
      <c r="Y21" s="63">
        <v>81.900000000000006</v>
      </c>
      <c r="Z21" s="63">
        <v>81.900000000000006</v>
      </c>
      <c r="AA21" s="63">
        <v>89.5</v>
      </c>
      <c r="AB21" s="63">
        <v>86.4</v>
      </c>
      <c r="AC21" s="63">
        <v>81.900000000000006</v>
      </c>
      <c r="AD21" s="125">
        <v>88.9</v>
      </c>
      <c r="AE21" s="125">
        <v>89.1</v>
      </c>
      <c r="AF21" s="125">
        <v>89.2</v>
      </c>
      <c r="AG21" s="125">
        <v>89.8</v>
      </c>
    </row>
    <row r="22" spans="1:33" ht="14.1" customHeight="1" x14ac:dyDescent="0.2">
      <c r="A22" s="135" t="s">
        <v>38</v>
      </c>
      <c r="B22" s="135"/>
      <c r="C22" s="62">
        <v>8.8000000000000007</v>
      </c>
      <c r="D22" s="63">
        <v>8.4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63">
        <v>13</v>
      </c>
      <c r="W22" s="63">
        <v>12.8</v>
      </c>
      <c r="X22" s="63">
        <v>11.8</v>
      </c>
      <c r="Y22" s="63">
        <v>11.5</v>
      </c>
      <c r="Z22" s="63">
        <v>11</v>
      </c>
      <c r="AA22" s="63">
        <v>11</v>
      </c>
      <c r="AB22" s="63">
        <v>10.9</v>
      </c>
      <c r="AC22" s="63">
        <v>10.8</v>
      </c>
      <c r="AD22" s="125">
        <v>11.2</v>
      </c>
      <c r="AE22" s="125">
        <v>11.5</v>
      </c>
      <c r="AF22" s="125">
        <v>10.8</v>
      </c>
      <c r="AG22" s="125">
        <v>10.5</v>
      </c>
    </row>
    <row r="23" spans="1:33" ht="14.1" customHeight="1" x14ac:dyDescent="0.2">
      <c r="A23" s="135" t="s">
        <v>39</v>
      </c>
      <c r="B23" s="135"/>
      <c r="C23" s="62">
        <v>10</v>
      </c>
      <c r="D23" s="63">
        <v>10.5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136" t="s">
        <v>192</v>
      </c>
      <c r="B24" s="137"/>
      <c r="C24" s="62"/>
      <c r="D24" s="6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63">
        <v>11.5</v>
      </c>
      <c r="W24" s="63">
        <v>11.1</v>
      </c>
      <c r="X24" s="63">
        <v>9.6</v>
      </c>
      <c r="Y24" s="63">
        <v>8.8000000000000007</v>
      </c>
      <c r="Z24" s="63">
        <v>7.8</v>
      </c>
      <c r="AA24" s="63">
        <v>7.1</v>
      </c>
      <c r="AB24" s="63">
        <v>5.9</v>
      </c>
      <c r="AC24" s="63">
        <v>5.3</v>
      </c>
      <c r="AD24" s="125">
        <v>5.0999999999999996</v>
      </c>
      <c r="AE24" s="125">
        <v>5.2</v>
      </c>
      <c r="AF24" s="125">
        <v>5.2</v>
      </c>
      <c r="AG24" s="125">
        <v>4.9000000000000004</v>
      </c>
    </row>
    <row r="25" spans="1:33" ht="14.1" customHeight="1" x14ac:dyDescent="0.2">
      <c r="A25" s="135" t="s">
        <v>193</v>
      </c>
      <c r="B25" s="135"/>
      <c r="C25" s="62">
        <v>9.1999999999999993</v>
      </c>
      <c r="D25" s="63">
        <v>8.6999999999999993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15">
      <c r="A26" s="136" t="s">
        <v>196</v>
      </c>
      <c r="B26" s="137"/>
      <c r="C26" s="62"/>
      <c r="D26" s="63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63">
        <v>61.6</v>
      </c>
      <c r="W26" s="63">
        <v>60.5</v>
      </c>
      <c r="X26" s="63">
        <v>37.799999999999997</v>
      </c>
      <c r="Y26" s="63">
        <v>30.2</v>
      </c>
      <c r="Z26" s="63">
        <v>12.4</v>
      </c>
      <c r="AA26" s="63">
        <v>10.1</v>
      </c>
      <c r="AB26" s="63">
        <v>3.5</v>
      </c>
      <c r="AC26" s="109" t="s">
        <v>683</v>
      </c>
      <c r="AD26" s="109" t="s">
        <v>671</v>
      </c>
      <c r="AE26" s="109" t="s">
        <v>671</v>
      </c>
      <c r="AF26" s="109" t="s">
        <v>671</v>
      </c>
      <c r="AG26" s="109" t="s">
        <v>671</v>
      </c>
    </row>
    <row r="27" spans="1:33" ht="14.1" customHeight="1" x14ac:dyDescent="0.2">
      <c r="A27" s="133" t="s">
        <v>197</v>
      </c>
      <c r="B27" s="133"/>
      <c r="C27" s="54">
        <f>SUM(C28:C30)</f>
        <v>3850763</v>
      </c>
      <c r="D27" s="54">
        <f>SUM(D28:D30)</f>
        <v>4201975</v>
      </c>
      <c r="E27" s="79">
        <f>指標・旧真岡市!E27+指標・旧二宮町!E27</f>
        <v>6329161</v>
      </c>
      <c r="F27" s="79">
        <f>指標・旧真岡市!F27+指標・旧二宮町!F27</f>
        <v>5877085</v>
      </c>
      <c r="G27" s="79">
        <f>指標・旧真岡市!G27+指標・旧二宮町!G27</f>
        <v>5629122</v>
      </c>
      <c r="H27" s="79">
        <f>指標・旧真岡市!H27+指標・旧二宮町!H27</f>
        <v>5017145</v>
      </c>
      <c r="I27" s="79">
        <f>指標・旧真岡市!I27+指標・旧二宮町!I27</f>
        <v>5500991</v>
      </c>
      <c r="J27" s="79">
        <f>指標・旧真岡市!J27+指標・旧二宮町!J27</f>
        <v>4878059</v>
      </c>
      <c r="K27" s="79">
        <f>指標・旧真岡市!K27+指標・旧二宮町!K27</f>
        <v>3167125</v>
      </c>
      <c r="L27" s="79">
        <f>指標・旧真岡市!L27+指標・旧二宮町!L27</f>
        <v>2791431</v>
      </c>
      <c r="M27" s="79">
        <f>指標・旧真岡市!M27+指標・旧二宮町!M27</f>
        <v>3261089</v>
      </c>
      <c r="N27" s="79">
        <f>指標・旧真岡市!N27+指標・旧二宮町!N27</f>
        <v>3175799</v>
      </c>
      <c r="O27" s="79">
        <f>指標・旧真岡市!O27+指標・旧二宮町!O27</f>
        <v>3423952</v>
      </c>
      <c r="P27" s="79">
        <f>指標・旧真岡市!P27+指標・旧二宮町!P27</f>
        <v>3402758</v>
      </c>
      <c r="Q27" s="79">
        <f>指標・旧真岡市!Q27+指標・旧二宮町!Q27</f>
        <v>3252653</v>
      </c>
      <c r="R27" s="79">
        <f>指標・旧真岡市!R27+指標・旧二宮町!R27</f>
        <v>3324425</v>
      </c>
      <c r="S27" s="79">
        <f>指標・旧真岡市!S27+指標・旧二宮町!S27</f>
        <v>4291872</v>
      </c>
      <c r="T27" s="79">
        <f>指標・旧真岡市!T27+指標・旧二宮町!T27</f>
        <v>3894689</v>
      </c>
      <c r="U27" s="79">
        <f>指標・旧真岡市!U27+指標・旧二宮町!U27</f>
        <v>3651200</v>
      </c>
      <c r="V27" s="54">
        <f>SUM(V28:V30)</f>
        <v>6084053</v>
      </c>
      <c r="W27" s="54">
        <f>SUM(W28:W30)</f>
        <v>5990091</v>
      </c>
      <c r="X27" s="54">
        <f>SUM(X28:X30)</f>
        <v>6974835</v>
      </c>
      <c r="Y27" s="54">
        <f>SUM(Y28:Y30)</f>
        <v>7317968</v>
      </c>
      <c r="Z27" s="54">
        <f t="shared" ref="Z27:AC27" si="6">SUM(Z28:Z30)</f>
        <v>8798421</v>
      </c>
      <c r="AA27" s="54">
        <f t="shared" si="6"/>
        <v>8797541</v>
      </c>
      <c r="AB27" s="54">
        <f t="shared" si="6"/>
        <v>8857892</v>
      </c>
      <c r="AC27" s="54">
        <f t="shared" si="6"/>
        <v>9321922</v>
      </c>
      <c r="AD27" s="54">
        <f t="shared" ref="AD27" si="7">SUM(AD28:AD30)</f>
        <v>12449682</v>
      </c>
      <c r="AE27" s="54">
        <f t="shared" ref="AE27" si="8">SUM(AE28:AE30)</f>
        <v>12727495</v>
      </c>
      <c r="AF27" s="54">
        <f t="shared" ref="AF27" si="9">SUM(AF28:AF30)</f>
        <v>11785355</v>
      </c>
      <c r="AG27" s="54">
        <f t="shared" ref="AG27" si="10">SUM(AG28:AG30)</f>
        <v>11279129</v>
      </c>
    </row>
    <row r="28" spans="1:33" ht="14.1" customHeight="1" x14ac:dyDescent="0.15">
      <c r="A28" s="65"/>
      <c r="B28" s="2" t="s">
        <v>18</v>
      </c>
      <c r="C28" s="54">
        <v>485000</v>
      </c>
      <c r="D28" s="53">
        <v>522000</v>
      </c>
      <c r="E28" s="79">
        <f>指標・旧真岡市!E28+指標・旧二宮町!E28</f>
        <v>838047</v>
      </c>
      <c r="F28" s="79">
        <f>指標・旧真岡市!F28+指標・旧二宮町!F28</f>
        <v>553654</v>
      </c>
      <c r="G28" s="79">
        <f>指標・旧真岡市!G28+指標・旧二宮町!G28</f>
        <v>1164723</v>
      </c>
      <c r="H28" s="79">
        <f>指標・旧真岡市!H28+指標・旧二宮町!H28</f>
        <v>426733</v>
      </c>
      <c r="I28" s="79">
        <f>指標・旧真岡市!I28+指標・旧二宮町!I28</f>
        <v>735529</v>
      </c>
      <c r="J28" s="79">
        <f>指標・旧真岡市!J28+指標・旧二宮町!J28</f>
        <v>739963</v>
      </c>
      <c r="K28" s="79">
        <f>指標・旧真岡市!K28+指標・旧二宮町!K28</f>
        <v>533547</v>
      </c>
      <c r="L28" s="79">
        <f>指標・旧真岡市!L28+指標・旧二宮町!L28</f>
        <v>316596</v>
      </c>
      <c r="M28" s="79">
        <f>指標・旧真岡市!M28+指標・旧二宮町!M28</f>
        <v>393556</v>
      </c>
      <c r="N28" s="79">
        <f>指標・旧真岡市!N28+指標・旧二宮町!N28</f>
        <v>595161</v>
      </c>
      <c r="O28" s="79">
        <f>指標・旧真岡市!O28+指標・旧二宮町!O28</f>
        <v>797238</v>
      </c>
      <c r="P28" s="79">
        <f>指標・旧真岡市!P28+指標・旧二宮町!P28</f>
        <v>888349</v>
      </c>
      <c r="Q28" s="79">
        <f>指標・旧真岡市!Q28+指標・旧二宮町!Q28</f>
        <v>779379</v>
      </c>
      <c r="R28" s="79">
        <f>指標・旧真岡市!R28+指標・旧二宮町!R28</f>
        <v>948431</v>
      </c>
      <c r="S28" s="79">
        <f>指標・旧真岡市!S28+指標・旧二宮町!S28</f>
        <v>1789501</v>
      </c>
      <c r="T28" s="79">
        <f>指標・旧真岡市!T28+指標・旧二宮町!T28</f>
        <v>1210258</v>
      </c>
      <c r="U28" s="79">
        <f>指標・旧真岡市!U28+指標・旧二宮町!U28</f>
        <v>2538728</v>
      </c>
      <c r="V28" s="53">
        <v>2806075</v>
      </c>
      <c r="W28" s="53">
        <v>2408923</v>
      </c>
      <c r="X28" s="53">
        <v>2374292</v>
      </c>
      <c r="Y28" s="53">
        <v>2375363</v>
      </c>
      <c r="Z28" s="53">
        <v>2576737</v>
      </c>
      <c r="AA28" s="53">
        <v>2861424</v>
      </c>
      <c r="AB28" s="53">
        <v>2963068</v>
      </c>
      <c r="AC28" s="53">
        <v>3364814</v>
      </c>
      <c r="AD28" s="126">
        <v>4365474</v>
      </c>
      <c r="AE28" s="126">
        <v>4365922</v>
      </c>
      <c r="AF28" s="126">
        <v>4053858</v>
      </c>
      <c r="AG28" s="126">
        <v>4054241</v>
      </c>
    </row>
    <row r="29" spans="1:33" ht="14.1" customHeight="1" x14ac:dyDescent="0.15">
      <c r="A29" s="65"/>
      <c r="B29" s="2" t="s">
        <v>19</v>
      </c>
      <c r="C29" s="54">
        <v>1607000</v>
      </c>
      <c r="D29" s="53">
        <v>2059000</v>
      </c>
      <c r="E29" s="79">
        <f>指標・旧真岡市!E29+指標・旧二宮町!E29</f>
        <v>2204074</v>
      </c>
      <c r="F29" s="79">
        <f>指標・旧真岡市!F29+指標・旧二宮町!F29</f>
        <v>2204126</v>
      </c>
      <c r="G29" s="79">
        <f>指標・旧真岡市!G29+指標・旧二宮町!G29</f>
        <v>1723748</v>
      </c>
      <c r="H29" s="79">
        <f>指標・旧真岡市!H29+指標・旧二宮町!H29</f>
        <v>1588645</v>
      </c>
      <c r="I29" s="79">
        <f>指標・旧真岡市!I29+指標・旧二宮町!I29</f>
        <v>1357137</v>
      </c>
      <c r="J29" s="79">
        <f>指標・旧真岡市!J29+指標・旧二宮町!J29</f>
        <v>893820</v>
      </c>
      <c r="K29" s="79">
        <f>指標・旧真岡市!K29+指標・旧二宮町!K29</f>
        <v>426666</v>
      </c>
      <c r="L29" s="79">
        <f>指標・旧真岡市!L29+指標・旧二宮町!L29</f>
        <v>287626</v>
      </c>
      <c r="M29" s="79">
        <f>指標・旧真岡市!M29+指標・旧二宮町!M29</f>
        <v>289632</v>
      </c>
      <c r="N29" s="79">
        <f>指標・旧真岡市!N29+指標・旧二宮町!N29</f>
        <v>291279</v>
      </c>
      <c r="O29" s="79">
        <f>指標・旧真岡市!O29+指標・旧二宮町!O29</f>
        <v>292969</v>
      </c>
      <c r="P29" s="79">
        <f>指標・旧真岡市!P29+指標・旧二宮町!P29</f>
        <v>255901</v>
      </c>
      <c r="Q29" s="79">
        <f>指標・旧真岡市!Q29+指標・旧二宮町!Q29</f>
        <v>232919</v>
      </c>
      <c r="R29" s="79">
        <f>指標・旧真岡市!R29+指標・旧二宮町!R29</f>
        <v>233964</v>
      </c>
      <c r="S29" s="79">
        <f>指標・旧真岡市!S29+指標・旧二宮町!S29</f>
        <v>270010</v>
      </c>
      <c r="T29" s="79">
        <f>指標・旧真岡市!T29+指標・旧二宮町!T29</f>
        <v>1995701</v>
      </c>
      <c r="U29" s="79">
        <f>指標・旧真岡市!U29+指標・旧二宮町!U29</f>
        <v>500705</v>
      </c>
      <c r="V29" s="53">
        <v>317824</v>
      </c>
      <c r="W29" s="53">
        <v>318823</v>
      </c>
      <c r="X29" s="53">
        <v>319824</v>
      </c>
      <c r="Y29" s="53">
        <v>320824</v>
      </c>
      <c r="Z29" s="53">
        <v>321824</v>
      </c>
      <c r="AA29" s="53">
        <v>322824</v>
      </c>
      <c r="AB29" s="53">
        <v>323824</v>
      </c>
      <c r="AC29" s="53">
        <v>324824</v>
      </c>
      <c r="AD29" s="126">
        <v>325824</v>
      </c>
      <c r="AE29" s="126">
        <v>326824</v>
      </c>
      <c r="AF29" s="126">
        <v>327824</v>
      </c>
      <c r="AG29" s="126">
        <v>328824</v>
      </c>
    </row>
    <row r="30" spans="1:33" ht="14.1" customHeight="1" x14ac:dyDescent="0.15">
      <c r="A30" s="65"/>
      <c r="B30" s="2" t="s">
        <v>20</v>
      </c>
      <c r="C30" s="54">
        <v>1758763</v>
      </c>
      <c r="D30" s="53">
        <v>1620975</v>
      </c>
      <c r="E30" s="79">
        <f>指標・旧真岡市!E30+指標・旧二宮町!E30</f>
        <v>3287040</v>
      </c>
      <c r="F30" s="79">
        <f>指標・旧真岡市!F30+指標・旧二宮町!F30</f>
        <v>3119305</v>
      </c>
      <c r="G30" s="79">
        <f>指標・旧真岡市!G30+指標・旧二宮町!G30</f>
        <v>2740651</v>
      </c>
      <c r="H30" s="79">
        <f>指標・旧真岡市!H30+指標・旧二宮町!H30</f>
        <v>3001767</v>
      </c>
      <c r="I30" s="79">
        <f>指標・旧真岡市!I30+指標・旧二宮町!I30</f>
        <v>3408325</v>
      </c>
      <c r="J30" s="79">
        <f>指標・旧真岡市!J30+指標・旧二宮町!J30</f>
        <v>3244276</v>
      </c>
      <c r="K30" s="79">
        <f>指標・旧真岡市!K30+指標・旧二宮町!K30</f>
        <v>2206912</v>
      </c>
      <c r="L30" s="79">
        <f>指標・旧真岡市!L30+指標・旧二宮町!L30</f>
        <v>2187209</v>
      </c>
      <c r="M30" s="79">
        <f>指標・旧真岡市!M30+指標・旧二宮町!M30</f>
        <v>2577901</v>
      </c>
      <c r="N30" s="79">
        <f>指標・旧真岡市!N30+指標・旧二宮町!N30</f>
        <v>2289359</v>
      </c>
      <c r="O30" s="79">
        <f>指標・旧真岡市!O30+指標・旧二宮町!O30</f>
        <v>2333745</v>
      </c>
      <c r="P30" s="79">
        <f>指標・旧真岡市!P30+指標・旧二宮町!P30</f>
        <v>2258508</v>
      </c>
      <c r="Q30" s="79">
        <f>指標・旧真岡市!Q30+指標・旧二宮町!Q30</f>
        <v>2240355</v>
      </c>
      <c r="R30" s="79">
        <f>指標・旧真岡市!R30+指標・旧二宮町!R30</f>
        <v>2142030</v>
      </c>
      <c r="S30" s="79">
        <f>指標・旧真岡市!S30+指標・旧二宮町!S30</f>
        <v>2232361</v>
      </c>
      <c r="T30" s="79">
        <f>指標・旧真岡市!T30+指標・旧二宮町!T30</f>
        <v>2194308</v>
      </c>
      <c r="U30" s="79">
        <f>指標・旧真岡市!U30+指標・旧二宮町!U30</f>
        <v>3016157</v>
      </c>
      <c r="V30" s="53">
        <v>2960154</v>
      </c>
      <c r="W30" s="53">
        <v>3262345</v>
      </c>
      <c r="X30" s="53">
        <v>4280719</v>
      </c>
      <c r="Y30" s="53">
        <v>4621781</v>
      </c>
      <c r="Z30" s="53">
        <v>5899860</v>
      </c>
      <c r="AA30" s="53">
        <v>5613293</v>
      </c>
      <c r="AB30" s="53">
        <v>5571000</v>
      </c>
      <c r="AC30" s="53">
        <v>5632284</v>
      </c>
      <c r="AD30" s="126">
        <v>7758384</v>
      </c>
      <c r="AE30" s="126">
        <v>8034749</v>
      </c>
      <c r="AF30" s="126">
        <v>7403673</v>
      </c>
      <c r="AG30" s="126">
        <v>6896064</v>
      </c>
    </row>
    <row r="31" spans="1:33" ht="14.1" customHeight="1" x14ac:dyDescent="0.2">
      <c r="A31" s="133" t="s">
        <v>198</v>
      </c>
      <c r="B31" s="133"/>
      <c r="C31" s="54">
        <v>9898243</v>
      </c>
      <c r="D31" s="53">
        <v>10071396</v>
      </c>
      <c r="E31" s="79">
        <f>指標・旧真岡市!E31+指標・旧二宮町!E31</f>
        <v>12575217</v>
      </c>
      <c r="F31" s="79">
        <f>指標・旧真岡市!F31+指標・旧二宮町!F31</f>
        <v>13928397</v>
      </c>
      <c r="G31" s="79">
        <f>指標・旧真岡市!G31+指標・旧二宮町!G31</f>
        <v>14518158</v>
      </c>
      <c r="H31" s="79">
        <f>指標・旧真岡市!H31+指標・旧二宮町!H31</f>
        <v>15635987</v>
      </c>
      <c r="I31" s="79">
        <f>指標・旧真岡市!I31+指標・旧二宮町!I31</f>
        <v>18216192</v>
      </c>
      <c r="J31" s="79">
        <f>指標・旧真岡市!J31+指標・旧二宮町!J31</f>
        <v>19809812</v>
      </c>
      <c r="K31" s="79">
        <f>指標・旧真岡市!K31+指標・旧二宮町!K31</f>
        <v>21737747</v>
      </c>
      <c r="L31" s="79">
        <f>指標・旧真岡市!L31+指標・旧二宮町!L31</f>
        <v>22823233</v>
      </c>
      <c r="M31" s="79">
        <f>指標・旧真岡市!M31+指標・旧二宮町!M31</f>
        <v>24973069</v>
      </c>
      <c r="N31" s="79">
        <f>指標・旧真岡市!N31+指標・旧二宮町!N31</f>
        <v>25112117</v>
      </c>
      <c r="O31" s="79">
        <f>指標・旧真岡市!O31+指標・旧二宮町!O31</f>
        <v>25457745</v>
      </c>
      <c r="P31" s="79">
        <f>指標・旧真岡市!P31+指標・旧二宮町!P31</f>
        <v>25961442</v>
      </c>
      <c r="Q31" s="79">
        <f>指標・旧真岡市!Q31+指標・旧二宮町!Q31</f>
        <v>26644533</v>
      </c>
      <c r="R31" s="79">
        <f>指標・旧真岡市!R31+指標・旧二宮町!R31</f>
        <v>26756291</v>
      </c>
      <c r="S31" s="79">
        <f>指標・旧真岡市!S31+指標・旧二宮町!S31</f>
        <v>26907388</v>
      </c>
      <c r="T31" s="79">
        <f>指標・旧真岡市!T31+指標・旧二宮町!T31</f>
        <v>26030427</v>
      </c>
      <c r="U31" s="79">
        <f>指標・旧真岡市!U31+指標・旧二宮町!U31</f>
        <v>24685329</v>
      </c>
      <c r="V31" s="53">
        <v>24300650</v>
      </c>
      <c r="W31" s="53">
        <v>23670796</v>
      </c>
      <c r="X31" s="53">
        <v>23344713</v>
      </c>
      <c r="Y31" s="53">
        <v>23086554</v>
      </c>
      <c r="Z31" s="53">
        <v>23551545</v>
      </c>
      <c r="AA31" s="53">
        <v>23949000</v>
      </c>
      <c r="AB31" s="53">
        <v>24511820</v>
      </c>
      <c r="AC31" s="53">
        <v>24422249</v>
      </c>
      <c r="AD31" s="126">
        <v>24073778</v>
      </c>
      <c r="AE31" s="126">
        <v>24565311</v>
      </c>
      <c r="AF31" s="126">
        <v>24941009</v>
      </c>
      <c r="AG31" s="126">
        <v>28763877</v>
      </c>
    </row>
    <row r="32" spans="1:33" ht="14.1" customHeight="1" x14ac:dyDescent="0.2">
      <c r="A32" s="51"/>
      <c r="B32" s="48" t="s">
        <v>685</v>
      </c>
      <c r="C32" s="54">
        <v>9566692</v>
      </c>
      <c r="D32" s="53">
        <v>9587339</v>
      </c>
      <c r="E32" s="79">
        <f>指標・旧真岡市!E32+指標・旧二宮町!E32</f>
        <v>0</v>
      </c>
      <c r="F32" s="79">
        <f>指標・旧真岡市!F32+指標・旧二宮町!F32</f>
        <v>0</v>
      </c>
      <c r="G32" s="79">
        <f>指標・旧真岡市!G32+指標・旧二宮町!G32</f>
        <v>0</v>
      </c>
      <c r="H32" s="79">
        <f>指標・旧真岡市!H32+指標・旧二宮町!H32</f>
        <v>0</v>
      </c>
      <c r="I32" s="79">
        <f>指標・旧真岡市!I32+指標・旧二宮町!I32</f>
        <v>0</v>
      </c>
      <c r="J32" s="79">
        <f>指標・旧真岡市!J32+指標・旧二宮町!J32</f>
        <v>0</v>
      </c>
      <c r="K32" s="79">
        <f>指標・旧真岡市!K32+指標・旧二宮町!K32</f>
        <v>0</v>
      </c>
      <c r="L32" s="79">
        <f>指標・旧真岡市!L32+指標・旧二宮町!L32</f>
        <v>0</v>
      </c>
      <c r="M32" s="79">
        <f>指標・旧真岡市!M32+指標・旧二宮町!M32</f>
        <v>0</v>
      </c>
      <c r="N32" s="79">
        <f>指標・旧真岡市!N32+指標・旧二宮町!N32</f>
        <v>0</v>
      </c>
      <c r="O32" s="79">
        <f>指標・旧真岡市!O32+指標・旧二宮町!O32</f>
        <v>406500</v>
      </c>
      <c r="P32" s="79">
        <f>指標・旧真岡市!P32+指標・旧二宮町!P32</f>
        <v>1253800</v>
      </c>
      <c r="Q32" s="79">
        <f>指標・旧真岡市!Q32+指標・旧二宮町!Q32</f>
        <v>2879100</v>
      </c>
      <c r="R32" s="79">
        <f>指標・旧真岡市!R32+指標・旧二宮町!R32</f>
        <v>4037077</v>
      </c>
      <c r="S32" s="79">
        <f>指標・旧真岡市!S32+指標・旧二宮町!S32</f>
        <v>4904203</v>
      </c>
      <c r="T32" s="79">
        <f>指標・旧真岡市!T32+指標・旧二宮町!T32</f>
        <v>5445909</v>
      </c>
      <c r="U32" s="79">
        <f>指標・旧真岡市!U32+指標・旧二宮町!U32</f>
        <v>5770222</v>
      </c>
      <c r="V32" s="53">
        <v>6218096</v>
      </c>
      <c r="W32" s="53">
        <v>7029062</v>
      </c>
      <c r="X32" s="53">
        <v>8066577</v>
      </c>
      <c r="Y32" s="53">
        <v>9119771</v>
      </c>
      <c r="Z32" s="53">
        <v>10237451</v>
      </c>
      <c r="AA32" s="53">
        <v>10292361</v>
      </c>
      <c r="AB32" s="53">
        <v>10767312</v>
      </c>
      <c r="AC32" s="53">
        <v>11358189</v>
      </c>
      <c r="AD32" s="53">
        <v>11606610</v>
      </c>
      <c r="AE32" s="53">
        <v>11883607</v>
      </c>
      <c r="AF32" s="53">
        <v>12053076</v>
      </c>
      <c r="AG32" s="53">
        <v>12025544</v>
      </c>
    </row>
    <row r="33" spans="1:33" ht="14.1" customHeight="1" x14ac:dyDescent="0.2">
      <c r="A33" s="138" t="s">
        <v>199</v>
      </c>
      <c r="B33" s="138"/>
      <c r="C33" s="54">
        <f>SUM(C34:C37)</f>
        <v>178959</v>
      </c>
      <c r="D33" s="54">
        <f>SUM(D34:D37)</f>
        <v>154430</v>
      </c>
      <c r="E33" s="79">
        <f>指標・旧真岡市!E33+指標・旧二宮町!E33</f>
        <v>286261</v>
      </c>
      <c r="F33" s="79">
        <f>指標・旧真岡市!F33+指標・旧二宮町!F33</f>
        <v>364500</v>
      </c>
      <c r="G33" s="79">
        <f>指標・旧真岡市!G33+指標・旧二宮町!G33</f>
        <v>360967</v>
      </c>
      <c r="H33" s="79">
        <f>指標・旧真岡市!H33+指標・旧二宮町!H33</f>
        <v>817808</v>
      </c>
      <c r="I33" s="79">
        <f>指標・旧真岡市!I33+指標・旧二宮町!I33</f>
        <v>819543</v>
      </c>
      <c r="J33" s="79">
        <f>指標・旧真岡市!J33+指標・旧二宮町!J33</f>
        <v>779646</v>
      </c>
      <c r="K33" s="79">
        <f>指標・旧真岡市!K33+指標・旧二宮町!K33</f>
        <v>720411</v>
      </c>
      <c r="L33" s="79">
        <f>指標・旧真岡市!L33+指標・旧二宮町!L33</f>
        <v>356845</v>
      </c>
      <c r="M33" s="79">
        <f>指標・旧真岡市!M33+指標・旧二宮町!M33</f>
        <v>296940</v>
      </c>
      <c r="N33" s="79">
        <f>指標・旧真岡市!N33+指標・旧二宮町!N33</f>
        <v>288213</v>
      </c>
      <c r="O33" s="79">
        <f>指標・旧真岡市!O33+指標・旧二宮町!O33</f>
        <v>156407</v>
      </c>
      <c r="P33" s="79">
        <f>指標・旧真岡市!P33+指標・旧二宮町!P33</f>
        <v>79614</v>
      </c>
      <c r="Q33" s="79">
        <f>指標・旧真岡市!Q33+指標・旧二宮町!Q33</f>
        <v>72813</v>
      </c>
      <c r="R33" s="79">
        <f>指標・旧真岡市!R33+指標・旧二宮町!R33</f>
        <v>4987</v>
      </c>
      <c r="S33" s="79">
        <f>指標・旧真岡市!S33+指標・旧二宮町!S33</f>
        <v>190362</v>
      </c>
      <c r="T33" s="79">
        <f>指標・旧真岡市!T33+指標・旧二宮町!T33</f>
        <v>176646</v>
      </c>
      <c r="U33" s="79">
        <f>指標・旧真岡市!U33+指標・旧二宮町!U33</f>
        <v>448796</v>
      </c>
      <c r="V33" s="54">
        <f>SUM(V34:V37)</f>
        <v>198722</v>
      </c>
      <c r="W33" s="54">
        <f>SUM(W34:W37)</f>
        <v>980764</v>
      </c>
      <c r="X33" s="54">
        <f>SUM(X34:X37)</f>
        <v>1044962</v>
      </c>
      <c r="Y33" s="54">
        <f>SUM(Y34:Y37)</f>
        <v>1187677</v>
      </c>
      <c r="Z33" s="54">
        <f t="shared" ref="Z33:AC33" si="11">SUM(Z34:Z37)</f>
        <v>879633</v>
      </c>
      <c r="AA33" s="54">
        <f t="shared" si="11"/>
        <v>952540</v>
      </c>
      <c r="AB33" s="54">
        <f t="shared" si="11"/>
        <v>1514700</v>
      </c>
      <c r="AC33" s="54">
        <f t="shared" si="11"/>
        <v>878129</v>
      </c>
      <c r="AD33" s="54">
        <f t="shared" ref="AD33" si="12">SUM(AD34:AD37)</f>
        <v>1986210</v>
      </c>
      <c r="AE33" s="54">
        <f t="shared" ref="AE33" si="13">SUM(AE34:AE37)</f>
        <v>1431783</v>
      </c>
      <c r="AF33" s="54">
        <f t="shared" ref="AF33" si="14">SUM(AF34:AF37)</f>
        <v>2278352</v>
      </c>
      <c r="AG33" s="54">
        <f t="shared" ref="AG33" si="15">SUM(AG34:AG37)</f>
        <v>3440756</v>
      </c>
    </row>
    <row r="34" spans="1:33" ht="14.1" customHeight="1" x14ac:dyDescent="0.2">
      <c r="A34" s="48"/>
      <c r="B34" s="48" t="s">
        <v>14</v>
      </c>
      <c r="C34" s="54">
        <v>50720</v>
      </c>
      <c r="D34" s="53">
        <v>37478</v>
      </c>
      <c r="E34" s="79">
        <f>指標・旧真岡市!E34+指標・旧二宮町!E34</f>
        <v>23427</v>
      </c>
      <c r="F34" s="79">
        <f>指標・旧真岡市!F34+指標・旧二宮町!F34</f>
        <v>15741</v>
      </c>
      <c r="G34" s="79">
        <f>指標・旧真岡市!G34+指標・旧二宮町!G34</f>
        <v>8695</v>
      </c>
      <c r="H34" s="79">
        <f>指標・旧真岡市!H34+指標・旧二宮町!H34</f>
        <v>553732</v>
      </c>
      <c r="I34" s="79">
        <f>指標・旧真岡市!I34+指標・旧二宮町!I34</f>
        <v>480627</v>
      </c>
      <c r="J34" s="79">
        <f>指標・旧真岡市!J34+指標・旧二宮町!J34</f>
        <v>412681</v>
      </c>
      <c r="K34" s="79">
        <f>指標・旧真岡市!K34+指標・旧二宮町!K34</f>
        <v>346982</v>
      </c>
      <c r="L34" s="79">
        <f>指標・旧真岡市!L34+指標・旧二宮町!L34</f>
        <v>283531</v>
      </c>
      <c r="M34" s="79">
        <f>指標・旧真岡市!M34+指標・旧二宮町!M34</f>
        <v>248329</v>
      </c>
      <c r="N34" s="79">
        <f>指標・旧真岡市!N34+指標・旧二宮町!N34</f>
        <v>242558</v>
      </c>
      <c r="O34" s="79">
        <f>指標・旧真岡市!O34+指標・旧二宮町!O34</f>
        <v>119669</v>
      </c>
      <c r="P34" s="79">
        <f>指標・旧真岡市!P34+指標・旧二宮町!P34</f>
        <v>52212</v>
      </c>
      <c r="Q34" s="79">
        <f>指標・旧真岡市!Q34+指標・旧二宮町!Q34</f>
        <v>0</v>
      </c>
      <c r="R34" s="79">
        <f>指標・旧真岡市!R34+指標・旧二宮町!R34</f>
        <v>1</v>
      </c>
      <c r="S34" s="79">
        <f>指標・旧真岡市!S34+指標・旧二宮町!S34</f>
        <v>1</v>
      </c>
      <c r="T34" s="79">
        <f>指標・旧真岡市!T34+指標・旧二宮町!T34</f>
        <v>13021</v>
      </c>
      <c r="U34" s="79">
        <f>指標・旧真岡市!U34+指標・旧二宮町!U34</f>
        <v>103240</v>
      </c>
      <c r="V34" s="53">
        <v>0</v>
      </c>
      <c r="W34" s="53">
        <v>49200</v>
      </c>
      <c r="X34" s="53">
        <v>0</v>
      </c>
      <c r="Y34" s="53">
        <v>335287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</row>
    <row r="35" spans="1:33" ht="14.1" customHeight="1" x14ac:dyDescent="0.2">
      <c r="A35" s="51"/>
      <c r="B35" s="48" t="s">
        <v>15</v>
      </c>
      <c r="C35" s="54">
        <v>0</v>
      </c>
      <c r="D35" s="53">
        <v>0</v>
      </c>
      <c r="E35" s="79">
        <f>指標・旧真岡市!E35+指標・旧二宮町!E35</f>
        <v>0</v>
      </c>
      <c r="F35" s="79">
        <f>指標・旧真岡市!F35+指標・旧二宮町!F35</f>
        <v>0</v>
      </c>
      <c r="G35" s="79">
        <f>指標・旧真岡市!G35+指標・旧二宮町!G35</f>
        <v>0</v>
      </c>
      <c r="H35" s="79">
        <f>指標・旧真岡市!H35+指標・旧二宮町!H35</f>
        <v>0</v>
      </c>
      <c r="I35" s="79">
        <f>指標・旧真岡市!I35+指標・旧二宮町!I35</f>
        <v>0</v>
      </c>
      <c r="J35" s="79">
        <f>指標・旧真岡市!J35+指標・旧二宮町!J35</f>
        <v>0</v>
      </c>
      <c r="K35" s="79">
        <f>指標・旧真岡市!K35+指標・旧二宮町!K35</f>
        <v>0</v>
      </c>
      <c r="L35" s="79">
        <f>指標・旧真岡市!L35+指標・旧二宮町!L35</f>
        <v>0</v>
      </c>
      <c r="M35" s="79">
        <f>指標・旧真岡市!M35+指標・旧二宮町!M35</f>
        <v>0</v>
      </c>
      <c r="N35" s="79">
        <f>指標・旧真岡市!N35+指標・旧二宮町!N35</f>
        <v>0</v>
      </c>
      <c r="O35" s="79">
        <f>指標・旧真岡市!O35+指標・旧二宮町!O35</f>
        <v>0</v>
      </c>
      <c r="P35" s="79">
        <f>指標・旧真岡市!P35+指標・旧二宮町!P35</f>
        <v>1</v>
      </c>
      <c r="Q35" s="79">
        <f>指標・旧真岡市!Q35+指標・旧二宮町!Q35</f>
        <v>1</v>
      </c>
      <c r="R35" s="79">
        <f>指標・旧真岡市!R35+指標・旧二宮町!R35</f>
        <v>2</v>
      </c>
      <c r="S35" s="79">
        <f>指標・旧真岡市!S35+指標・旧二宮町!S35</f>
        <v>2</v>
      </c>
      <c r="T35" s="79">
        <f>指標・旧真岡市!T35+指標・旧二宮町!T35</f>
        <v>2</v>
      </c>
      <c r="U35" s="79">
        <f>指標・旧真岡市!U35+指標・旧二宮町!U35</f>
        <v>2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</row>
    <row r="36" spans="1:33" ht="14.1" customHeight="1" x14ac:dyDescent="0.2">
      <c r="A36" s="51"/>
      <c r="B36" s="48" t="s">
        <v>16</v>
      </c>
      <c r="C36" s="54">
        <v>128239</v>
      </c>
      <c r="D36" s="53">
        <v>116952</v>
      </c>
      <c r="E36" s="79">
        <f>指標・旧真岡市!E36+指標・旧二宮町!E36</f>
        <v>262834</v>
      </c>
      <c r="F36" s="79">
        <f>指標・旧真岡市!F36+指標・旧二宮町!F36</f>
        <v>348759</v>
      </c>
      <c r="G36" s="79">
        <f>指標・旧真岡市!G36+指標・旧二宮町!G36</f>
        <v>352272</v>
      </c>
      <c r="H36" s="79">
        <f>指標・旧真岡市!H36+指標・旧二宮町!H36</f>
        <v>264076</v>
      </c>
      <c r="I36" s="79">
        <f>指標・旧真岡市!I36+指標・旧二宮町!I36</f>
        <v>338916</v>
      </c>
      <c r="J36" s="79">
        <f>指標・旧真岡市!J36+指標・旧二宮町!J36</f>
        <v>366965</v>
      </c>
      <c r="K36" s="79">
        <f>指標・旧真岡市!K36+指標・旧二宮町!K36</f>
        <v>373429</v>
      </c>
      <c r="L36" s="79">
        <f>指標・旧真岡市!L36+指標・旧二宮町!L36</f>
        <v>73314</v>
      </c>
      <c r="M36" s="79">
        <f>指標・旧真岡市!M36+指標・旧二宮町!M36</f>
        <v>48611</v>
      </c>
      <c r="N36" s="79">
        <f>指標・旧真岡市!N36+指標・旧二宮町!N36</f>
        <v>45655</v>
      </c>
      <c r="O36" s="79">
        <f>指標・旧真岡市!O36+指標・旧二宮町!O36</f>
        <v>36738</v>
      </c>
      <c r="P36" s="79">
        <f>指標・旧真岡市!P36+指標・旧二宮町!P36</f>
        <v>27399</v>
      </c>
      <c r="Q36" s="79">
        <f>指標・旧真岡市!Q36+指標・旧二宮町!Q36</f>
        <v>72811</v>
      </c>
      <c r="R36" s="79">
        <f>指標・旧真岡市!R36+指標・旧二宮町!R36</f>
        <v>4982</v>
      </c>
      <c r="S36" s="79">
        <f>指標・旧真岡市!S36+指標・旧二宮町!S36</f>
        <v>4296</v>
      </c>
      <c r="T36" s="79">
        <f>指標・旧真岡市!T36+指標・旧二宮町!T36</f>
        <v>4140</v>
      </c>
      <c r="U36" s="79">
        <f>指標・旧真岡市!U36+指標・旧二宮町!U36</f>
        <v>345553</v>
      </c>
      <c r="V36" s="53">
        <v>198722</v>
      </c>
      <c r="W36" s="53">
        <v>931564</v>
      </c>
      <c r="X36" s="53">
        <v>1044962</v>
      </c>
      <c r="Y36" s="53">
        <v>852390</v>
      </c>
      <c r="Z36" s="53">
        <v>879633</v>
      </c>
      <c r="AA36" s="53">
        <v>952540</v>
      </c>
      <c r="AB36" s="53">
        <v>1514700</v>
      </c>
      <c r="AC36" s="53">
        <v>878129</v>
      </c>
      <c r="AD36" s="53">
        <v>1986210</v>
      </c>
      <c r="AE36" s="53">
        <v>1431783</v>
      </c>
      <c r="AF36" s="53">
        <v>2278352</v>
      </c>
      <c r="AG36" s="53">
        <v>3440756</v>
      </c>
    </row>
    <row r="37" spans="1:33" ht="14.1" customHeight="1" x14ac:dyDescent="0.2">
      <c r="A37" s="51"/>
      <c r="B37" s="48" t="s">
        <v>17</v>
      </c>
      <c r="C37" s="54">
        <v>0</v>
      </c>
      <c r="D37" s="53">
        <v>0</v>
      </c>
      <c r="E37" s="79">
        <f>指標・旧真岡市!E37+指標・旧二宮町!E37</f>
        <v>0</v>
      </c>
      <c r="F37" s="79">
        <f>指標・旧真岡市!F37+指標・旧二宮町!F37</f>
        <v>0</v>
      </c>
      <c r="G37" s="79">
        <f>指標・旧真岡市!G37+指標・旧二宮町!G37</f>
        <v>0</v>
      </c>
      <c r="H37" s="79">
        <f>指標・旧真岡市!H37+指標・旧二宮町!H37</f>
        <v>0</v>
      </c>
      <c r="I37" s="79">
        <f>指標・旧真岡市!I37+指標・旧二宮町!I37</f>
        <v>0</v>
      </c>
      <c r="J37" s="79">
        <f>指標・旧真岡市!J37+指標・旧二宮町!J37</f>
        <v>0</v>
      </c>
      <c r="K37" s="79">
        <f>指標・旧真岡市!K37+指標・旧二宮町!K37</f>
        <v>0</v>
      </c>
      <c r="L37" s="79">
        <f>指標・旧真岡市!L37+指標・旧二宮町!L37</f>
        <v>0</v>
      </c>
      <c r="M37" s="79">
        <f>指標・旧真岡市!M37+指標・旧二宮町!M37</f>
        <v>0</v>
      </c>
      <c r="N37" s="79">
        <f>指標・旧真岡市!N37+指標・旧二宮町!N37</f>
        <v>0</v>
      </c>
      <c r="O37" s="79">
        <f>指標・旧真岡市!O37+指標・旧二宮町!O37</f>
        <v>0</v>
      </c>
      <c r="P37" s="79">
        <f>指標・旧真岡市!P37+指標・旧二宮町!P37</f>
        <v>2</v>
      </c>
      <c r="Q37" s="79">
        <f>指標・旧真岡市!Q37+指標・旧二宮町!Q37</f>
        <v>1</v>
      </c>
      <c r="R37" s="79">
        <f>指標・旧真岡市!R37+指標・旧二宮町!R37</f>
        <v>2</v>
      </c>
      <c r="S37" s="79">
        <f>指標・旧真岡市!S37+指標・旧二宮町!S37</f>
        <v>186063</v>
      </c>
      <c r="T37" s="79">
        <f>指標・旧真岡市!T37+指標・旧二宮町!T37</f>
        <v>159483</v>
      </c>
      <c r="U37" s="79">
        <f>指標・旧真岡市!U37+指標・旧二宮町!U37</f>
        <v>1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</row>
    <row r="38" spans="1:33" ht="14.1" customHeight="1" x14ac:dyDescent="0.2">
      <c r="A38" s="133" t="s">
        <v>200</v>
      </c>
      <c r="B38" s="133"/>
      <c r="C38" s="54">
        <v>101023</v>
      </c>
      <c r="D38" s="53">
        <v>137126</v>
      </c>
      <c r="E38" s="79">
        <f>指標・旧真岡市!E38+指標・旧二宮町!E38</f>
        <v>128174</v>
      </c>
      <c r="F38" s="79">
        <f>指標・旧真岡市!F38+指標・旧二宮町!F38</f>
        <v>109602</v>
      </c>
      <c r="G38" s="79">
        <f>指標・旧真岡市!G38+指標・旧二宮町!G38</f>
        <v>78147</v>
      </c>
      <c r="H38" s="79">
        <f>指標・旧真岡市!H38+指標・旧二宮町!H38</f>
        <v>38977</v>
      </c>
      <c r="I38" s="79">
        <f>指標・旧真岡市!I38+指標・旧二宮町!I38</f>
        <v>33065</v>
      </c>
      <c r="J38" s="79">
        <f>指標・旧真岡市!J38+指標・旧二宮町!J38</f>
        <v>30267</v>
      </c>
      <c r="K38" s="79">
        <f>指標・旧真岡市!K38+指標・旧二宮町!K38</f>
        <v>13745</v>
      </c>
      <c r="L38" s="79">
        <f>指標・旧真岡市!L38+指標・旧二宮町!L38</f>
        <v>0</v>
      </c>
      <c r="M38" s="79">
        <f>指標・旧真岡市!M38+指標・旧二宮町!M38</f>
        <v>0</v>
      </c>
      <c r="N38" s="79">
        <f>指標・旧真岡市!N38+指標・旧二宮町!N38</f>
        <v>0</v>
      </c>
      <c r="O38" s="79">
        <f>指標・旧真岡市!O38+指標・旧二宮町!O38</f>
        <v>0</v>
      </c>
      <c r="P38" s="79">
        <f>指標・旧真岡市!P38+指標・旧二宮町!P38</f>
        <v>2</v>
      </c>
      <c r="Q38" s="79">
        <f>指標・旧真岡市!Q38+指標・旧二宮町!Q38</f>
        <v>1</v>
      </c>
      <c r="R38" s="79">
        <f>指標・旧真岡市!R38+指標・旧二宮町!R38</f>
        <v>2</v>
      </c>
      <c r="S38" s="79">
        <f>指標・旧真岡市!S38+指標・旧二宮町!S38</f>
        <v>2</v>
      </c>
      <c r="T38" s="79">
        <f>指標・旧真岡市!T38+指標・旧二宮町!T38</f>
        <v>2</v>
      </c>
      <c r="U38" s="79">
        <f>指標・旧真岡市!U38+指標・旧二宮町!U38</f>
        <v>2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</row>
    <row r="39" spans="1:33" ht="14.1" customHeight="1" x14ac:dyDescent="0.2">
      <c r="A39" s="133" t="s">
        <v>201</v>
      </c>
      <c r="B39" s="133"/>
      <c r="C39" s="54">
        <v>253615</v>
      </c>
      <c r="D39" s="53">
        <v>253615</v>
      </c>
      <c r="E39" s="79">
        <f>指標・旧真岡市!E39+指標・旧二宮町!E39</f>
        <v>658529</v>
      </c>
      <c r="F39" s="79">
        <f>指標・旧真岡市!F39+指標・旧二宮町!F39</f>
        <v>982350</v>
      </c>
      <c r="G39" s="79">
        <f>指標・旧真岡市!G39+指標・旧二宮町!G39</f>
        <v>991497</v>
      </c>
      <c r="H39" s="79">
        <f>指標・旧真岡市!H39+指標・旧二宮町!H39</f>
        <v>995980</v>
      </c>
      <c r="I39" s="79">
        <f>指標・旧真岡市!I39+指標・旧二宮町!I39</f>
        <v>997838</v>
      </c>
      <c r="J39" s="79">
        <f>指標・旧真岡市!J39+指標・旧二宮町!J39</f>
        <v>999201</v>
      </c>
      <c r="K39" s="79">
        <f>指標・旧真岡市!K39+指標・旧二宮町!K39</f>
        <v>1000117</v>
      </c>
      <c r="L39" s="79">
        <f>指標・旧真岡市!L39+指標・旧二宮町!L39</f>
        <v>1005226</v>
      </c>
      <c r="M39" s="79">
        <f>指標・旧真岡市!M39+指標・旧二宮町!M39</f>
        <v>1005458</v>
      </c>
      <c r="N39" s="79">
        <f>指標・旧真岡市!N39+指標・旧二宮町!N39</f>
        <v>1005836</v>
      </c>
      <c r="O39" s="79">
        <f>指標・旧真岡市!O39+指標・旧二宮町!O39</f>
        <v>1006338</v>
      </c>
      <c r="P39" s="79">
        <f>指標・旧真岡市!P39+指標・旧二宮町!P39</f>
        <v>1006392</v>
      </c>
      <c r="Q39" s="79">
        <f>指標・旧真岡市!Q39+指標・旧二宮町!Q39</f>
        <v>1006428</v>
      </c>
      <c r="R39" s="79">
        <f>指標・旧真岡市!R39+指標・旧二宮町!R39</f>
        <v>1006476</v>
      </c>
      <c r="S39" s="79">
        <f>指標・旧真岡市!S39+指標・旧二宮町!S39</f>
        <v>1006525</v>
      </c>
      <c r="T39" s="79">
        <f>指標・旧真岡市!T39+指標・旧二宮町!T39</f>
        <v>478746</v>
      </c>
      <c r="U39" s="79">
        <f>指標・旧真岡市!U39+指標・旧二宮町!U39</f>
        <v>479469</v>
      </c>
      <c r="V39" s="53">
        <v>300000</v>
      </c>
      <c r="W39" s="53">
        <v>300000</v>
      </c>
      <c r="X39" s="53">
        <v>300000</v>
      </c>
      <c r="Y39" s="53">
        <v>300000</v>
      </c>
      <c r="Z39" s="53">
        <v>300000</v>
      </c>
      <c r="AA39" s="53">
        <v>300000</v>
      </c>
      <c r="AB39" s="53">
        <v>300000</v>
      </c>
      <c r="AC39" s="53">
        <v>300000</v>
      </c>
      <c r="AD39" s="53">
        <v>300000</v>
      </c>
      <c r="AE39" s="53">
        <v>300000</v>
      </c>
      <c r="AF39" s="53">
        <v>300000</v>
      </c>
      <c r="AG39" s="53">
        <v>300000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8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4:B24"/>
    <mergeCell ref="A26:B26"/>
  </mergeCells>
  <phoneticPr fontId="3"/>
  <pageMargins left="0.78740157480314965" right="0.78740157480314965" top="0.46" bottom="0.53" header="0" footer="0.33"/>
  <pageSetup paperSize="9" orientation="landscape" r:id="rId1"/>
  <headerFooter alignWithMargins="0">
    <oddFooter>&amp;C-&amp;P--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F274"/>
  <sheetViews>
    <sheetView view="pageBreakPreview" zoomScale="98" zoomScaleNormal="100" zoomScaleSheetLayoutView="98" workbookViewId="0">
      <pane xSplit="1" ySplit="3" topLeftCell="B38" activePane="bottomRight" state="frozen"/>
      <selection pane="topRight" activeCell="B1" sqref="B1"/>
      <selection pane="bottomLeft" activeCell="A2" sqref="A2"/>
      <selection pane="bottomRight" activeCell="M30" sqref="M30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98</v>
      </c>
      <c r="K1" s="34" t="str">
        <f>財政指標!$L$1</f>
        <v>真岡市</v>
      </c>
      <c r="U1" s="34" t="str">
        <f>財政指標!$L$1</f>
        <v>真岡市</v>
      </c>
      <c r="W1" s="34"/>
      <c r="AE1" s="34" t="str">
        <f>財政指標!$L$1</f>
        <v>真岡市</v>
      </c>
    </row>
    <row r="2" spans="1:32" ht="18" customHeight="1" x14ac:dyDescent="0.15">
      <c r="K2" s="18"/>
      <c r="L2" s="22" t="s">
        <v>169</v>
      </c>
      <c r="P2" s="43" t="s">
        <v>254</v>
      </c>
      <c r="V2" s="22" t="s">
        <v>169</v>
      </c>
      <c r="X2" s="22"/>
      <c r="Y2" s="22"/>
      <c r="AF2" s="18" t="s">
        <v>169</v>
      </c>
    </row>
    <row r="3" spans="1:32" s="104" customFormat="1" ht="18" customHeight="1" x14ac:dyDescent="0.2">
      <c r="A3" s="53"/>
      <c r="B3" s="102" t="s">
        <v>10</v>
      </c>
      <c r="C3" s="103" t="s">
        <v>9</v>
      </c>
      <c r="D3" s="103" t="s">
        <v>8</v>
      </c>
      <c r="E3" s="103" t="s">
        <v>7</v>
      </c>
      <c r="F3" s="103" t="s">
        <v>6</v>
      </c>
      <c r="G3" s="103" t="s">
        <v>5</v>
      </c>
      <c r="H3" s="103" t="s">
        <v>4</v>
      </c>
      <c r="I3" s="103" t="s">
        <v>3</v>
      </c>
      <c r="J3" s="79" t="s">
        <v>165</v>
      </c>
      <c r="K3" s="79" t="s">
        <v>166</v>
      </c>
      <c r="L3" s="103" t="s">
        <v>83</v>
      </c>
      <c r="M3" s="103" t="s">
        <v>174</v>
      </c>
      <c r="N3" s="103" t="s">
        <v>182</v>
      </c>
      <c r="O3" s="76" t="s">
        <v>183</v>
      </c>
      <c r="P3" s="76" t="s">
        <v>184</v>
      </c>
      <c r="Q3" s="76" t="s">
        <v>187</v>
      </c>
      <c r="R3" s="76" t="s">
        <v>194</v>
      </c>
      <c r="S3" s="76" t="s">
        <v>195</v>
      </c>
      <c r="T3" s="76" t="s">
        <v>202</v>
      </c>
      <c r="U3" s="48" t="s">
        <v>255</v>
      </c>
      <c r="V3" s="48" t="s">
        <v>666</v>
      </c>
      <c r="W3" s="48" t="s">
        <v>669</v>
      </c>
      <c r="X3" s="48" t="s">
        <v>668</v>
      </c>
      <c r="Y3" s="80" t="s">
        <v>673</v>
      </c>
      <c r="Z3" s="80" t="s">
        <v>675</v>
      </c>
      <c r="AA3" s="80" t="s">
        <v>681</v>
      </c>
      <c r="AB3" s="80" t="s">
        <v>674</v>
      </c>
      <c r="AC3" s="80" t="s">
        <v>684</v>
      </c>
      <c r="AD3" s="80" t="s">
        <v>689</v>
      </c>
      <c r="AE3" s="80" t="str">
        <f>財政指標!AF3</f>
        <v>１８(H30)</v>
      </c>
      <c r="AF3" s="80" t="str">
        <f>財政指標!AG3</f>
        <v>１９(R１)</v>
      </c>
    </row>
    <row r="4" spans="1:32" ht="18" customHeight="1" x14ac:dyDescent="0.15">
      <c r="A4" s="19" t="s">
        <v>60</v>
      </c>
      <c r="B4" s="88">
        <f>性質・旧真岡市!B4+性質・旧二宮町!B4</f>
        <v>2805118</v>
      </c>
      <c r="C4" s="88">
        <f>性質・旧真岡市!C4+性質・旧二宮町!C4</f>
        <v>3004711</v>
      </c>
      <c r="D4" s="88">
        <f>性質・旧真岡市!D4+性質・旧二宮町!D4</f>
        <v>4395695</v>
      </c>
      <c r="E4" s="88">
        <f>性質・旧真岡市!E4+性質・旧二宮町!E4</f>
        <v>4751675</v>
      </c>
      <c r="F4" s="88">
        <f>性質・旧真岡市!F4+性質・旧二宮町!F4</f>
        <v>4995509</v>
      </c>
      <c r="G4" s="88">
        <f>性質・旧真岡市!G4+性質・旧二宮町!G4</f>
        <v>5062901</v>
      </c>
      <c r="H4" s="88">
        <f>性質・旧真岡市!H4+性質・旧二宮町!H4</f>
        <v>5239872</v>
      </c>
      <c r="I4" s="88">
        <f>性質・旧真岡市!I4+性質・旧二宮町!I4</f>
        <v>5366100</v>
      </c>
      <c r="J4" s="88">
        <f>性質・旧真岡市!J4+性質・旧二宮町!J4</f>
        <v>5497970</v>
      </c>
      <c r="K4" s="88">
        <f>性質・旧真岡市!K4+性質・旧二宮町!K4</f>
        <v>5596513</v>
      </c>
      <c r="L4" s="88">
        <f>性質・旧真岡市!L4+性質・旧二宮町!L4</f>
        <v>5602095</v>
      </c>
      <c r="M4" s="88">
        <f>性質・旧真岡市!M4+性質・旧二宮町!M4</f>
        <v>5474608</v>
      </c>
      <c r="N4" s="88">
        <f>性質・旧真岡市!N4+性質・旧二宮町!N4</f>
        <v>5428228</v>
      </c>
      <c r="O4" s="88">
        <f>性質・旧真岡市!O4+性質・旧二宮町!O4</f>
        <v>5206326</v>
      </c>
      <c r="P4" s="88">
        <f>性質・旧真岡市!P4+性質・旧二宮町!P4</f>
        <v>5072005</v>
      </c>
      <c r="Q4" s="88">
        <f>性質・旧真岡市!Q4+性質・旧二宮町!Q4</f>
        <v>4961532</v>
      </c>
      <c r="R4" s="88">
        <f>性質・旧真岡市!R4+性質・旧二宮町!R4</f>
        <v>4836998</v>
      </c>
      <c r="S4" s="88">
        <f>性質・旧真岡市!S4+性質・旧二宮町!S4</f>
        <v>4602527</v>
      </c>
      <c r="T4" s="88">
        <f>性質・旧真岡市!T4+性質・旧二宮町!T4</f>
        <v>4471303</v>
      </c>
      <c r="U4" s="19">
        <v>4310882</v>
      </c>
      <c r="V4" s="19">
        <v>4043292</v>
      </c>
      <c r="W4" s="19">
        <v>3999149</v>
      </c>
      <c r="X4" s="19">
        <v>3841323</v>
      </c>
      <c r="Y4" s="19">
        <v>3868336</v>
      </c>
      <c r="Z4" s="115">
        <v>3720165</v>
      </c>
      <c r="AA4" s="115">
        <v>3937130</v>
      </c>
      <c r="AB4" s="115">
        <v>3890419</v>
      </c>
      <c r="AC4" s="131">
        <v>3872890</v>
      </c>
      <c r="AD4" s="131">
        <v>3885620</v>
      </c>
      <c r="AE4" s="131">
        <v>3909109</v>
      </c>
      <c r="AF4" s="131">
        <v>4020341</v>
      </c>
    </row>
    <row r="5" spans="1:32" ht="18" customHeight="1" x14ac:dyDescent="0.15">
      <c r="A5" s="19" t="s">
        <v>61</v>
      </c>
      <c r="B5" s="88">
        <f>性質・旧真岡市!B5+性質・旧二宮町!B5</f>
        <v>1973257</v>
      </c>
      <c r="C5" s="88">
        <f>性質・旧真岡市!C5+性質・旧二宮町!C5</f>
        <v>2129937</v>
      </c>
      <c r="D5" s="88">
        <f>性質・旧真岡市!D5+性質・旧二宮町!D5</f>
        <v>3106300</v>
      </c>
      <c r="E5" s="88">
        <f>性質・旧真岡市!E5+性質・旧二宮町!E5</f>
        <v>3367150</v>
      </c>
      <c r="F5" s="88">
        <f>性質・旧真岡市!F5+性質・旧二宮町!F5</f>
        <v>3530034</v>
      </c>
      <c r="G5" s="88">
        <f>性質・旧真岡市!G5+性質・旧二宮町!G5</f>
        <v>3586706</v>
      </c>
      <c r="H5" s="88">
        <f>性質・旧真岡市!H5+性質・旧二宮町!H5</f>
        <v>3712031</v>
      </c>
      <c r="I5" s="88">
        <f>性質・旧真岡市!I5+性質・旧二宮町!I5</f>
        <v>3775082</v>
      </c>
      <c r="J5" s="88">
        <f>性質・旧真岡市!J5+性質・旧二宮町!J5</f>
        <v>3845158</v>
      </c>
      <c r="K5" s="88">
        <f>性質・旧真岡市!K5+性質・旧二宮町!K5</f>
        <v>3935869</v>
      </c>
      <c r="L5" s="88">
        <f>性質・旧真岡市!L5+性質・旧二宮町!L5</f>
        <v>3906343</v>
      </c>
      <c r="M5" s="88">
        <f>性質・旧真岡市!M5+性質・旧二宮町!M5</f>
        <v>3780714</v>
      </c>
      <c r="N5" s="88">
        <f>性質・旧真岡市!N5+性質・旧二宮町!N5</f>
        <v>3721850</v>
      </c>
      <c r="O5" s="88">
        <f>性質・旧真岡市!O5+性質・旧二宮町!O5</f>
        <v>3479815</v>
      </c>
      <c r="P5" s="88">
        <f>性質・旧真岡市!P5+性質・旧二宮町!P5</f>
        <v>3355578</v>
      </c>
      <c r="Q5" s="88">
        <f>性質・旧真岡市!Q5+性質・旧二宮町!Q5</f>
        <v>3284035</v>
      </c>
      <c r="R5" s="88">
        <f>性質・旧真岡市!R5+性質・旧二宮町!R5</f>
        <v>3154670</v>
      </c>
      <c r="S5" s="88">
        <f>性質・旧真岡市!S5+性質・旧二宮町!S5</f>
        <v>2982427</v>
      </c>
      <c r="T5" s="88">
        <f>性質・旧真岡市!T5+性質・旧二宮町!T5</f>
        <v>2876930</v>
      </c>
      <c r="U5" s="19">
        <v>2813935</v>
      </c>
      <c r="V5" s="19">
        <v>2641590</v>
      </c>
      <c r="W5" s="19">
        <v>2541117</v>
      </c>
      <c r="X5" s="19">
        <v>2470160</v>
      </c>
      <c r="Y5" s="19">
        <v>2530212</v>
      </c>
      <c r="Z5" s="115">
        <v>2406115</v>
      </c>
      <c r="AA5" s="115">
        <v>2532534</v>
      </c>
      <c r="AB5" s="115">
        <v>2543280</v>
      </c>
      <c r="AC5" s="131">
        <v>2579169</v>
      </c>
      <c r="AD5" s="131">
        <v>2570323</v>
      </c>
      <c r="AE5" s="131">
        <v>2578724</v>
      </c>
      <c r="AF5" s="131">
        <v>2658193</v>
      </c>
    </row>
    <row r="6" spans="1:32" ht="18" customHeight="1" x14ac:dyDescent="0.15">
      <c r="A6" s="19" t="s">
        <v>62</v>
      </c>
      <c r="B6" s="88">
        <f>性質・旧真岡市!B6+性質・旧二宮町!B6</f>
        <v>675435</v>
      </c>
      <c r="C6" s="88">
        <f>性質・旧真岡市!C6+性質・旧二宮町!C6</f>
        <v>691875</v>
      </c>
      <c r="D6" s="88">
        <f>性質・旧真岡市!D6+性質・旧二宮町!D6</f>
        <v>757638</v>
      </c>
      <c r="E6" s="88">
        <f>性質・旧真岡市!E6+性質・旧二宮町!E6</f>
        <v>880844</v>
      </c>
      <c r="F6" s="88">
        <f>性質・旧真岡市!F6+性質・旧二宮町!F6</f>
        <v>911603</v>
      </c>
      <c r="G6" s="88">
        <f>性質・旧真岡市!G6+性質・旧二宮町!G6</f>
        <v>900339</v>
      </c>
      <c r="H6" s="88">
        <f>性質・旧真岡市!H6+性質・旧二宮町!H6</f>
        <v>934126</v>
      </c>
      <c r="I6" s="88">
        <f>性質・旧真岡市!I6+性質・旧二宮町!I6</f>
        <v>968138</v>
      </c>
      <c r="J6" s="88">
        <f>性質・旧真岡市!J6+性質・旧二宮町!J6</f>
        <v>1090117</v>
      </c>
      <c r="K6" s="88">
        <f>性質・旧真岡市!K6+性質・旧二宮町!K6</f>
        <v>1276243</v>
      </c>
      <c r="L6" s="88">
        <f>性質・旧真岡市!L6+性質・旧二宮町!L6</f>
        <v>1347609</v>
      </c>
      <c r="M6" s="88">
        <f>性質・旧真岡市!M6+性質・旧二宮町!M6</f>
        <v>1075678</v>
      </c>
      <c r="N6" s="88">
        <f>性質・旧真岡市!N6+性質・旧二宮町!N6</f>
        <v>1264067</v>
      </c>
      <c r="O6" s="88">
        <f>性質・旧真岡市!O6+性質・旧二宮町!O6</f>
        <v>1429276</v>
      </c>
      <c r="P6" s="88">
        <f>性質・旧真岡市!P6+性質・旧二宮町!P6</f>
        <v>1694544</v>
      </c>
      <c r="Q6" s="88">
        <f>性質・旧真岡市!Q6+性質・旧二宮町!Q6</f>
        <v>1851082</v>
      </c>
      <c r="R6" s="88">
        <f>性質・旧真岡市!R6+性質・旧二宮町!R6</f>
        <v>1929043</v>
      </c>
      <c r="S6" s="88">
        <f>性質・旧真岡市!S6+性質・旧二宮町!S6</f>
        <v>2065788</v>
      </c>
      <c r="T6" s="88">
        <f>性質・旧真岡市!T6+性質・旧二宮町!T6</f>
        <v>2401745</v>
      </c>
      <c r="U6" s="19">
        <v>2812708</v>
      </c>
      <c r="V6" s="19">
        <v>3491909</v>
      </c>
      <c r="W6" s="19">
        <v>4778057</v>
      </c>
      <c r="X6" s="19">
        <v>5071909</v>
      </c>
      <c r="Y6" s="19">
        <v>5097396</v>
      </c>
      <c r="Z6" s="115">
        <v>5269194</v>
      </c>
      <c r="AA6" s="115">
        <v>5650538</v>
      </c>
      <c r="AB6" s="115">
        <v>6075303</v>
      </c>
      <c r="AC6" s="131">
        <v>6784482</v>
      </c>
      <c r="AD6" s="131">
        <v>6723771</v>
      </c>
      <c r="AE6" s="131">
        <v>6748068</v>
      </c>
      <c r="AF6" s="131">
        <v>7029540</v>
      </c>
    </row>
    <row r="7" spans="1:32" ht="18" customHeight="1" x14ac:dyDescent="0.15">
      <c r="A7" s="19" t="s">
        <v>63</v>
      </c>
      <c r="B7" s="88">
        <f>性質・旧真岡市!B7+性質・旧二宮町!B7</f>
        <v>1184887</v>
      </c>
      <c r="C7" s="88">
        <f>性質・旧真岡市!C7+性質・旧二宮町!C7</f>
        <v>1213034</v>
      </c>
      <c r="D7" s="88">
        <f>性質・旧真岡市!D7+性質・旧二宮町!D7</f>
        <v>1571393</v>
      </c>
      <c r="E7" s="88">
        <f>性質・旧真岡市!E7+性質・旧二宮町!E7</f>
        <v>1582116</v>
      </c>
      <c r="F7" s="88">
        <f>性質・旧真岡市!F7+性質・旧二宮町!F7</f>
        <v>1694607</v>
      </c>
      <c r="G7" s="88">
        <f>性質・旧真岡市!G7+性質・旧二宮町!G7</f>
        <v>1745463</v>
      </c>
      <c r="H7" s="88">
        <f>性質・旧真岡市!H7+性質・旧二宮町!H7</f>
        <v>1902695</v>
      </c>
      <c r="I7" s="88">
        <f>性質・旧真岡市!I7+性質・旧二宮町!I7</f>
        <v>2063856</v>
      </c>
      <c r="J7" s="88">
        <f>性質・旧真岡市!J7+性質・旧二宮町!J7</f>
        <v>2198644</v>
      </c>
      <c r="K7" s="88">
        <f>性質・旧真岡市!K7+性質・旧二宮町!K7</f>
        <v>2557714</v>
      </c>
      <c r="L7" s="88">
        <f>性質・旧真岡市!L7+性質・旧二宮町!L7</f>
        <v>2632537</v>
      </c>
      <c r="M7" s="88">
        <f>性質・旧真岡市!M7+性質・旧二宮町!M7</f>
        <v>2827332</v>
      </c>
      <c r="N7" s="88">
        <f>性質・旧真岡市!N7+性質・旧二宮町!N7</f>
        <v>2863738</v>
      </c>
      <c r="O7" s="88">
        <f>性質・旧真岡市!O7+性質・旧二宮町!O7</f>
        <v>3033004</v>
      </c>
      <c r="P7" s="88">
        <f>性質・旧真岡市!P7+性質・旧二宮町!P7</f>
        <v>3029912</v>
      </c>
      <c r="Q7" s="88">
        <f>性質・旧真岡市!Q7+性質・旧二宮町!Q7</f>
        <v>3024072</v>
      </c>
      <c r="R7" s="88">
        <f>性質・旧真岡市!R7+性質・旧二宮町!R7</f>
        <v>2863440</v>
      </c>
      <c r="S7" s="88">
        <f>性質・旧真岡市!S7+性質・旧二宮町!S7</f>
        <v>2765143</v>
      </c>
      <c r="T7" s="88">
        <f>性質・旧真岡市!T7+性質・旧二宮町!T7</f>
        <v>2895670</v>
      </c>
      <c r="U7" s="19">
        <v>3042296</v>
      </c>
      <c r="V7" s="19">
        <v>2865403</v>
      </c>
      <c r="W7" s="19">
        <v>2728453</v>
      </c>
      <c r="X7" s="19">
        <v>2678203</v>
      </c>
      <c r="Y7" s="19">
        <v>2629598</v>
      </c>
      <c r="Z7" s="115">
        <v>2564307</v>
      </c>
      <c r="AA7" s="115">
        <v>2382409</v>
      </c>
      <c r="AB7" s="115">
        <v>2414913</v>
      </c>
      <c r="AC7" s="131">
        <v>2498154</v>
      </c>
      <c r="AD7" s="131">
        <v>2493577</v>
      </c>
      <c r="AE7" s="131">
        <v>2442204</v>
      </c>
      <c r="AF7" s="131">
        <v>2347235</v>
      </c>
    </row>
    <row r="8" spans="1:32" ht="18" customHeight="1" x14ac:dyDescent="0.15">
      <c r="A8" s="19" t="s">
        <v>64</v>
      </c>
      <c r="B8" s="88">
        <f>性質・旧真岡市!B8+性質・旧二宮町!B8</f>
        <v>1184887</v>
      </c>
      <c r="C8" s="88">
        <f>性質・旧真岡市!C8+性質・旧二宮町!C8</f>
        <v>1213034</v>
      </c>
      <c r="D8" s="88">
        <f>性質・旧真岡市!D8+性質・旧二宮町!D8</f>
        <v>1571393</v>
      </c>
      <c r="E8" s="88">
        <f>性質・旧真岡市!E8+性質・旧二宮町!E8</f>
        <v>1582116</v>
      </c>
      <c r="F8" s="88">
        <f>性質・旧真岡市!F8+性質・旧二宮町!F8</f>
        <v>1694607</v>
      </c>
      <c r="G8" s="88">
        <f>性質・旧真岡市!G8+性質・旧二宮町!G8</f>
        <v>1745463</v>
      </c>
      <c r="H8" s="88">
        <f>性質・旧真岡市!H8+性質・旧二宮町!H8</f>
        <v>1902695</v>
      </c>
      <c r="I8" s="88">
        <f>性質・旧真岡市!I8+性質・旧二宮町!I8</f>
        <v>2063856</v>
      </c>
      <c r="J8" s="88">
        <f>性質・旧真岡市!J8+性質・旧二宮町!J8</f>
        <v>2198644</v>
      </c>
      <c r="K8" s="88">
        <f>性質・旧真岡市!K8+性質・旧二宮町!K8</f>
        <v>2556447</v>
      </c>
      <c r="L8" s="88">
        <f>性質・旧真岡市!L8+性質・旧二宮町!L8</f>
        <v>2631663</v>
      </c>
      <c r="M8" s="88">
        <f>性質・旧真岡市!M8+性質・旧二宮町!M8</f>
        <v>2827332</v>
      </c>
      <c r="N8" s="88">
        <f>性質・旧真岡市!N8+性質・旧二宮町!N8</f>
        <v>2863572</v>
      </c>
      <c r="O8" s="88">
        <f>性質・旧真岡市!O8+性質・旧二宮町!O8</f>
        <v>3032733</v>
      </c>
      <c r="P8" s="88">
        <f>性質・旧真岡市!P8+性質・旧二宮町!P8</f>
        <v>3029432</v>
      </c>
      <c r="Q8" s="88">
        <f>性質・旧真岡市!Q8+性質・旧二宮町!Q8</f>
        <v>3024036</v>
      </c>
      <c r="R8" s="88">
        <f>性質・旧真岡市!R8+性質・旧二宮町!R8</f>
        <v>2863440</v>
      </c>
      <c r="S8" s="88">
        <f>性質・旧真岡市!S8+性質・旧二宮町!S8</f>
        <v>2765143</v>
      </c>
      <c r="T8" s="88">
        <f>性質・旧真岡市!T8+性質・旧二宮町!T8</f>
        <v>2895670</v>
      </c>
      <c r="U8" s="19">
        <v>3042296</v>
      </c>
      <c r="V8" s="19">
        <v>2865403</v>
      </c>
      <c r="W8" s="19">
        <v>2728453</v>
      </c>
      <c r="X8" s="19">
        <v>2678203</v>
      </c>
      <c r="Y8" s="19">
        <v>2629598</v>
      </c>
      <c r="Z8" s="115">
        <v>2564307</v>
      </c>
      <c r="AA8" s="115">
        <v>2382409</v>
      </c>
      <c r="AB8" s="115">
        <v>2414913</v>
      </c>
      <c r="AC8" s="131">
        <v>2498154</v>
      </c>
      <c r="AD8" s="131">
        <v>2493577</v>
      </c>
      <c r="AE8" s="131">
        <v>2442204</v>
      </c>
      <c r="AF8" s="131">
        <v>2347235</v>
      </c>
    </row>
    <row r="9" spans="1:32" ht="18" customHeight="1" x14ac:dyDescent="0.15">
      <c r="A9" s="19" t="s">
        <v>65</v>
      </c>
      <c r="B9" s="88">
        <f>性質・旧真岡市!B9+性質・旧二宮町!B9</f>
        <v>0</v>
      </c>
      <c r="C9" s="88">
        <f>性質・旧真岡市!C9+性質・旧二宮町!C9</f>
        <v>0</v>
      </c>
      <c r="D9" s="88">
        <f>性質・旧真岡市!D9+性質・旧二宮町!D9</f>
        <v>0</v>
      </c>
      <c r="E9" s="88">
        <f>性質・旧真岡市!E9+性質・旧二宮町!E9</f>
        <v>0</v>
      </c>
      <c r="F9" s="88">
        <f>性質・旧真岡市!F9+性質・旧二宮町!F9</f>
        <v>0</v>
      </c>
      <c r="G9" s="88">
        <f>性質・旧真岡市!G9+性質・旧二宮町!G9</f>
        <v>0</v>
      </c>
      <c r="H9" s="88">
        <f>性質・旧真岡市!H9+性質・旧二宮町!H9</f>
        <v>0</v>
      </c>
      <c r="I9" s="88">
        <f>性質・旧真岡市!I9+性質・旧二宮町!I9</f>
        <v>0</v>
      </c>
      <c r="J9" s="88">
        <f>性質・旧真岡市!J9+性質・旧二宮町!J9</f>
        <v>0</v>
      </c>
      <c r="K9" s="88">
        <f>性質・旧真岡市!K9+性質・旧二宮町!K9</f>
        <v>1267</v>
      </c>
      <c r="L9" s="88">
        <f>性質・旧真岡市!L9+性質・旧二宮町!L9</f>
        <v>874</v>
      </c>
      <c r="M9" s="88">
        <f>性質・旧真岡市!M9+性質・旧二宮町!M9</f>
        <v>0</v>
      </c>
      <c r="N9" s="88">
        <f>性質・旧真岡市!N9+性質・旧二宮町!N9</f>
        <v>166</v>
      </c>
      <c r="O9" s="88">
        <f>性質・旧真岡市!O9+性質・旧二宮町!O9</f>
        <v>272</v>
      </c>
      <c r="P9" s="88">
        <f>性質・旧真岡市!P9+性質・旧二宮町!P9</f>
        <v>481</v>
      </c>
      <c r="Q9" s="88">
        <f>性質・旧真岡市!Q9+性質・旧二宮町!Q9</f>
        <v>36</v>
      </c>
      <c r="R9" s="88">
        <f>性質・旧真岡市!R9+性質・旧二宮町!R9</f>
        <v>36</v>
      </c>
      <c r="S9" s="88">
        <f>性質・旧真岡市!S9+性質・旧二宮町!S9</f>
        <v>36</v>
      </c>
      <c r="T9" s="88">
        <f>性質・旧真岡市!T9+性質・旧二宮町!T9</f>
        <v>36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</row>
    <row r="10" spans="1:32" ht="18" customHeight="1" x14ac:dyDescent="0.15">
      <c r="A10" s="19" t="s">
        <v>66</v>
      </c>
      <c r="B10" s="88">
        <f>性質・旧真岡市!B10+性質・旧二宮町!B10</f>
        <v>1386027</v>
      </c>
      <c r="C10" s="88">
        <f>性質・旧真岡市!C10+性質・旧二宮町!C10</f>
        <v>1539453</v>
      </c>
      <c r="D10" s="88">
        <f>性質・旧真岡市!D10+性質・旧二宮町!D10</f>
        <v>2200272</v>
      </c>
      <c r="E10" s="88">
        <f>性質・旧真岡市!E10+性質・旧二宮町!E10</f>
        <v>2375909</v>
      </c>
      <c r="F10" s="88">
        <f>性質・旧真岡市!F10+性質・旧二宮町!F10</f>
        <v>2698097</v>
      </c>
      <c r="G10" s="88">
        <f>性質・旧真岡市!G10+性質・旧二宮町!G10</f>
        <v>2735532</v>
      </c>
      <c r="H10" s="88">
        <f>性質・旧真岡市!H10+性質・旧二宮町!H10</f>
        <v>2999462</v>
      </c>
      <c r="I10" s="88">
        <f>性質・旧真岡市!I10+性質・旧二宮町!I10</f>
        <v>3080127</v>
      </c>
      <c r="J10" s="88">
        <f>性質・旧真岡市!J10+性質・旧二宮町!J10</f>
        <v>3329959</v>
      </c>
      <c r="K10" s="88">
        <f>性質・旧真岡市!K10+性質・旧二宮町!K10</f>
        <v>3437766</v>
      </c>
      <c r="L10" s="88">
        <f>性質・旧真岡市!L10+性質・旧二宮町!L10</f>
        <v>3538356</v>
      </c>
      <c r="M10" s="88">
        <f>性質・旧真岡市!M10+性質・旧二宮町!M10</f>
        <v>3481266</v>
      </c>
      <c r="N10" s="88">
        <f>性質・旧真岡市!N10+性質・旧二宮町!N10</f>
        <v>3534041</v>
      </c>
      <c r="O10" s="88">
        <f>性質・旧真岡市!O10+性質・旧二宮町!O10</f>
        <v>3429422</v>
      </c>
      <c r="P10" s="88">
        <f>性質・旧真岡市!P10+性質・旧二宮町!P10</f>
        <v>3372054</v>
      </c>
      <c r="Q10" s="88">
        <f>性質・旧真岡市!Q10+性質・旧二宮町!Q10</f>
        <v>3376037</v>
      </c>
      <c r="R10" s="88">
        <f>性質・旧真岡市!R10+性質・旧二宮町!R10</f>
        <v>3218344</v>
      </c>
      <c r="S10" s="88">
        <f>性質・旧真岡市!S10+性質・旧二宮町!S10</f>
        <v>3092622</v>
      </c>
      <c r="T10" s="88">
        <f>性質・旧真岡市!T10+性質・旧二宮町!T10</f>
        <v>3303676</v>
      </c>
      <c r="U10" s="19">
        <v>3536736</v>
      </c>
      <c r="V10" s="19">
        <v>3528724</v>
      </c>
      <c r="W10" s="19">
        <v>3543593</v>
      </c>
      <c r="X10" s="19">
        <v>3897769</v>
      </c>
      <c r="Y10" s="19">
        <v>3688469</v>
      </c>
      <c r="Z10" s="115">
        <v>3730567</v>
      </c>
      <c r="AA10" s="115">
        <v>3753706</v>
      </c>
      <c r="AB10" s="115">
        <v>3876249</v>
      </c>
      <c r="AC10" s="115">
        <v>3820764</v>
      </c>
      <c r="AD10" s="115">
        <v>3872200</v>
      </c>
      <c r="AE10" s="115">
        <v>4322004</v>
      </c>
      <c r="AF10" s="115">
        <v>4757934</v>
      </c>
    </row>
    <row r="11" spans="1:32" ht="18" customHeight="1" x14ac:dyDescent="0.15">
      <c r="A11" s="19" t="s">
        <v>67</v>
      </c>
      <c r="B11" s="88">
        <f>性質・旧真岡市!B11+性質・旧二宮町!B11</f>
        <v>151089</v>
      </c>
      <c r="C11" s="88">
        <f>性質・旧真岡市!C11+性質・旧二宮町!C11</f>
        <v>200041</v>
      </c>
      <c r="D11" s="88">
        <f>性質・旧真岡市!D11+性質・旧二宮町!D11</f>
        <v>352987</v>
      </c>
      <c r="E11" s="88">
        <f>性質・旧真岡市!E11+性質・旧二宮町!E11</f>
        <v>241925</v>
      </c>
      <c r="F11" s="88">
        <f>性質・旧真岡市!F11+性質・旧二宮町!F11</f>
        <v>287504</v>
      </c>
      <c r="G11" s="88">
        <f>性質・旧真岡市!G11+性質・旧二宮町!G11</f>
        <v>266737</v>
      </c>
      <c r="H11" s="88">
        <f>性質・旧真岡市!H11+性質・旧二宮町!H11</f>
        <v>277583</v>
      </c>
      <c r="I11" s="88">
        <f>性質・旧真岡市!I11+性質・旧二宮町!I11</f>
        <v>306670</v>
      </c>
      <c r="J11" s="88">
        <f>性質・旧真岡市!J11+性質・旧二宮町!J11</f>
        <v>327016</v>
      </c>
      <c r="K11" s="88">
        <f>性質・旧真岡市!K11+性質・旧二宮町!K11</f>
        <v>311436</v>
      </c>
      <c r="L11" s="88">
        <f>性質・旧真岡市!L11+性質・旧二宮町!L11</f>
        <v>261229</v>
      </c>
      <c r="M11" s="88">
        <f>性質・旧真岡市!M11+性質・旧二宮町!M11</f>
        <v>232147</v>
      </c>
      <c r="N11" s="88">
        <f>性質・旧真岡市!N11+性質・旧二宮町!N11</f>
        <v>231598</v>
      </c>
      <c r="O11" s="88">
        <f>性質・旧真岡市!O11+性質・旧二宮町!O11</f>
        <v>225450</v>
      </c>
      <c r="P11" s="88">
        <f>性質・旧真岡市!P11+性質・旧二宮町!P11</f>
        <v>210898</v>
      </c>
      <c r="Q11" s="88">
        <f>性質・旧真岡市!Q11+性質・旧二宮町!Q11</f>
        <v>208866</v>
      </c>
      <c r="R11" s="88">
        <f>性質・旧真岡市!R11+性質・旧二宮町!R11</f>
        <v>216190</v>
      </c>
      <c r="S11" s="88">
        <f>性質・旧真岡市!S11+性質・旧二宮町!S11</f>
        <v>215754</v>
      </c>
      <c r="T11" s="88">
        <f>性質・旧真岡市!T11+性質・旧二宮町!T11</f>
        <v>255936</v>
      </c>
      <c r="U11" s="19">
        <v>371499</v>
      </c>
      <c r="V11" s="19">
        <v>418745</v>
      </c>
      <c r="W11" s="19">
        <v>351700</v>
      </c>
      <c r="X11" s="19">
        <v>298984</v>
      </c>
      <c r="Y11" s="19">
        <v>274042</v>
      </c>
      <c r="Z11" s="115">
        <v>315910</v>
      </c>
      <c r="AA11" s="115">
        <v>219996</v>
      </c>
      <c r="AB11" s="115">
        <v>168927</v>
      </c>
      <c r="AC11" s="115">
        <v>183712</v>
      </c>
      <c r="AD11" s="115">
        <v>193470</v>
      </c>
      <c r="AE11" s="115">
        <v>251860</v>
      </c>
      <c r="AF11" s="115">
        <v>252485</v>
      </c>
    </row>
    <row r="12" spans="1:32" ht="18" customHeight="1" x14ac:dyDescent="0.15">
      <c r="A12" s="19" t="s">
        <v>68</v>
      </c>
      <c r="B12" s="88">
        <f>性質・旧真岡市!B12+性質・旧二宮町!B12</f>
        <v>1535525</v>
      </c>
      <c r="C12" s="88">
        <f>性質・旧真岡市!C12+性質・旧二宮町!C12</f>
        <v>1772991</v>
      </c>
      <c r="D12" s="88">
        <f>性質・旧真岡市!D12+性質・旧二宮町!D12</f>
        <v>2927341</v>
      </c>
      <c r="E12" s="88">
        <f>性質・旧真岡市!E12+性質・旧二宮町!E12</f>
        <v>2759470</v>
      </c>
      <c r="F12" s="88">
        <f>性質・旧真岡市!F12+性質・旧二宮町!F12</f>
        <v>3011444</v>
      </c>
      <c r="G12" s="88">
        <f>性質・旧真岡市!G12+性質・旧二宮町!G12</f>
        <v>2771592</v>
      </c>
      <c r="H12" s="88">
        <f>性質・旧真岡市!H12+性質・旧二宮町!H12</f>
        <v>2878360</v>
      </c>
      <c r="I12" s="88">
        <f>性質・旧真岡市!I12+性質・旧二宮町!I12</f>
        <v>3407971</v>
      </c>
      <c r="J12" s="88">
        <f>性質・旧真岡市!J12+性質・旧二宮町!J12</f>
        <v>3585701</v>
      </c>
      <c r="K12" s="88">
        <f>性質・旧真岡市!K12+性質・旧二宮町!K12</f>
        <v>3457301</v>
      </c>
      <c r="L12" s="88">
        <f>性質・旧真岡市!L12+性質・旧二宮町!L12</f>
        <v>3721159</v>
      </c>
      <c r="M12" s="88">
        <f>性質・旧真岡市!M12+性質・旧二宮町!M12</f>
        <v>3464152</v>
      </c>
      <c r="N12" s="88">
        <f>性質・旧真岡市!N12+性質・旧二宮町!N12</f>
        <v>3400292</v>
      </c>
      <c r="O12" s="88">
        <f>性質・旧真岡市!O12+性質・旧二宮町!O12</f>
        <v>3285414</v>
      </c>
      <c r="P12" s="88">
        <f>性質・旧真岡市!P12+性質・旧二宮町!P12</f>
        <v>3174138</v>
      </c>
      <c r="Q12" s="88">
        <f>性質・旧真岡市!Q12+性質・旧二宮町!Q12</f>
        <v>2847427</v>
      </c>
      <c r="R12" s="88">
        <f>性質・旧真岡市!R12+性質・旧二宮町!R12</f>
        <v>2995964</v>
      </c>
      <c r="S12" s="88">
        <f>性質・旧真岡市!S12+性質・旧二宮町!S12</f>
        <v>2871249</v>
      </c>
      <c r="T12" s="88">
        <f>性質・旧真岡市!T12+性質・旧二宮町!T12</f>
        <v>3064825</v>
      </c>
      <c r="U12" s="19">
        <v>2786133</v>
      </c>
      <c r="V12" s="19">
        <v>4704865</v>
      </c>
      <c r="W12" s="19">
        <v>2630862</v>
      </c>
      <c r="X12" s="19">
        <v>2759305</v>
      </c>
      <c r="Y12" s="19">
        <v>2689584</v>
      </c>
      <c r="Z12" s="115">
        <v>4844152</v>
      </c>
      <c r="AA12" s="115">
        <v>3625620</v>
      </c>
      <c r="AB12" s="115">
        <v>3876886</v>
      </c>
      <c r="AC12" s="115">
        <v>3868133</v>
      </c>
      <c r="AD12" s="115">
        <v>3510840</v>
      </c>
      <c r="AE12" s="115">
        <v>3468629</v>
      </c>
      <c r="AF12" s="115">
        <v>3298558</v>
      </c>
    </row>
    <row r="13" spans="1:32" ht="18" customHeight="1" x14ac:dyDescent="0.15">
      <c r="A13" s="19" t="s">
        <v>69</v>
      </c>
      <c r="B13" s="88">
        <f>性質・旧真岡市!B13+性質・旧二宮町!B13</f>
        <v>911128</v>
      </c>
      <c r="C13" s="88">
        <f>性質・旧真岡市!C13+性質・旧二宮町!C13</f>
        <v>1115573</v>
      </c>
      <c r="D13" s="88">
        <f>性質・旧真岡市!D13+性質・旧二宮町!D13</f>
        <v>1983531</v>
      </c>
      <c r="E13" s="88">
        <f>性質・旧真岡市!E13+性質・旧二宮町!E13</f>
        <v>1578959</v>
      </c>
      <c r="F13" s="88">
        <f>性質・旧真岡市!F13+性質・旧二宮町!F13</f>
        <v>1699101</v>
      </c>
      <c r="G13" s="88">
        <f>性質・旧真岡市!G13+性質・旧二宮町!G13</f>
        <v>1673537</v>
      </c>
      <c r="H13" s="88">
        <f>性質・旧真岡市!H13+性質・旧二宮町!H13</f>
        <v>1628441</v>
      </c>
      <c r="I13" s="88">
        <f>性質・旧真岡市!I13+性質・旧二宮町!I13</f>
        <v>1720593</v>
      </c>
      <c r="J13" s="88">
        <f>性質・旧真岡市!J13+性質・旧二宮町!J13</f>
        <v>1762823</v>
      </c>
      <c r="K13" s="88">
        <f>性質・旧真岡市!K13+性質・旧二宮町!K13</f>
        <v>1846848</v>
      </c>
      <c r="L13" s="88">
        <f>性質・旧真岡市!L13+性質・旧二宮町!L13</f>
        <v>1807890</v>
      </c>
      <c r="M13" s="88">
        <f>性質・旧真岡市!M13+性質・旧二宮町!M13</f>
        <v>1763068</v>
      </c>
      <c r="N13" s="88">
        <f>性質・旧真岡市!N13+性質・旧二宮町!N13</f>
        <v>1745291</v>
      </c>
      <c r="O13" s="88">
        <f>性質・旧真岡市!O13+性質・旧二宮町!O13</f>
        <v>1683447</v>
      </c>
      <c r="P13" s="88">
        <f>性質・旧真岡市!P13+性質・旧二宮町!P13</f>
        <v>1623301</v>
      </c>
      <c r="Q13" s="88">
        <f>性質・旧真岡市!Q13+性質・旧二宮町!Q13</f>
        <v>1426105</v>
      </c>
      <c r="R13" s="88">
        <f>性質・旧真岡市!R13+性質・旧二宮町!R13</f>
        <v>1570170</v>
      </c>
      <c r="S13" s="88">
        <f>性質・旧真岡市!S13+性質・旧二宮町!S13</f>
        <v>1559309</v>
      </c>
      <c r="T13" s="88">
        <f>性質・旧真岡市!T13+性質・旧二宮町!T13</f>
        <v>1610358</v>
      </c>
      <c r="U13" s="19">
        <v>1217020</v>
      </c>
      <c r="V13" s="19">
        <v>1160136</v>
      </c>
      <c r="W13" s="19">
        <v>1133626</v>
      </c>
      <c r="X13" s="19">
        <v>1081316</v>
      </c>
      <c r="Y13" s="19">
        <v>1117879</v>
      </c>
      <c r="Z13" s="115">
        <v>3240604</v>
      </c>
      <c r="AA13" s="115">
        <v>1368194</v>
      </c>
      <c r="AB13" s="115">
        <v>1829771</v>
      </c>
      <c r="AC13" s="115">
        <v>1909219</v>
      </c>
      <c r="AD13" s="115">
        <v>1321270</v>
      </c>
      <c r="AE13" s="115">
        <v>1463869</v>
      </c>
      <c r="AF13" s="115">
        <v>1540375</v>
      </c>
    </row>
    <row r="14" spans="1:32" ht="18" customHeight="1" x14ac:dyDescent="0.15">
      <c r="A14" s="19" t="s">
        <v>70</v>
      </c>
      <c r="B14" s="88">
        <f>性質・旧真岡市!B14+性質・旧二宮町!B14</f>
        <v>805026</v>
      </c>
      <c r="C14" s="88">
        <f>性質・旧真岡市!C14+性質・旧二宮町!C14</f>
        <v>1168027</v>
      </c>
      <c r="D14" s="88">
        <f>性質・旧真岡市!D14+性質・旧二宮町!D14</f>
        <v>1461285</v>
      </c>
      <c r="E14" s="88">
        <f>性質・旧真岡市!E14+性質・旧二宮町!E14</f>
        <v>2102888</v>
      </c>
      <c r="F14" s="88">
        <f>性質・旧真岡市!F14+性質・旧二宮町!F14</f>
        <v>1890175</v>
      </c>
      <c r="G14" s="88">
        <f>性質・旧真岡市!G14+性質・旧二宮町!G14</f>
        <v>2141794</v>
      </c>
      <c r="H14" s="88">
        <f>性質・旧真岡市!H14+性質・旧二宮町!H14</f>
        <v>2001805</v>
      </c>
      <c r="I14" s="88">
        <f>性質・旧真岡市!I14+性質・旧二宮町!I14</f>
        <v>2318353</v>
      </c>
      <c r="J14" s="88">
        <f>性質・旧真岡市!J14+性質・旧二宮町!J14</f>
        <v>2289083</v>
      </c>
      <c r="K14" s="88">
        <f>性質・旧真岡市!K14+性質・旧二宮町!K14</f>
        <v>2185653</v>
      </c>
      <c r="L14" s="88">
        <f>性質・旧真岡市!L14+性質・旧二宮町!L14</f>
        <v>2276492</v>
      </c>
      <c r="M14" s="88">
        <f>性質・旧真岡市!M14+性質・旧二宮町!M14</f>
        <v>2586115</v>
      </c>
      <c r="N14" s="88">
        <f>性質・旧真岡市!N14+性質・旧二宮町!N14</f>
        <v>2928126</v>
      </c>
      <c r="O14" s="88">
        <f>性質・旧真岡市!O14+性質・旧二宮町!O14</f>
        <v>2751731</v>
      </c>
      <c r="P14" s="88">
        <f>性質・旧真岡市!P14+性質・旧二宮町!P14</f>
        <v>3139911</v>
      </c>
      <c r="Q14" s="88">
        <f>性質・旧真岡市!Q14+性質・旧二宮町!Q14</f>
        <v>2885590</v>
      </c>
      <c r="R14" s="88">
        <f>性質・旧真岡市!R14+性質・旧二宮町!R14</f>
        <v>2840711</v>
      </c>
      <c r="S14" s="88">
        <f>性質・旧真岡市!S14+性質・旧二宮町!S14</f>
        <v>2482338</v>
      </c>
      <c r="T14" s="88">
        <f>性質・旧真岡市!T14+性質・旧二宮町!T14</f>
        <v>2862001</v>
      </c>
      <c r="U14" s="19">
        <v>2905591</v>
      </c>
      <c r="V14" s="19">
        <v>2792708</v>
      </c>
      <c r="W14" s="19">
        <v>2761733</v>
      </c>
      <c r="X14" s="19">
        <v>2908720</v>
      </c>
      <c r="Y14" s="19">
        <v>2943808</v>
      </c>
      <c r="Z14" s="115">
        <v>2960629</v>
      </c>
      <c r="AA14" s="115">
        <v>3028326</v>
      </c>
      <c r="AB14" s="115">
        <v>3201895</v>
      </c>
      <c r="AC14" s="115">
        <v>3335335</v>
      </c>
      <c r="AD14" s="115">
        <v>3375648</v>
      </c>
      <c r="AE14" s="115">
        <v>3332045</v>
      </c>
      <c r="AF14" s="115">
        <v>3355728</v>
      </c>
    </row>
    <row r="15" spans="1:32" ht="18" customHeight="1" x14ac:dyDescent="0.15">
      <c r="A15" s="19" t="s">
        <v>71</v>
      </c>
      <c r="B15" s="88">
        <f>性質・旧真岡市!B15+性質・旧二宮町!B15</f>
        <v>1874155</v>
      </c>
      <c r="C15" s="88">
        <f>性質・旧真岡市!C15+性質・旧二宮町!C15</f>
        <v>812717</v>
      </c>
      <c r="D15" s="88">
        <f>性質・旧真岡市!D15+性質・旧二宮町!D15</f>
        <v>1323376</v>
      </c>
      <c r="E15" s="88">
        <f>性質・旧真岡市!E15+性質・旧二宮町!E15</f>
        <v>890490</v>
      </c>
      <c r="F15" s="88">
        <f>性質・旧真岡市!F15+性質・旧二宮町!F15</f>
        <v>551072</v>
      </c>
      <c r="G15" s="88">
        <f>性質・旧真岡市!G15+性質・旧二宮町!G15</f>
        <v>681737</v>
      </c>
      <c r="H15" s="88">
        <f>性質・旧真岡市!H15+性質・旧二宮町!H15</f>
        <v>958876</v>
      </c>
      <c r="I15" s="88">
        <f>性質・旧真岡市!I15+性質・旧二宮町!I15</f>
        <v>236349</v>
      </c>
      <c r="J15" s="88">
        <f>性質・旧真岡市!J15+性質・旧二宮町!J15</f>
        <v>24688</v>
      </c>
      <c r="K15" s="88">
        <f>性質・旧真岡市!K15+性質・旧二宮町!K15</f>
        <v>24409</v>
      </c>
      <c r="L15" s="88">
        <f>性質・旧真岡市!L15+性質・旧二宮町!L15</f>
        <v>490805</v>
      </c>
      <c r="M15" s="88">
        <f>性質・旧真岡市!M15+性質・旧二宮町!M15</f>
        <v>373147</v>
      </c>
      <c r="N15" s="88">
        <f>性質・旧真岡市!N15+性質・旧二宮町!N15</f>
        <v>262492</v>
      </c>
      <c r="O15" s="88">
        <f>性質・旧真岡市!O15+性質・旧二宮町!O15</f>
        <v>117699</v>
      </c>
      <c r="P15" s="88">
        <f>性質・旧真岡市!P15+性質・旧二宮町!P15</f>
        <v>156511</v>
      </c>
      <c r="Q15" s="88">
        <f>性質・旧真岡市!Q15+性質・旧二宮町!Q15</f>
        <v>274636</v>
      </c>
      <c r="R15" s="88">
        <f>性質・旧真岡市!R15+性質・旧二宮町!R15</f>
        <v>1136483</v>
      </c>
      <c r="S15" s="88">
        <f>性質・旧真岡市!S15+性質・旧二宮町!S15</f>
        <v>1685153</v>
      </c>
      <c r="T15" s="88">
        <f>性質・旧真岡市!T15+性質・旧二宮町!T15</f>
        <v>846250</v>
      </c>
      <c r="U15" s="19">
        <v>1017124</v>
      </c>
      <c r="V15" s="19">
        <v>537104</v>
      </c>
      <c r="W15" s="19">
        <v>1214866</v>
      </c>
      <c r="X15" s="19">
        <v>418018</v>
      </c>
      <c r="Y15" s="19">
        <v>1636250</v>
      </c>
      <c r="Z15" s="115">
        <v>817118</v>
      </c>
      <c r="AA15" s="115">
        <v>493037</v>
      </c>
      <c r="AB15" s="115">
        <v>912351</v>
      </c>
      <c r="AC15" s="115">
        <v>3551060</v>
      </c>
      <c r="AD15" s="115">
        <v>668119</v>
      </c>
      <c r="AE15" s="115">
        <v>84259</v>
      </c>
      <c r="AF15" s="115">
        <v>340247</v>
      </c>
    </row>
    <row r="16" spans="1:32" ht="18" customHeight="1" x14ac:dyDescent="0.15">
      <c r="A16" s="19" t="s">
        <v>72</v>
      </c>
      <c r="B16" s="88">
        <f>性質・旧真岡市!B16+性質・旧二宮町!B16</f>
        <v>993764</v>
      </c>
      <c r="C16" s="88">
        <f>性質・旧真岡市!C16+性質・旧二宮町!C16</f>
        <v>1631758</v>
      </c>
      <c r="D16" s="88">
        <f>性質・旧真岡市!D16+性質・旧二宮町!D16</f>
        <v>1791593</v>
      </c>
      <c r="E16" s="88">
        <f>性質・旧真岡市!E16+性質・旧二宮町!E16</f>
        <v>2016930</v>
      </c>
      <c r="F16" s="88">
        <f>性質・旧真岡市!F16+性質・旧二宮町!F16</f>
        <v>2146096</v>
      </c>
      <c r="G16" s="88">
        <f>性質・旧真岡市!G16+性質・旧二宮町!G16</f>
        <v>2374131</v>
      </c>
      <c r="H16" s="88">
        <f>性質・旧真岡市!H16+性質・旧二宮町!H16</f>
        <v>2618911</v>
      </c>
      <c r="I16" s="88">
        <f>性質・旧真岡市!I16+性質・旧二宮町!I16</f>
        <v>3327919</v>
      </c>
      <c r="J16" s="88">
        <f>性質・旧真岡市!J16+性質・旧二宮町!J16</f>
        <v>3313449</v>
      </c>
      <c r="K16" s="88">
        <f>性質・旧真岡市!K16+性質・旧二宮町!K16</f>
        <v>3305553</v>
      </c>
      <c r="L16" s="88">
        <f>性質・旧真岡市!L16+性質・旧二宮町!L16</f>
        <v>3016142</v>
      </c>
      <c r="M16" s="88">
        <f>性質・旧真岡市!M16+性質・旧二宮町!M16</f>
        <v>3465430</v>
      </c>
      <c r="N16" s="88">
        <f>性質・旧真岡市!N16+性質・旧二宮町!N16</f>
        <v>3274502</v>
      </c>
      <c r="O16" s="88">
        <f>性質・旧真岡市!O16+性質・旧二宮町!O16</f>
        <v>2618899</v>
      </c>
      <c r="P16" s="88">
        <f>性質・旧真岡市!P16+性質・旧二宮町!P16</f>
        <v>2498020</v>
      </c>
      <c r="Q16" s="88">
        <f>性質・旧真岡市!Q16+性質・旧二宮町!Q16</f>
        <v>2385319</v>
      </c>
      <c r="R16" s="88">
        <f>性質・旧真岡市!R16+性質・旧二宮町!R16</f>
        <v>2222021</v>
      </c>
      <c r="S16" s="88">
        <f>性質・旧真岡市!S16+性質・旧二宮町!S16</f>
        <v>2108707</v>
      </c>
      <c r="T16" s="88">
        <f>性質・旧真岡市!T16+性質・旧二宮町!T16</f>
        <v>2374661</v>
      </c>
      <c r="U16" s="19">
        <v>3184083</v>
      </c>
      <c r="V16" s="19">
        <v>3392199</v>
      </c>
      <c r="W16" s="19">
        <v>3469114</v>
      </c>
      <c r="X16" s="19">
        <v>3108373</v>
      </c>
      <c r="Y16" s="19">
        <v>3034378</v>
      </c>
      <c r="Z16" s="115">
        <v>2904004</v>
      </c>
      <c r="AA16" s="115">
        <v>2777660</v>
      </c>
      <c r="AB16" s="115">
        <v>2754429</v>
      </c>
      <c r="AC16" s="115">
        <v>2668126</v>
      </c>
      <c r="AD16" s="115">
        <v>2462722</v>
      </c>
      <c r="AE16" s="115">
        <v>2348422</v>
      </c>
      <c r="AF16" s="115">
        <v>2215647</v>
      </c>
    </row>
    <row r="17" spans="1:32" ht="18" customHeight="1" x14ac:dyDescent="0.15">
      <c r="A17" s="19" t="s">
        <v>80</v>
      </c>
      <c r="B17" s="88">
        <f>性質・旧真岡市!B17+性質・旧二宮町!B17</f>
        <v>0</v>
      </c>
      <c r="C17" s="88">
        <f>性質・旧真岡市!C17+性質・旧二宮町!C17</f>
        <v>0</v>
      </c>
      <c r="D17" s="88">
        <f>性質・旧真岡市!D17+性質・旧二宮町!D17</f>
        <v>0</v>
      </c>
      <c r="E17" s="88">
        <f>性質・旧真岡市!E17+性質・旧二宮町!E17</f>
        <v>0</v>
      </c>
      <c r="F17" s="88">
        <f>性質・旧真岡市!F17+性質・旧二宮町!F17</f>
        <v>0</v>
      </c>
      <c r="G17" s="88">
        <f>性質・旧真岡市!G17+性質・旧二宮町!G17</f>
        <v>0</v>
      </c>
      <c r="H17" s="88">
        <f>性質・旧真岡市!H17+性質・旧二宮町!H17</f>
        <v>0</v>
      </c>
      <c r="I17" s="88">
        <f>性質・旧真岡市!I17+性質・旧二宮町!I17</f>
        <v>0</v>
      </c>
      <c r="J17" s="88">
        <f>性質・旧真岡市!J17+性質・旧二宮町!J17</f>
        <v>0</v>
      </c>
      <c r="K17" s="88">
        <f>性質・旧真岡市!K17+性質・旧二宮町!K17</f>
        <v>0</v>
      </c>
      <c r="L17" s="88">
        <f>性質・旧真岡市!L17+性質・旧二宮町!L17</f>
        <v>0</v>
      </c>
      <c r="M17" s="88">
        <f>性質・旧真岡市!M17+性質・旧二宮町!M17</f>
        <v>0</v>
      </c>
      <c r="N17" s="88">
        <f>性質・旧真岡市!N17+性質・旧二宮町!N17</f>
        <v>0</v>
      </c>
      <c r="O17" s="88">
        <f>性質・旧真岡市!O17+性質・旧二宮町!O17</f>
        <v>2</v>
      </c>
      <c r="P17" s="88">
        <f>性質・旧真岡市!P17+性質・旧二宮町!P17</f>
        <v>1</v>
      </c>
      <c r="Q17" s="88">
        <f>性質・旧真岡市!Q17+性質・旧二宮町!Q17</f>
        <v>1</v>
      </c>
      <c r="R17" s="88">
        <f>性質・旧真岡市!R17+性質・旧二宮町!R17</f>
        <v>1</v>
      </c>
      <c r="S17" s="88">
        <f>性質・旧真岡市!S17+性質・旧二宮町!S17</f>
        <v>1</v>
      </c>
      <c r="T17" s="88">
        <f>性質・旧真岡市!T17+性質・旧二宮町!T17</f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</row>
    <row r="18" spans="1:32" ht="18" customHeight="1" x14ac:dyDescent="0.15">
      <c r="A18" s="19" t="s">
        <v>176</v>
      </c>
      <c r="B18" s="88">
        <f>性質・旧真岡市!B18+性質・旧二宮町!B18</f>
        <v>5044797</v>
      </c>
      <c r="C18" s="88">
        <f>性質・旧真岡市!C18+性質・旧二宮町!C18</f>
        <v>4723778</v>
      </c>
      <c r="D18" s="88">
        <f>性質・旧真岡市!D18+性質・旧二宮町!D18</f>
        <v>6441717</v>
      </c>
      <c r="E18" s="88">
        <f>性質・旧真岡市!E18+性質・旧二宮町!E18</f>
        <v>8027721</v>
      </c>
      <c r="F18" s="88">
        <f>性質・旧真岡市!F18+性質・旧二宮町!F18</f>
        <v>7992110</v>
      </c>
      <c r="G18" s="88">
        <f>性質・旧真岡市!G18+性質・旧二宮町!G18</f>
        <v>6099605</v>
      </c>
      <c r="H18" s="88">
        <f>性質・旧真岡市!H18+性質・旧二宮町!H18</f>
        <v>7948074</v>
      </c>
      <c r="I18" s="88">
        <f>性質・旧真岡市!I18+性質・旧二宮町!I18</f>
        <v>7628226</v>
      </c>
      <c r="J18" s="88">
        <f>性質・旧真岡市!J18+性質・旧二宮町!J18</f>
        <v>8817717</v>
      </c>
      <c r="K18" s="88">
        <f>性質・旧真岡市!K18+性質・旧二宮町!K18</f>
        <v>7139332</v>
      </c>
      <c r="L18" s="88">
        <f>性質・旧真岡市!L18+性質・旧二宮町!L18</f>
        <v>8543290</v>
      </c>
      <c r="M18" s="88">
        <f>性質・旧真岡市!M18+性質・旧二宮町!M18</f>
        <v>6621722</v>
      </c>
      <c r="N18" s="88">
        <f>性質・旧真岡市!N18+性質・旧二宮町!N18</f>
        <v>5139570</v>
      </c>
      <c r="O18" s="88">
        <f>性質・旧真岡市!O18+性質・旧二宮町!O18</f>
        <v>5483331</v>
      </c>
      <c r="P18" s="88">
        <f>性質・旧真岡市!P18+性質・旧二宮町!P18</f>
        <v>4460142</v>
      </c>
      <c r="Q18" s="88">
        <f>性質・旧真岡市!Q18+性質・旧二宮町!Q18</f>
        <v>4083143</v>
      </c>
      <c r="R18" s="88">
        <f>性質・旧真岡市!R18+性質・旧二宮町!R18</f>
        <v>3691702</v>
      </c>
      <c r="S18" s="88">
        <f>性質・旧真岡市!S18+性質・旧二宮町!S18</f>
        <v>4491274</v>
      </c>
      <c r="T18" s="88">
        <f>性質・旧真岡市!T18+性質・旧二宮町!T18</f>
        <v>4691709</v>
      </c>
      <c r="U18" s="19">
        <v>6310906</v>
      </c>
      <c r="V18" s="19">
        <v>3726334</v>
      </c>
      <c r="W18" s="19">
        <v>4248019</v>
      </c>
      <c r="X18" s="19">
        <v>4463362</v>
      </c>
      <c r="Y18" s="19">
        <v>5373925</v>
      </c>
      <c r="Z18" s="115">
        <v>5461366</v>
      </c>
      <c r="AA18" s="115">
        <v>5211494</v>
      </c>
      <c r="AB18" s="115">
        <v>3788078</v>
      </c>
      <c r="AC18" s="115">
        <v>3814592</v>
      </c>
      <c r="AD18" s="115">
        <v>4697390</v>
      </c>
      <c r="AE18" s="115">
        <v>4573064</v>
      </c>
      <c r="AF18" s="115">
        <v>7963926</v>
      </c>
    </row>
    <row r="19" spans="1:32" ht="18" customHeight="1" x14ac:dyDescent="0.15">
      <c r="A19" s="19" t="s">
        <v>74</v>
      </c>
      <c r="B19" s="88">
        <f>性質・旧真岡市!B19+性質・旧二宮町!B19</f>
        <v>2094480</v>
      </c>
      <c r="C19" s="88">
        <f>性質・旧真岡市!C19+性質・旧二宮町!C19</f>
        <v>1205008</v>
      </c>
      <c r="D19" s="88">
        <f>性質・旧真岡市!D19+性質・旧二宮町!D19</f>
        <v>1190629</v>
      </c>
      <c r="E19" s="88">
        <f>性質・旧真岡市!E19+性質・旧二宮町!E19</f>
        <v>1265271</v>
      </c>
      <c r="F19" s="88">
        <f>性質・旧真岡市!F19+性質・旧二宮町!F19</f>
        <v>2124759</v>
      </c>
      <c r="G19" s="88">
        <f>性質・旧真岡市!G19+性質・旧二宮町!G19</f>
        <v>1511075</v>
      </c>
      <c r="H19" s="88">
        <f>性質・旧真岡市!H19+性質・旧二宮町!H19</f>
        <v>1081556</v>
      </c>
      <c r="I19" s="88">
        <f>性質・旧真岡市!I19+性質・旧二宮町!I19</f>
        <v>1614401</v>
      </c>
      <c r="J19" s="88">
        <f>性質・旧真岡市!J19+性質・旧二宮町!J19</f>
        <v>771044</v>
      </c>
      <c r="K19" s="88">
        <f>性質・旧真岡市!K19+性質・旧二宮町!K19</f>
        <v>1299421</v>
      </c>
      <c r="L19" s="88">
        <f>性質・旧真岡市!L19+性質・旧二宮町!L19</f>
        <v>1569792</v>
      </c>
      <c r="M19" s="88">
        <f>性質・旧真岡市!M19+性質・旧二宮町!M19</f>
        <v>707278</v>
      </c>
      <c r="N19" s="88">
        <f>性質・旧真岡市!N19+性質・旧二宮町!N19</f>
        <v>543594</v>
      </c>
      <c r="O19" s="88">
        <f>性質・旧真岡市!O19+性質・旧二宮町!O19</f>
        <v>1309559</v>
      </c>
      <c r="P19" s="88">
        <f>性質・旧真岡市!P19+性質・旧二宮町!P19</f>
        <v>665484</v>
      </c>
      <c r="Q19" s="88">
        <f>性質・旧真岡市!Q19+性質・旧二宮町!Q19</f>
        <v>615740</v>
      </c>
      <c r="R19" s="88">
        <f>性質・旧真岡市!R19+性質・旧二宮町!R19</f>
        <v>381978</v>
      </c>
      <c r="S19" s="88">
        <f>性質・旧真岡市!S19+性質・旧二宮町!S19</f>
        <v>741803</v>
      </c>
      <c r="T19" s="88">
        <f>性質・旧真岡市!T19+性質・旧二宮町!T19</f>
        <v>1515090</v>
      </c>
      <c r="U19" s="19">
        <v>2828060</v>
      </c>
      <c r="V19" s="19">
        <v>530358</v>
      </c>
      <c r="W19" s="19">
        <v>1184237</v>
      </c>
      <c r="X19" s="19">
        <v>1533399</v>
      </c>
      <c r="Y19" s="19">
        <v>1121686</v>
      </c>
      <c r="Z19" s="115">
        <v>2133380</v>
      </c>
      <c r="AA19" s="115">
        <v>1820723</v>
      </c>
      <c r="AB19" s="115">
        <v>1092201</v>
      </c>
      <c r="AC19" s="115">
        <v>1119999</v>
      </c>
      <c r="AD19" s="115">
        <v>2728116</v>
      </c>
      <c r="AE19" s="115">
        <v>2168338</v>
      </c>
      <c r="AF19" s="115">
        <v>1532706</v>
      </c>
    </row>
    <row r="20" spans="1:32" ht="18" customHeight="1" x14ac:dyDescent="0.15">
      <c r="A20" s="19" t="s">
        <v>75</v>
      </c>
      <c r="B20" s="88">
        <f>性質・旧真岡市!B20+性質・旧二宮町!B20</f>
        <v>2814104</v>
      </c>
      <c r="C20" s="88">
        <f>性質・旧真岡市!C20+性質・旧二宮町!C20</f>
        <v>3309565</v>
      </c>
      <c r="D20" s="88">
        <f>性質・旧真岡市!D20+性質・旧二宮町!D20</f>
        <v>4955482</v>
      </c>
      <c r="E20" s="88">
        <f>性質・旧真岡市!E20+性質・旧二宮町!E20</f>
        <v>6370666</v>
      </c>
      <c r="F20" s="88">
        <f>性質・旧真岡市!F20+性質・旧二宮町!F20</f>
        <v>5201661</v>
      </c>
      <c r="G20" s="88">
        <f>性質・旧真岡市!G20+性質・旧二宮町!G20</f>
        <v>3956227</v>
      </c>
      <c r="H20" s="88">
        <f>性質・旧真岡市!H20+性質・旧二宮町!H20</f>
        <v>5935465</v>
      </c>
      <c r="I20" s="88">
        <f>性質・旧真岡市!I20+性質・旧二宮町!I20</f>
        <v>5251911</v>
      </c>
      <c r="J20" s="88">
        <f>性質・旧真岡市!J20+性質・旧二宮町!J20</f>
        <v>7305082</v>
      </c>
      <c r="K20" s="88">
        <f>性質・旧真岡市!K20+性質・旧二宮町!K20</f>
        <v>4911183</v>
      </c>
      <c r="L20" s="88">
        <f>性質・旧真岡市!L20+性質・旧二宮町!L20</f>
        <v>6001225</v>
      </c>
      <c r="M20" s="88">
        <f>性質・旧真岡市!M20+性質・旧二宮町!M20</f>
        <v>5196684</v>
      </c>
      <c r="N20" s="88">
        <f>性質・旧真岡市!N20+性質・旧二宮町!N20</f>
        <v>3928682</v>
      </c>
      <c r="O20" s="88">
        <f>性質・旧真岡市!O20+性質・旧二宮町!O20</f>
        <v>3718553</v>
      </c>
      <c r="P20" s="88">
        <f>性質・旧真岡市!P20+性質・旧二宮町!P20</f>
        <v>3546023</v>
      </c>
      <c r="Q20" s="88">
        <f>性質・旧真岡市!Q20+性質・旧二宮町!Q20</f>
        <v>3315265</v>
      </c>
      <c r="R20" s="88">
        <f>性質・旧真岡市!R20+性質・旧二宮町!R20</f>
        <v>3133936</v>
      </c>
      <c r="S20" s="88">
        <f>性質・旧真岡市!S20+性質・旧二宮町!S20</f>
        <v>3610173</v>
      </c>
      <c r="T20" s="88">
        <f>性質・旧真岡市!T20+性質・旧二宮町!T20</f>
        <v>3051026</v>
      </c>
      <c r="U20" s="19">
        <v>3285010</v>
      </c>
      <c r="V20" s="19">
        <v>3017523</v>
      </c>
      <c r="W20" s="19">
        <v>2938326</v>
      </c>
      <c r="X20" s="19">
        <v>2804357</v>
      </c>
      <c r="Y20" s="19">
        <v>4092519</v>
      </c>
      <c r="Z20" s="115">
        <v>3134018</v>
      </c>
      <c r="AA20" s="115">
        <v>3297448</v>
      </c>
      <c r="AB20" s="115">
        <v>2396918</v>
      </c>
      <c r="AC20" s="115">
        <v>2515009</v>
      </c>
      <c r="AD20" s="115">
        <v>1690457</v>
      </c>
      <c r="AE20" s="115">
        <v>2198195</v>
      </c>
      <c r="AF20" s="115">
        <v>6420481</v>
      </c>
    </row>
    <row r="21" spans="1:32" ht="18" customHeight="1" x14ac:dyDescent="0.15">
      <c r="A21" s="19" t="s">
        <v>177</v>
      </c>
      <c r="B21" s="88">
        <f>性質・旧真岡市!B21+性質・旧二宮町!B21</f>
        <v>0</v>
      </c>
      <c r="C21" s="88">
        <f>性質・旧真岡市!C21+性質・旧二宮町!C21</f>
        <v>0</v>
      </c>
      <c r="D21" s="88">
        <f>性質・旧真岡市!D21+性質・旧二宮町!D21</f>
        <v>39412</v>
      </c>
      <c r="E21" s="88">
        <f>性質・旧真岡市!E21+性質・旧二宮町!E21</f>
        <v>0</v>
      </c>
      <c r="F21" s="88">
        <f>性質・旧真岡市!F21+性質・旧二宮町!F21</f>
        <v>0</v>
      </c>
      <c r="G21" s="88">
        <f>性質・旧真岡市!G21+性質・旧二宮町!G21</f>
        <v>0</v>
      </c>
      <c r="H21" s="88">
        <f>性質・旧真岡市!H21+性質・旧二宮町!H21</f>
        <v>6790</v>
      </c>
      <c r="I21" s="88">
        <f>性質・旧真岡市!I21+性質・旧二宮町!I21</f>
        <v>0</v>
      </c>
      <c r="J21" s="88">
        <f>性質・旧真岡市!J21+性質・旧二宮町!J21</f>
        <v>0</v>
      </c>
      <c r="K21" s="88">
        <f>性質・旧真岡市!K21+性質・旧二宮町!K21</f>
        <v>0</v>
      </c>
      <c r="L21" s="88">
        <f>性質・旧真岡市!L21+性質・旧二宮町!L21</f>
        <v>0</v>
      </c>
      <c r="M21" s="88">
        <f>性質・旧真岡市!M21+性質・旧二宮町!M21</f>
        <v>0</v>
      </c>
      <c r="N21" s="88">
        <f>性質・旧真岡市!N21+性質・旧二宮町!N21</f>
        <v>0</v>
      </c>
      <c r="O21" s="88">
        <f>性質・旧真岡市!O21+性質・旧二宮町!O21</f>
        <v>2</v>
      </c>
      <c r="P21" s="88">
        <f>性質・旧真岡市!P21+性質・旧二宮町!P21</f>
        <v>1</v>
      </c>
      <c r="Q21" s="88">
        <f>性質・旧真岡市!Q21+性質・旧二宮町!Q21</f>
        <v>2</v>
      </c>
      <c r="R21" s="88">
        <f>性質・旧真岡市!R21+性質・旧二宮町!R21</f>
        <v>2</v>
      </c>
      <c r="S21" s="88">
        <f>性質・旧真岡市!S21+性質・旧二宮町!S21</f>
        <v>18351</v>
      </c>
      <c r="T21" s="88">
        <f>性質・旧真岡市!T21+性質・旧二宮町!T21</f>
        <v>1</v>
      </c>
      <c r="U21" s="19">
        <f>性質・旧真岡市!U21+性質・旧二宮町!U21</f>
        <v>0</v>
      </c>
      <c r="V21" s="19">
        <f>性質・旧真岡市!V21+性質・旧二宮町!V21</f>
        <v>0</v>
      </c>
      <c r="W21" s="19">
        <v>10118</v>
      </c>
      <c r="X21" s="19">
        <v>815531</v>
      </c>
      <c r="Y21" s="19">
        <v>129456</v>
      </c>
      <c r="Z21" s="115">
        <v>256465</v>
      </c>
      <c r="AA21" s="115"/>
      <c r="AB21" s="115">
        <v>22384</v>
      </c>
      <c r="AC21" s="115"/>
      <c r="AD21" s="115"/>
      <c r="AE21" s="115"/>
      <c r="AF21" s="115">
        <v>13789</v>
      </c>
    </row>
    <row r="22" spans="1:32" ht="18" customHeight="1" x14ac:dyDescent="0.15">
      <c r="A22" s="19" t="s">
        <v>178</v>
      </c>
      <c r="B22" s="88">
        <f>性質・旧真岡市!B22+性質・旧二宮町!B22</f>
        <v>0</v>
      </c>
      <c r="C22" s="88">
        <f>性質・旧真岡市!C22+性質・旧二宮町!C22</f>
        <v>0</v>
      </c>
      <c r="D22" s="88">
        <f>性質・旧真岡市!D22+性質・旧二宮町!D22</f>
        <v>0</v>
      </c>
      <c r="E22" s="88">
        <f>性質・旧真岡市!E22+性質・旧二宮町!E22</f>
        <v>0</v>
      </c>
      <c r="F22" s="88">
        <f>性質・旧真岡市!F22+性質・旧二宮町!F22</f>
        <v>0</v>
      </c>
      <c r="G22" s="88">
        <f>性質・旧真岡市!G22+性質・旧二宮町!G22</f>
        <v>0</v>
      </c>
      <c r="H22" s="88">
        <f>性質・旧真岡市!H22+性質・旧二宮町!H22</f>
        <v>0</v>
      </c>
      <c r="I22" s="88">
        <f>性質・旧真岡市!I22+性質・旧二宮町!I22</f>
        <v>0</v>
      </c>
      <c r="J22" s="88">
        <f>性質・旧真岡市!J22+性質・旧二宮町!J22</f>
        <v>0</v>
      </c>
      <c r="K22" s="88">
        <f>性質・旧真岡市!K22+性質・旧二宮町!K22</f>
        <v>0</v>
      </c>
      <c r="L22" s="88">
        <f>性質・旧真岡市!L22+性質・旧二宮町!L22</f>
        <v>0</v>
      </c>
      <c r="M22" s="88">
        <f>性質・旧真岡市!M22+性質・旧二宮町!M22</f>
        <v>0</v>
      </c>
      <c r="N22" s="88">
        <f>性質・旧真岡市!N22+性質・旧二宮町!N22</f>
        <v>0</v>
      </c>
      <c r="O22" s="88">
        <f>性質・旧真岡市!O22+性質・旧二宮町!O22</f>
        <v>2</v>
      </c>
      <c r="P22" s="88">
        <f>性質・旧真岡市!P22+性質・旧二宮町!P22</f>
        <v>1</v>
      </c>
      <c r="Q22" s="88">
        <f>性質・旧真岡市!Q22+性質・旧二宮町!Q22</f>
        <v>2</v>
      </c>
      <c r="R22" s="88">
        <f>性質・旧真岡市!R22+性質・旧二宮町!R22</f>
        <v>2</v>
      </c>
      <c r="S22" s="88">
        <f>性質・旧真岡市!S22+性質・旧二宮町!S22</f>
        <v>2</v>
      </c>
      <c r="T22" s="88">
        <f>性質・旧真岡市!T22+性質・旧二宮町!T22</f>
        <v>2</v>
      </c>
      <c r="U22" s="19">
        <f>性質・旧真岡市!U22+性質・旧二宮町!U22</f>
        <v>0</v>
      </c>
      <c r="V22" s="19">
        <f>性質・旧真岡市!V22+性質・旧二宮町!V22</f>
        <v>0</v>
      </c>
      <c r="W22" s="19">
        <f>性質・旧真岡市!W22+性質・旧二宮町!W22</f>
        <v>0</v>
      </c>
      <c r="X22" s="19">
        <f>性質・旧真岡市!X22+性質・旧二宮町!X22</f>
        <v>0</v>
      </c>
      <c r="Y22" s="19">
        <f>性質・旧真岡市!Y22+性質・旧二宮町!Y22</f>
        <v>0</v>
      </c>
      <c r="Z22" s="115">
        <f>性質・旧真岡市!Z22+性質・旧二宮町!Z22</f>
        <v>0</v>
      </c>
      <c r="AA22" s="115">
        <f>性質・旧真岡市!AA22+性質・旧二宮町!AA22</f>
        <v>0</v>
      </c>
      <c r="AB22" s="115">
        <f>性質・旧真岡市!AB22+性質・旧二宮町!AB22</f>
        <v>0</v>
      </c>
      <c r="AC22" s="115">
        <f>性質・旧真岡市!AC22+性質・旧二宮町!AC22</f>
        <v>0</v>
      </c>
      <c r="AD22" s="115">
        <f>性質・旧真岡市!AD22+性質・旧二宮町!AD22</f>
        <v>0</v>
      </c>
      <c r="AE22" s="115">
        <f>性質・旧真岡市!AE22+性質・旧二宮町!AE22</f>
        <v>0</v>
      </c>
      <c r="AF22" s="115">
        <f>性質・旧真岡市!AF22+性質・旧二宮町!AF22</f>
        <v>0</v>
      </c>
    </row>
    <row r="23" spans="1:32" ht="18" customHeight="1" x14ac:dyDescent="0.15">
      <c r="A23" s="19" t="s">
        <v>59</v>
      </c>
      <c r="B23" s="88">
        <f t="shared" ref="B23:G23" si="0">SUM(B4:B22)-B5-B8-B9-B13-B19-B20</f>
        <v>16455823</v>
      </c>
      <c r="C23" s="82">
        <f t="shared" si="0"/>
        <v>16758385</v>
      </c>
      <c r="D23" s="82">
        <f t="shared" si="0"/>
        <v>23262709</v>
      </c>
      <c r="E23" s="82">
        <f t="shared" si="0"/>
        <v>25629968</v>
      </c>
      <c r="F23" s="82">
        <f t="shared" si="0"/>
        <v>26178217</v>
      </c>
      <c r="G23" s="82">
        <f t="shared" si="0"/>
        <v>24779831</v>
      </c>
      <c r="H23" s="82">
        <f t="shared" ref="H23:U23" si="1">SUM(H4:H22)-H5-H8-H9-H13-H19-H20</f>
        <v>27766554</v>
      </c>
      <c r="I23" s="82">
        <f t="shared" si="1"/>
        <v>28703709</v>
      </c>
      <c r="J23" s="86">
        <f t="shared" si="1"/>
        <v>30474344</v>
      </c>
      <c r="K23" s="85">
        <f t="shared" si="1"/>
        <v>29291920</v>
      </c>
      <c r="L23" s="87">
        <f t="shared" si="1"/>
        <v>31429714</v>
      </c>
      <c r="M23" s="87">
        <f t="shared" si="1"/>
        <v>29601597</v>
      </c>
      <c r="N23" s="87">
        <f t="shared" si="1"/>
        <v>28326654</v>
      </c>
      <c r="O23" s="87">
        <f t="shared" si="1"/>
        <v>27580558</v>
      </c>
      <c r="P23" s="87">
        <f t="shared" si="1"/>
        <v>26808138</v>
      </c>
      <c r="Q23" s="87">
        <f t="shared" si="1"/>
        <v>25897709</v>
      </c>
      <c r="R23" s="87">
        <f t="shared" si="1"/>
        <v>25950901</v>
      </c>
      <c r="S23" s="87">
        <f t="shared" si="1"/>
        <v>26398909</v>
      </c>
      <c r="T23" s="87">
        <f t="shared" si="1"/>
        <v>27167780</v>
      </c>
      <c r="U23" s="21">
        <f t="shared" si="1"/>
        <v>30277958</v>
      </c>
      <c r="V23" s="21">
        <f>SUM(V4:V22)-V5-V8-V9-V13-V19-V20</f>
        <v>29501283</v>
      </c>
      <c r="W23" s="21">
        <f>SUM(W4:W22)-W5-W8-W9-W13-W19-W20</f>
        <v>29735664</v>
      </c>
      <c r="X23" s="21">
        <f>SUM(X4:X22)-X5-X8-X9-X13-X19-X20</f>
        <v>30261497</v>
      </c>
      <c r="Y23" s="21">
        <f t="shared" ref="Y23:AB23" si="2">SUM(Y4:Y22)-Y5-Y8-Y9-Y13-Y19-Y20</f>
        <v>31365242</v>
      </c>
      <c r="Z23" s="15">
        <f t="shared" si="2"/>
        <v>32843877</v>
      </c>
      <c r="AA23" s="15">
        <f t="shared" si="2"/>
        <v>31079916</v>
      </c>
      <c r="AB23" s="15">
        <f t="shared" si="2"/>
        <v>30981834</v>
      </c>
      <c r="AC23" s="15">
        <f t="shared" ref="AC23" si="3">SUM(AC4:AC22)-AC5-AC8-AC9-AC13-AC19-AC20</f>
        <v>34397248</v>
      </c>
      <c r="AD23" s="15">
        <f t="shared" ref="AD23" si="4">SUM(AD4:AD22)-AD5-AD8-AD9-AD13-AD19-AD20</f>
        <v>31883357</v>
      </c>
      <c r="AE23" s="15">
        <f t="shared" ref="AE23:AF23" si="5">SUM(AE4:AE22)-AE5-AE8-AE9-AE13-AE19-AE20</f>
        <v>31479664</v>
      </c>
      <c r="AF23" s="15">
        <f t="shared" si="5"/>
        <v>35595430</v>
      </c>
    </row>
    <row r="24" spans="1:32" ht="18" customHeight="1" x14ac:dyDescent="0.15">
      <c r="A24" s="19" t="s">
        <v>78</v>
      </c>
      <c r="B24" s="88">
        <f t="shared" ref="B24:G24" si="6">SUM(B4:B7)-B5</f>
        <v>4665440</v>
      </c>
      <c r="C24" s="82">
        <f t="shared" si="6"/>
        <v>4909620</v>
      </c>
      <c r="D24" s="82">
        <f t="shared" si="6"/>
        <v>6724726</v>
      </c>
      <c r="E24" s="82">
        <f t="shared" si="6"/>
        <v>7214635</v>
      </c>
      <c r="F24" s="82">
        <f t="shared" si="6"/>
        <v>7601719</v>
      </c>
      <c r="G24" s="82">
        <f t="shared" si="6"/>
        <v>7708703</v>
      </c>
      <c r="H24" s="82">
        <f t="shared" ref="H24:M24" si="7">SUM(H4:H7)-H5</f>
        <v>8076693</v>
      </c>
      <c r="I24" s="82">
        <f t="shared" si="7"/>
        <v>8398094</v>
      </c>
      <c r="J24" s="86">
        <f t="shared" si="7"/>
        <v>8786731</v>
      </c>
      <c r="K24" s="85">
        <f t="shared" si="7"/>
        <v>9430470</v>
      </c>
      <c r="L24" s="87">
        <f t="shared" si="7"/>
        <v>9582241</v>
      </c>
      <c r="M24" s="87">
        <f t="shared" si="7"/>
        <v>9377618</v>
      </c>
      <c r="N24" s="87">
        <f t="shared" ref="N24:S24" si="8">SUM(N4:N7)-N5</f>
        <v>9556033</v>
      </c>
      <c r="O24" s="87">
        <f t="shared" si="8"/>
        <v>9668606</v>
      </c>
      <c r="P24" s="87">
        <f t="shared" si="8"/>
        <v>9796461</v>
      </c>
      <c r="Q24" s="87">
        <f t="shared" si="8"/>
        <v>9836686</v>
      </c>
      <c r="R24" s="87">
        <f t="shared" si="8"/>
        <v>9629481</v>
      </c>
      <c r="S24" s="87">
        <f t="shared" si="8"/>
        <v>9433458</v>
      </c>
      <c r="T24" s="87">
        <f>SUM(T4:T7)-T5</f>
        <v>9768718</v>
      </c>
      <c r="U24" s="21">
        <f>SUM(U4:U7)-U5</f>
        <v>10165886</v>
      </c>
      <c r="V24" s="21">
        <f>SUM(V4:V7)-V5</f>
        <v>10400604</v>
      </c>
      <c r="W24" s="21">
        <f>SUM(W4:W7)-W5</f>
        <v>11505659</v>
      </c>
      <c r="X24" s="21">
        <f>SUM(X4:X7)-X5</f>
        <v>11591435</v>
      </c>
      <c r="Y24" s="21">
        <f t="shared" ref="Y24:AB24" si="9">SUM(Y4:Y7)-Y5</f>
        <v>11595330</v>
      </c>
      <c r="Z24" s="15">
        <f t="shared" si="9"/>
        <v>11553666</v>
      </c>
      <c r="AA24" s="15">
        <f t="shared" si="9"/>
        <v>11970077</v>
      </c>
      <c r="AB24" s="15">
        <f t="shared" si="9"/>
        <v>12380635</v>
      </c>
      <c r="AC24" s="15">
        <f t="shared" ref="AC24" si="10">SUM(AC4:AC7)-AC5</f>
        <v>13155526</v>
      </c>
      <c r="AD24" s="15">
        <f t="shared" ref="AD24" si="11">SUM(AD4:AD7)-AD5</f>
        <v>13102968</v>
      </c>
      <c r="AE24" s="15">
        <f t="shared" ref="AE24:AF24" si="12">SUM(AE4:AE7)-AE5</f>
        <v>13099381</v>
      </c>
      <c r="AF24" s="15">
        <f t="shared" si="12"/>
        <v>13397116</v>
      </c>
    </row>
    <row r="25" spans="1:32" ht="18" customHeight="1" x14ac:dyDescent="0.15">
      <c r="A25" s="19" t="s">
        <v>179</v>
      </c>
      <c r="B25" s="88">
        <f t="shared" ref="B25:G25" si="13">+B18+B21+B22</f>
        <v>5044797</v>
      </c>
      <c r="C25" s="82">
        <f t="shared" si="13"/>
        <v>4723778</v>
      </c>
      <c r="D25" s="82">
        <f t="shared" si="13"/>
        <v>6481129</v>
      </c>
      <c r="E25" s="82">
        <f t="shared" si="13"/>
        <v>8027721</v>
      </c>
      <c r="F25" s="82">
        <f t="shared" si="13"/>
        <v>7992110</v>
      </c>
      <c r="G25" s="82">
        <f t="shared" si="13"/>
        <v>6099605</v>
      </c>
      <c r="H25" s="82">
        <f t="shared" ref="H25:M25" si="14">+H18+H21+H22</f>
        <v>7954864</v>
      </c>
      <c r="I25" s="82">
        <f t="shared" si="14"/>
        <v>7628226</v>
      </c>
      <c r="J25" s="86">
        <f t="shared" si="14"/>
        <v>8817717</v>
      </c>
      <c r="K25" s="85">
        <f t="shared" si="14"/>
        <v>7139332</v>
      </c>
      <c r="L25" s="87">
        <f t="shared" si="14"/>
        <v>8543290</v>
      </c>
      <c r="M25" s="87">
        <f t="shared" si="14"/>
        <v>6621722</v>
      </c>
      <c r="N25" s="87">
        <f t="shared" ref="N25:S25" si="15">+N18+N21+N22</f>
        <v>5139570</v>
      </c>
      <c r="O25" s="87">
        <f t="shared" si="15"/>
        <v>5483335</v>
      </c>
      <c r="P25" s="87">
        <f t="shared" si="15"/>
        <v>4460144</v>
      </c>
      <c r="Q25" s="87">
        <f t="shared" si="15"/>
        <v>4083147</v>
      </c>
      <c r="R25" s="87">
        <f t="shared" si="15"/>
        <v>3691706</v>
      </c>
      <c r="S25" s="87">
        <f t="shared" si="15"/>
        <v>4509627</v>
      </c>
      <c r="T25" s="87">
        <f>+T18+T21+T22</f>
        <v>4691712</v>
      </c>
      <c r="U25" s="21">
        <f>+U18+U21+U22</f>
        <v>6310906</v>
      </c>
      <c r="V25" s="21">
        <f>+V18+V21+V22</f>
        <v>3726334</v>
      </c>
      <c r="W25" s="21">
        <f>+W18+W21+W22</f>
        <v>4258137</v>
      </c>
      <c r="X25" s="21">
        <f>+X18+X21+X22</f>
        <v>5278893</v>
      </c>
      <c r="Y25" s="21">
        <f t="shared" ref="Y25:AB25" si="16">+Y18+Y21+Y22</f>
        <v>5503381</v>
      </c>
      <c r="Z25" s="15">
        <f t="shared" si="16"/>
        <v>5717831</v>
      </c>
      <c r="AA25" s="15">
        <f t="shared" si="16"/>
        <v>5211494</v>
      </c>
      <c r="AB25" s="15">
        <f t="shared" si="16"/>
        <v>3810462</v>
      </c>
      <c r="AC25" s="15">
        <f t="shared" ref="AC25" si="17">+AC18+AC21+AC22</f>
        <v>3814592</v>
      </c>
      <c r="AD25" s="15">
        <f t="shared" ref="AD25" si="18">+AD18+AD21+AD22</f>
        <v>4697390</v>
      </c>
      <c r="AE25" s="15">
        <f t="shared" ref="AE25:AF25" si="19">+AE18+AE21+AE22</f>
        <v>4573064</v>
      </c>
      <c r="AF25" s="15">
        <f t="shared" si="19"/>
        <v>7977715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3" t="s">
        <v>99</v>
      </c>
      <c r="K30" s="34" t="str">
        <f>財政指標!$L$1</f>
        <v>真岡市</v>
      </c>
      <c r="M30" s="34"/>
      <c r="O30" s="34"/>
      <c r="P30" s="34"/>
      <c r="Q30" s="34"/>
      <c r="R30" s="34"/>
      <c r="S30" s="34"/>
      <c r="T30" s="34"/>
      <c r="U30" s="34" t="str">
        <f>財政指標!$L$1</f>
        <v>真岡市</v>
      </c>
      <c r="W30" s="34"/>
      <c r="X30" s="34"/>
      <c r="Y30" s="34"/>
      <c r="Z30" s="34"/>
      <c r="AA30" s="34"/>
      <c r="AB30" s="34"/>
      <c r="AC30" s="34"/>
      <c r="AE30" s="34" t="str">
        <f>財政指標!$L$1</f>
        <v>真岡市</v>
      </c>
    </row>
    <row r="31" spans="1:32" ht="18" customHeight="1" x14ac:dyDescent="0.15">
      <c r="K31" s="18"/>
      <c r="L31" s="18" t="s">
        <v>694</v>
      </c>
      <c r="V31" s="18" t="s">
        <v>694</v>
      </c>
      <c r="AF31" s="18" t="s">
        <v>694</v>
      </c>
    </row>
    <row r="32" spans="1:32" s="104" customFormat="1" ht="18" customHeight="1" x14ac:dyDescent="0.2">
      <c r="A32" s="53"/>
      <c r="B32" s="105" t="s">
        <v>10</v>
      </c>
      <c r="C32" s="53" t="s">
        <v>9</v>
      </c>
      <c r="D32" s="103" t="s">
        <v>8</v>
      </c>
      <c r="E32" s="103" t="s">
        <v>7</v>
      </c>
      <c r="F32" s="103" t="s">
        <v>6</v>
      </c>
      <c r="G32" s="103" t="s">
        <v>5</v>
      </c>
      <c r="H32" s="103" t="s">
        <v>4</v>
      </c>
      <c r="I32" s="103" t="s">
        <v>3</v>
      </c>
      <c r="J32" s="79" t="s">
        <v>165</v>
      </c>
      <c r="K32" s="79" t="s">
        <v>166</v>
      </c>
      <c r="L32" s="103" t="s">
        <v>83</v>
      </c>
      <c r="M32" s="103" t="s">
        <v>174</v>
      </c>
      <c r="N32" s="103" t="s">
        <v>182</v>
      </c>
      <c r="O32" s="76" t="s">
        <v>183</v>
      </c>
      <c r="P32" s="76" t="s">
        <v>184</v>
      </c>
      <c r="Q32" s="76" t="s">
        <v>191</v>
      </c>
      <c r="R32" s="76" t="s">
        <v>194</v>
      </c>
      <c r="S32" s="76" t="s">
        <v>195</v>
      </c>
      <c r="T32" s="76" t="s">
        <v>202</v>
      </c>
      <c r="U32" s="48" t="s">
        <v>255</v>
      </c>
      <c r="V32" s="48" t="s">
        <v>666</v>
      </c>
      <c r="W32" s="48" t="s">
        <v>669</v>
      </c>
      <c r="X32" s="48" t="s">
        <v>668</v>
      </c>
      <c r="Y32" s="80" t="s">
        <v>673</v>
      </c>
      <c r="Z32" s="80" t="s">
        <v>675</v>
      </c>
      <c r="AA32" s="80" t="s">
        <v>681</v>
      </c>
      <c r="AB32" s="80" t="s">
        <v>674</v>
      </c>
      <c r="AC32" s="80" t="s">
        <v>684</v>
      </c>
      <c r="AD32" s="80" t="str">
        <f>AD3</f>
        <v>１７(H29)</v>
      </c>
      <c r="AE32" s="80" t="str">
        <f>AE3</f>
        <v>１８(H30)</v>
      </c>
      <c r="AF32" s="80" t="str">
        <f>AF3</f>
        <v>１９(R１)</v>
      </c>
    </row>
    <row r="33" spans="1:32" ht="18" customHeight="1" x14ac:dyDescent="0.15">
      <c r="A33" s="19" t="s">
        <v>60</v>
      </c>
      <c r="B33" s="35">
        <f>B4/B$23*100</f>
        <v>17.046354958971058</v>
      </c>
      <c r="C33" s="35">
        <f t="shared" ref="C33:L33" si="20">C4/C$23*100</f>
        <v>17.929597631275328</v>
      </c>
      <c r="D33" s="92">
        <f t="shared" si="20"/>
        <v>18.895886115413298</v>
      </c>
      <c r="E33" s="92">
        <f t="shared" si="20"/>
        <v>18.539527634213197</v>
      </c>
      <c r="F33" s="92">
        <f t="shared" si="20"/>
        <v>19.082693828995307</v>
      </c>
      <c r="G33" s="92">
        <f t="shared" si="20"/>
        <v>20.43153966627133</v>
      </c>
      <c r="H33" s="92">
        <f t="shared" si="20"/>
        <v>18.871164207124874</v>
      </c>
      <c r="I33" s="92">
        <f t="shared" si="20"/>
        <v>18.694796550508507</v>
      </c>
      <c r="J33" s="92">
        <f t="shared" si="20"/>
        <v>18.041307140196356</v>
      </c>
      <c r="K33" s="92">
        <f t="shared" si="20"/>
        <v>19.105995783137466</v>
      </c>
      <c r="L33" s="92">
        <f t="shared" si="20"/>
        <v>17.824199736593211</v>
      </c>
      <c r="M33" s="92">
        <f t="shared" ref="M33:N51" si="21">M4/M$23*100</f>
        <v>18.494299479855766</v>
      </c>
      <c r="N33" s="92">
        <f t="shared" si="21"/>
        <v>19.162969265625229</v>
      </c>
      <c r="O33" s="92">
        <f t="shared" ref="O33:P51" si="22">O4/O$23*100</f>
        <v>18.876797198954424</v>
      </c>
      <c r="P33" s="92">
        <f t="shared" si="22"/>
        <v>18.919646713248046</v>
      </c>
      <c r="Q33" s="92">
        <f t="shared" ref="Q33:R51" si="23">Q4/Q$23*100</f>
        <v>19.158188857554929</v>
      </c>
      <c r="R33" s="92">
        <f t="shared" si="23"/>
        <v>18.639036848855458</v>
      </c>
      <c r="S33" s="92">
        <f t="shared" ref="S33:T51" si="24">S4/S$23*100</f>
        <v>17.434534889301677</v>
      </c>
      <c r="T33" s="92">
        <f t="shared" si="24"/>
        <v>16.458109569497399</v>
      </c>
      <c r="U33" s="35">
        <f t="shared" ref="U33:V51" si="25">U4/U$23*100</f>
        <v>14.237690665929319</v>
      </c>
      <c r="V33" s="35">
        <f t="shared" si="25"/>
        <v>13.705478504104383</v>
      </c>
      <c r="W33" s="35">
        <f t="shared" ref="W33:X51" si="26">W4/W$23*100</f>
        <v>13.448998482092076</v>
      </c>
      <c r="X33" s="35">
        <f t="shared" si="26"/>
        <v>12.693763960190072</v>
      </c>
      <c r="Y33" s="35">
        <f t="shared" ref="Y33:AB33" si="27">Y4/Y$23*100</f>
        <v>12.333193539523782</v>
      </c>
      <c r="Z33" s="116">
        <f t="shared" si="27"/>
        <v>11.326814431804138</v>
      </c>
      <c r="AA33" s="116">
        <f t="shared" si="27"/>
        <v>12.667762679924873</v>
      </c>
      <c r="AB33" s="116">
        <f t="shared" si="27"/>
        <v>12.557097168618231</v>
      </c>
      <c r="AC33" s="116">
        <f t="shared" ref="AC33" si="28">AC4/AC$23*100</f>
        <v>11.259301906943254</v>
      </c>
      <c r="AD33" s="116">
        <f t="shared" ref="AD33" si="29">AD4/AD$23*100</f>
        <v>12.186985203596974</v>
      </c>
      <c r="AE33" s="116">
        <f t="shared" ref="AE33:AF33" si="30">AE4/AE$23*100</f>
        <v>12.41788667121733</v>
      </c>
      <c r="AF33" s="116">
        <f t="shared" si="30"/>
        <v>11.29454258594432</v>
      </c>
    </row>
    <row r="34" spans="1:32" ht="18" customHeight="1" x14ac:dyDescent="0.15">
      <c r="A34" s="19" t="s">
        <v>61</v>
      </c>
      <c r="B34" s="35">
        <f t="shared" ref="B34:L51" si="31">B5/B$23*100</f>
        <v>11.991238602894549</v>
      </c>
      <c r="C34" s="35">
        <f t="shared" si="31"/>
        <v>12.709679363494752</v>
      </c>
      <c r="D34" s="92">
        <f t="shared" si="31"/>
        <v>13.35313097025802</v>
      </c>
      <c r="E34" s="92">
        <f t="shared" si="31"/>
        <v>13.137550542396307</v>
      </c>
      <c r="F34" s="92">
        <f t="shared" si="31"/>
        <v>13.484623494411402</v>
      </c>
      <c r="G34" s="92">
        <f t="shared" si="31"/>
        <v>14.474295647940455</v>
      </c>
      <c r="H34" s="92">
        <f t="shared" si="31"/>
        <v>13.368713308824711</v>
      </c>
      <c r="I34" s="92">
        <f t="shared" si="31"/>
        <v>13.151896153908194</v>
      </c>
      <c r="J34" s="92">
        <f t="shared" si="31"/>
        <v>12.617689161742089</v>
      </c>
      <c r="K34" s="92">
        <f t="shared" si="31"/>
        <v>13.436705412277517</v>
      </c>
      <c r="L34" s="92">
        <f t="shared" si="31"/>
        <v>12.428821337667916</v>
      </c>
      <c r="M34" s="92">
        <f t="shared" si="21"/>
        <v>12.77199334887236</v>
      </c>
      <c r="N34" s="92">
        <f t="shared" si="21"/>
        <v>13.139038588885224</v>
      </c>
      <c r="O34" s="92">
        <f t="shared" si="22"/>
        <v>12.616912971811519</v>
      </c>
      <c r="P34" s="92">
        <f t="shared" si="22"/>
        <v>12.517012557903126</v>
      </c>
      <c r="Q34" s="92">
        <f t="shared" si="23"/>
        <v>12.680793501849912</v>
      </c>
      <c r="R34" s="92">
        <f t="shared" si="23"/>
        <v>12.156302395820477</v>
      </c>
      <c r="S34" s="92">
        <f t="shared" si="24"/>
        <v>11.297538849048648</v>
      </c>
      <c r="T34" s="92">
        <f t="shared" si="24"/>
        <v>10.589492406078083</v>
      </c>
      <c r="U34" s="35">
        <f t="shared" si="25"/>
        <v>9.2936749565475978</v>
      </c>
      <c r="V34" s="35">
        <f t="shared" si="25"/>
        <v>8.9541529431109819</v>
      </c>
      <c r="W34" s="35">
        <f t="shared" si="26"/>
        <v>8.5456877640263897</v>
      </c>
      <c r="X34" s="35">
        <f t="shared" si="26"/>
        <v>8.1627158101266435</v>
      </c>
      <c r="Y34" s="35">
        <f t="shared" ref="Y34:AB34" si="32">Y5/Y$23*100</f>
        <v>8.0669296286634751</v>
      </c>
      <c r="Z34" s="116">
        <f t="shared" si="32"/>
        <v>7.3259164866559452</v>
      </c>
      <c r="AA34" s="116">
        <f t="shared" si="32"/>
        <v>8.1484583162966082</v>
      </c>
      <c r="AB34" s="116">
        <f t="shared" si="32"/>
        <v>8.2089394707879464</v>
      </c>
      <c r="AC34" s="116">
        <f t="shared" ref="AC34" si="33">AC5/AC$23*100</f>
        <v>7.4981841570581462</v>
      </c>
      <c r="AD34" s="116">
        <f t="shared" ref="AD34" si="34">AD5/AD$23*100</f>
        <v>8.0616448261705944</v>
      </c>
      <c r="AE34" s="116">
        <f t="shared" ref="AE34:AF34" si="35">AE5/AE$23*100</f>
        <v>8.1917138632737618</v>
      </c>
      <c r="AF34" s="116">
        <f t="shared" si="35"/>
        <v>7.4677929161131082</v>
      </c>
    </row>
    <row r="35" spans="1:32" ht="18" customHeight="1" x14ac:dyDescent="0.15">
      <c r="A35" s="19" t="s">
        <v>62</v>
      </c>
      <c r="B35" s="35">
        <f t="shared" si="31"/>
        <v>4.1045349114413785</v>
      </c>
      <c r="C35" s="35">
        <f t="shared" si="31"/>
        <v>4.1285302849886785</v>
      </c>
      <c r="D35" s="92">
        <f t="shared" si="31"/>
        <v>3.2568777780782114</v>
      </c>
      <c r="E35" s="92">
        <f t="shared" si="31"/>
        <v>3.4367737017853477</v>
      </c>
      <c r="F35" s="92">
        <f t="shared" si="31"/>
        <v>3.4822959867740422</v>
      </c>
      <c r="G35" s="92">
        <f t="shared" si="31"/>
        <v>3.6333540773542805</v>
      </c>
      <c r="H35" s="92">
        <f t="shared" si="31"/>
        <v>3.3642129304198138</v>
      </c>
      <c r="I35" s="92">
        <f t="shared" si="31"/>
        <v>3.3728672486193338</v>
      </c>
      <c r="J35" s="92">
        <f t="shared" si="31"/>
        <v>3.5771631376216009</v>
      </c>
      <c r="K35" s="92">
        <f t="shared" si="31"/>
        <v>4.3569796722099472</v>
      </c>
      <c r="L35" s="92">
        <f t="shared" si="31"/>
        <v>4.2876909411266038</v>
      </c>
      <c r="M35" s="92">
        <f t="shared" si="21"/>
        <v>3.6338512412016146</v>
      </c>
      <c r="N35" s="92">
        <f t="shared" si="21"/>
        <v>4.4624649279085347</v>
      </c>
      <c r="O35" s="92">
        <f t="shared" si="22"/>
        <v>5.1821866693197434</v>
      </c>
      <c r="P35" s="92">
        <f t="shared" si="22"/>
        <v>6.3210059572209003</v>
      </c>
      <c r="Q35" s="92">
        <f t="shared" si="23"/>
        <v>7.1476670001968126</v>
      </c>
      <c r="R35" s="92">
        <f t="shared" si="23"/>
        <v>7.4334336214376533</v>
      </c>
      <c r="S35" s="92">
        <f t="shared" si="24"/>
        <v>7.8252779309932849</v>
      </c>
      <c r="T35" s="92">
        <f t="shared" si="24"/>
        <v>8.8404168467206379</v>
      </c>
      <c r="U35" s="35">
        <f t="shared" si="25"/>
        <v>9.2896225036047682</v>
      </c>
      <c r="V35" s="35">
        <f t="shared" si="25"/>
        <v>11.836464875103907</v>
      </c>
      <c r="W35" s="35">
        <f t="shared" si="26"/>
        <v>16.068438895462364</v>
      </c>
      <c r="X35" s="35">
        <f t="shared" si="26"/>
        <v>16.76027131109872</v>
      </c>
      <c r="Y35" s="35">
        <f t="shared" ref="Y35:AB35" si="36">Y6/Y$23*100</f>
        <v>16.251734961904646</v>
      </c>
      <c r="Z35" s="116">
        <f t="shared" si="36"/>
        <v>16.043154710389398</v>
      </c>
      <c r="AA35" s="116">
        <f t="shared" si="36"/>
        <v>18.180673332579147</v>
      </c>
      <c r="AB35" s="116">
        <f t="shared" si="36"/>
        <v>19.60924262908387</v>
      </c>
      <c r="AC35" s="116">
        <f t="shared" ref="AC35" si="37">AC6/AC$23*100</f>
        <v>19.723909308093486</v>
      </c>
      <c r="AD35" s="116">
        <f t="shared" ref="AD35" si="38">AD6/AD$23*100</f>
        <v>21.088654497705495</v>
      </c>
      <c r="AE35" s="116">
        <f t="shared" ref="AE35:AF35" si="39">AE6/AE$23*100</f>
        <v>21.436277083516519</v>
      </c>
      <c r="AF35" s="116">
        <f t="shared" si="39"/>
        <v>19.748433998409347</v>
      </c>
    </row>
    <row r="36" spans="1:32" ht="18" customHeight="1" x14ac:dyDescent="0.15">
      <c r="A36" s="19" t="s">
        <v>63</v>
      </c>
      <c r="B36" s="35">
        <f t="shared" si="31"/>
        <v>7.200411671904833</v>
      </c>
      <c r="C36" s="35">
        <f t="shared" si="31"/>
        <v>7.2383705231739217</v>
      </c>
      <c r="D36" s="92">
        <f t="shared" si="31"/>
        <v>6.7549871341295624</v>
      </c>
      <c r="E36" s="92">
        <f t="shared" si="31"/>
        <v>6.172914457013758</v>
      </c>
      <c r="F36" s="92">
        <f t="shared" si="31"/>
        <v>6.4733476691708995</v>
      </c>
      <c r="G36" s="92">
        <f t="shared" si="31"/>
        <v>7.043885811812034</v>
      </c>
      <c r="H36" s="92">
        <f t="shared" si="31"/>
        <v>6.8524707819342652</v>
      </c>
      <c r="I36" s="92">
        <f t="shared" si="31"/>
        <v>7.1902066732908967</v>
      </c>
      <c r="J36" s="92">
        <f t="shared" si="31"/>
        <v>7.2147377479233024</v>
      </c>
      <c r="K36" s="92">
        <f t="shared" si="31"/>
        <v>8.7318072697180664</v>
      </c>
      <c r="L36" s="92">
        <f t="shared" si="31"/>
        <v>8.375949587069103</v>
      </c>
      <c r="M36" s="92">
        <f t="shared" si="21"/>
        <v>9.5512819798202102</v>
      </c>
      <c r="N36" s="92">
        <f t="shared" si="21"/>
        <v>10.109693859359457</v>
      </c>
      <c r="O36" s="92">
        <f t="shared" si="22"/>
        <v>10.996891360936207</v>
      </c>
      <c r="P36" s="92">
        <f t="shared" si="22"/>
        <v>11.302209799128907</v>
      </c>
      <c r="Q36" s="92">
        <f t="shared" si="23"/>
        <v>11.676986562788237</v>
      </c>
      <c r="R36" s="92">
        <f t="shared" si="23"/>
        <v>11.034067757416206</v>
      </c>
      <c r="S36" s="92">
        <f t="shared" si="24"/>
        <v>10.474459380120594</v>
      </c>
      <c r="T36" s="92">
        <f t="shared" si="24"/>
        <v>10.658471174310156</v>
      </c>
      <c r="U36" s="35">
        <f t="shared" si="25"/>
        <v>10.047890283750311</v>
      </c>
      <c r="V36" s="35">
        <f t="shared" si="25"/>
        <v>9.7128080836348705</v>
      </c>
      <c r="W36" s="35">
        <f t="shared" si="26"/>
        <v>9.1756921923788219</v>
      </c>
      <c r="X36" s="35">
        <f t="shared" si="26"/>
        <v>8.8501999752358582</v>
      </c>
      <c r="Y36" s="35">
        <f t="shared" ref="Y36:AB36" si="40">Y7/Y$23*100</f>
        <v>8.3837963054772544</v>
      </c>
      <c r="Z36" s="116">
        <f t="shared" si="40"/>
        <v>7.8075648620898193</v>
      </c>
      <c r="AA36" s="116">
        <f t="shared" si="40"/>
        <v>7.6654293402852183</v>
      </c>
      <c r="AB36" s="116">
        <f t="shared" si="40"/>
        <v>7.7946095766958141</v>
      </c>
      <c r="AC36" s="116">
        <f t="shared" ref="AC36" si="41">AC7/AC$23*100</f>
        <v>7.2626565939228627</v>
      </c>
      <c r="AD36" s="116">
        <f t="shared" ref="AD36" si="42">AD7/AD$23*100</f>
        <v>7.820936170554436</v>
      </c>
      <c r="AE36" s="116">
        <f t="shared" ref="AE36:AF36" si="43">AE7/AE$23*100</f>
        <v>7.7580370616408096</v>
      </c>
      <c r="AF36" s="116">
        <f t="shared" si="43"/>
        <v>6.5942032446299992</v>
      </c>
    </row>
    <row r="37" spans="1:32" ht="18" customHeight="1" x14ac:dyDescent="0.15">
      <c r="A37" s="19" t="s">
        <v>64</v>
      </c>
      <c r="B37" s="35">
        <f t="shared" si="31"/>
        <v>7.200411671904833</v>
      </c>
      <c r="C37" s="35">
        <f t="shared" si="31"/>
        <v>7.2383705231739217</v>
      </c>
      <c r="D37" s="92">
        <f t="shared" si="31"/>
        <v>6.7549871341295624</v>
      </c>
      <c r="E37" s="92">
        <f t="shared" si="31"/>
        <v>6.172914457013758</v>
      </c>
      <c r="F37" s="92">
        <f t="shared" si="31"/>
        <v>6.4733476691708995</v>
      </c>
      <c r="G37" s="92">
        <f t="shared" si="31"/>
        <v>7.043885811812034</v>
      </c>
      <c r="H37" s="92">
        <f t="shared" si="31"/>
        <v>6.8524707819342652</v>
      </c>
      <c r="I37" s="92">
        <f t="shared" si="31"/>
        <v>7.1902066732908967</v>
      </c>
      <c r="J37" s="92">
        <f t="shared" si="31"/>
        <v>7.2147377479233024</v>
      </c>
      <c r="K37" s="92">
        <f t="shared" si="31"/>
        <v>8.7274818448227354</v>
      </c>
      <c r="L37" s="92">
        <f t="shared" si="31"/>
        <v>8.3731687790732057</v>
      </c>
      <c r="M37" s="92">
        <f t="shared" si="21"/>
        <v>9.5512819798202102</v>
      </c>
      <c r="N37" s="92">
        <f t="shared" si="21"/>
        <v>10.109107838857353</v>
      </c>
      <c r="O37" s="92">
        <f t="shared" si="22"/>
        <v>10.995908784731622</v>
      </c>
      <c r="P37" s="92">
        <f t="shared" si="22"/>
        <v>11.300419298050466</v>
      </c>
      <c r="Q37" s="92">
        <f t="shared" si="23"/>
        <v>11.676847554353168</v>
      </c>
      <c r="R37" s="92">
        <f t="shared" si="23"/>
        <v>11.034067757416206</v>
      </c>
      <c r="S37" s="92">
        <f t="shared" si="24"/>
        <v>10.474459380120594</v>
      </c>
      <c r="T37" s="92">
        <f t="shared" si="24"/>
        <v>10.658471174310156</v>
      </c>
      <c r="U37" s="35">
        <f t="shared" si="25"/>
        <v>10.047890283750311</v>
      </c>
      <c r="V37" s="35">
        <f t="shared" si="25"/>
        <v>9.7128080836348705</v>
      </c>
      <c r="W37" s="35">
        <f t="shared" si="26"/>
        <v>9.1756921923788219</v>
      </c>
      <c r="X37" s="35">
        <f t="shared" si="26"/>
        <v>8.8501999752358582</v>
      </c>
      <c r="Y37" s="35">
        <f t="shared" ref="Y37:AB37" si="44">Y8/Y$23*100</f>
        <v>8.3837963054772544</v>
      </c>
      <c r="Z37" s="116">
        <f t="shared" si="44"/>
        <v>7.8075648620898193</v>
      </c>
      <c r="AA37" s="116">
        <f t="shared" si="44"/>
        <v>7.6654293402852183</v>
      </c>
      <c r="AB37" s="116">
        <f t="shared" si="44"/>
        <v>7.7946095766958141</v>
      </c>
      <c r="AC37" s="116">
        <f t="shared" ref="AC37" si="45">AC8/AC$23*100</f>
        <v>7.2626565939228627</v>
      </c>
      <c r="AD37" s="116">
        <f t="shared" ref="AD37" si="46">AD8/AD$23*100</f>
        <v>7.820936170554436</v>
      </c>
      <c r="AE37" s="116">
        <f t="shared" ref="AE37:AF37" si="47">AE8/AE$23*100</f>
        <v>7.7580370616408096</v>
      </c>
      <c r="AF37" s="116">
        <f t="shared" si="47"/>
        <v>6.5942032446299992</v>
      </c>
    </row>
    <row r="38" spans="1:32" ht="18" customHeight="1" x14ac:dyDescent="0.15">
      <c r="A38" s="19" t="s">
        <v>65</v>
      </c>
      <c r="B38" s="35">
        <f t="shared" si="31"/>
        <v>0</v>
      </c>
      <c r="C38" s="35">
        <f t="shared" si="31"/>
        <v>0</v>
      </c>
      <c r="D38" s="92">
        <f t="shared" si="31"/>
        <v>0</v>
      </c>
      <c r="E38" s="92">
        <f t="shared" si="31"/>
        <v>0</v>
      </c>
      <c r="F38" s="92">
        <f t="shared" si="31"/>
        <v>0</v>
      </c>
      <c r="G38" s="92">
        <f t="shared" si="31"/>
        <v>0</v>
      </c>
      <c r="H38" s="92">
        <f t="shared" si="31"/>
        <v>0</v>
      </c>
      <c r="I38" s="92">
        <f t="shared" si="31"/>
        <v>0</v>
      </c>
      <c r="J38" s="92">
        <f t="shared" si="31"/>
        <v>0</v>
      </c>
      <c r="K38" s="92">
        <f t="shared" si="31"/>
        <v>4.3254248953294976E-3</v>
      </c>
      <c r="L38" s="92">
        <f t="shared" si="31"/>
        <v>2.7808079958984038E-3</v>
      </c>
      <c r="M38" s="92">
        <f t="shared" si="21"/>
        <v>0</v>
      </c>
      <c r="N38" s="92">
        <f t="shared" si="21"/>
        <v>5.8602050210377829E-4</v>
      </c>
      <c r="O38" s="92">
        <f t="shared" si="22"/>
        <v>9.8620194703819995E-4</v>
      </c>
      <c r="P38" s="92">
        <f t="shared" si="22"/>
        <v>1.7942312890212666E-3</v>
      </c>
      <c r="Q38" s="92">
        <f t="shared" si="23"/>
        <v>1.3900843507045352E-4</v>
      </c>
      <c r="R38" s="92">
        <f t="shared" si="23"/>
        <v>1.3872350713372148E-4</v>
      </c>
      <c r="S38" s="92">
        <f t="shared" si="24"/>
        <v>1.3636927192710882E-4</v>
      </c>
      <c r="T38" s="92">
        <f t="shared" si="24"/>
        <v>1.3250990695596031E-4</v>
      </c>
      <c r="U38" s="35">
        <f t="shared" si="25"/>
        <v>0</v>
      </c>
      <c r="V38" s="35">
        <f t="shared" si="25"/>
        <v>0</v>
      </c>
      <c r="W38" s="35">
        <f t="shared" si="26"/>
        <v>0</v>
      </c>
      <c r="X38" s="35">
        <f t="shared" si="26"/>
        <v>0</v>
      </c>
      <c r="Y38" s="35">
        <f t="shared" ref="Y38:AB38" si="48">Y9/Y$23*100</f>
        <v>0</v>
      </c>
      <c r="Z38" s="116">
        <f t="shared" si="48"/>
        <v>0</v>
      </c>
      <c r="AA38" s="116">
        <f t="shared" si="48"/>
        <v>0</v>
      </c>
      <c r="AB38" s="116">
        <f t="shared" si="48"/>
        <v>0</v>
      </c>
      <c r="AC38" s="116">
        <f t="shared" ref="AC38" si="49">AC9/AC$23*100</f>
        <v>0</v>
      </c>
      <c r="AD38" s="116">
        <f t="shared" ref="AD38" si="50">AD9/AD$23*100</f>
        <v>0</v>
      </c>
      <c r="AE38" s="116">
        <f t="shared" ref="AE38:AF38" si="51">AE9/AE$23*100</f>
        <v>0</v>
      </c>
      <c r="AF38" s="116">
        <f t="shared" si="51"/>
        <v>0</v>
      </c>
    </row>
    <row r="39" spans="1:32" ht="18" customHeight="1" x14ac:dyDescent="0.15">
      <c r="A39" s="19" t="s">
        <v>66</v>
      </c>
      <c r="B39" s="35">
        <f t="shared" si="31"/>
        <v>8.4227145612832608</v>
      </c>
      <c r="C39" s="35">
        <f t="shared" si="31"/>
        <v>9.1861656120204902</v>
      </c>
      <c r="D39" s="92">
        <f t="shared" si="31"/>
        <v>9.4583653176420679</v>
      </c>
      <c r="E39" s="92">
        <f t="shared" si="31"/>
        <v>9.2700427874119864</v>
      </c>
      <c r="F39" s="92">
        <f t="shared" si="31"/>
        <v>10.306649226721591</v>
      </c>
      <c r="G39" s="92">
        <f t="shared" si="31"/>
        <v>11.039348896285855</v>
      </c>
      <c r="H39" s="92">
        <f t="shared" si="31"/>
        <v>10.802427985842247</v>
      </c>
      <c r="I39" s="92">
        <f t="shared" si="31"/>
        <v>10.730763052259205</v>
      </c>
      <c r="J39" s="92">
        <f t="shared" si="31"/>
        <v>10.927090013816212</v>
      </c>
      <c r="K39" s="92">
        <f t="shared" si="31"/>
        <v>11.736226235767406</v>
      </c>
      <c r="L39" s="92">
        <f t="shared" si="31"/>
        <v>11.257996175211776</v>
      </c>
      <c r="M39" s="92">
        <f t="shared" si="21"/>
        <v>11.760399278457848</v>
      </c>
      <c r="N39" s="92">
        <f t="shared" si="21"/>
        <v>12.47602699563457</v>
      </c>
      <c r="O39" s="92">
        <f t="shared" si="22"/>
        <v>12.434200932410432</v>
      </c>
      <c r="P39" s="92">
        <f t="shared" si="22"/>
        <v>12.57847150742062</v>
      </c>
      <c r="Q39" s="92">
        <f t="shared" si="23"/>
        <v>13.036045003054131</v>
      </c>
      <c r="R39" s="92">
        <f t="shared" si="23"/>
        <v>12.401665745632492</v>
      </c>
      <c r="S39" s="92">
        <f t="shared" si="24"/>
        <v>11.714961402382198</v>
      </c>
      <c r="T39" s="92">
        <f t="shared" si="24"/>
        <v>12.160272204795533</v>
      </c>
      <c r="U39" s="35">
        <f t="shared" si="25"/>
        <v>11.680893407673002</v>
      </c>
      <c r="V39" s="35">
        <f t="shared" si="25"/>
        <v>11.961256057914497</v>
      </c>
      <c r="W39" s="35">
        <f t="shared" si="26"/>
        <v>11.916979556938765</v>
      </c>
      <c r="X39" s="35">
        <f t="shared" si="26"/>
        <v>12.880291414532467</v>
      </c>
      <c r="Y39" s="35">
        <f t="shared" ref="Y39:AB39" si="52">Y10/Y$23*100</f>
        <v>11.759733911825071</v>
      </c>
      <c r="Z39" s="116">
        <f t="shared" si="52"/>
        <v>11.358485479652721</v>
      </c>
      <c r="AA39" s="116">
        <f t="shared" si="52"/>
        <v>12.07759377470647</v>
      </c>
      <c r="AB39" s="116">
        <f t="shared" si="52"/>
        <v>12.511360689622183</v>
      </c>
      <c r="AC39" s="116">
        <f t="shared" ref="AC39" si="53">AC10/AC$23*100</f>
        <v>11.107760713880365</v>
      </c>
      <c r="AD39" s="116">
        <f t="shared" ref="AD39" si="54">AD10/AD$23*100</f>
        <v>12.14489427822798</v>
      </c>
      <c r="AE39" s="116">
        <f t="shared" ref="AE39:AF39" si="55">AE10/AE$23*100</f>
        <v>13.72951121714641</v>
      </c>
      <c r="AF39" s="116">
        <f t="shared" si="55"/>
        <v>13.366699039736279</v>
      </c>
    </row>
    <row r="40" spans="1:32" ht="18" customHeight="1" x14ac:dyDescent="0.15">
      <c r="A40" s="19" t="s">
        <v>67</v>
      </c>
      <c r="B40" s="35">
        <f t="shared" si="31"/>
        <v>0.91814915607684888</v>
      </c>
      <c r="C40" s="35">
        <f t="shared" si="31"/>
        <v>1.193677075684799</v>
      </c>
      <c r="D40" s="92">
        <f t="shared" si="31"/>
        <v>1.5173942123421653</v>
      </c>
      <c r="E40" s="92">
        <f t="shared" si="31"/>
        <v>0.94391456126671713</v>
      </c>
      <c r="F40" s="92">
        <f t="shared" si="31"/>
        <v>1.0982566154142583</v>
      </c>
      <c r="G40" s="92">
        <f t="shared" si="31"/>
        <v>1.0764278416588071</v>
      </c>
      <c r="H40" s="92">
        <f t="shared" si="31"/>
        <v>0.99970273588865211</v>
      </c>
      <c r="I40" s="92">
        <f t="shared" si="31"/>
        <v>1.0683985125406616</v>
      </c>
      <c r="J40" s="92">
        <f t="shared" si="31"/>
        <v>1.0730862656141178</v>
      </c>
      <c r="K40" s="92">
        <f t="shared" si="31"/>
        <v>1.0632147022113947</v>
      </c>
      <c r="L40" s="92">
        <f t="shared" si="31"/>
        <v>0.83115296562991314</v>
      </c>
      <c r="M40" s="92">
        <f t="shared" si="21"/>
        <v>0.78423809364069119</v>
      </c>
      <c r="N40" s="92">
        <f t="shared" si="21"/>
        <v>0.81759744726645089</v>
      </c>
      <c r="O40" s="92">
        <f t="shared" si="22"/>
        <v>0.81742363588147848</v>
      </c>
      <c r="P40" s="92">
        <f t="shared" si="22"/>
        <v>0.78669395091893368</v>
      </c>
      <c r="Q40" s="92">
        <f t="shared" si="23"/>
        <v>0.80650377220625957</v>
      </c>
      <c r="R40" s="92">
        <f t="shared" si="23"/>
        <v>0.83307319464553475</v>
      </c>
      <c r="S40" s="92">
        <f t="shared" si="24"/>
        <v>0.817283774871151</v>
      </c>
      <c r="T40" s="92">
        <f t="shared" si="24"/>
        <v>0.9420570985189074</v>
      </c>
      <c r="U40" s="35">
        <f t="shared" si="25"/>
        <v>1.226961871074661</v>
      </c>
      <c r="V40" s="35">
        <f t="shared" si="25"/>
        <v>1.4194128438414018</v>
      </c>
      <c r="W40" s="35">
        <f t="shared" si="26"/>
        <v>1.1827548226264595</v>
      </c>
      <c r="X40" s="35">
        <f t="shared" si="26"/>
        <v>0.9880013536673351</v>
      </c>
      <c r="Y40" s="35">
        <f t="shared" ref="Y40:AB40" si="56">Y11/Y$23*100</f>
        <v>0.87371237244080568</v>
      </c>
      <c r="Z40" s="116">
        <f t="shared" si="56"/>
        <v>0.96185355949299167</v>
      </c>
      <c r="AA40" s="116">
        <f t="shared" si="56"/>
        <v>0.7078397509182458</v>
      </c>
      <c r="AB40" s="116">
        <f t="shared" si="56"/>
        <v>0.54524532020925554</v>
      </c>
      <c r="AC40" s="116">
        <f t="shared" ref="AC40" si="57">AC11/AC$23*100</f>
        <v>0.53408923876700831</v>
      </c>
      <c r="AD40" s="116">
        <f t="shared" ref="AD40" si="58">AD11/AD$23*100</f>
        <v>0.60680561334868222</v>
      </c>
      <c r="AE40" s="116">
        <f t="shared" ref="AE40:AF40" si="59">AE11/AE$23*100</f>
        <v>0.8000720719255453</v>
      </c>
      <c r="AF40" s="116">
        <f t="shared" si="59"/>
        <v>0.70931858387439062</v>
      </c>
    </row>
    <row r="41" spans="1:32" ht="18" customHeight="1" x14ac:dyDescent="0.15">
      <c r="A41" s="19" t="s">
        <v>68</v>
      </c>
      <c r="B41" s="35">
        <f t="shared" si="31"/>
        <v>9.3311954072427739</v>
      </c>
      <c r="C41" s="35">
        <f t="shared" si="31"/>
        <v>10.57972471691037</v>
      </c>
      <c r="D41" s="92">
        <f t="shared" si="31"/>
        <v>12.583835356406686</v>
      </c>
      <c r="E41" s="92">
        <f t="shared" si="31"/>
        <v>10.766576064394618</v>
      </c>
      <c r="F41" s="92">
        <f t="shared" si="31"/>
        <v>11.503625323298374</v>
      </c>
      <c r="G41" s="92">
        <f t="shared" si="31"/>
        <v>11.184870469859137</v>
      </c>
      <c r="H41" s="92">
        <f t="shared" si="31"/>
        <v>10.366284559473963</v>
      </c>
      <c r="I41" s="92">
        <f t="shared" si="31"/>
        <v>11.872929035059546</v>
      </c>
      <c r="J41" s="92">
        <f t="shared" si="31"/>
        <v>11.766294296605695</v>
      </c>
      <c r="K41" s="92">
        <f t="shared" si="31"/>
        <v>11.802916981884424</v>
      </c>
      <c r="L41" s="92">
        <f t="shared" si="31"/>
        <v>11.839620939598751</v>
      </c>
      <c r="M41" s="92">
        <f t="shared" si="21"/>
        <v>11.702584830136024</v>
      </c>
      <c r="N41" s="92">
        <f t="shared" si="21"/>
        <v>12.00386039240639</v>
      </c>
      <c r="O41" s="92">
        <f t="shared" si="22"/>
        <v>11.912065013332942</v>
      </c>
      <c r="P41" s="92">
        <f t="shared" si="22"/>
        <v>11.840203150252361</v>
      </c>
      <c r="Q41" s="92">
        <f t="shared" si="23"/>
        <v>10.994899201315453</v>
      </c>
      <c r="R41" s="92">
        <f t="shared" si="23"/>
        <v>11.544739814621465</v>
      </c>
      <c r="S41" s="92">
        <f t="shared" si="24"/>
        <v>10.876392656984422</v>
      </c>
      <c r="T41" s="92">
        <f t="shared" si="24"/>
        <v>11.281102099619476</v>
      </c>
      <c r="U41" s="35">
        <f t="shared" si="25"/>
        <v>9.201852383836453</v>
      </c>
      <c r="V41" s="35">
        <f t="shared" si="25"/>
        <v>15.948001312349703</v>
      </c>
      <c r="W41" s="35">
        <f t="shared" si="26"/>
        <v>8.8474970661492538</v>
      </c>
      <c r="X41" s="35">
        <f t="shared" si="26"/>
        <v>9.1182039011487106</v>
      </c>
      <c r="Y41" s="35">
        <f t="shared" ref="Y41:AB41" si="60">Y12/Y$23*100</f>
        <v>8.5750462247350114</v>
      </c>
      <c r="Z41" s="116">
        <f t="shared" si="60"/>
        <v>14.749026127457487</v>
      </c>
      <c r="AA41" s="116">
        <f t="shared" si="60"/>
        <v>11.665475543756296</v>
      </c>
      <c r="AB41" s="116">
        <f t="shared" si="60"/>
        <v>12.513416733173383</v>
      </c>
      <c r="AC41" s="116">
        <f t="shared" ref="AC41" si="61">AC12/AC$23*100</f>
        <v>11.24547231220358</v>
      </c>
      <c r="AD41" s="116">
        <f t="shared" ref="AD41" si="62">AD12/AD$23*100</f>
        <v>11.011512997204152</v>
      </c>
      <c r="AE41" s="116">
        <f t="shared" ref="AE41:AF41" si="63">AE12/AE$23*100</f>
        <v>11.018634125192696</v>
      </c>
      <c r="AF41" s="116">
        <f t="shared" si="63"/>
        <v>9.2668019462048914</v>
      </c>
    </row>
    <row r="42" spans="1:32" ht="18" customHeight="1" x14ac:dyDescent="0.15">
      <c r="A42" s="19" t="s">
        <v>69</v>
      </c>
      <c r="B42" s="35">
        <f t="shared" si="31"/>
        <v>5.536812105963949</v>
      </c>
      <c r="C42" s="35">
        <f t="shared" si="31"/>
        <v>6.6568049367525566</v>
      </c>
      <c r="D42" s="92">
        <f t="shared" si="31"/>
        <v>8.526655257562652</v>
      </c>
      <c r="E42" s="92">
        <f t="shared" si="31"/>
        <v>6.160596845068242</v>
      </c>
      <c r="F42" s="92">
        <f t="shared" si="31"/>
        <v>6.4905146137340068</v>
      </c>
      <c r="G42" s="92">
        <f t="shared" si="31"/>
        <v>6.7536255594317822</v>
      </c>
      <c r="H42" s="92">
        <f t="shared" si="31"/>
        <v>5.8647572903717187</v>
      </c>
      <c r="I42" s="92">
        <f t="shared" si="31"/>
        <v>5.9943228939507431</v>
      </c>
      <c r="J42" s="92">
        <f t="shared" si="31"/>
        <v>5.7846134440170394</v>
      </c>
      <c r="K42" s="92">
        <f t="shared" si="31"/>
        <v>6.304974204490521</v>
      </c>
      <c r="L42" s="92">
        <f t="shared" si="31"/>
        <v>5.7521681552686097</v>
      </c>
      <c r="M42" s="92">
        <f t="shared" si="21"/>
        <v>5.9559894690816853</v>
      </c>
      <c r="N42" s="92">
        <f t="shared" si="21"/>
        <v>6.1613030610675015</v>
      </c>
      <c r="O42" s="92">
        <f t="shared" si="22"/>
        <v>6.1037452541750605</v>
      </c>
      <c r="P42" s="92">
        <f t="shared" si="22"/>
        <v>6.0552545648638478</v>
      </c>
      <c r="Q42" s="92">
        <f t="shared" si="23"/>
        <v>5.5066840082263644</v>
      </c>
      <c r="R42" s="92">
        <f t="shared" si="23"/>
        <v>6.050541366559874</v>
      </c>
      <c r="S42" s="92">
        <f t="shared" si="24"/>
        <v>5.9067175844274473</v>
      </c>
      <c r="T42" s="92">
        <f t="shared" si="24"/>
        <v>5.9274552429385103</v>
      </c>
      <c r="U42" s="35">
        <f t="shared" si="25"/>
        <v>4.019491671135814</v>
      </c>
      <c r="V42" s="35">
        <f t="shared" si="25"/>
        <v>3.9324933766439916</v>
      </c>
      <c r="W42" s="35">
        <f t="shared" si="26"/>
        <v>3.8123446646424308</v>
      </c>
      <c r="X42" s="35">
        <f t="shared" si="26"/>
        <v>3.5732402795539167</v>
      </c>
      <c r="Y42" s="35">
        <f t="shared" ref="Y42:AB42" si="64">Y13/Y$23*100</f>
        <v>3.5640694243647157</v>
      </c>
      <c r="Z42" s="116">
        <f t="shared" si="64"/>
        <v>9.8666914384072246</v>
      </c>
      <c r="AA42" s="116">
        <f t="shared" si="64"/>
        <v>4.4021804949537193</v>
      </c>
      <c r="AB42" s="116">
        <f t="shared" si="64"/>
        <v>5.9059479822918162</v>
      </c>
      <c r="AC42" s="116">
        <f t="shared" ref="AC42" si="65">AC13/AC$23*100</f>
        <v>5.5504992724999394</v>
      </c>
      <c r="AD42" s="116">
        <f t="shared" ref="AD42" si="66">AD13/AD$23*100</f>
        <v>4.1440742892914324</v>
      </c>
      <c r="AE42" s="116">
        <f t="shared" ref="AE42:AF42" si="67">AE13/AE$23*100</f>
        <v>4.650205288086938</v>
      </c>
      <c r="AF42" s="116">
        <f t="shared" si="67"/>
        <v>4.3274515857794107</v>
      </c>
    </row>
    <row r="43" spans="1:32" ht="18" customHeight="1" x14ac:dyDescent="0.15">
      <c r="A43" s="19" t="s">
        <v>70</v>
      </c>
      <c r="B43" s="35">
        <f t="shared" si="31"/>
        <v>4.8920433818472642</v>
      </c>
      <c r="C43" s="35">
        <f t="shared" si="31"/>
        <v>6.9698064580805363</v>
      </c>
      <c r="D43" s="92">
        <f t="shared" si="31"/>
        <v>6.2816630685617909</v>
      </c>
      <c r="E43" s="92">
        <f t="shared" si="31"/>
        <v>8.2048015042391</v>
      </c>
      <c r="F43" s="92">
        <f t="shared" si="31"/>
        <v>7.2204115352852334</v>
      </c>
      <c r="G43" s="92">
        <f t="shared" si="31"/>
        <v>8.6432954284474341</v>
      </c>
      <c r="H43" s="92">
        <f t="shared" si="31"/>
        <v>7.2094110057733491</v>
      </c>
      <c r="I43" s="92">
        <f t="shared" si="31"/>
        <v>8.0768412193699426</v>
      </c>
      <c r="J43" s="92">
        <f t="shared" si="31"/>
        <v>7.5115086972831966</v>
      </c>
      <c r="K43" s="92">
        <f t="shared" si="31"/>
        <v>7.461624229480349</v>
      </c>
      <c r="L43" s="92">
        <f t="shared" si="31"/>
        <v>7.2431203160168751</v>
      </c>
      <c r="M43" s="92">
        <f t="shared" si="21"/>
        <v>8.7364036474113203</v>
      </c>
      <c r="N43" s="92">
        <f t="shared" si="21"/>
        <v>10.336999209295952</v>
      </c>
      <c r="O43" s="92">
        <f t="shared" si="22"/>
        <v>9.9770679041373995</v>
      </c>
      <c r="P43" s="92">
        <f t="shared" si="22"/>
        <v>11.712529232727764</v>
      </c>
      <c r="Q43" s="92">
        <f t="shared" si="23"/>
        <v>11.142259726526389</v>
      </c>
      <c r="R43" s="92">
        <f t="shared" si="23"/>
        <v>10.94648312981503</v>
      </c>
      <c r="S43" s="92">
        <f t="shared" si="24"/>
        <v>9.403184048249873</v>
      </c>
      <c r="T43" s="92">
        <f t="shared" si="24"/>
        <v>10.534541283829595</v>
      </c>
      <c r="U43" s="35">
        <f t="shared" si="25"/>
        <v>9.5963902189176693</v>
      </c>
      <c r="V43" s="35">
        <f t="shared" si="25"/>
        <v>9.4663950716990861</v>
      </c>
      <c r="W43" s="35">
        <f t="shared" si="26"/>
        <v>9.2876116706188228</v>
      </c>
      <c r="X43" s="35">
        <f t="shared" si="26"/>
        <v>9.6119501292351792</v>
      </c>
      <c r="Y43" s="35">
        <f t="shared" ref="Y43:AB43" si="68">Y14/Y$23*100</f>
        <v>9.3855740057736519</v>
      </c>
      <c r="Z43" s="116">
        <f t="shared" si="68"/>
        <v>9.0142494444246033</v>
      </c>
      <c r="AA43" s="116">
        <f t="shared" si="68"/>
        <v>9.7436749829053593</v>
      </c>
      <c r="AB43" s="116">
        <f t="shared" si="68"/>
        <v>10.334749711718164</v>
      </c>
      <c r="AC43" s="116">
        <f t="shared" ref="AC43" si="69">AC14/AC$23*100</f>
        <v>9.696517000429802</v>
      </c>
      <c r="AD43" s="116">
        <f t="shared" ref="AD43" si="70">AD14/AD$23*100</f>
        <v>10.587492402384102</v>
      </c>
      <c r="AE43" s="116">
        <f t="shared" ref="AE43:AF43" si="71">AE14/AE$23*100</f>
        <v>10.58475401770489</v>
      </c>
      <c r="AF43" s="116">
        <f t="shared" si="71"/>
        <v>9.4274124515422351</v>
      </c>
    </row>
    <row r="44" spans="1:32" ht="18" customHeight="1" x14ac:dyDescent="0.15">
      <c r="A44" s="19" t="s">
        <v>71</v>
      </c>
      <c r="B44" s="35">
        <f t="shared" si="31"/>
        <v>11.389008012543645</v>
      </c>
      <c r="C44" s="35">
        <f t="shared" si="31"/>
        <v>4.8496140887084289</v>
      </c>
      <c r="D44" s="92">
        <f t="shared" si="31"/>
        <v>5.6888301358195212</v>
      </c>
      <c r="E44" s="92">
        <f t="shared" si="31"/>
        <v>3.4744093320756391</v>
      </c>
      <c r="F44" s="92">
        <f t="shared" si="31"/>
        <v>2.1050784321942171</v>
      </c>
      <c r="G44" s="92">
        <f t="shared" si="31"/>
        <v>2.7511769551616392</v>
      </c>
      <c r="H44" s="92">
        <f t="shared" si="31"/>
        <v>3.4533489463618712</v>
      </c>
      <c r="I44" s="92">
        <f t="shared" si="31"/>
        <v>0.82340926742254816</v>
      </c>
      <c r="J44" s="92">
        <f t="shared" si="31"/>
        <v>8.1012408339290257E-2</v>
      </c>
      <c r="K44" s="92">
        <f t="shared" si="31"/>
        <v>8.3330147016651687E-2</v>
      </c>
      <c r="L44" s="92">
        <f t="shared" si="31"/>
        <v>1.5615955016326268</v>
      </c>
      <c r="M44" s="92">
        <f t="shared" si="21"/>
        <v>1.2605637459357344</v>
      </c>
      <c r="N44" s="92">
        <f t="shared" si="21"/>
        <v>0.92666080504954806</v>
      </c>
      <c r="O44" s="92">
        <f t="shared" si="22"/>
        <v>0.42674626089870993</v>
      </c>
      <c r="P44" s="92">
        <f t="shared" si="22"/>
        <v>0.58381898809980759</v>
      </c>
      <c r="Q44" s="92">
        <f t="shared" si="23"/>
        <v>1.0604644603891411</v>
      </c>
      <c r="R44" s="92">
        <f t="shared" si="23"/>
        <v>4.3793585432736997</v>
      </c>
      <c r="S44" s="92">
        <f t="shared" si="24"/>
        <v>6.3834191026606435</v>
      </c>
      <c r="T44" s="92">
        <f t="shared" si="24"/>
        <v>3.1149030211522621</v>
      </c>
      <c r="U44" s="35">
        <f t="shared" si="25"/>
        <v>3.3592886283810817</v>
      </c>
      <c r="V44" s="35">
        <f t="shared" si="25"/>
        <v>1.8206123442156736</v>
      </c>
      <c r="W44" s="35">
        <f t="shared" si="26"/>
        <v>4.0855519486633964</v>
      </c>
      <c r="X44" s="35">
        <f t="shared" si="26"/>
        <v>1.3813526806026815</v>
      </c>
      <c r="Y44" s="35">
        <f t="shared" ref="Y44:AB44" si="72">Y15/Y$23*100</f>
        <v>5.2167619175391664</v>
      </c>
      <c r="Z44" s="116">
        <f t="shared" si="72"/>
        <v>2.4878853370447098</v>
      </c>
      <c r="AA44" s="116">
        <f t="shared" si="72"/>
        <v>1.5863524212871103</v>
      </c>
      <c r="AB44" s="116">
        <f t="shared" si="72"/>
        <v>2.9447933908625292</v>
      </c>
      <c r="AC44" s="116">
        <f t="shared" ref="AC44" si="73">AC15/AC$23*100</f>
        <v>10.323674731187797</v>
      </c>
      <c r="AD44" s="116">
        <f t="shared" ref="AD44" si="74">AD15/AD$23*100</f>
        <v>2.0955102061555189</v>
      </c>
      <c r="AE44" s="116">
        <f t="shared" ref="AE44:AF44" si="75">AE15/AE$23*100</f>
        <v>0.26766168787570288</v>
      </c>
      <c r="AF44" s="116">
        <f t="shared" si="75"/>
        <v>0.95587270613109609</v>
      </c>
    </row>
    <row r="45" spans="1:32" ht="18" customHeight="1" x14ac:dyDescent="0.15">
      <c r="A45" s="19" t="s">
        <v>72</v>
      </c>
      <c r="B45" s="35">
        <f t="shared" si="31"/>
        <v>6.0389808519452348</v>
      </c>
      <c r="C45" s="35">
        <f t="shared" si="31"/>
        <v>9.7369645106017071</v>
      </c>
      <c r="D45" s="92">
        <f t="shared" si="31"/>
        <v>7.7015664856573673</v>
      </c>
      <c r="E45" s="92">
        <f t="shared" si="31"/>
        <v>7.8694206719259263</v>
      </c>
      <c r="F45" s="92">
        <f t="shared" si="31"/>
        <v>8.1980220425248973</v>
      </c>
      <c r="G45" s="92">
        <f t="shared" si="31"/>
        <v>9.5809006929869689</v>
      </c>
      <c r="H45" s="92">
        <f t="shared" si="31"/>
        <v>9.4318906119931203</v>
      </c>
      <c r="I45" s="92">
        <f t="shared" si="31"/>
        <v>11.594038247809717</v>
      </c>
      <c r="J45" s="92">
        <f t="shared" si="31"/>
        <v>10.872913293884192</v>
      </c>
      <c r="K45" s="92">
        <f t="shared" si="31"/>
        <v>11.284862856378142</v>
      </c>
      <c r="L45" s="92">
        <f t="shared" si="31"/>
        <v>9.596466579364991</v>
      </c>
      <c r="M45" s="92">
        <f t="shared" si="21"/>
        <v>11.706902164771718</v>
      </c>
      <c r="N45" s="92">
        <f t="shared" si="21"/>
        <v>11.55979100108329</v>
      </c>
      <c r="O45" s="92">
        <f t="shared" si="22"/>
        <v>9.4954532827073344</v>
      </c>
      <c r="P45" s="92">
        <f t="shared" si="22"/>
        <v>9.3181406332659122</v>
      </c>
      <c r="Q45" s="92">
        <f t="shared" si="23"/>
        <v>9.2105405926060868</v>
      </c>
      <c r="R45" s="92">
        <f t="shared" si="23"/>
        <v>8.5624040567994157</v>
      </c>
      <c r="S45" s="92">
        <f t="shared" si="24"/>
        <v>7.987856619377717</v>
      </c>
      <c r="T45" s="92">
        <f t="shared" si="24"/>
        <v>8.7407252267207713</v>
      </c>
      <c r="U45" s="35">
        <f t="shared" si="25"/>
        <v>10.51617483583272</v>
      </c>
      <c r="V45" s="35">
        <f t="shared" si="25"/>
        <v>11.498479574600196</v>
      </c>
      <c r="W45" s="35">
        <f t="shared" si="26"/>
        <v>11.666509279900392</v>
      </c>
      <c r="X45" s="35">
        <f t="shared" si="26"/>
        <v>10.271709294487314</v>
      </c>
      <c r="Y45" s="35">
        <f t="shared" ref="Y45:AB45" si="76">Y16/Y$23*100</f>
        <v>9.6743331360236269</v>
      </c>
      <c r="Z45" s="116">
        <f t="shared" si="76"/>
        <v>8.8418428798768183</v>
      </c>
      <c r="AA45" s="116">
        <f t="shared" si="76"/>
        <v>8.9371541416006401</v>
      </c>
      <c r="AB45" s="116">
        <f t="shared" si="76"/>
        <v>8.8904646509951615</v>
      </c>
      <c r="AC45" s="116">
        <f t="shared" ref="AC45" si="77">AC16/AC$23*100</f>
        <v>7.7568007766202696</v>
      </c>
      <c r="AD45" s="116">
        <f t="shared" ref="AD45" si="78">AD16/AD$23*100</f>
        <v>7.7241615429642492</v>
      </c>
      <c r="AE45" s="116">
        <f t="shared" ref="AE45:AF45" si="79">AE16/AE$23*100</f>
        <v>7.4601240978938028</v>
      </c>
      <c r="AF45" s="116">
        <f t="shared" si="79"/>
        <v>6.2245265754620753</v>
      </c>
    </row>
    <row r="46" spans="1:32" ht="18" customHeight="1" x14ac:dyDescent="0.15">
      <c r="A46" s="19" t="s">
        <v>80</v>
      </c>
      <c r="B46" s="35">
        <f t="shared" si="31"/>
        <v>0</v>
      </c>
      <c r="C46" s="35">
        <f t="shared" si="31"/>
        <v>0</v>
      </c>
      <c r="D46" s="92">
        <f t="shared" si="31"/>
        <v>0</v>
      </c>
      <c r="E46" s="92">
        <f t="shared" si="31"/>
        <v>0</v>
      </c>
      <c r="F46" s="92">
        <f t="shared" si="31"/>
        <v>0</v>
      </c>
      <c r="G46" s="92">
        <f t="shared" si="31"/>
        <v>0</v>
      </c>
      <c r="H46" s="92">
        <f t="shared" si="31"/>
        <v>0</v>
      </c>
      <c r="I46" s="92">
        <f t="shared" si="31"/>
        <v>0</v>
      </c>
      <c r="J46" s="92">
        <f t="shared" si="31"/>
        <v>0</v>
      </c>
      <c r="K46" s="92">
        <f t="shared" si="31"/>
        <v>0</v>
      </c>
      <c r="L46" s="92">
        <f t="shared" si="31"/>
        <v>0</v>
      </c>
      <c r="M46" s="92">
        <f t="shared" si="21"/>
        <v>0</v>
      </c>
      <c r="N46" s="92">
        <f t="shared" si="21"/>
        <v>0</v>
      </c>
      <c r="O46" s="92">
        <f t="shared" si="22"/>
        <v>7.2514849046926462E-6</v>
      </c>
      <c r="P46" s="92">
        <f t="shared" si="22"/>
        <v>3.7302105800857936E-6</v>
      </c>
      <c r="Q46" s="92">
        <f t="shared" si="23"/>
        <v>3.8613454186237093E-6</v>
      </c>
      <c r="R46" s="92">
        <f t="shared" si="23"/>
        <v>3.8534307537144861E-6</v>
      </c>
      <c r="S46" s="92">
        <f t="shared" si="24"/>
        <v>3.7880353313085778E-6</v>
      </c>
      <c r="T46" s="92">
        <f t="shared" si="24"/>
        <v>3.680830748776676E-6</v>
      </c>
      <c r="U46" s="35">
        <f t="shared" si="25"/>
        <v>0</v>
      </c>
      <c r="V46" s="35">
        <f t="shared" si="25"/>
        <v>0</v>
      </c>
      <c r="W46" s="35">
        <f t="shared" si="26"/>
        <v>0</v>
      </c>
      <c r="X46" s="35">
        <f t="shared" si="26"/>
        <v>0</v>
      </c>
      <c r="Y46" s="35">
        <f t="shared" ref="Y46:AB46" si="80">Y17/Y$23*100</f>
        <v>0</v>
      </c>
      <c r="Z46" s="116">
        <f t="shared" si="80"/>
        <v>0</v>
      </c>
      <c r="AA46" s="116">
        <f t="shared" si="80"/>
        <v>0</v>
      </c>
      <c r="AB46" s="116">
        <f t="shared" si="80"/>
        <v>0</v>
      </c>
      <c r="AC46" s="116">
        <f t="shared" ref="AC46" si="81">AC17/AC$23*100</f>
        <v>0</v>
      </c>
      <c r="AD46" s="116">
        <f t="shared" ref="AD46" si="82">AD17/AD$23*100</f>
        <v>0</v>
      </c>
      <c r="AE46" s="116">
        <f t="shared" ref="AE46:AF46" si="83">AE17/AE$23*100</f>
        <v>0</v>
      </c>
      <c r="AF46" s="116">
        <f t="shared" si="83"/>
        <v>0</v>
      </c>
    </row>
    <row r="47" spans="1:32" ht="18" customHeight="1" x14ac:dyDescent="0.15">
      <c r="A47" s="19" t="s">
        <v>73</v>
      </c>
      <c r="B47" s="35">
        <f t="shared" si="31"/>
        <v>30.656607086743705</v>
      </c>
      <c r="C47" s="35">
        <f t="shared" si="31"/>
        <v>28.187549098555735</v>
      </c>
      <c r="D47" s="92">
        <f t="shared" si="31"/>
        <v>27.691173027182693</v>
      </c>
      <c r="E47" s="92">
        <f t="shared" si="31"/>
        <v>31.321619285673709</v>
      </c>
      <c r="F47" s="92">
        <f t="shared" si="31"/>
        <v>30.529619339621185</v>
      </c>
      <c r="G47" s="92">
        <f t="shared" si="31"/>
        <v>24.615200160162512</v>
      </c>
      <c r="H47" s="92">
        <f t="shared" si="31"/>
        <v>28.624632354450608</v>
      </c>
      <c r="I47" s="92">
        <f t="shared" si="31"/>
        <v>26.575750193119639</v>
      </c>
      <c r="J47" s="92">
        <f t="shared" si="31"/>
        <v>28.934886998716035</v>
      </c>
      <c r="K47" s="92">
        <f t="shared" si="31"/>
        <v>24.373042122196157</v>
      </c>
      <c r="L47" s="92">
        <f t="shared" si="31"/>
        <v>27.182207257756147</v>
      </c>
      <c r="M47" s="92">
        <f t="shared" si="21"/>
        <v>22.369475538769073</v>
      </c>
      <c r="N47" s="92">
        <f t="shared" si="21"/>
        <v>18.143936096370577</v>
      </c>
      <c r="O47" s="92">
        <f t="shared" si="22"/>
        <v>19.881145986966615</v>
      </c>
      <c r="P47" s="92">
        <f t="shared" si="22"/>
        <v>16.63726887708501</v>
      </c>
      <c r="Q47" s="92">
        <f t="shared" si="23"/>
        <v>15.766425516635469</v>
      </c>
      <c r="R47" s="92">
        <f t="shared" si="23"/>
        <v>14.225718020349273</v>
      </c>
      <c r="S47" s="92">
        <f t="shared" si="24"/>
        <v>17.013104594587602</v>
      </c>
      <c r="T47" s="92">
        <f t="shared" si="24"/>
        <v>17.269386751512268</v>
      </c>
      <c r="U47" s="35">
        <f t="shared" si="25"/>
        <v>20.843235201000017</v>
      </c>
      <c r="V47" s="35">
        <f t="shared" si="25"/>
        <v>12.631091332536284</v>
      </c>
      <c r="W47" s="35">
        <f t="shared" si="26"/>
        <v>14.285939604375406</v>
      </c>
      <c r="X47" s="35">
        <f t="shared" si="26"/>
        <v>14.749309989522331</v>
      </c>
      <c r="Y47" s="35">
        <f t="shared" ref="Y47:AB47" si="84">Y18/Y$23*100</f>
        <v>17.133376493635854</v>
      </c>
      <c r="Z47" s="116">
        <f t="shared" si="84"/>
        <v>16.628262248089651</v>
      </c>
      <c r="AA47" s="116">
        <f t="shared" si="84"/>
        <v>16.768044032036638</v>
      </c>
      <c r="AB47" s="116">
        <f t="shared" si="84"/>
        <v>12.226771339617919</v>
      </c>
      <c r="AC47" s="116">
        <f t="shared" ref="AC47" si="85">AC18/AC$23*100</f>
        <v>11.089817417951576</v>
      </c>
      <c r="AD47" s="116">
        <f t="shared" ref="AD47" si="86">AD18/AD$23*100</f>
        <v>14.733047087858409</v>
      </c>
      <c r="AE47" s="116">
        <f t="shared" ref="AE47:AF47" si="87">AE18/AE$23*100</f>
        <v>14.527041965886294</v>
      </c>
      <c r="AF47" s="116">
        <f t="shared" si="87"/>
        <v>22.373450749155158</v>
      </c>
    </row>
    <row r="48" spans="1:32" ht="18" customHeight="1" x14ac:dyDescent="0.15">
      <c r="A48" s="19" t="s">
        <v>74</v>
      </c>
      <c r="B48" s="35">
        <f t="shared" si="31"/>
        <v>12.72789577282157</v>
      </c>
      <c r="C48" s="35">
        <f t="shared" si="31"/>
        <v>7.1904780800775256</v>
      </c>
      <c r="D48" s="92">
        <f t="shared" si="31"/>
        <v>5.1181872240245108</v>
      </c>
      <c r="E48" s="92">
        <f t="shared" si="31"/>
        <v>4.936685835893357</v>
      </c>
      <c r="F48" s="92">
        <f t="shared" si="31"/>
        <v>8.1165153455638315</v>
      </c>
      <c r="G48" s="92">
        <f t="shared" si="31"/>
        <v>6.0980036546657646</v>
      </c>
      <c r="H48" s="92">
        <f t="shared" si="31"/>
        <v>3.8951754690193101</v>
      </c>
      <c r="I48" s="92">
        <f t="shared" si="31"/>
        <v>5.624363736407723</v>
      </c>
      <c r="J48" s="92">
        <f t="shared" si="31"/>
        <v>2.530141419943281</v>
      </c>
      <c r="K48" s="92">
        <f t="shared" si="31"/>
        <v>4.4361072951175613</v>
      </c>
      <c r="L48" s="92">
        <f t="shared" si="31"/>
        <v>4.99461115045463</v>
      </c>
      <c r="M48" s="92">
        <f t="shared" si="21"/>
        <v>2.3893237922264801</v>
      </c>
      <c r="N48" s="92">
        <f t="shared" si="21"/>
        <v>1.9190194507265137</v>
      </c>
      <c r="O48" s="92">
        <f t="shared" si="22"/>
        <v>4.7481236601521992</v>
      </c>
      <c r="P48" s="92">
        <f t="shared" si="22"/>
        <v>2.4823954576778142</v>
      </c>
      <c r="Q48" s="92">
        <f t="shared" si="23"/>
        <v>2.3775848280633625</v>
      </c>
      <c r="R48" s="92">
        <f t="shared" si="23"/>
        <v>1.4719257724423518</v>
      </c>
      <c r="S48" s="92">
        <f t="shared" si="24"/>
        <v>2.809975972870697</v>
      </c>
      <c r="T48" s="92">
        <f t="shared" si="24"/>
        <v>5.5767898591640535</v>
      </c>
      <c r="U48" s="35">
        <f t="shared" si="25"/>
        <v>9.3403260550133531</v>
      </c>
      <c r="V48" s="35">
        <f t="shared" si="25"/>
        <v>1.797745542117609</v>
      </c>
      <c r="W48" s="35">
        <f t="shared" si="26"/>
        <v>3.9825476908805535</v>
      </c>
      <c r="X48" s="35">
        <f t="shared" si="26"/>
        <v>5.0671617468230341</v>
      </c>
      <c r="Y48" s="35">
        <f t="shared" ref="Y48:AB48" si="88">Y19/Y$23*100</f>
        <v>3.5762070638575021</v>
      </c>
      <c r="Z48" s="116">
        <f t="shared" si="88"/>
        <v>6.4955181752751052</v>
      </c>
      <c r="AA48" s="116">
        <f t="shared" si="88"/>
        <v>5.8581979436495262</v>
      </c>
      <c r="AB48" s="116">
        <f t="shared" si="88"/>
        <v>3.52529485504312</v>
      </c>
      <c r="AC48" s="116">
        <f t="shared" ref="AC48" si="89">AC19/AC$23*100</f>
        <v>3.2560715322342069</v>
      </c>
      <c r="AD48" s="116">
        <f t="shared" ref="AD48" si="90">AD19/AD$23*100</f>
        <v>8.5565519339760865</v>
      </c>
      <c r="AE48" s="116">
        <f t="shared" ref="AE48:AF48" si="91">AE19/AE$23*100</f>
        <v>6.8880595421857107</v>
      </c>
      <c r="AF48" s="116">
        <f t="shared" si="91"/>
        <v>4.3059066852121184</v>
      </c>
    </row>
    <row r="49" spans="1:32" ht="18" customHeight="1" x14ac:dyDescent="0.15">
      <c r="A49" s="19" t="s">
        <v>75</v>
      </c>
      <c r="B49" s="35">
        <f t="shared" si="31"/>
        <v>17.100961768973814</v>
      </c>
      <c r="C49" s="35">
        <f t="shared" si="31"/>
        <v>19.748710869215618</v>
      </c>
      <c r="D49" s="92">
        <f t="shared" si="31"/>
        <v>21.302256757800649</v>
      </c>
      <c r="E49" s="92">
        <f t="shared" si="31"/>
        <v>24.856316636837004</v>
      </c>
      <c r="F49" s="92">
        <f t="shared" si="31"/>
        <v>19.870188256136771</v>
      </c>
      <c r="G49" s="92">
        <f t="shared" si="31"/>
        <v>15.965512436303541</v>
      </c>
      <c r="H49" s="92">
        <f t="shared" si="31"/>
        <v>21.376311226809058</v>
      </c>
      <c r="I49" s="92">
        <f t="shared" si="31"/>
        <v>18.296976881977169</v>
      </c>
      <c r="J49" s="92">
        <f t="shared" si="31"/>
        <v>23.971252670771189</v>
      </c>
      <c r="K49" s="92">
        <f t="shared" si="31"/>
        <v>16.766340342319658</v>
      </c>
      <c r="L49" s="92">
        <f t="shared" si="31"/>
        <v>19.09411266039519</v>
      </c>
      <c r="M49" s="92">
        <f t="shared" si="21"/>
        <v>17.555417702632734</v>
      </c>
      <c r="N49" s="92">
        <f t="shared" si="21"/>
        <v>13.869206013530578</v>
      </c>
      <c r="O49" s="92">
        <f t="shared" si="22"/>
        <v>13.482515473399776</v>
      </c>
      <c r="P49" s="92">
        <f t="shared" si="22"/>
        <v>13.227412511827566</v>
      </c>
      <c r="Q49" s="92">
        <f t="shared" si="23"/>
        <v>12.801383319273532</v>
      </c>
      <c r="R49" s="92">
        <f t="shared" si="23"/>
        <v>12.076405362572959</v>
      </c>
      <c r="S49" s="92">
        <f t="shared" si="24"/>
        <v>13.675462876136283</v>
      </c>
      <c r="T49" s="92">
        <f t="shared" si="24"/>
        <v>11.230310316117107</v>
      </c>
      <c r="U49" s="35">
        <f t="shared" si="25"/>
        <v>10.8495097324595</v>
      </c>
      <c r="V49" s="35">
        <f t="shared" si="25"/>
        <v>10.228446674675132</v>
      </c>
      <c r="W49" s="35">
        <f t="shared" si="26"/>
        <v>9.8814877649949224</v>
      </c>
      <c r="X49" s="35">
        <f t="shared" si="26"/>
        <v>9.2670795499641017</v>
      </c>
      <c r="Y49" s="35">
        <f t="shared" ref="Y49:AB49" si="92">Y20/Y$23*100</f>
        <v>13.047943325289824</v>
      </c>
      <c r="Z49" s="116">
        <f t="shared" si="92"/>
        <v>9.5421682403694312</v>
      </c>
      <c r="AA49" s="116">
        <f t="shared" si="92"/>
        <v>10.60957822408529</v>
      </c>
      <c r="AB49" s="116">
        <f t="shared" si="92"/>
        <v>7.7365271532989306</v>
      </c>
      <c r="AC49" s="116">
        <f t="shared" ref="AC49" si="93">AC20/AC$23*100</f>
        <v>7.3116576070271666</v>
      </c>
      <c r="AD49" s="116">
        <f t="shared" ref="AD49" si="94">AD20/AD$23*100</f>
        <v>5.3020044282037171</v>
      </c>
      <c r="AE49" s="116">
        <f t="shared" ref="AE49:AF49" si="95">AE20/AE$23*100</f>
        <v>6.982904900128541</v>
      </c>
      <c r="AF49" s="116">
        <f t="shared" si="95"/>
        <v>18.037374460710264</v>
      </c>
    </row>
    <row r="50" spans="1:32" ht="18" customHeight="1" x14ac:dyDescent="0.15">
      <c r="A50" s="19" t="s">
        <v>76</v>
      </c>
      <c r="B50" s="35">
        <f t="shared" si="31"/>
        <v>0</v>
      </c>
      <c r="C50" s="35">
        <f t="shared" si="31"/>
        <v>0</v>
      </c>
      <c r="D50" s="92">
        <f t="shared" si="31"/>
        <v>0.16942136876663849</v>
      </c>
      <c r="E50" s="92">
        <f t="shared" si="31"/>
        <v>0</v>
      </c>
      <c r="F50" s="92">
        <f t="shared" si="31"/>
        <v>0</v>
      </c>
      <c r="G50" s="92">
        <f t="shared" si="31"/>
        <v>0</v>
      </c>
      <c r="H50" s="92">
        <f t="shared" si="31"/>
        <v>2.4453880737235163E-2</v>
      </c>
      <c r="I50" s="92">
        <f t="shared" si="31"/>
        <v>0</v>
      </c>
      <c r="J50" s="92">
        <f t="shared" si="31"/>
        <v>0</v>
      </c>
      <c r="K50" s="92">
        <f t="shared" si="31"/>
        <v>0</v>
      </c>
      <c r="L50" s="92">
        <f t="shared" si="31"/>
        <v>0</v>
      </c>
      <c r="M50" s="92">
        <f t="shared" si="21"/>
        <v>0</v>
      </c>
      <c r="N50" s="92">
        <f t="shared" si="21"/>
        <v>0</v>
      </c>
      <c r="O50" s="92">
        <f t="shared" si="22"/>
        <v>7.2514849046926462E-6</v>
      </c>
      <c r="P50" s="92">
        <f t="shared" si="22"/>
        <v>3.7302105800857936E-6</v>
      </c>
      <c r="Q50" s="92">
        <f t="shared" si="23"/>
        <v>7.7226908372474186E-6</v>
      </c>
      <c r="R50" s="92">
        <f t="shared" si="23"/>
        <v>7.7068615074289723E-6</v>
      </c>
      <c r="S50" s="92">
        <f t="shared" si="24"/>
        <v>6.9514236364843718E-2</v>
      </c>
      <c r="T50" s="92">
        <f t="shared" si="24"/>
        <v>3.680830748776676E-6</v>
      </c>
      <c r="U50" s="35">
        <f t="shared" si="25"/>
        <v>0</v>
      </c>
      <c r="V50" s="35">
        <f t="shared" si="25"/>
        <v>0</v>
      </c>
      <c r="W50" s="35">
        <f t="shared" si="26"/>
        <v>3.4026480794240886E-2</v>
      </c>
      <c r="X50" s="35">
        <f t="shared" si="26"/>
        <v>2.6949459902793307</v>
      </c>
      <c r="Y50" s="35">
        <f t="shared" ref="Y50:AB50" si="96">Y21/Y$23*100</f>
        <v>0.41273713112113086</v>
      </c>
      <c r="Z50" s="116">
        <f t="shared" si="96"/>
        <v>0.78086091967766169</v>
      </c>
      <c r="AA50" s="116">
        <f t="shared" si="96"/>
        <v>0</v>
      </c>
      <c r="AB50" s="116">
        <f t="shared" si="96"/>
        <v>7.2248789403493677E-2</v>
      </c>
      <c r="AC50" s="116">
        <f t="shared" ref="AC50" si="97">AC21/AC$23*100</f>
        <v>0</v>
      </c>
      <c r="AD50" s="116">
        <f t="shared" ref="AD50" si="98">AD21/AD$23*100</f>
        <v>0</v>
      </c>
      <c r="AE50" s="116">
        <f t="shared" ref="AE50:AF50" si="99">AE21/AE$23*100</f>
        <v>0</v>
      </c>
      <c r="AF50" s="116">
        <f t="shared" si="99"/>
        <v>3.8738118910208418E-2</v>
      </c>
    </row>
    <row r="51" spans="1:32" ht="18" customHeight="1" x14ac:dyDescent="0.15">
      <c r="A51" s="19" t="s">
        <v>77</v>
      </c>
      <c r="B51" s="35">
        <f t="shared" si="31"/>
        <v>0</v>
      </c>
      <c r="C51" s="35">
        <f t="shared" si="31"/>
        <v>0</v>
      </c>
      <c r="D51" s="92">
        <f t="shared" si="31"/>
        <v>0</v>
      </c>
      <c r="E51" s="92">
        <f t="shared" si="31"/>
        <v>0</v>
      </c>
      <c r="F51" s="92">
        <f t="shared" si="31"/>
        <v>0</v>
      </c>
      <c r="G51" s="92">
        <f t="shared" si="31"/>
        <v>0</v>
      </c>
      <c r="H51" s="92">
        <f t="shared" si="31"/>
        <v>0</v>
      </c>
      <c r="I51" s="92">
        <f t="shared" si="31"/>
        <v>0</v>
      </c>
      <c r="J51" s="92">
        <f t="shared" si="31"/>
        <v>0</v>
      </c>
      <c r="K51" s="92">
        <f t="shared" si="31"/>
        <v>0</v>
      </c>
      <c r="L51" s="92">
        <f t="shared" si="31"/>
        <v>0</v>
      </c>
      <c r="M51" s="92">
        <f t="shared" si="21"/>
        <v>0</v>
      </c>
      <c r="N51" s="92">
        <f t="shared" si="21"/>
        <v>0</v>
      </c>
      <c r="O51" s="92">
        <f t="shared" si="22"/>
        <v>7.2514849046926462E-6</v>
      </c>
      <c r="P51" s="92">
        <f t="shared" si="22"/>
        <v>3.7302105800857936E-6</v>
      </c>
      <c r="Q51" s="92">
        <f t="shared" si="23"/>
        <v>7.7226908372474186E-6</v>
      </c>
      <c r="R51" s="92">
        <f t="shared" si="23"/>
        <v>7.7068615074289723E-6</v>
      </c>
      <c r="S51" s="92">
        <f t="shared" si="24"/>
        <v>7.5760706626171557E-6</v>
      </c>
      <c r="T51" s="92">
        <f t="shared" si="24"/>
        <v>7.361661497553352E-6</v>
      </c>
      <c r="U51" s="35">
        <f t="shared" si="25"/>
        <v>0</v>
      </c>
      <c r="V51" s="35">
        <f t="shared" si="25"/>
        <v>0</v>
      </c>
      <c r="W51" s="35">
        <f t="shared" si="26"/>
        <v>0</v>
      </c>
      <c r="X51" s="35">
        <f t="shared" si="26"/>
        <v>0</v>
      </c>
      <c r="Y51" s="35">
        <f t="shared" ref="Y51:AB51" si="100">Y22/Y$23*100</f>
        <v>0</v>
      </c>
      <c r="Z51" s="116">
        <f t="shared" si="100"/>
        <v>0</v>
      </c>
      <c r="AA51" s="116">
        <f t="shared" si="100"/>
        <v>0</v>
      </c>
      <c r="AB51" s="116">
        <f t="shared" si="100"/>
        <v>0</v>
      </c>
      <c r="AC51" s="116">
        <f t="shared" ref="AC51" si="101">AC22/AC$23*100</f>
        <v>0</v>
      </c>
      <c r="AD51" s="116">
        <f t="shared" ref="AD51" si="102">AD22/AD$23*100</f>
        <v>0</v>
      </c>
      <c r="AE51" s="116">
        <f t="shared" ref="AE51:AF51" si="103">AE22/AE$23*100</f>
        <v>0</v>
      </c>
      <c r="AF51" s="116">
        <f t="shared" si="103"/>
        <v>0</v>
      </c>
    </row>
    <row r="52" spans="1:32" ht="18" customHeight="1" x14ac:dyDescent="0.15">
      <c r="A52" s="19" t="s">
        <v>59</v>
      </c>
      <c r="B52" s="35">
        <f t="shared" ref="B52:L52" si="104">SUM(B33:B51)-B34-B37-B38-B42-B48-B49</f>
        <v>99.999999999999957</v>
      </c>
      <c r="C52" s="26">
        <f t="shared" si="104"/>
        <v>99.999999999999986</v>
      </c>
      <c r="D52" s="93">
        <f t="shared" si="104"/>
        <v>100.00000000000007</v>
      </c>
      <c r="E52" s="93">
        <f t="shared" si="104"/>
        <v>99.999999999999972</v>
      </c>
      <c r="F52" s="93">
        <f t="shared" si="104"/>
        <v>100.00000000000001</v>
      </c>
      <c r="G52" s="93">
        <f t="shared" si="104"/>
        <v>100</v>
      </c>
      <c r="H52" s="93">
        <f t="shared" si="104"/>
        <v>100.00000000000003</v>
      </c>
      <c r="I52" s="93">
        <f t="shared" si="104"/>
        <v>100</v>
      </c>
      <c r="J52" s="94">
        <f t="shared" si="104"/>
        <v>100</v>
      </c>
      <c r="K52" s="95">
        <f t="shared" si="104"/>
        <v>100</v>
      </c>
      <c r="L52" s="91">
        <f t="shared" si="104"/>
        <v>99.999999999999972</v>
      </c>
      <c r="M52" s="91">
        <f t="shared" ref="M52:U52" si="105">SUM(M33:M51)-M34-M37-M38-M42-M48-M49</f>
        <v>100</v>
      </c>
      <c r="N52" s="91">
        <f t="shared" si="105"/>
        <v>100</v>
      </c>
      <c r="O52" s="91">
        <f t="shared" si="105"/>
        <v>99.999999999999972</v>
      </c>
      <c r="P52" s="91">
        <f t="shared" si="105"/>
        <v>100.00000000000001</v>
      </c>
      <c r="Q52" s="91">
        <f t="shared" si="105"/>
        <v>100</v>
      </c>
      <c r="R52" s="91">
        <f t="shared" si="105"/>
        <v>100</v>
      </c>
      <c r="S52" s="91">
        <f t="shared" si="105"/>
        <v>100.00000000000003</v>
      </c>
      <c r="T52" s="91">
        <f t="shared" si="105"/>
        <v>100</v>
      </c>
      <c r="U52" s="37">
        <f t="shared" si="105"/>
        <v>100.00000000000003</v>
      </c>
      <c r="V52" s="37">
        <f>SUM(V33:V51)-V34-V37-V38-V42-V48-V49</f>
        <v>100</v>
      </c>
      <c r="W52" s="37">
        <f>SUM(W33:W51)-W34-W37-W38-W42-W48-W49</f>
        <v>100</v>
      </c>
      <c r="X52" s="37">
        <f>SUM(X33:X51)-X34-X37-X38-X42-X48-X49</f>
        <v>100</v>
      </c>
      <c r="Y52" s="37">
        <f t="shared" ref="Y52:AB52" si="106">SUM(Y33:Y51)-Y34-Y37-Y38-Y42-Y48-Y49</f>
        <v>100</v>
      </c>
      <c r="Z52" s="26">
        <f t="shared" si="106"/>
        <v>99.999999999999986</v>
      </c>
      <c r="AA52" s="26">
        <f t="shared" si="106"/>
        <v>100.00000000000003</v>
      </c>
      <c r="AB52" s="26">
        <f t="shared" si="106"/>
        <v>99.999999999999972</v>
      </c>
      <c r="AC52" s="26">
        <f t="shared" ref="AC52" si="107">SUM(AC33:AC51)-AC34-AC37-AC38-AC42-AC48-AC49</f>
        <v>99.999999999999986</v>
      </c>
      <c r="AD52" s="26">
        <f t="shared" ref="AD52" si="108">SUM(AD33:AD51)-AD34-AD37-AD38-AD42-AD48-AD49</f>
        <v>100.00000000000001</v>
      </c>
      <c r="AE52" s="26">
        <f t="shared" ref="AE52:AF52" si="109">SUM(AE33:AE51)-AE34-AE37-AE38-AE42-AE48-AE49</f>
        <v>99.999999999999986</v>
      </c>
      <c r="AF52" s="26">
        <f t="shared" si="109"/>
        <v>100.00000000000003</v>
      </c>
    </row>
    <row r="53" spans="1:32" ht="18" customHeight="1" x14ac:dyDescent="0.15">
      <c r="A53" s="19" t="s">
        <v>78</v>
      </c>
      <c r="B53" s="35">
        <f t="shared" ref="B53:G53" si="110">SUM(B33:B36)-B34</f>
        <v>28.351301542317266</v>
      </c>
      <c r="C53" s="26">
        <f t="shared" si="110"/>
        <v>29.296498439437926</v>
      </c>
      <c r="D53" s="93">
        <f t="shared" si="110"/>
        <v>28.907751027621075</v>
      </c>
      <c r="E53" s="93">
        <f t="shared" si="110"/>
        <v>28.14921579301231</v>
      </c>
      <c r="F53" s="93">
        <f t="shared" si="110"/>
        <v>29.03833748494025</v>
      </c>
      <c r="G53" s="93">
        <f t="shared" si="110"/>
        <v>31.108779555437646</v>
      </c>
      <c r="H53" s="93">
        <f t="shared" ref="H53:M53" si="111">SUM(H33:H36)-H34</f>
        <v>29.087847919478953</v>
      </c>
      <c r="I53" s="93">
        <f t="shared" si="111"/>
        <v>29.257870472418734</v>
      </c>
      <c r="J53" s="94">
        <f t="shared" si="111"/>
        <v>28.833208025741261</v>
      </c>
      <c r="K53" s="95">
        <f t="shared" si="111"/>
        <v>32.19478272506548</v>
      </c>
      <c r="L53" s="91">
        <f t="shared" si="111"/>
        <v>30.487840264788918</v>
      </c>
      <c r="M53" s="91">
        <f t="shared" si="111"/>
        <v>31.679432700877587</v>
      </c>
      <c r="N53" s="91">
        <f t="shared" ref="N53:S53" si="112">SUM(N33:N36)-N34</f>
        <v>33.735128052893216</v>
      </c>
      <c r="O53" s="91">
        <f t="shared" si="112"/>
        <v>35.055875229210372</v>
      </c>
      <c r="P53" s="91">
        <f t="shared" si="112"/>
        <v>36.54286246959785</v>
      </c>
      <c r="Q53" s="91">
        <f t="shared" si="112"/>
        <v>37.982842420539981</v>
      </c>
      <c r="R53" s="91">
        <f t="shared" si="112"/>
        <v>37.106538227709322</v>
      </c>
      <c r="S53" s="91">
        <f t="shared" si="112"/>
        <v>35.734272200415553</v>
      </c>
      <c r="T53" s="91">
        <f>SUM(T33:T36)-T34</f>
        <v>35.956997590528189</v>
      </c>
      <c r="U53" s="37">
        <f>SUM(U33:U36)-U34</f>
        <v>33.575203453284402</v>
      </c>
      <c r="V53" s="37">
        <f>SUM(V33:V36)-V34</f>
        <v>35.25475146284316</v>
      </c>
      <c r="W53" s="37">
        <f>SUM(W33:W36)-W34</f>
        <v>38.693129569933255</v>
      </c>
      <c r="X53" s="37">
        <f>SUM(X33:X36)-X34</f>
        <v>38.304235246524655</v>
      </c>
      <c r="Y53" s="37">
        <f t="shared" ref="Y53:AB53" si="113">SUM(Y33:Y36)-Y34</f>
        <v>36.968724806905684</v>
      </c>
      <c r="Z53" s="26">
        <f t="shared" si="113"/>
        <v>35.177534004283359</v>
      </c>
      <c r="AA53" s="26">
        <f t="shared" si="113"/>
        <v>38.513865352789239</v>
      </c>
      <c r="AB53" s="26">
        <f t="shared" si="113"/>
        <v>39.960949374397913</v>
      </c>
      <c r="AC53" s="26">
        <f t="shared" ref="AC53" si="114">SUM(AC33:AC36)-AC34</f>
        <v>38.245867808959595</v>
      </c>
      <c r="AD53" s="26">
        <f t="shared" ref="AD53" si="115">SUM(AD33:AD36)-AD34</f>
        <v>41.096575871856899</v>
      </c>
      <c r="AE53" s="26">
        <f t="shared" ref="AE53:AF53" si="116">SUM(AE33:AE36)-AE34</f>
        <v>41.612200816374653</v>
      </c>
      <c r="AF53" s="26">
        <f t="shared" si="116"/>
        <v>37.637179828983676</v>
      </c>
    </row>
    <row r="54" spans="1:32" ht="18" customHeight="1" x14ac:dyDescent="0.15">
      <c r="A54" s="19" t="s">
        <v>79</v>
      </c>
      <c r="B54" s="35">
        <f t="shared" ref="B54:L54" si="117">+B47+B50+B51</f>
        <v>30.656607086743705</v>
      </c>
      <c r="C54" s="26">
        <f t="shared" si="117"/>
        <v>28.187549098555735</v>
      </c>
      <c r="D54" s="93">
        <f t="shared" si="117"/>
        <v>27.860594395949331</v>
      </c>
      <c r="E54" s="93">
        <f t="shared" si="117"/>
        <v>31.321619285673709</v>
      </c>
      <c r="F54" s="93">
        <f t="shared" si="117"/>
        <v>30.529619339621185</v>
      </c>
      <c r="G54" s="93">
        <f t="shared" si="117"/>
        <v>24.615200160162512</v>
      </c>
      <c r="H54" s="93">
        <f t="shared" si="117"/>
        <v>28.649086235187841</v>
      </c>
      <c r="I54" s="93">
        <f t="shared" si="117"/>
        <v>26.575750193119639</v>
      </c>
      <c r="J54" s="94">
        <f t="shared" si="117"/>
        <v>28.934886998716035</v>
      </c>
      <c r="K54" s="95">
        <f t="shared" si="117"/>
        <v>24.373042122196157</v>
      </c>
      <c r="L54" s="91">
        <f t="shared" si="117"/>
        <v>27.182207257756147</v>
      </c>
      <c r="M54" s="91">
        <f t="shared" ref="M54:R54" si="118">+M47+M50+M51</f>
        <v>22.369475538769073</v>
      </c>
      <c r="N54" s="91">
        <f t="shared" si="118"/>
        <v>18.143936096370577</v>
      </c>
      <c r="O54" s="91">
        <f t="shared" si="118"/>
        <v>19.881160489936427</v>
      </c>
      <c r="P54" s="91">
        <f t="shared" si="118"/>
        <v>16.637276337506169</v>
      </c>
      <c r="Q54" s="91">
        <f t="shared" si="118"/>
        <v>15.766440962017143</v>
      </c>
      <c r="R54" s="91">
        <f t="shared" si="118"/>
        <v>14.225733434072289</v>
      </c>
      <c r="S54" s="91">
        <f t="shared" ref="S54:X54" si="119">+S47+S50+S51</f>
        <v>17.082626407023106</v>
      </c>
      <c r="T54" s="91">
        <f t="shared" si="119"/>
        <v>17.269397794004515</v>
      </c>
      <c r="U54" s="37">
        <f t="shared" si="119"/>
        <v>20.843235201000017</v>
      </c>
      <c r="V54" s="37">
        <f t="shared" si="119"/>
        <v>12.631091332536284</v>
      </c>
      <c r="W54" s="37">
        <f t="shared" si="119"/>
        <v>14.319966085169646</v>
      </c>
      <c r="X54" s="37">
        <f t="shared" si="119"/>
        <v>17.44425597980166</v>
      </c>
      <c r="Y54" s="37">
        <f t="shared" ref="Y54:AB54" si="120">+Y47+Y50+Y51</f>
        <v>17.546113624756984</v>
      </c>
      <c r="Z54" s="26">
        <f t="shared" si="120"/>
        <v>17.409123167767312</v>
      </c>
      <c r="AA54" s="26">
        <f t="shared" si="120"/>
        <v>16.768044032036638</v>
      </c>
      <c r="AB54" s="26">
        <f t="shared" si="120"/>
        <v>12.299020129021413</v>
      </c>
      <c r="AC54" s="26">
        <f t="shared" ref="AC54" si="121">+AC47+AC50+AC51</f>
        <v>11.089817417951576</v>
      </c>
      <c r="AD54" s="26">
        <f t="shared" ref="AD54" si="122">+AD47+AD50+AD51</f>
        <v>14.733047087858409</v>
      </c>
      <c r="AE54" s="26">
        <f t="shared" ref="AE54:AF54" si="123">+AE47+AE50+AE51</f>
        <v>14.527041965886294</v>
      </c>
      <c r="AF54" s="26">
        <f t="shared" si="123"/>
        <v>22.412188868065368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T274"/>
  <sheetViews>
    <sheetView workbookViewId="0">
      <selection sqref="A1:IV65536"/>
    </sheetView>
  </sheetViews>
  <sheetFormatPr defaultColWidth="9" defaultRowHeight="12" x14ac:dyDescent="0.15"/>
  <cols>
    <col min="1" max="1" width="25.21875" style="18" customWidth="1"/>
    <col min="2" max="2" width="8.6640625" style="22" customWidth="1"/>
    <col min="3" max="9" width="8.6640625" style="18" customWidth="1"/>
    <col min="10" max="11" width="8.6640625" style="20" customWidth="1"/>
    <col min="12" max="20" width="8.6640625" style="18" customWidth="1"/>
    <col min="21" max="16384" width="9" style="18"/>
  </cols>
  <sheetData>
    <row r="1" spans="1:20" ht="18" customHeight="1" x14ac:dyDescent="0.2">
      <c r="A1" s="33" t="s">
        <v>98</v>
      </c>
      <c r="L1" s="34" t="str">
        <f>[1]財政指標!$M$1</f>
        <v>真岡市</v>
      </c>
      <c r="S1" s="34" t="str">
        <f>[1]財政指標!$M$1</f>
        <v>真岡市</v>
      </c>
    </row>
    <row r="2" spans="1:20" ht="18" customHeight="1" x14ac:dyDescent="0.15">
      <c r="M2" s="22" t="s">
        <v>169</v>
      </c>
      <c r="T2" s="22" t="s">
        <v>169</v>
      </c>
    </row>
    <row r="3" spans="1:20" ht="18" customHeight="1" x14ac:dyDescent="0.15">
      <c r="A3" s="15"/>
      <c r="B3" s="21" t="s">
        <v>10</v>
      </c>
      <c r="C3" s="15" t="s">
        <v>378</v>
      </c>
      <c r="D3" s="15" t="s">
        <v>379</v>
      </c>
      <c r="E3" s="15" t="s">
        <v>380</v>
      </c>
      <c r="F3" s="15" t="s">
        <v>381</v>
      </c>
      <c r="G3" s="15" t="s">
        <v>382</v>
      </c>
      <c r="H3" s="15" t="s">
        <v>383</v>
      </c>
      <c r="I3" s="15" t="s">
        <v>384</v>
      </c>
      <c r="J3" s="17" t="s">
        <v>385</v>
      </c>
      <c r="K3" s="17" t="s">
        <v>386</v>
      </c>
      <c r="L3" s="15" t="s">
        <v>387</v>
      </c>
      <c r="M3" s="15" t="s">
        <v>388</v>
      </c>
      <c r="N3" s="15" t="s">
        <v>389</v>
      </c>
      <c r="O3" s="2" t="s">
        <v>390</v>
      </c>
      <c r="P3" s="2" t="s">
        <v>391</v>
      </c>
      <c r="Q3" s="2" t="s">
        <v>392</v>
      </c>
      <c r="R3" s="2" t="s">
        <v>393</v>
      </c>
      <c r="S3" s="2" t="s">
        <v>394</v>
      </c>
      <c r="T3" s="2" t="s">
        <v>395</v>
      </c>
    </row>
    <row r="4" spans="1:20" ht="18" customHeight="1" x14ac:dyDescent="0.15">
      <c r="A4" s="19" t="s">
        <v>396</v>
      </c>
      <c r="B4" s="19">
        <v>2805118</v>
      </c>
      <c r="C4" s="15">
        <v>3004711</v>
      </c>
      <c r="D4" s="15">
        <v>3280115</v>
      </c>
      <c r="E4" s="15">
        <v>3551839</v>
      </c>
      <c r="F4" s="15">
        <v>3770386</v>
      </c>
      <c r="G4" s="15">
        <v>3831388</v>
      </c>
      <c r="H4" s="15">
        <v>3961233</v>
      </c>
      <c r="I4" s="15">
        <v>4064912</v>
      </c>
      <c r="J4" s="17">
        <v>4132164</v>
      </c>
      <c r="K4" s="16">
        <v>4253869</v>
      </c>
      <c r="L4" s="19">
        <v>4259498</v>
      </c>
      <c r="M4" s="19">
        <v>4123857</v>
      </c>
      <c r="N4" s="19">
        <v>4110813</v>
      </c>
      <c r="O4" s="19">
        <v>3892017</v>
      </c>
      <c r="P4" s="19">
        <v>3782248</v>
      </c>
      <c r="Q4" s="19">
        <v>3678175</v>
      </c>
      <c r="R4" s="19">
        <v>3556290</v>
      </c>
      <c r="S4" s="19">
        <v>3366781</v>
      </c>
      <c r="T4" s="19">
        <v>3319914</v>
      </c>
    </row>
    <row r="5" spans="1:20" ht="18" customHeight="1" x14ac:dyDescent="0.15">
      <c r="A5" s="19" t="s">
        <v>61</v>
      </c>
      <c r="B5" s="19">
        <v>1973257</v>
      </c>
      <c r="C5" s="15">
        <v>2129937</v>
      </c>
      <c r="D5" s="15">
        <v>2356917</v>
      </c>
      <c r="E5" s="15">
        <v>2569819</v>
      </c>
      <c r="F5" s="15">
        <v>2724880</v>
      </c>
      <c r="G5" s="15">
        <v>2771776</v>
      </c>
      <c r="H5" s="15">
        <v>2868482</v>
      </c>
      <c r="I5" s="15">
        <v>2913757</v>
      </c>
      <c r="J5" s="17">
        <v>2953772</v>
      </c>
      <c r="K5" s="16">
        <v>3044909</v>
      </c>
      <c r="L5" s="19">
        <v>3034492</v>
      </c>
      <c r="M5" s="19">
        <v>2914070</v>
      </c>
      <c r="N5" s="19">
        <v>2885287</v>
      </c>
      <c r="O5" s="19">
        <v>2677581</v>
      </c>
      <c r="P5" s="19">
        <v>2581680</v>
      </c>
      <c r="Q5" s="19">
        <v>2509424</v>
      </c>
      <c r="R5" s="19">
        <v>2404010</v>
      </c>
      <c r="S5" s="19">
        <v>2261000</v>
      </c>
      <c r="T5" s="19">
        <v>2189982</v>
      </c>
    </row>
    <row r="6" spans="1:20" ht="18" customHeight="1" x14ac:dyDescent="0.15">
      <c r="A6" s="19" t="s">
        <v>397</v>
      </c>
      <c r="B6" s="19">
        <v>675435</v>
      </c>
      <c r="C6" s="15">
        <v>691875</v>
      </c>
      <c r="D6" s="15">
        <v>719691</v>
      </c>
      <c r="E6" s="15">
        <v>831163</v>
      </c>
      <c r="F6" s="15">
        <v>855456</v>
      </c>
      <c r="G6" s="15">
        <v>844308</v>
      </c>
      <c r="H6" s="15">
        <v>873972</v>
      </c>
      <c r="I6" s="15">
        <v>907099</v>
      </c>
      <c r="J6" s="17">
        <v>1022671</v>
      </c>
      <c r="K6" s="20">
        <v>1201551</v>
      </c>
      <c r="L6" s="19">
        <v>1265480</v>
      </c>
      <c r="M6" s="19">
        <v>975195</v>
      </c>
      <c r="N6" s="19">
        <v>1141238</v>
      </c>
      <c r="O6" s="19">
        <v>1299229</v>
      </c>
      <c r="P6" s="19">
        <v>1437821</v>
      </c>
      <c r="Q6" s="19">
        <v>1566793</v>
      </c>
      <c r="R6" s="19">
        <v>1656403</v>
      </c>
      <c r="S6" s="19">
        <v>1784086</v>
      </c>
      <c r="T6" s="19">
        <v>2093586</v>
      </c>
    </row>
    <row r="7" spans="1:20" ht="18" customHeight="1" x14ac:dyDescent="0.15">
      <c r="A7" s="19" t="s">
        <v>398</v>
      </c>
      <c r="B7" s="19">
        <v>1184887</v>
      </c>
      <c r="C7" s="15">
        <v>1213034</v>
      </c>
      <c r="D7" s="15">
        <v>1239769</v>
      </c>
      <c r="E7" s="15">
        <v>1248430</v>
      </c>
      <c r="F7" s="15">
        <v>1350021</v>
      </c>
      <c r="G7" s="15">
        <v>1420805</v>
      </c>
      <c r="H7" s="15">
        <v>1579227</v>
      </c>
      <c r="I7" s="15">
        <v>1739784</v>
      </c>
      <c r="J7" s="17">
        <v>1877338</v>
      </c>
      <c r="K7" s="16">
        <v>2201961</v>
      </c>
      <c r="L7" s="19">
        <v>2278441</v>
      </c>
      <c r="M7" s="19">
        <v>2459387</v>
      </c>
      <c r="N7" s="19">
        <v>2453547</v>
      </c>
      <c r="O7" s="19">
        <v>2593731</v>
      </c>
      <c r="P7" s="19">
        <v>2547257</v>
      </c>
      <c r="Q7" s="19">
        <v>2520746</v>
      </c>
      <c r="R7" s="19">
        <v>2354242</v>
      </c>
      <c r="S7" s="19">
        <v>2241182</v>
      </c>
      <c r="T7" s="19">
        <v>2314252</v>
      </c>
    </row>
    <row r="8" spans="1:20" ht="18" customHeight="1" x14ac:dyDescent="0.15">
      <c r="A8" s="19" t="s">
        <v>64</v>
      </c>
      <c r="B8" s="19">
        <v>1184887</v>
      </c>
      <c r="C8" s="15">
        <v>1213034</v>
      </c>
      <c r="D8" s="15">
        <v>1239769</v>
      </c>
      <c r="E8" s="15">
        <v>1248430</v>
      </c>
      <c r="F8" s="15">
        <v>1350021</v>
      </c>
      <c r="G8" s="15">
        <v>1420805</v>
      </c>
      <c r="H8" s="15">
        <v>1579227</v>
      </c>
      <c r="I8" s="15">
        <v>1739784</v>
      </c>
      <c r="J8" s="17">
        <v>1877338</v>
      </c>
      <c r="K8" s="16">
        <v>2200694</v>
      </c>
      <c r="L8" s="19">
        <v>2277567</v>
      </c>
      <c r="M8" s="19">
        <v>2459387</v>
      </c>
      <c r="N8" s="19">
        <v>2453381</v>
      </c>
      <c r="O8" s="19">
        <v>2593460</v>
      </c>
      <c r="P8" s="19">
        <v>2546777</v>
      </c>
      <c r="Q8" s="19">
        <v>2520710</v>
      </c>
      <c r="R8" s="19">
        <v>2354242</v>
      </c>
      <c r="S8" s="19">
        <v>2241182</v>
      </c>
      <c r="T8" s="19">
        <v>2314252</v>
      </c>
    </row>
    <row r="9" spans="1:20" ht="18" customHeight="1" x14ac:dyDescent="0.15">
      <c r="A9" s="19" t="s">
        <v>65</v>
      </c>
      <c r="B9" s="19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1267</v>
      </c>
      <c r="L9" s="19">
        <v>874</v>
      </c>
      <c r="M9" s="19">
        <v>0</v>
      </c>
      <c r="N9" s="19">
        <v>166</v>
      </c>
      <c r="O9" s="19">
        <v>271</v>
      </c>
      <c r="P9" s="19">
        <v>480</v>
      </c>
      <c r="Q9" s="19">
        <v>36</v>
      </c>
      <c r="R9" s="19">
        <v>36</v>
      </c>
      <c r="S9" s="19">
        <v>36</v>
      </c>
      <c r="T9" s="19">
        <v>36</v>
      </c>
    </row>
    <row r="10" spans="1:20" ht="18" customHeight="1" x14ac:dyDescent="0.15">
      <c r="A10" s="19" t="s">
        <v>399</v>
      </c>
      <c r="B10" s="19">
        <v>1386027</v>
      </c>
      <c r="C10" s="15">
        <v>1539453</v>
      </c>
      <c r="D10" s="15">
        <v>1843767</v>
      </c>
      <c r="E10" s="15">
        <v>1925659</v>
      </c>
      <c r="F10" s="15">
        <v>2105892</v>
      </c>
      <c r="G10" s="15">
        <v>2078377</v>
      </c>
      <c r="H10" s="15">
        <v>2230470</v>
      </c>
      <c r="I10" s="15">
        <v>2289148</v>
      </c>
      <c r="J10" s="17">
        <v>2425233</v>
      </c>
      <c r="K10" s="16">
        <v>2519854</v>
      </c>
      <c r="L10" s="19">
        <v>2566846</v>
      </c>
      <c r="M10" s="19">
        <v>2733726</v>
      </c>
      <c r="N10" s="19">
        <v>2753968</v>
      </c>
      <c r="O10" s="19">
        <v>2664219</v>
      </c>
      <c r="P10" s="19">
        <v>2635632</v>
      </c>
      <c r="Q10" s="19">
        <v>2624869</v>
      </c>
      <c r="R10" s="19">
        <v>2553954</v>
      </c>
      <c r="S10" s="19">
        <v>2456067</v>
      </c>
      <c r="T10" s="19">
        <v>2534547</v>
      </c>
    </row>
    <row r="11" spans="1:20" ht="18" customHeight="1" x14ac:dyDescent="0.15">
      <c r="A11" s="19" t="s">
        <v>400</v>
      </c>
      <c r="B11" s="19">
        <v>151089</v>
      </c>
      <c r="C11" s="15">
        <v>200041</v>
      </c>
      <c r="D11" s="15">
        <v>327489</v>
      </c>
      <c r="E11" s="15">
        <v>213356</v>
      </c>
      <c r="F11" s="15">
        <v>259296</v>
      </c>
      <c r="G11" s="15">
        <v>245576</v>
      </c>
      <c r="H11" s="15">
        <v>243122</v>
      </c>
      <c r="I11" s="15">
        <v>286469</v>
      </c>
      <c r="J11" s="17">
        <v>289478</v>
      </c>
      <c r="K11" s="17">
        <v>266486</v>
      </c>
      <c r="L11" s="19">
        <v>229788</v>
      </c>
      <c r="M11" s="19">
        <v>202316</v>
      </c>
      <c r="N11" s="19">
        <v>201683</v>
      </c>
      <c r="O11" s="19">
        <v>196412</v>
      </c>
      <c r="P11" s="19">
        <v>183612</v>
      </c>
      <c r="Q11" s="19">
        <v>181236</v>
      </c>
      <c r="R11" s="19">
        <v>186824</v>
      </c>
      <c r="S11" s="19">
        <v>189658</v>
      </c>
      <c r="T11" s="19">
        <v>228571</v>
      </c>
    </row>
    <row r="12" spans="1:20" ht="18" customHeight="1" x14ac:dyDescent="0.15">
      <c r="A12" s="19" t="s">
        <v>401</v>
      </c>
      <c r="B12" s="19">
        <v>1535525</v>
      </c>
      <c r="C12" s="15">
        <v>1772991</v>
      </c>
      <c r="D12" s="15">
        <v>2330250</v>
      </c>
      <c r="E12" s="15">
        <v>2176842</v>
      </c>
      <c r="F12" s="15">
        <v>2365335</v>
      </c>
      <c r="G12" s="15">
        <v>2148532</v>
      </c>
      <c r="H12" s="15">
        <v>2211168</v>
      </c>
      <c r="I12" s="15">
        <v>2639757</v>
      </c>
      <c r="J12" s="17">
        <v>2781668</v>
      </c>
      <c r="K12" s="17">
        <v>2774178</v>
      </c>
      <c r="L12" s="19">
        <v>2935014</v>
      </c>
      <c r="M12" s="19">
        <v>2767159</v>
      </c>
      <c r="N12" s="19">
        <v>2713984</v>
      </c>
      <c r="O12" s="19">
        <v>2603245</v>
      </c>
      <c r="P12" s="19">
        <v>2535873</v>
      </c>
      <c r="Q12" s="19">
        <v>2278809</v>
      </c>
      <c r="R12" s="19">
        <v>2411888</v>
      </c>
      <c r="S12" s="19">
        <v>2299857</v>
      </c>
      <c r="T12" s="19">
        <v>2457461</v>
      </c>
    </row>
    <row r="13" spans="1:20" ht="18" customHeight="1" x14ac:dyDescent="0.15">
      <c r="A13" s="19" t="s">
        <v>69</v>
      </c>
      <c r="B13" s="19">
        <v>911128</v>
      </c>
      <c r="C13" s="15">
        <v>1115573</v>
      </c>
      <c r="D13" s="15">
        <v>1584495</v>
      </c>
      <c r="E13" s="15">
        <v>1233657</v>
      </c>
      <c r="F13" s="15">
        <v>1325177</v>
      </c>
      <c r="G13" s="15">
        <v>1301935</v>
      </c>
      <c r="H13" s="15">
        <v>1266869</v>
      </c>
      <c r="I13" s="15">
        <v>1340694</v>
      </c>
      <c r="J13" s="17">
        <v>1376899</v>
      </c>
      <c r="K13" s="17">
        <v>1455740</v>
      </c>
      <c r="L13" s="19">
        <v>1419134</v>
      </c>
      <c r="M13" s="19">
        <v>1385625</v>
      </c>
      <c r="N13" s="19">
        <v>1365450</v>
      </c>
      <c r="O13" s="19">
        <v>1309913</v>
      </c>
      <c r="P13" s="19">
        <v>1262869</v>
      </c>
      <c r="Q13" s="19">
        <v>1103419</v>
      </c>
      <c r="R13" s="19">
        <v>1213712</v>
      </c>
      <c r="S13" s="19">
        <v>1211985</v>
      </c>
      <c r="T13" s="19">
        <v>1251236</v>
      </c>
    </row>
    <row r="14" spans="1:20" ht="18" customHeight="1" x14ac:dyDescent="0.15">
      <c r="A14" s="19" t="s">
        <v>402</v>
      </c>
      <c r="B14" s="19">
        <v>805026</v>
      </c>
      <c r="C14" s="15">
        <v>1168027</v>
      </c>
      <c r="D14" s="15">
        <v>1144791</v>
      </c>
      <c r="E14" s="15">
        <v>1724472</v>
      </c>
      <c r="F14" s="15">
        <v>1554779</v>
      </c>
      <c r="G14" s="15">
        <v>1766784</v>
      </c>
      <c r="H14" s="15">
        <v>1558883</v>
      </c>
      <c r="I14" s="15">
        <v>1923229</v>
      </c>
      <c r="J14" s="17">
        <v>1733687</v>
      </c>
      <c r="K14" s="17">
        <v>1575010</v>
      </c>
      <c r="L14" s="19">
        <v>1694984</v>
      </c>
      <c r="M14" s="19">
        <v>1936249</v>
      </c>
      <c r="N14" s="19">
        <v>2269475</v>
      </c>
      <c r="O14" s="19">
        <v>2132370</v>
      </c>
      <c r="P14" s="19">
        <v>2485107</v>
      </c>
      <c r="Q14" s="19">
        <v>2380377</v>
      </c>
      <c r="R14" s="19">
        <v>2391688</v>
      </c>
      <c r="S14" s="19">
        <v>1962896</v>
      </c>
      <c r="T14" s="19">
        <v>2274194</v>
      </c>
    </row>
    <row r="15" spans="1:20" ht="18" customHeight="1" x14ac:dyDescent="0.15">
      <c r="A15" s="19" t="s">
        <v>403</v>
      </c>
      <c r="B15" s="19">
        <v>1874155</v>
      </c>
      <c r="C15" s="15">
        <v>812717</v>
      </c>
      <c r="D15" s="15">
        <v>1031815</v>
      </c>
      <c r="E15" s="15">
        <v>639505</v>
      </c>
      <c r="F15" s="15">
        <v>252370</v>
      </c>
      <c r="G15" s="15">
        <v>416317</v>
      </c>
      <c r="H15" s="15">
        <v>704604</v>
      </c>
      <c r="I15" s="15">
        <v>117257</v>
      </c>
      <c r="J15" s="17">
        <v>14283</v>
      </c>
      <c r="K15" s="16">
        <v>12842</v>
      </c>
      <c r="L15" s="19">
        <v>300918</v>
      </c>
      <c r="M15" s="19">
        <v>159564</v>
      </c>
      <c r="N15" s="19">
        <v>108195</v>
      </c>
      <c r="O15" s="19">
        <v>117216</v>
      </c>
      <c r="P15" s="19">
        <v>156265</v>
      </c>
      <c r="Q15" s="19">
        <v>206319</v>
      </c>
      <c r="R15" s="19">
        <v>841154</v>
      </c>
      <c r="S15" s="19">
        <v>1336952</v>
      </c>
      <c r="T15" s="19">
        <v>828799</v>
      </c>
    </row>
    <row r="16" spans="1:20" ht="18" customHeight="1" x14ac:dyDescent="0.15">
      <c r="A16" s="19" t="s">
        <v>72</v>
      </c>
      <c r="B16" s="19">
        <v>993764</v>
      </c>
      <c r="C16" s="15">
        <v>1631758</v>
      </c>
      <c r="D16" s="15">
        <v>1790739</v>
      </c>
      <c r="E16" s="15">
        <v>2016930</v>
      </c>
      <c r="F16" s="15">
        <v>2146096</v>
      </c>
      <c r="G16" s="15">
        <v>2374131</v>
      </c>
      <c r="H16" s="15">
        <v>2618858</v>
      </c>
      <c r="I16" s="15">
        <v>3327919</v>
      </c>
      <c r="J16" s="17">
        <v>3313449</v>
      </c>
      <c r="K16" s="16">
        <v>3305293</v>
      </c>
      <c r="L16" s="19">
        <v>3015882</v>
      </c>
      <c r="M16" s="19">
        <v>3465170</v>
      </c>
      <c r="N16" s="19">
        <v>3274242</v>
      </c>
      <c r="O16" s="19">
        <v>2598999</v>
      </c>
      <c r="P16" s="19">
        <v>2489820</v>
      </c>
      <c r="Q16" s="19">
        <v>2385319</v>
      </c>
      <c r="R16" s="19">
        <v>2222021</v>
      </c>
      <c r="S16" s="19">
        <v>2108707</v>
      </c>
      <c r="T16" s="19">
        <v>2374661</v>
      </c>
    </row>
    <row r="17" spans="1:20" ht="18" customHeight="1" x14ac:dyDescent="0.15">
      <c r="A17" s="19" t="s">
        <v>80</v>
      </c>
      <c r="B17" s="19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1</v>
      </c>
      <c r="R17" s="19">
        <v>1</v>
      </c>
      <c r="S17" s="19">
        <v>1</v>
      </c>
      <c r="T17" s="19">
        <v>1</v>
      </c>
    </row>
    <row r="18" spans="1:20" ht="18" customHeight="1" x14ac:dyDescent="0.15">
      <c r="A18" s="19" t="s">
        <v>404</v>
      </c>
      <c r="B18" s="19">
        <v>5044797</v>
      </c>
      <c r="C18" s="15">
        <v>4723778</v>
      </c>
      <c r="D18" s="15">
        <v>5089470</v>
      </c>
      <c r="E18" s="15">
        <v>6667032</v>
      </c>
      <c r="F18" s="15">
        <v>6117360</v>
      </c>
      <c r="G18" s="15">
        <v>4914785</v>
      </c>
      <c r="H18" s="15">
        <v>6667524</v>
      </c>
      <c r="I18" s="15">
        <v>5765037</v>
      </c>
      <c r="J18" s="17">
        <v>5926046</v>
      </c>
      <c r="K18" s="16">
        <v>5759290</v>
      </c>
      <c r="L18" s="19">
        <v>7159153</v>
      </c>
      <c r="M18" s="19">
        <v>5340590</v>
      </c>
      <c r="N18" s="19">
        <v>4040276</v>
      </c>
      <c r="O18" s="19">
        <v>3815260</v>
      </c>
      <c r="P18" s="19">
        <v>3241788</v>
      </c>
      <c r="Q18" s="19">
        <v>3249329</v>
      </c>
      <c r="R18" s="19">
        <v>3165603</v>
      </c>
      <c r="S18" s="19">
        <v>3838014</v>
      </c>
      <c r="T18" s="19">
        <v>3554725</v>
      </c>
    </row>
    <row r="19" spans="1:20" ht="18" customHeight="1" x14ac:dyDescent="0.15">
      <c r="A19" s="19" t="s">
        <v>405</v>
      </c>
      <c r="B19" s="19">
        <v>2094480</v>
      </c>
      <c r="C19" s="15">
        <v>1205008</v>
      </c>
      <c r="D19" s="15">
        <v>864238</v>
      </c>
      <c r="E19" s="15">
        <v>990583</v>
      </c>
      <c r="F19" s="15">
        <v>1415289</v>
      </c>
      <c r="G19" s="15">
        <v>1117662</v>
      </c>
      <c r="H19" s="15">
        <v>873574</v>
      </c>
      <c r="I19" s="15">
        <v>1442265</v>
      </c>
      <c r="J19" s="17">
        <v>483565</v>
      </c>
      <c r="K19" s="16">
        <v>997035</v>
      </c>
      <c r="L19" s="19">
        <v>1272688</v>
      </c>
      <c r="M19" s="19">
        <v>483606</v>
      </c>
      <c r="N19" s="19">
        <v>267145</v>
      </c>
      <c r="O19" s="19">
        <v>481916</v>
      </c>
      <c r="P19" s="19">
        <v>371551</v>
      </c>
      <c r="Q19" s="19">
        <v>341893</v>
      </c>
      <c r="R19" s="19">
        <v>232223</v>
      </c>
      <c r="S19" s="19">
        <v>485177</v>
      </c>
      <c r="T19" s="19">
        <v>1001209</v>
      </c>
    </row>
    <row r="20" spans="1:20" ht="18" customHeight="1" x14ac:dyDescent="0.15">
      <c r="A20" s="19" t="s">
        <v>406</v>
      </c>
      <c r="B20" s="19">
        <v>2814104</v>
      </c>
      <c r="C20" s="15">
        <v>3309565</v>
      </c>
      <c r="D20" s="15">
        <v>3965856</v>
      </c>
      <c r="E20" s="15">
        <v>5374329</v>
      </c>
      <c r="F20" s="15">
        <v>4236947</v>
      </c>
      <c r="G20" s="15">
        <v>3274183</v>
      </c>
      <c r="H20" s="15">
        <v>5225574</v>
      </c>
      <c r="I20" s="15">
        <v>3842521</v>
      </c>
      <c r="J20" s="17">
        <v>5014864</v>
      </c>
      <c r="K20" s="16">
        <v>4164600</v>
      </c>
      <c r="L20" s="19">
        <v>5329047</v>
      </c>
      <c r="M20" s="19">
        <v>4479004</v>
      </c>
      <c r="N20" s="19">
        <v>3335154</v>
      </c>
      <c r="O20" s="19">
        <v>3061100</v>
      </c>
      <c r="P20" s="19">
        <v>2761298</v>
      </c>
      <c r="Q20" s="19">
        <v>2857033</v>
      </c>
      <c r="R20" s="19">
        <v>2831940</v>
      </c>
      <c r="S20" s="19">
        <v>3295645</v>
      </c>
      <c r="T20" s="19">
        <v>2474709</v>
      </c>
    </row>
    <row r="21" spans="1:20" ht="18" customHeight="1" x14ac:dyDescent="0.15">
      <c r="A21" s="19" t="s">
        <v>407</v>
      </c>
      <c r="B21" s="19">
        <v>0</v>
      </c>
      <c r="C21" s="15">
        <v>0</v>
      </c>
      <c r="D21" s="15">
        <v>39412</v>
      </c>
      <c r="E21" s="15">
        <v>0</v>
      </c>
      <c r="F21" s="15">
        <v>0</v>
      </c>
      <c r="G21" s="15">
        <v>0</v>
      </c>
      <c r="H21" s="15">
        <v>6790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1</v>
      </c>
      <c r="R21" s="19">
        <v>1</v>
      </c>
      <c r="S21" s="19">
        <v>18350</v>
      </c>
      <c r="T21" s="19"/>
    </row>
    <row r="22" spans="1:20" ht="18" customHeight="1" x14ac:dyDescent="0.15">
      <c r="A22" s="19" t="s">
        <v>408</v>
      </c>
      <c r="B22" s="19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1</v>
      </c>
      <c r="R22" s="19">
        <v>1</v>
      </c>
      <c r="S22" s="19">
        <v>1</v>
      </c>
      <c r="T22" s="19">
        <v>1</v>
      </c>
    </row>
    <row r="23" spans="1:20" ht="18" customHeight="1" x14ac:dyDescent="0.15">
      <c r="A23" s="19" t="s">
        <v>59</v>
      </c>
      <c r="B23" s="19">
        <f t="shared" ref="B23:T23" si="0">SUM(B4:B22)-B5-B8-B9-B13-B19-B20</f>
        <v>16455823</v>
      </c>
      <c r="C23" s="15">
        <f t="shared" si="0"/>
        <v>16758385</v>
      </c>
      <c r="D23" s="15">
        <f t="shared" si="0"/>
        <v>18837308</v>
      </c>
      <c r="E23" s="15">
        <f t="shared" si="0"/>
        <v>20995228</v>
      </c>
      <c r="F23" s="15">
        <f t="shared" si="0"/>
        <v>20776991</v>
      </c>
      <c r="G23" s="15">
        <f t="shared" si="0"/>
        <v>20041003</v>
      </c>
      <c r="H23" s="15">
        <f t="shared" si="0"/>
        <v>22655851</v>
      </c>
      <c r="I23" s="15">
        <f t="shared" si="0"/>
        <v>23060611</v>
      </c>
      <c r="J23" s="17">
        <f t="shared" si="0"/>
        <v>23516017</v>
      </c>
      <c r="K23" s="16">
        <f t="shared" si="0"/>
        <v>23870334</v>
      </c>
      <c r="L23" s="21">
        <f t="shared" si="0"/>
        <v>25706004</v>
      </c>
      <c r="M23" s="21">
        <f t="shared" si="0"/>
        <v>24163213</v>
      </c>
      <c r="N23" s="21">
        <f t="shared" si="0"/>
        <v>23067421</v>
      </c>
      <c r="O23" s="21">
        <f t="shared" si="0"/>
        <v>21912701</v>
      </c>
      <c r="P23" s="21">
        <f t="shared" si="0"/>
        <v>21495423</v>
      </c>
      <c r="Q23" s="21">
        <f t="shared" si="0"/>
        <v>21071975</v>
      </c>
      <c r="R23" s="21">
        <f t="shared" si="0"/>
        <v>21340070</v>
      </c>
      <c r="S23" s="21">
        <f t="shared" si="0"/>
        <v>21602552</v>
      </c>
      <c r="T23" s="21">
        <f t="shared" si="0"/>
        <v>21980712</v>
      </c>
    </row>
    <row r="24" spans="1:20" ht="18" customHeight="1" x14ac:dyDescent="0.15">
      <c r="A24" s="19" t="s">
        <v>78</v>
      </c>
      <c r="B24" s="19">
        <f t="shared" ref="B24:S24" si="1">SUM(B4:B7)-B5</f>
        <v>4665440</v>
      </c>
      <c r="C24" s="15">
        <f t="shared" si="1"/>
        <v>4909620</v>
      </c>
      <c r="D24" s="15">
        <f t="shared" si="1"/>
        <v>5239575</v>
      </c>
      <c r="E24" s="15">
        <f t="shared" si="1"/>
        <v>5631432</v>
      </c>
      <c r="F24" s="15">
        <f t="shared" si="1"/>
        <v>5975863</v>
      </c>
      <c r="G24" s="15">
        <f t="shared" si="1"/>
        <v>6096501</v>
      </c>
      <c r="H24" s="15">
        <f t="shared" si="1"/>
        <v>6414432</v>
      </c>
      <c r="I24" s="15">
        <f t="shared" si="1"/>
        <v>6711795</v>
      </c>
      <c r="J24" s="17">
        <f t="shared" si="1"/>
        <v>7032173</v>
      </c>
      <c r="K24" s="16">
        <f t="shared" si="1"/>
        <v>7657381</v>
      </c>
      <c r="L24" s="21">
        <f t="shared" si="1"/>
        <v>7803419</v>
      </c>
      <c r="M24" s="21">
        <f t="shared" si="1"/>
        <v>7558439</v>
      </c>
      <c r="N24" s="21">
        <f t="shared" si="1"/>
        <v>7705598</v>
      </c>
      <c r="O24" s="21">
        <f t="shared" si="1"/>
        <v>7784977</v>
      </c>
      <c r="P24" s="21">
        <f t="shared" si="1"/>
        <v>7767326</v>
      </c>
      <c r="Q24" s="21">
        <f t="shared" si="1"/>
        <v>7765714</v>
      </c>
      <c r="R24" s="21">
        <f t="shared" si="1"/>
        <v>7566935</v>
      </c>
      <c r="S24" s="21">
        <f t="shared" si="1"/>
        <v>7392049</v>
      </c>
      <c r="T24" s="21">
        <f>SUM(T4:T7)-T5</f>
        <v>7727752</v>
      </c>
    </row>
    <row r="25" spans="1:20" ht="18" customHeight="1" x14ac:dyDescent="0.15">
      <c r="A25" s="19" t="s">
        <v>179</v>
      </c>
      <c r="B25" s="19">
        <f t="shared" ref="B25:S25" si="2">+B18+B21+B22</f>
        <v>5044797</v>
      </c>
      <c r="C25" s="15">
        <f t="shared" si="2"/>
        <v>4723778</v>
      </c>
      <c r="D25" s="15">
        <f t="shared" si="2"/>
        <v>5128882</v>
      </c>
      <c r="E25" s="15">
        <f t="shared" si="2"/>
        <v>6667032</v>
      </c>
      <c r="F25" s="15">
        <f t="shared" si="2"/>
        <v>6117360</v>
      </c>
      <c r="G25" s="15">
        <f t="shared" si="2"/>
        <v>4914785</v>
      </c>
      <c r="H25" s="15">
        <f t="shared" si="2"/>
        <v>6674314</v>
      </c>
      <c r="I25" s="15">
        <f t="shared" si="2"/>
        <v>5765037</v>
      </c>
      <c r="J25" s="17">
        <f t="shared" si="2"/>
        <v>5926046</v>
      </c>
      <c r="K25" s="16">
        <f t="shared" si="2"/>
        <v>5759290</v>
      </c>
      <c r="L25" s="21">
        <f t="shared" si="2"/>
        <v>7159153</v>
      </c>
      <c r="M25" s="21">
        <f t="shared" si="2"/>
        <v>5340590</v>
      </c>
      <c r="N25" s="21">
        <f t="shared" si="2"/>
        <v>4040276</v>
      </c>
      <c r="O25" s="21">
        <f t="shared" si="2"/>
        <v>3815262</v>
      </c>
      <c r="P25" s="21">
        <f t="shared" si="2"/>
        <v>3241788</v>
      </c>
      <c r="Q25" s="21">
        <f t="shared" si="2"/>
        <v>3249331</v>
      </c>
      <c r="R25" s="21">
        <f t="shared" si="2"/>
        <v>3165605</v>
      </c>
      <c r="S25" s="21">
        <f t="shared" si="2"/>
        <v>3856365</v>
      </c>
      <c r="T25" s="21">
        <f>+T18+T21+T22</f>
        <v>3554726</v>
      </c>
    </row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3" t="s">
        <v>99</v>
      </c>
      <c r="L30" s="34"/>
      <c r="M30" s="34" t="str">
        <f>[1]財政指標!$M$1</f>
        <v>真岡市</v>
      </c>
      <c r="O30" s="34"/>
      <c r="P30" s="34"/>
      <c r="Q30" s="34"/>
      <c r="R30" s="34"/>
      <c r="S30" s="34"/>
      <c r="T30" s="34" t="str">
        <f>[1]財政指標!$M$1</f>
        <v>真岡市</v>
      </c>
    </row>
    <row r="31" spans="1:20" ht="18" customHeight="1" x14ac:dyDescent="0.15"/>
    <row r="32" spans="1:20" ht="18" customHeight="1" x14ac:dyDescent="0.15">
      <c r="A32" s="15"/>
      <c r="B32" s="21" t="s">
        <v>10</v>
      </c>
      <c r="C32" s="15" t="s">
        <v>409</v>
      </c>
      <c r="D32" s="15" t="s">
        <v>410</v>
      </c>
      <c r="E32" s="15" t="s">
        <v>411</v>
      </c>
      <c r="F32" s="15" t="s">
        <v>412</v>
      </c>
      <c r="G32" s="15" t="s">
        <v>413</v>
      </c>
      <c r="H32" s="15" t="s">
        <v>414</v>
      </c>
      <c r="I32" s="15" t="s">
        <v>415</v>
      </c>
      <c r="J32" s="17" t="s">
        <v>416</v>
      </c>
      <c r="K32" s="17" t="s">
        <v>417</v>
      </c>
      <c r="L32" s="15" t="s">
        <v>418</v>
      </c>
      <c r="M32" s="15" t="s">
        <v>419</v>
      </c>
      <c r="N32" s="15" t="s">
        <v>420</v>
      </c>
      <c r="O32" s="2" t="s">
        <v>421</v>
      </c>
      <c r="P32" s="2" t="s">
        <v>422</v>
      </c>
      <c r="Q32" s="2" t="s">
        <v>423</v>
      </c>
      <c r="R32" s="2" t="s">
        <v>424</v>
      </c>
      <c r="S32" s="2" t="s">
        <v>425</v>
      </c>
      <c r="T32" s="2" t="s">
        <v>426</v>
      </c>
    </row>
    <row r="33" spans="1:20" ht="18" customHeight="1" x14ac:dyDescent="0.15">
      <c r="A33" s="19" t="s">
        <v>427</v>
      </c>
      <c r="B33" s="35">
        <f t="shared" ref="B33:T33" si="3">B4/B$23*100</f>
        <v>17.046354958971058</v>
      </c>
      <c r="C33" s="35">
        <f t="shared" si="3"/>
        <v>17.929597631275328</v>
      </c>
      <c r="D33" s="35">
        <f t="shared" si="3"/>
        <v>17.412864938026175</v>
      </c>
      <c r="E33" s="35">
        <f t="shared" si="3"/>
        <v>16.917363317035662</v>
      </c>
      <c r="F33" s="35">
        <f t="shared" si="3"/>
        <v>18.146929938026158</v>
      </c>
      <c r="G33" s="35">
        <f t="shared" si="3"/>
        <v>19.117745753543371</v>
      </c>
      <c r="H33" s="35">
        <f t="shared" si="3"/>
        <v>17.484370814409044</v>
      </c>
      <c r="I33" s="35">
        <f t="shared" si="3"/>
        <v>17.627078484607367</v>
      </c>
      <c r="J33" s="35">
        <f t="shared" si="3"/>
        <v>17.571700173545544</v>
      </c>
      <c r="K33" s="35">
        <f t="shared" si="3"/>
        <v>17.820735143463011</v>
      </c>
      <c r="L33" s="35">
        <f t="shared" si="3"/>
        <v>16.570051105570514</v>
      </c>
      <c r="M33" s="35">
        <f t="shared" si="3"/>
        <v>17.066674866459191</v>
      </c>
      <c r="N33" s="35">
        <f t="shared" si="3"/>
        <v>17.82086085826413</v>
      </c>
      <c r="O33" s="35">
        <f t="shared" si="3"/>
        <v>17.761466283868884</v>
      </c>
      <c r="P33" s="35">
        <f t="shared" si="3"/>
        <v>17.595596978947565</v>
      </c>
      <c r="Q33" s="35">
        <f t="shared" si="3"/>
        <v>17.455293108500747</v>
      </c>
      <c r="R33" s="35">
        <f t="shared" si="3"/>
        <v>16.664846928805762</v>
      </c>
      <c r="S33" s="35">
        <f t="shared" si="3"/>
        <v>15.585107722457977</v>
      </c>
      <c r="T33" s="35">
        <f t="shared" si="3"/>
        <v>15.103760060183674</v>
      </c>
    </row>
    <row r="34" spans="1:20" ht="18" customHeight="1" x14ac:dyDescent="0.15">
      <c r="A34" s="19" t="s">
        <v>61</v>
      </c>
      <c r="B34" s="35">
        <f t="shared" ref="B34:Q49" si="4">B5/B$23*100</f>
        <v>11.991238602894549</v>
      </c>
      <c r="C34" s="35">
        <f t="shared" si="4"/>
        <v>12.709679363494752</v>
      </c>
      <c r="D34" s="35">
        <f t="shared" si="4"/>
        <v>12.511962962011344</v>
      </c>
      <c r="E34" s="35">
        <f t="shared" si="4"/>
        <v>12.240014730966484</v>
      </c>
      <c r="F34" s="35">
        <f t="shared" si="4"/>
        <v>13.114892334505992</v>
      </c>
      <c r="G34" s="35">
        <f t="shared" si="4"/>
        <v>13.830525348456863</v>
      </c>
      <c r="H34" s="35">
        <f t="shared" si="4"/>
        <v>12.661109044193482</v>
      </c>
      <c r="I34" s="35">
        <f t="shared" si="4"/>
        <v>12.635211616899483</v>
      </c>
      <c r="J34" s="35">
        <f t="shared" si="4"/>
        <v>12.560681513370229</v>
      </c>
      <c r="K34" s="35">
        <f t="shared" si="4"/>
        <v>12.756038520449692</v>
      </c>
      <c r="L34" s="35">
        <f t="shared" si="4"/>
        <v>11.80460409171336</v>
      </c>
      <c r="M34" s="35">
        <f t="shared" ref="M34:T48" si="5">M5/M$23*100</f>
        <v>12.059944180436601</v>
      </c>
      <c r="N34" s="35">
        <f t="shared" si="5"/>
        <v>12.50806061067685</v>
      </c>
      <c r="O34" s="35">
        <f t="shared" si="5"/>
        <v>12.219310618074879</v>
      </c>
      <c r="P34" s="35">
        <f t="shared" si="5"/>
        <v>12.010370765906769</v>
      </c>
      <c r="Q34" s="35">
        <f t="shared" si="5"/>
        <v>11.908822025462729</v>
      </c>
      <c r="R34" s="35">
        <f t="shared" si="5"/>
        <v>11.265239523581695</v>
      </c>
      <c r="S34" s="35">
        <f t="shared" si="5"/>
        <v>10.466356012011914</v>
      </c>
      <c r="T34" s="35">
        <f t="shared" si="5"/>
        <v>9.9631986443387284</v>
      </c>
    </row>
    <row r="35" spans="1:20" ht="18" customHeight="1" x14ac:dyDescent="0.15">
      <c r="A35" s="19" t="s">
        <v>62</v>
      </c>
      <c r="B35" s="35">
        <f t="shared" si="4"/>
        <v>4.1045349114413785</v>
      </c>
      <c r="C35" s="35">
        <f t="shared" si="4"/>
        <v>4.1285302849886785</v>
      </c>
      <c r="D35" s="35">
        <f t="shared" si="4"/>
        <v>3.8205618339945389</v>
      </c>
      <c r="E35" s="35">
        <f t="shared" si="4"/>
        <v>3.9588186420266549</v>
      </c>
      <c r="F35" s="35">
        <f t="shared" si="4"/>
        <v>4.1173238222993884</v>
      </c>
      <c r="G35" s="35">
        <f t="shared" si="4"/>
        <v>4.2129029170845396</v>
      </c>
      <c r="H35" s="35">
        <f t="shared" si="4"/>
        <v>3.8575995225251085</v>
      </c>
      <c r="I35" s="35">
        <f t="shared" si="4"/>
        <v>3.933542784274016</v>
      </c>
      <c r="J35" s="35">
        <f t="shared" si="4"/>
        <v>4.3488274396127542</v>
      </c>
      <c r="K35" s="35">
        <f t="shared" si="4"/>
        <v>5.0336580962796749</v>
      </c>
      <c r="L35" s="35">
        <f t="shared" si="4"/>
        <v>4.9228966120132869</v>
      </c>
      <c r="M35" s="35">
        <f t="shared" si="5"/>
        <v>4.035866422234494</v>
      </c>
      <c r="N35" s="35">
        <f t="shared" si="5"/>
        <v>4.9474017923373399</v>
      </c>
      <c r="O35" s="35">
        <f t="shared" si="5"/>
        <v>5.9291138960915859</v>
      </c>
      <c r="P35" s="35">
        <f t="shared" si="5"/>
        <v>6.6889635063241135</v>
      </c>
      <c r="Q35" s="35">
        <f t="shared" si="5"/>
        <v>7.4354349793979928</v>
      </c>
      <c r="R35" s="35">
        <f t="shared" si="5"/>
        <v>7.7619379880197208</v>
      </c>
      <c r="S35" s="35">
        <f t="shared" si="5"/>
        <v>8.2586816594631962</v>
      </c>
      <c r="T35" s="35">
        <f t="shared" si="5"/>
        <v>9.5246505208748466</v>
      </c>
    </row>
    <row r="36" spans="1:20" ht="18" customHeight="1" x14ac:dyDescent="0.15">
      <c r="A36" s="19" t="s">
        <v>63</v>
      </c>
      <c r="B36" s="35">
        <f t="shared" si="4"/>
        <v>7.200411671904833</v>
      </c>
      <c r="C36" s="35">
        <f t="shared" si="4"/>
        <v>7.2383705231739217</v>
      </c>
      <c r="D36" s="35">
        <f t="shared" si="4"/>
        <v>6.5814552695109096</v>
      </c>
      <c r="E36" s="35">
        <f t="shared" si="4"/>
        <v>5.9462559777869526</v>
      </c>
      <c r="F36" s="35">
        <f t="shared" si="4"/>
        <v>6.4976733156403634</v>
      </c>
      <c r="G36" s="35">
        <f t="shared" si="4"/>
        <v>7.0894904810901922</v>
      </c>
      <c r="H36" s="35">
        <f t="shared" si="4"/>
        <v>6.9705039991656017</v>
      </c>
      <c r="I36" s="35">
        <f t="shared" si="4"/>
        <v>7.5443968071791341</v>
      </c>
      <c r="J36" s="35">
        <f t="shared" si="4"/>
        <v>7.9832311738845902</v>
      </c>
      <c r="K36" s="35">
        <f t="shared" si="4"/>
        <v>9.2246761189013942</v>
      </c>
      <c r="L36" s="35">
        <f t="shared" si="4"/>
        <v>8.863458513427446</v>
      </c>
      <c r="M36" s="35">
        <f t="shared" si="5"/>
        <v>10.178228367229144</v>
      </c>
      <c r="N36" s="35">
        <f t="shared" si="5"/>
        <v>10.636416615450855</v>
      </c>
      <c r="O36" s="35">
        <f t="shared" si="5"/>
        <v>11.836655828051503</v>
      </c>
      <c r="P36" s="35">
        <f t="shared" si="5"/>
        <v>11.850229697736118</v>
      </c>
      <c r="Q36" s="35">
        <f t="shared" si="5"/>
        <v>11.962552157545744</v>
      </c>
      <c r="R36" s="35">
        <f t="shared" si="5"/>
        <v>11.032025668144481</v>
      </c>
      <c r="S36" s="35">
        <f t="shared" si="5"/>
        <v>10.374616850823921</v>
      </c>
      <c r="T36" s="35">
        <f t="shared" si="5"/>
        <v>10.528557946621566</v>
      </c>
    </row>
    <row r="37" spans="1:20" ht="18" customHeight="1" x14ac:dyDescent="0.15">
      <c r="A37" s="19" t="s">
        <v>64</v>
      </c>
      <c r="B37" s="35">
        <f t="shared" si="4"/>
        <v>7.200411671904833</v>
      </c>
      <c r="C37" s="35">
        <f t="shared" si="4"/>
        <v>7.2383705231739217</v>
      </c>
      <c r="D37" s="35">
        <f t="shared" si="4"/>
        <v>6.5814552695109096</v>
      </c>
      <c r="E37" s="35">
        <f t="shared" si="4"/>
        <v>5.9462559777869526</v>
      </c>
      <c r="F37" s="35">
        <f t="shared" si="4"/>
        <v>6.4976733156403634</v>
      </c>
      <c r="G37" s="35">
        <f t="shared" si="4"/>
        <v>7.0894904810901922</v>
      </c>
      <c r="H37" s="35">
        <f t="shared" si="4"/>
        <v>6.9705039991656017</v>
      </c>
      <c r="I37" s="35">
        <f t="shared" si="4"/>
        <v>7.5443968071791341</v>
      </c>
      <c r="J37" s="35">
        <f t="shared" si="4"/>
        <v>7.9832311738845902</v>
      </c>
      <c r="K37" s="35">
        <f t="shared" si="4"/>
        <v>9.2193682752826156</v>
      </c>
      <c r="L37" s="35">
        <f t="shared" si="4"/>
        <v>8.8600585295170724</v>
      </c>
      <c r="M37" s="35">
        <f t="shared" si="5"/>
        <v>10.178228367229144</v>
      </c>
      <c r="N37" s="35">
        <f t="shared" si="5"/>
        <v>10.635696985805218</v>
      </c>
      <c r="O37" s="35">
        <f t="shared" si="5"/>
        <v>11.83541910237355</v>
      </c>
      <c r="P37" s="35">
        <f t="shared" si="5"/>
        <v>11.8479966642201</v>
      </c>
      <c r="Q37" s="35">
        <f t="shared" si="5"/>
        <v>11.962381314518455</v>
      </c>
      <c r="R37" s="35">
        <f t="shared" si="5"/>
        <v>11.032025668144481</v>
      </c>
      <c r="S37" s="35">
        <f t="shared" si="5"/>
        <v>10.374616850823921</v>
      </c>
      <c r="T37" s="35">
        <f t="shared" si="5"/>
        <v>10.528557946621566</v>
      </c>
    </row>
    <row r="38" spans="1:20" ht="18" customHeight="1" x14ac:dyDescent="0.15">
      <c r="A38" s="19" t="s">
        <v>65</v>
      </c>
      <c r="B38" s="35">
        <f t="shared" si="4"/>
        <v>0</v>
      </c>
      <c r="C38" s="35">
        <f t="shared" si="4"/>
        <v>0</v>
      </c>
      <c r="D38" s="35">
        <f t="shared" si="4"/>
        <v>0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5.3078436187780197E-3</v>
      </c>
      <c r="L38" s="35">
        <f t="shared" si="4"/>
        <v>3.3999839103736234E-3</v>
      </c>
      <c r="M38" s="35">
        <f t="shared" si="5"/>
        <v>0</v>
      </c>
      <c r="N38" s="35">
        <f t="shared" si="5"/>
        <v>7.1962964563745556E-4</v>
      </c>
      <c r="O38" s="35">
        <f t="shared" si="5"/>
        <v>1.2367256779527089E-3</v>
      </c>
      <c r="P38" s="35">
        <f t="shared" si="5"/>
        <v>2.2330335160187357E-3</v>
      </c>
      <c r="Q38" s="35">
        <f t="shared" si="5"/>
        <v>1.7084302729098718E-4</v>
      </c>
      <c r="R38" s="35">
        <f t="shared" si="5"/>
        <v>1.6869672873612879E-4</v>
      </c>
      <c r="S38" s="35">
        <f t="shared" si="5"/>
        <v>1.6664697763486464E-4</v>
      </c>
      <c r="T38" s="35">
        <f t="shared" si="5"/>
        <v>1.6377995398875159E-4</v>
      </c>
    </row>
    <row r="39" spans="1:20" ht="18" customHeight="1" x14ac:dyDescent="0.15">
      <c r="A39" s="19" t="s">
        <v>66</v>
      </c>
      <c r="B39" s="35">
        <f t="shared" si="4"/>
        <v>8.4227145612832608</v>
      </c>
      <c r="C39" s="35">
        <f t="shared" si="4"/>
        <v>9.1861656120204902</v>
      </c>
      <c r="D39" s="35">
        <f t="shared" si="4"/>
        <v>9.7878476054009411</v>
      </c>
      <c r="E39" s="35">
        <f t="shared" si="4"/>
        <v>9.1718889644827861</v>
      </c>
      <c r="F39" s="35">
        <f t="shared" si="4"/>
        <v>10.135692892199838</v>
      </c>
      <c r="G39" s="35">
        <f t="shared" si="4"/>
        <v>10.370623665891372</v>
      </c>
      <c r="H39" s="35">
        <f t="shared" si="4"/>
        <v>9.8450064841969525</v>
      </c>
      <c r="I39" s="35">
        <f t="shared" si="4"/>
        <v>9.9266580577591821</v>
      </c>
      <c r="J39" s="35">
        <f t="shared" si="4"/>
        <v>10.31311127220226</v>
      </c>
      <c r="K39" s="35">
        <f t="shared" si="4"/>
        <v>10.556425393963906</v>
      </c>
      <c r="L39" s="35">
        <f t="shared" si="4"/>
        <v>9.9853948517241342</v>
      </c>
      <c r="M39" s="35">
        <f t="shared" si="5"/>
        <v>11.313586483718039</v>
      </c>
      <c r="N39" s="35">
        <f t="shared" si="5"/>
        <v>11.938777204439109</v>
      </c>
      <c r="O39" s="35">
        <f t="shared" si="5"/>
        <v>12.158332284094051</v>
      </c>
      <c r="P39" s="35">
        <f t="shared" si="5"/>
        <v>12.261363733107276</v>
      </c>
      <c r="Q39" s="35">
        <f t="shared" si="5"/>
        <v>12.456682394507396</v>
      </c>
      <c r="R39" s="35">
        <f t="shared" si="5"/>
        <v>11.967880142848642</v>
      </c>
      <c r="S39" s="35">
        <f t="shared" si="5"/>
        <v>11.36933728940914</v>
      </c>
      <c r="T39" s="35">
        <f t="shared" si="5"/>
        <v>11.530777528953566</v>
      </c>
    </row>
    <row r="40" spans="1:20" ht="18" customHeight="1" x14ac:dyDescent="0.15">
      <c r="A40" s="19" t="s">
        <v>67</v>
      </c>
      <c r="B40" s="35">
        <f t="shared" si="4"/>
        <v>0.91814915607684888</v>
      </c>
      <c r="C40" s="35">
        <f t="shared" si="4"/>
        <v>1.193677075684799</v>
      </c>
      <c r="D40" s="35">
        <f t="shared" si="4"/>
        <v>1.738512742903604</v>
      </c>
      <c r="E40" s="35">
        <f t="shared" si="4"/>
        <v>1.0162118744316566</v>
      </c>
      <c r="F40" s="35">
        <f t="shared" si="4"/>
        <v>1.2479959201021937</v>
      </c>
      <c r="G40" s="35">
        <f t="shared" si="4"/>
        <v>1.2253678121798595</v>
      </c>
      <c r="H40" s="35">
        <f t="shared" si="4"/>
        <v>1.0731091054580117</v>
      </c>
      <c r="I40" s="35">
        <f t="shared" si="4"/>
        <v>1.2422437549464755</v>
      </c>
      <c r="J40" s="35">
        <f t="shared" si="4"/>
        <v>1.2309822705094999</v>
      </c>
      <c r="K40" s="35">
        <f t="shared" si="4"/>
        <v>1.116389908913717</v>
      </c>
      <c r="L40" s="35">
        <f t="shared" si="4"/>
        <v>0.89390789793699565</v>
      </c>
      <c r="M40" s="35">
        <f t="shared" si="5"/>
        <v>0.83728931247678029</v>
      </c>
      <c r="N40" s="35">
        <f t="shared" si="5"/>
        <v>0.87431967362107799</v>
      </c>
      <c r="O40" s="35">
        <f t="shared" si="5"/>
        <v>0.89633861202231524</v>
      </c>
      <c r="P40" s="35">
        <f t="shared" si="5"/>
        <v>0.85419114571506694</v>
      </c>
      <c r="Q40" s="35">
        <f t="shared" si="5"/>
        <v>0.86008074705859316</v>
      </c>
      <c r="R40" s="35">
        <f t="shared" si="5"/>
        <v>0.87546104581662576</v>
      </c>
      <c r="S40" s="35">
        <f t="shared" si="5"/>
        <v>0.87794256900758771</v>
      </c>
      <c r="T40" s="35">
        <f t="shared" si="5"/>
        <v>1.0398707739767483</v>
      </c>
    </row>
    <row r="41" spans="1:20" ht="18" customHeight="1" x14ac:dyDescent="0.15">
      <c r="A41" s="19" t="s">
        <v>68</v>
      </c>
      <c r="B41" s="35">
        <f t="shared" si="4"/>
        <v>9.3311954072427739</v>
      </c>
      <c r="C41" s="35">
        <f t="shared" si="4"/>
        <v>10.57972471691037</v>
      </c>
      <c r="D41" s="35">
        <f t="shared" si="4"/>
        <v>12.370398148185505</v>
      </c>
      <c r="E41" s="35">
        <f t="shared" si="4"/>
        <v>10.368270351719925</v>
      </c>
      <c r="F41" s="35">
        <f t="shared" si="4"/>
        <v>11.384396325723971</v>
      </c>
      <c r="G41" s="35">
        <f t="shared" si="4"/>
        <v>10.720680995856345</v>
      </c>
      <c r="H41" s="35">
        <f t="shared" si="4"/>
        <v>9.7598099493150787</v>
      </c>
      <c r="I41" s="35">
        <f t="shared" si="4"/>
        <v>11.447038415417527</v>
      </c>
      <c r="J41" s="35">
        <f t="shared" si="4"/>
        <v>11.828822882718617</v>
      </c>
      <c r="K41" s="35">
        <f t="shared" si="4"/>
        <v>11.621865031297844</v>
      </c>
      <c r="L41" s="35">
        <f t="shared" si="4"/>
        <v>11.41762056833104</v>
      </c>
      <c r="M41" s="35">
        <f t="shared" si="5"/>
        <v>11.451949705529643</v>
      </c>
      <c r="N41" s="35">
        <f t="shared" si="5"/>
        <v>11.76544183244412</v>
      </c>
      <c r="O41" s="35">
        <f t="shared" si="5"/>
        <v>11.880073570118078</v>
      </c>
      <c r="P41" s="35">
        <f t="shared" si="5"/>
        <v>11.797269586181207</v>
      </c>
      <c r="Q41" s="35">
        <f t="shared" si="5"/>
        <v>10.814406338276312</v>
      </c>
      <c r="R41" s="35">
        <f t="shared" si="5"/>
        <v>11.30215599105345</v>
      </c>
      <c r="S41" s="35">
        <f t="shared" si="5"/>
        <v>10.64622827895519</v>
      </c>
      <c r="T41" s="35">
        <f t="shared" si="5"/>
        <v>11.180079153031986</v>
      </c>
    </row>
    <row r="42" spans="1:20" ht="18" customHeight="1" x14ac:dyDescent="0.15">
      <c r="A42" s="19" t="s">
        <v>69</v>
      </c>
      <c r="B42" s="35">
        <f t="shared" si="4"/>
        <v>5.536812105963949</v>
      </c>
      <c r="C42" s="35">
        <f t="shared" si="4"/>
        <v>6.6568049367525566</v>
      </c>
      <c r="D42" s="35">
        <f t="shared" si="4"/>
        <v>8.4114725947040831</v>
      </c>
      <c r="E42" s="35">
        <f t="shared" si="4"/>
        <v>5.8758923694469996</v>
      </c>
      <c r="F42" s="35">
        <f t="shared" si="4"/>
        <v>6.3780987343162439</v>
      </c>
      <c r="G42" s="35">
        <f t="shared" si="4"/>
        <v>6.4963564947323249</v>
      </c>
      <c r="H42" s="35">
        <f t="shared" si="4"/>
        <v>5.5917961324869241</v>
      </c>
      <c r="I42" s="35">
        <f t="shared" si="4"/>
        <v>5.8137835116337548</v>
      </c>
      <c r="J42" s="35">
        <f t="shared" si="4"/>
        <v>5.8551539574069871</v>
      </c>
      <c r="K42" s="35">
        <f t="shared" si="4"/>
        <v>6.0985321780583375</v>
      </c>
      <c r="L42" s="35">
        <f t="shared" si="4"/>
        <v>5.5206324561374842</v>
      </c>
      <c r="M42" s="35">
        <f t="shared" si="5"/>
        <v>5.7344402004816164</v>
      </c>
      <c r="N42" s="35">
        <f t="shared" si="5"/>
        <v>5.9193873472027931</v>
      </c>
      <c r="O42" s="35">
        <f t="shared" si="5"/>
        <v>5.9778710073212791</v>
      </c>
      <c r="P42" s="35">
        <f t="shared" si="5"/>
        <v>5.8750600069605516</v>
      </c>
      <c r="Q42" s="35">
        <f t="shared" si="5"/>
        <v>5.2364289536220499</v>
      </c>
      <c r="R42" s="35">
        <f t="shared" si="5"/>
        <v>5.6874790007717877</v>
      </c>
      <c r="S42" s="35">
        <f t="shared" si="5"/>
        <v>5.6103788107997614</v>
      </c>
      <c r="T42" s="35">
        <f t="shared" si="5"/>
        <v>5.6924270696963779</v>
      </c>
    </row>
    <row r="43" spans="1:20" ht="18" customHeight="1" x14ac:dyDescent="0.15">
      <c r="A43" s="19" t="s">
        <v>70</v>
      </c>
      <c r="B43" s="35">
        <f t="shared" si="4"/>
        <v>4.8920433818472642</v>
      </c>
      <c r="C43" s="35">
        <f t="shared" si="4"/>
        <v>6.9698064580805363</v>
      </c>
      <c r="D43" s="35">
        <f t="shared" si="4"/>
        <v>6.0772537137472087</v>
      </c>
      <c r="E43" s="35">
        <f t="shared" si="4"/>
        <v>8.2136378799982541</v>
      </c>
      <c r="F43" s="35">
        <f t="shared" si="4"/>
        <v>7.4831769431868169</v>
      </c>
      <c r="G43" s="35">
        <f t="shared" si="4"/>
        <v>8.8158461929275695</v>
      </c>
      <c r="H43" s="35">
        <f t="shared" si="4"/>
        <v>6.8807082108723261</v>
      </c>
      <c r="I43" s="35">
        <f t="shared" si="4"/>
        <v>8.3398874383683932</v>
      </c>
      <c r="J43" s="35">
        <f t="shared" si="4"/>
        <v>7.3723666724683863</v>
      </c>
      <c r="K43" s="35">
        <f t="shared" si="4"/>
        <v>6.5981900378938976</v>
      </c>
      <c r="L43" s="35">
        <f t="shared" si="4"/>
        <v>6.5937280644630727</v>
      </c>
      <c r="M43" s="35">
        <f t="shared" si="5"/>
        <v>8.0132099981902236</v>
      </c>
      <c r="N43" s="35">
        <f t="shared" si="5"/>
        <v>9.838442711042557</v>
      </c>
      <c r="O43" s="35">
        <f t="shared" si="5"/>
        <v>9.7312056601329058</v>
      </c>
      <c r="P43" s="35">
        <f t="shared" si="5"/>
        <v>11.561098378943276</v>
      </c>
      <c r="Q43" s="35">
        <f t="shared" si="5"/>
        <v>11.296411465939951</v>
      </c>
      <c r="R43" s="35">
        <f t="shared" si="5"/>
        <v>11.207498382151512</v>
      </c>
      <c r="S43" s="35">
        <f t="shared" si="5"/>
        <v>9.0864079392101456</v>
      </c>
      <c r="T43" s="35">
        <f t="shared" si="5"/>
        <v>10.346316352263749</v>
      </c>
    </row>
    <row r="44" spans="1:20" ht="18" customHeight="1" x14ac:dyDescent="0.15">
      <c r="A44" s="19" t="s">
        <v>71</v>
      </c>
      <c r="B44" s="35">
        <f t="shared" si="4"/>
        <v>11.389008012543645</v>
      </c>
      <c r="C44" s="35">
        <f t="shared" si="4"/>
        <v>4.8496140887084289</v>
      </c>
      <c r="D44" s="35">
        <f t="shared" si="4"/>
        <v>5.4775077203175737</v>
      </c>
      <c r="E44" s="35">
        <f t="shared" si="4"/>
        <v>3.0459540615610363</v>
      </c>
      <c r="F44" s="35">
        <f t="shared" si="4"/>
        <v>1.2146609679909859</v>
      </c>
      <c r="G44" s="35">
        <f t="shared" si="4"/>
        <v>2.0773261697530807</v>
      </c>
      <c r="H44" s="35">
        <f t="shared" si="4"/>
        <v>3.1100310467260752</v>
      </c>
      <c r="I44" s="35">
        <f t="shared" si="4"/>
        <v>0.50847308425609372</v>
      </c>
      <c r="J44" s="35">
        <f t="shared" si="4"/>
        <v>6.0737326393325873E-2</v>
      </c>
      <c r="K44" s="35">
        <f t="shared" si="4"/>
        <v>5.3798995858206258E-2</v>
      </c>
      <c r="L44" s="35">
        <f t="shared" si="4"/>
        <v>1.1706136823132838</v>
      </c>
      <c r="M44" s="35">
        <f t="shared" si="5"/>
        <v>0.66035919974715274</v>
      </c>
      <c r="N44" s="35">
        <f t="shared" si="5"/>
        <v>0.46903812957677415</v>
      </c>
      <c r="O44" s="35">
        <f t="shared" si="5"/>
        <v>0.53492264600333839</v>
      </c>
      <c r="P44" s="35">
        <f t="shared" si="5"/>
        <v>0.72696871329305779</v>
      </c>
      <c r="Q44" s="35">
        <f t="shared" si="5"/>
        <v>0.97911562632358851</v>
      </c>
      <c r="R44" s="35">
        <f t="shared" si="5"/>
        <v>3.9416646712030468</v>
      </c>
      <c r="S44" s="35">
        <f t="shared" si="5"/>
        <v>6.1888613900802092</v>
      </c>
      <c r="T44" s="35">
        <f t="shared" si="5"/>
        <v>3.7705739468312038</v>
      </c>
    </row>
    <row r="45" spans="1:20" ht="18" customHeight="1" x14ac:dyDescent="0.15">
      <c r="A45" s="19" t="s">
        <v>72</v>
      </c>
      <c r="B45" s="35">
        <f t="shared" si="4"/>
        <v>6.0389808519452348</v>
      </c>
      <c r="C45" s="35">
        <f t="shared" si="4"/>
        <v>9.7369645106017071</v>
      </c>
      <c r="D45" s="35">
        <f t="shared" si="4"/>
        <v>9.5063424136824644</v>
      </c>
      <c r="E45" s="35">
        <f t="shared" si="4"/>
        <v>9.6066115595410526</v>
      </c>
      <c r="F45" s="35">
        <f t="shared" si="4"/>
        <v>10.32919540659184</v>
      </c>
      <c r="G45" s="35">
        <f t="shared" si="4"/>
        <v>11.84636816829976</v>
      </c>
      <c r="H45" s="35">
        <f t="shared" si="4"/>
        <v>11.559300950557981</v>
      </c>
      <c r="I45" s="35">
        <f t="shared" si="4"/>
        <v>14.43118311132346</v>
      </c>
      <c r="J45" s="35">
        <f t="shared" si="4"/>
        <v>14.090179472144454</v>
      </c>
      <c r="K45" s="35">
        <f t="shared" si="4"/>
        <v>13.846865318264923</v>
      </c>
      <c r="L45" s="35">
        <f t="shared" si="4"/>
        <v>11.732208553301399</v>
      </c>
      <c r="M45" s="35">
        <f t="shared" si="5"/>
        <v>14.340683914841954</v>
      </c>
      <c r="N45" s="35">
        <f t="shared" si="5"/>
        <v>14.194226567417312</v>
      </c>
      <c r="O45" s="35">
        <f t="shared" si="5"/>
        <v>11.860696679975691</v>
      </c>
      <c r="P45" s="35">
        <f t="shared" si="5"/>
        <v>11.583023976778685</v>
      </c>
      <c r="Q45" s="35">
        <f t="shared" si="5"/>
        <v>11.319864417075285</v>
      </c>
      <c r="R45" s="35">
        <f t="shared" si="5"/>
        <v>10.412435385638378</v>
      </c>
      <c r="S45" s="35">
        <f t="shared" si="5"/>
        <v>9.7613791185411802</v>
      </c>
      <c r="T45" s="35">
        <f t="shared" si="5"/>
        <v>10.803385258857858</v>
      </c>
    </row>
    <row r="46" spans="1:20" ht="18" customHeight="1" x14ac:dyDescent="0.15">
      <c r="A46" s="19" t="s">
        <v>80</v>
      </c>
      <c r="B46" s="35">
        <f t="shared" si="4"/>
        <v>0</v>
      </c>
      <c r="C46" s="35">
        <f t="shared" si="4"/>
        <v>0</v>
      </c>
      <c r="D46" s="35">
        <f t="shared" si="4"/>
        <v>0</v>
      </c>
      <c r="E46" s="35">
        <f t="shared" si="4"/>
        <v>0</v>
      </c>
      <c r="F46" s="35">
        <f t="shared" si="4"/>
        <v>0</v>
      </c>
      <c r="G46" s="35">
        <f t="shared" si="4"/>
        <v>0</v>
      </c>
      <c r="H46" s="35">
        <f t="shared" si="4"/>
        <v>0</v>
      </c>
      <c r="I46" s="35">
        <f t="shared" si="4"/>
        <v>0</v>
      </c>
      <c r="J46" s="35">
        <f t="shared" si="4"/>
        <v>0</v>
      </c>
      <c r="K46" s="35">
        <f t="shared" si="4"/>
        <v>0</v>
      </c>
      <c r="L46" s="35">
        <f t="shared" si="4"/>
        <v>0</v>
      </c>
      <c r="M46" s="35">
        <f t="shared" si="5"/>
        <v>0</v>
      </c>
      <c r="N46" s="35">
        <f t="shared" si="5"/>
        <v>0</v>
      </c>
      <c r="O46" s="35">
        <f t="shared" si="5"/>
        <v>4.5635633872793685E-6</v>
      </c>
      <c r="P46" s="35">
        <f t="shared" si="5"/>
        <v>0</v>
      </c>
      <c r="Q46" s="35">
        <f t="shared" si="5"/>
        <v>4.7456396469718669E-6</v>
      </c>
      <c r="R46" s="35">
        <f t="shared" si="5"/>
        <v>4.6860202426702445E-6</v>
      </c>
      <c r="S46" s="35">
        <f t="shared" si="5"/>
        <v>4.6290827120795731E-6</v>
      </c>
      <c r="T46" s="35">
        <f t="shared" si="5"/>
        <v>4.5494431663542115E-6</v>
      </c>
    </row>
    <row r="47" spans="1:20" ht="18" customHeight="1" x14ac:dyDescent="0.15">
      <c r="A47" s="19" t="s">
        <v>73</v>
      </c>
      <c r="B47" s="35">
        <f t="shared" si="4"/>
        <v>30.656607086743705</v>
      </c>
      <c r="C47" s="35">
        <f t="shared" si="4"/>
        <v>28.187549098555735</v>
      </c>
      <c r="D47" s="35">
        <f t="shared" si="4"/>
        <v>27.018032512925945</v>
      </c>
      <c r="E47" s="35">
        <f t="shared" si="4"/>
        <v>31.754987371416021</v>
      </c>
      <c r="F47" s="35">
        <f t="shared" si="4"/>
        <v>29.442954468238447</v>
      </c>
      <c r="G47" s="35">
        <f t="shared" si="4"/>
        <v>24.523647843373908</v>
      </c>
      <c r="H47" s="35">
        <f t="shared" si="4"/>
        <v>29.429589733795474</v>
      </c>
      <c r="I47" s="35">
        <f t="shared" si="4"/>
        <v>24.999498061868351</v>
      </c>
      <c r="J47" s="35">
        <f t="shared" si="4"/>
        <v>25.200041316520565</v>
      </c>
      <c r="K47" s="35">
        <f t="shared" si="4"/>
        <v>24.127395955163426</v>
      </c>
      <c r="L47" s="35">
        <f t="shared" si="4"/>
        <v>27.850120150918826</v>
      </c>
      <c r="M47" s="35">
        <f t="shared" si="5"/>
        <v>22.102151729573379</v>
      </c>
      <c r="N47" s="35">
        <f t="shared" si="5"/>
        <v>17.515074615406725</v>
      </c>
      <c r="O47" s="35">
        <f t="shared" si="5"/>
        <v>17.411180848951481</v>
      </c>
      <c r="P47" s="35">
        <f t="shared" si="5"/>
        <v>15.081294282973637</v>
      </c>
      <c r="Q47" s="35">
        <f t="shared" si="5"/>
        <v>15.420144528455449</v>
      </c>
      <c r="R47" s="35">
        <f t="shared" si="5"/>
        <v>14.834079738257651</v>
      </c>
      <c r="S47" s="35">
        <f t="shared" si="5"/>
        <v>17.766484256119369</v>
      </c>
      <c r="T47" s="35">
        <f t="shared" si="5"/>
        <v>16.172019359518472</v>
      </c>
    </row>
    <row r="48" spans="1:20" ht="18" customHeight="1" x14ac:dyDescent="0.15">
      <c r="A48" s="19" t="s">
        <v>74</v>
      </c>
      <c r="B48" s="35">
        <f t="shared" si="4"/>
        <v>12.72789577282157</v>
      </c>
      <c r="C48" s="35">
        <f t="shared" si="4"/>
        <v>7.1904780800775256</v>
      </c>
      <c r="D48" s="35">
        <f t="shared" si="4"/>
        <v>4.587906085094537</v>
      </c>
      <c r="E48" s="35">
        <f t="shared" si="4"/>
        <v>4.7181340445552671</v>
      </c>
      <c r="F48" s="35">
        <f t="shared" si="4"/>
        <v>6.8118092749811563</v>
      </c>
      <c r="G48" s="35">
        <f t="shared" si="4"/>
        <v>5.5768765665071749</v>
      </c>
      <c r="H48" s="35">
        <f t="shared" si="4"/>
        <v>3.855842801932269</v>
      </c>
      <c r="I48" s="35">
        <f t="shared" si="4"/>
        <v>6.2542358483042797</v>
      </c>
      <c r="J48" s="35">
        <f t="shared" si="4"/>
        <v>2.0563218677720809</v>
      </c>
      <c r="K48" s="35">
        <f t="shared" si="4"/>
        <v>4.1768791337398126</v>
      </c>
      <c r="L48" s="35">
        <f t="shared" si="4"/>
        <v>4.9509367539194349</v>
      </c>
      <c r="M48" s="35">
        <f t="shared" si="5"/>
        <v>2.0014142986696348</v>
      </c>
      <c r="N48" s="35">
        <f t="shared" si="5"/>
        <v>1.1581051908663738</v>
      </c>
      <c r="O48" s="35">
        <f t="shared" si="5"/>
        <v>2.199254213344124</v>
      </c>
      <c r="P48" s="35">
        <f t="shared" si="5"/>
        <v>1.7285121581464109</v>
      </c>
      <c r="Q48" s="35">
        <f t="shared" si="5"/>
        <v>1.6225009758221525</v>
      </c>
      <c r="R48" s="35">
        <f t="shared" si="5"/>
        <v>1.0882016788136122</v>
      </c>
      <c r="S48" s="35">
        <f t="shared" si="5"/>
        <v>2.245924462998631</v>
      </c>
      <c r="T48" s="35">
        <f t="shared" si="5"/>
        <v>4.5549434431423332</v>
      </c>
    </row>
    <row r="49" spans="1:20" ht="18" customHeight="1" x14ac:dyDescent="0.15">
      <c r="A49" s="19" t="s">
        <v>75</v>
      </c>
      <c r="B49" s="35">
        <f t="shared" si="4"/>
        <v>17.100961768973814</v>
      </c>
      <c r="C49" s="35">
        <f t="shared" si="4"/>
        <v>19.748710869215618</v>
      </c>
      <c r="D49" s="35">
        <f t="shared" si="4"/>
        <v>21.053199321261829</v>
      </c>
      <c r="E49" s="35">
        <f t="shared" si="4"/>
        <v>25.59785966601553</v>
      </c>
      <c r="F49" s="35">
        <f t="shared" si="4"/>
        <v>20.392495717979568</v>
      </c>
      <c r="G49" s="35">
        <f t="shared" si="4"/>
        <v>16.337420836671697</v>
      </c>
      <c r="H49" s="35">
        <f t="shared" si="4"/>
        <v>23.065008681421855</v>
      </c>
      <c r="I49" s="35">
        <f t="shared" si="4"/>
        <v>16.66270247566294</v>
      </c>
      <c r="J49" s="35">
        <f t="shared" si="4"/>
        <v>21.325312020313643</v>
      </c>
      <c r="K49" s="35">
        <f t="shared" si="4"/>
        <v>17.446760485211477</v>
      </c>
      <c r="L49" s="35">
        <f t="shared" si="4"/>
        <v>20.730748349685154</v>
      </c>
      <c r="M49" s="35">
        <f t="shared" si="4"/>
        <v>18.536458706878093</v>
      </c>
      <c r="N49" s="35">
        <f t="shared" si="4"/>
        <v>14.458287296182784</v>
      </c>
      <c r="O49" s="35">
        <f t="shared" si="4"/>
        <v>13.969523884800875</v>
      </c>
      <c r="P49" s="35">
        <f t="shared" si="4"/>
        <v>12.845981211907297</v>
      </c>
      <c r="Q49" s="35">
        <f t="shared" si="4"/>
        <v>13.558449077506973</v>
      </c>
      <c r="R49" s="35">
        <f t="shared" ref="Q49:T51" si="6">R20/R$23*100</f>
        <v>13.270528166027571</v>
      </c>
      <c r="S49" s="35">
        <f t="shared" si="6"/>
        <v>15.255813294651482</v>
      </c>
      <c r="T49" s="35">
        <f t="shared" si="6"/>
        <v>11.258547948765262</v>
      </c>
    </row>
    <row r="50" spans="1:20" ht="18" customHeight="1" x14ac:dyDescent="0.15">
      <c r="A50" s="19" t="s">
        <v>76</v>
      </c>
      <c r="B50" s="35">
        <f t="shared" ref="B50:P51" si="7">B21/B$23*100</f>
        <v>0</v>
      </c>
      <c r="C50" s="35">
        <f t="shared" si="7"/>
        <v>0</v>
      </c>
      <c r="D50" s="35">
        <f t="shared" si="7"/>
        <v>0.20922310130513344</v>
      </c>
      <c r="E50" s="35">
        <f t="shared" si="7"/>
        <v>0</v>
      </c>
      <c r="F50" s="35">
        <f t="shared" si="7"/>
        <v>0</v>
      </c>
      <c r="G50" s="35">
        <f t="shared" si="7"/>
        <v>0</v>
      </c>
      <c r="H50" s="35">
        <f t="shared" si="7"/>
        <v>2.9970182978339682E-2</v>
      </c>
      <c r="I50" s="35">
        <f t="shared" si="7"/>
        <v>0</v>
      </c>
      <c r="J50" s="35">
        <f t="shared" si="7"/>
        <v>0</v>
      </c>
      <c r="K50" s="35">
        <f t="shared" si="7"/>
        <v>0</v>
      </c>
      <c r="L50" s="35">
        <f t="shared" si="7"/>
        <v>0</v>
      </c>
      <c r="M50" s="35">
        <f t="shared" si="7"/>
        <v>0</v>
      </c>
      <c r="N50" s="35">
        <f t="shared" si="7"/>
        <v>0</v>
      </c>
      <c r="O50" s="35">
        <f t="shared" si="7"/>
        <v>4.5635633872793685E-6</v>
      </c>
      <c r="P50" s="35">
        <f t="shared" si="7"/>
        <v>0</v>
      </c>
      <c r="Q50" s="35">
        <f t="shared" si="6"/>
        <v>4.7456396469718669E-6</v>
      </c>
      <c r="R50" s="35">
        <f t="shared" si="6"/>
        <v>4.6860202426702445E-6</v>
      </c>
      <c r="S50" s="35">
        <f t="shared" si="6"/>
        <v>8.4943667766660166E-2</v>
      </c>
      <c r="T50" s="35">
        <f t="shared" si="6"/>
        <v>0</v>
      </c>
    </row>
    <row r="51" spans="1:20" ht="18" customHeight="1" x14ac:dyDescent="0.15">
      <c r="A51" s="19" t="s">
        <v>77</v>
      </c>
      <c r="B51" s="35">
        <f t="shared" si="7"/>
        <v>0</v>
      </c>
      <c r="C51" s="35">
        <f t="shared" si="7"/>
        <v>0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4.5635633872793685E-6</v>
      </c>
      <c r="P51" s="35">
        <f t="shared" si="7"/>
        <v>0</v>
      </c>
      <c r="Q51" s="35">
        <f t="shared" si="6"/>
        <v>4.7456396469718669E-6</v>
      </c>
      <c r="R51" s="35">
        <f t="shared" si="6"/>
        <v>4.6860202426702445E-6</v>
      </c>
      <c r="S51" s="35">
        <f t="shared" si="6"/>
        <v>4.6290827120795731E-6</v>
      </c>
      <c r="T51" s="35">
        <f t="shared" si="6"/>
        <v>4.5494431663542115E-6</v>
      </c>
    </row>
    <row r="52" spans="1:20" ht="18" customHeight="1" x14ac:dyDescent="0.15">
      <c r="A52" s="19" t="s">
        <v>59</v>
      </c>
      <c r="B52" s="35">
        <f t="shared" ref="B52:T52" si="8">SUM(B33:B51)-B34-B37-B38-B42-B48-B49</f>
        <v>99.999999999999957</v>
      </c>
      <c r="C52" s="26">
        <f t="shared" si="8"/>
        <v>99.999999999999986</v>
      </c>
      <c r="D52" s="26">
        <f t="shared" si="8"/>
        <v>99.999999999999986</v>
      </c>
      <c r="E52" s="26">
        <f t="shared" si="8"/>
        <v>99.999999999999972</v>
      </c>
      <c r="F52" s="26">
        <f t="shared" si="8"/>
        <v>100.00000000000001</v>
      </c>
      <c r="G52" s="26">
        <f t="shared" si="8"/>
        <v>100</v>
      </c>
      <c r="H52" s="26">
        <f t="shared" si="8"/>
        <v>99.999999999999972</v>
      </c>
      <c r="I52" s="26">
        <f t="shared" si="8"/>
        <v>100</v>
      </c>
      <c r="J52" s="27">
        <f t="shared" si="8"/>
        <v>99.999999999999986</v>
      </c>
      <c r="K52" s="36">
        <f t="shared" si="8"/>
        <v>100</v>
      </c>
      <c r="L52" s="37">
        <f t="shared" si="8"/>
        <v>100</v>
      </c>
      <c r="M52" s="37">
        <f t="shared" si="8"/>
        <v>100.00000000000003</v>
      </c>
      <c r="N52" s="37">
        <f t="shared" si="8"/>
        <v>99.999999999999986</v>
      </c>
      <c r="O52" s="37">
        <f t="shared" si="8"/>
        <v>100</v>
      </c>
      <c r="P52" s="37">
        <f t="shared" si="8"/>
        <v>99.999999999999972</v>
      </c>
      <c r="Q52" s="37">
        <f t="shared" si="8"/>
        <v>99.999999999999972</v>
      </c>
      <c r="R52" s="37">
        <f t="shared" si="8"/>
        <v>99.999999999999986</v>
      </c>
      <c r="S52" s="37">
        <f t="shared" si="8"/>
        <v>100.00000000000003</v>
      </c>
      <c r="T52" s="37">
        <f t="shared" si="8"/>
        <v>99.999999999999972</v>
      </c>
    </row>
    <row r="53" spans="1:20" ht="18" customHeight="1" x14ac:dyDescent="0.15">
      <c r="A53" s="19" t="s">
        <v>78</v>
      </c>
      <c r="B53" s="35">
        <f t="shared" ref="B53:S53" si="9">SUM(B33:B36)-B34</f>
        <v>28.351301542317266</v>
      </c>
      <c r="C53" s="26">
        <f t="shared" si="9"/>
        <v>29.296498439437926</v>
      </c>
      <c r="D53" s="26">
        <f t="shared" si="9"/>
        <v>27.814882041531625</v>
      </c>
      <c r="E53" s="26">
        <f t="shared" si="9"/>
        <v>26.822437936849269</v>
      </c>
      <c r="F53" s="26">
        <f t="shared" si="9"/>
        <v>28.761927075965911</v>
      </c>
      <c r="G53" s="26">
        <f t="shared" si="9"/>
        <v>30.420139151718107</v>
      </c>
      <c r="H53" s="26">
        <f t="shared" si="9"/>
        <v>28.312474336099754</v>
      </c>
      <c r="I53" s="26">
        <f t="shared" si="9"/>
        <v>29.105018076060517</v>
      </c>
      <c r="J53" s="27">
        <f t="shared" si="9"/>
        <v>29.903758787042889</v>
      </c>
      <c r="K53" s="36">
        <f t="shared" si="9"/>
        <v>32.079069358644077</v>
      </c>
      <c r="L53" s="37">
        <f t="shared" si="9"/>
        <v>30.356406231011249</v>
      </c>
      <c r="M53" s="37">
        <f t="shared" si="9"/>
        <v>31.280769655922825</v>
      </c>
      <c r="N53" s="37">
        <f t="shared" si="9"/>
        <v>33.404679266052327</v>
      </c>
      <c r="O53" s="37">
        <f t="shared" si="9"/>
        <v>35.527236008011975</v>
      </c>
      <c r="P53" s="37">
        <f t="shared" si="9"/>
        <v>36.134790183007794</v>
      </c>
      <c r="Q53" s="37">
        <f t="shared" si="9"/>
        <v>36.853280245444481</v>
      </c>
      <c r="R53" s="37">
        <f t="shared" si="9"/>
        <v>35.458810584969967</v>
      </c>
      <c r="S53" s="37">
        <f t="shared" si="9"/>
        <v>34.218406232745089</v>
      </c>
      <c r="T53" s="37">
        <f>SUM(T33:T36)-T34</f>
        <v>35.156968527680093</v>
      </c>
    </row>
    <row r="54" spans="1:20" ht="18" customHeight="1" x14ac:dyDescent="0.15">
      <c r="A54" s="19" t="s">
        <v>79</v>
      </c>
      <c r="B54" s="35">
        <f t="shared" ref="B54:R54" si="10">+B47+B50+B51</f>
        <v>30.656607086743705</v>
      </c>
      <c r="C54" s="26">
        <f t="shared" si="10"/>
        <v>28.187549098555735</v>
      </c>
      <c r="D54" s="26">
        <f t="shared" si="10"/>
        <v>27.22725561423108</v>
      </c>
      <c r="E54" s="26">
        <f t="shared" si="10"/>
        <v>31.754987371416021</v>
      </c>
      <c r="F54" s="26">
        <f t="shared" si="10"/>
        <v>29.442954468238447</v>
      </c>
      <c r="G54" s="26">
        <f t="shared" si="10"/>
        <v>24.523647843373908</v>
      </c>
      <c r="H54" s="26">
        <f t="shared" si="10"/>
        <v>29.459559916773813</v>
      </c>
      <c r="I54" s="26">
        <f t="shared" si="10"/>
        <v>24.999498061868351</v>
      </c>
      <c r="J54" s="27">
        <f t="shared" si="10"/>
        <v>25.200041316520565</v>
      </c>
      <c r="K54" s="36">
        <f t="shared" si="10"/>
        <v>24.127395955163426</v>
      </c>
      <c r="L54" s="37">
        <f t="shared" si="10"/>
        <v>27.850120150918826</v>
      </c>
      <c r="M54" s="37">
        <f t="shared" si="10"/>
        <v>22.102151729573379</v>
      </c>
      <c r="N54" s="37">
        <f t="shared" si="10"/>
        <v>17.515074615406725</v>
      </c>
      <c r="O54" s="37">
        <f t="shared" si="10"/>
        <v>17.411189976078255</v>
      </c>
      <c r="P54" s="37">
        <f t="shared" si="10"/>
        <v>15.081294282973637</v>
      </c>
      <c r="Q54" s="37">
        <f t="shared" si="10"/>
        <v>15.420154019734742</v>
      </c>
      <c r="R54" s="37">
        <f t="shared" si="10"/>
        <v>14.834089110298136</v>
      </c>
      <c r="S54" s="37">
        <f>+S47+S50+S51</f>
        <v>17.851432552968742</v>
      </c>
      <c r="T54" s="37">
        <f>+T47+T50+T51</f>
        <v>16.172023908961638</v>
      </c>
    </row>
    <row r="55" spans="1:20" ht="18" customHeight="1" x14ac:dyDescent="0.15"/>
    <row r="56" spans="1:20" ht="18" customHeight="1" x14ac:dyDescent="0.15"/>
    <row r="57" spans="1:20" ht="18" customHeight="1" x14ac:dyDescent="0.15"/>
    <row r="58" spans="1:20" ht="18" customHeight="1" x14ac:dyDescent="0.15"/>
    <row r="59" spans="1:20" ht="18" customHeight="1" x14ac:dyDescent="0.15"/>
    <row r="60" spans="1:20" ht="18" customHeight="1" x14ac:dyDescent="0.15"/>
    <row r="61" spans="1:20" ht="18" customHeight="1" x14ac:dyDescent="0.15"/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T274"/>
  <sheetViews>
    <sheetView workbookViewId="0">
      <selection sqref="A1:IV65536"/>
    </sheetView>
  </sheetViews>
  <sheetFormatPr defaultColWidth="9" defaultRowHeight="12" x14ac:dyDescent="0.15"/>
  <cols>
    <col min="1" max="1" width="25.21875" style="18" customWidth="1"/>
    <col min="2" max="2" width="8.6640625" style="22" customWidth="1"/>
    <col min="3" max="9" width="8.6640625" style="18" customWidth="1"/>
    <col min="10" max="11" width="8.6640625" style="20" customWidth="1"/>
    <col min="12" max="20" width="8.6640625" style="18" customWidth="1"/>
    <col min="21" max="16384" width="9" style="18"/>
  </cols>
  <sheetData>
    <row r="1" spans="1:20" ht="18" customHeight="1" x14ac:dyDescent="0.2">
      <c r="A1" s="33" t="s">
        <v>98</v>
      </c>
      <c r="L1" s="34" t="str">
        <f>[2]財政指標!$M$1</f>
        <v>二宮町</v>
      </c>
      <c r="S1" s="34" t="str">
        <f>[2]財政指標!$M$1</f>
        <v>二宮町</v>
      </c>
    </row>
    <row r="2" spans="1:20" ht="18" customHeight="1" x14ac:dyDescent="0.15">
      <c r="M2" s="22" t="s">
        <v>169</v>
      </c>
      <c r="T2" s="22" t="s">
        <v>169</v>
      </c>
    </row>
    <row r="3" spans="1:20" ht="18" customHeight="1" x14ac:dyDescent="0.15">
      <c r="A3" s="15"/>
      <c r="B3" s="21" t="s">
        <v>10</v>
      </c>
      <c r="C3" s="15" t="s">
        <v>578</v>
      </c>
      <c r="D3" s="15" t="s">
        <v>579</v>
      </c>
      <c r="E3" s="15" t="s">
        <v>580</v>
      </c>
      <c r="F3" s="15" t="s">
        <v>581</v>
      </c>
      <c r="G3" s="15" t="s">
        <v>582</v>
      </c>
      <c r="H3" s="15" t="s">
        <v>583</v>
      </c>
      <c r="I3" s="15" t="s">
        <v>584</v>
      </c>
      <c r="J3" s="17" t="s">
        <v>585</v>
      </c>
      <c r="K3" s="17" t="s">
        <v>586</v>
      </c>
      <c r="L3" s="15" t="s">
        <v>587</v>
      </c>
      <c r="M3" s="15" t="s">
        <v>588</v>
      </c>
      <c r="N3" s="15" t="s">
        <v>589</v>
      </c>
      <c r="O3" s="2" t="s">
        <v>590</v>
      </c>
      <c r="P3" s="2" t="s">
        <v>591</v>
      </c>
      <c r="Q3" s="2" t="s">
        <v>592</v>
      </c>
      <c r="R3" s="2" t="s">
        <v>593</v>
      </c>
      <c r="S3" s="2" t="s">
        <v>594</v>
      </c>
      <c r="T3" s="2" t="s">
        <v>595</v>
      </c>
    </row>
    <row r="4" spans="1:20" ht="18" customHeight="1" x14ac:dyDescent="0.15">
      <c r="A4" s="19" t="s">
        <v>596</v>
      </c>
      <c r="B4" s="19"/>
      <c r="C4" s="15"/>
      <c r="D4" s="15">
        <v>1115580</v>
      </c>
      <c r="E4" s="15">
        <v>1199836</v>
      </c>
      <c r="F4" s="15">
        <v>1225123</v>
      </c>
      <c r="G4" s="15">
        <v>1231513</v>
      </c>
      <c r="H4" s="15">
        <v>1278639</v>
      </c>
      <c r="I4" s="15">
        <v>1301188</v>
      </c>
      <c r="J4" s="17">
        <v>1365806</v>
      </c>
      <c r="K4" s="16">
        <v>1342644</v>
      </c>
      <c r="L4" s="19">
        <v>1342597</v>
      </c>
      <c r="M4" s="19">
        <v>1350751</v>
      </c>
      <c r="N4" s="19">
        <v>1317415</v>
      </c>
      <c r="O4" s="19">
        <v>1314309</v>
      </c>
      <c r="P4" s="19">
        <v>1289757</v>
      </c>
      <c r="Q4" s="19">
        <v>1283357</v>
      </c>
      <c r="R4" s="19">
        <v>1280708</v>
      </c>
      <c r="S4" s="19">
        <v>1235746</v>
      </c>
      <c r="T4" s="19">
        <v>1151389</v>
      </c>
    </row>
    <row r="5" spans="1:20" ht="18" customHeight="1" x14ac:dyDescent="0.15">
      <c r="A5" s="19" t="s">
        <v>61</v>
      </c>
      <c r="B5" s="19"/>
      <c r="C5" s="15"/>
      <c r="D5" s="15">
        <v>749383</v>
      </c>
      <c r="E5" s="15">
        <v>797331</v>
      </c>
      <c r="F5" s="15">
        <v>805154</v>
      </c>
      <c r="G5" s="15">
        <v>814930</v>
      </c>
      <c r="H5" s="15">
        <v>843549</v>
      </c>
      <c r="I5" s="15">
        <v>861325</v>
      </c>
      <c r="J5" s="17">
        <v>891386</v>
      </c>
      <c r="K5" s="16">
        <v>890960</v>
      </c>
      <c r="L5" s="19">
        <v>871851</v>
      </c>
      <c r="M5" s="19">
        <v>866644</v>
      </c>
      <c r="N5" s="19">
        <v>836563</v>
      </c>
      <c r="O5" s="19">
        <v>802234</v>
      </c>
      <c r="P5" s="19">
        <v>773898</v>
      </c>
      <c r="Q5" s="19">
        <v>774611</v>
      </c>
      <c r="R5" s="19">
        <v>750660</v>
      </c>
      <c r="S5" s="19">
        <v>721427</v>
      </c>
      <c r="T5" s="19">
        <v>686948</v>
      </c>
    </row>
    <row r="6" spans="1:20" ht="18" customHeight="1" x14ac:dyDescent="0.15">
      <c r="A6" s="19" t="s">
        <v>397</v>
      </c>
      <c r="B6" s="19"/>
      <c r="C6" s="15"/>
      <c r="D6" s="15">
        <v>37947</v>
      </c>
      <c r="E6" s="15">
        <v>49681</v>
      </c>
      <c r="F6" s="15">
        <v>56147</v>
      </c>
      <c r="G6" s="15">
        <v>56031</v>
      </c>
      <c r="H6" s="15">
        <v>60154</v>
      </c>
      <c r="I6" s="15">
        <v>61039</v>
      </c>
      <c r="J6" s="17">
        <v>67446</v>
      </c>
      <c r="K6" s="20">
        <v>74692</v>
      </c>
      <c r="L6" s="19">
        <v>82129</v>
      </c>
      <c r="M6" s="19">
        <v>100483</v>
      </c>
      <c r="N6" s="19">
        <v>122829</v>
      </c>
      <c r="O6" s="19">
        <v>130047</v>
      </c>
      <c r="P6" s="19">
        <v>256723</v>
      </c>
      <c r="Q6" s="19">
        <v>284289</v>
      </c>
      <c r="R6" s="19">
        <v>272640</v>
      </c>
      <c r="S6" s="19">
        <v>281702</v>
      </c>
      <c r="T6" s="19">
        <v>308159</v>
      </c>
    </row>
    <row r="7" spans="1:20" ht="18" customHeight="1" x14ac:dyDescent="0.15">
      <c r="A7" s="19" t="s">
        <v>398</v>
      </c>
      <c r="B7" s="19"/>
      <c r="C7" s="15"/>
      <c r="D7" s="15">
        <v>331624</v>
      </c>
      <c r="E7" s="15">
        <v>333686</v>
      </c>
      <c r="F7" s="15">
        <v>344586</v>
      </c>
      <c r="G7" s="15">
        <v>324658</v>
      </c>
      <c r="H7" s="15">
        <v>323468</v>
      </c>
      <c r="I7" s="15">
        <v>324072</v>
      </c>
      <c r="J7" s="17">
        <v>321306</v>
      </c>
      <c r="K7" s="16">
        <v>355753</v>
      </c>
      <c r="L7" s="19">
        <v>354096</v>
      </c>
      <c r="M7" s="19">
        <v>367945</v>
      </c>
      <c r="N7" s="19">
        <v>410191</v>
      </c>
      <c r="O7" s="19">
        <v>439273</v>
      </c>
      <c r="P7" s="19">
        <v>482655</v>
      </c>
      <c r="Q7" s="19">
        <v>503326</v>
      </c>
      <c r="R7" s="19">
        <v>509198</v>
      </c>
      <c r="S7" s="19">
        <v>523961</v>
      </c>
      <c r="T7" s="19">
        <v>581418</v>
      </c>
    </row>
    <row r="8" spans="1:20" ht="18" customHeight="1" x14ac:dyDescent="0.15">
      <c r="A8" s="19" t="s">
        <v>64</v>
      </c>
      <c r="B8" s="19"/>
      <c r="C8" s="15"/>
      <c r="D8" s="15">
        <v>331624</v>
      </c>
      <c r="E8" s="15">
        <v>333686</v>
      </c>
      <c r="F8" s="15">
        <v>344586</v>
      </c>
      <c r="G8" s="15">
        <v>324658</v>
      </c>
      <c r="H8" s="15">
        <v>323468</v>
      </c>
      <c r="I8" s="15">
        <v>324072</v>
      </c>
      <c r="J8" s="17">
        <v>321306</v>
      </c>
      <c r="K8" s="16">
        <v>355753</v>
      </c>
      <c r="L8" s="19">
        <v>354096</v>
      </c>
      <c r="M8" s="19">
        <v>367945</v>
      </c>
      <c r="N8" s="19">
        <v>410191</v>
      </c>
      <c r="O8" s="19">
        <v>439273</v>
      </c>
      <c r="P8" s="19">
        <v>482655</v>
      </c>
      <c r="Q8" s="19">
        <v>503326</v>
      </c>
      <c r="R8" s="19">
        <v>509198</v>
      </c>
      <c r="S8" s="19">
        <v>523961</v>
      </c>
      <c r="T8" s="19">
        <v>581418</v>
      </c>
    </row>
    <row r="9" spans="1:20" ht="18" customHeight="1" x14ac:dyDescent="0.15">
      <c r="A9" s="19" t="s">
        <v>65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1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</row>
    <row r="10" spans="1:20" ht="18" customHeight="1" x14ac:dyDescent="0.15">
      <c r="A10" s="19" t="s">
        <v>399</v>
      </c>
      <c r="B10" s="19"/>
      <c r="C10" s="15"/>
      <c r="D10" s="15">
        <v>356505</v>
      </c>
      <c r="E10" s="15">
        <v>450250</v>
      </c>
      <c r="F10" s="15">
        <v>592205</v>
      </c>
      <c r="G10" s="15">
        <v>657155</v>
      </c>
      <c r="H10" s="15">
        <v>768992</v>
      </c>
      <c r="I10" s="15">
        <v>790979</v>
      </c>
      <c r="J10" s="17">
        <v>904726</v>
      </c>
      <c r="K10" s="16">
        <v>917912</v>
      </c>
      <c r="L10" s="19">
        <v>971510</v>
      </c>
      <c r="M10" s="19">
        <v>747540</v>
      </c>
      <c r="N10" s="19">
        <v>780073</v>
      </c>
      <c r="O10" s="19">
        <v>765203</v>
      </c>
      <c r="P10" s="19">
        <v>736422</v>
      </c>
      <c r="Q10" s="19">
        <v>751168</v>
      </c>
      <c r="R10" s="19">
        <v>664390</v>
      </c>
      <c r="S10" s="19">
        <v>636555</v>
      </c>
      <c r="T10" s="19">
        <v>769129</v>
      </c>
    </row>
    <row r="11" spans="1:20" ht="18" customHeight="1" x14ac:dyDescent="0.15">
      <c r="A11" s="19" t="s">
        <v>400</v>
      </c>
      <c r="B11" s="19"/>
      <c r="C11" s="15"/>
      <c r="D11" s="15">
        <v>25498</v>
      </c>
      <c r="E11" s="15">
        <v>28569</v>
      </c>
      <c r="F11" s="15">
        <v>28208</v>
      </c>
      <c r="G11" s="15">
        <v>21161</v>
      </c>
      <c r="H11" s="15">
        <v>34461</v>
      </c>
      <c r="I11" s="15">
        <v>20201</v>
      </c>
      <c r="J11" s="17">
        <v>37538</v>
      </c>
      <c r="K11" s="17">
        <v>44950</v>
      </c>
      <c r="L11" s="19">
        <v>31441</v>
      </c>
      <c r="M11" s="19">
        <v>29831</v>
      </c>
      <c r="N11" s="19">
        <v>29915</v>
      </c>
      <c r="O11" s="19">
        <v>29038</v>
      </c>
      <c r="P11" s="19">
        <v>27286</v>
      </c>
      <c r="Q11" s="19">
        <v>27630</v>
      </c>
      <c r="R11" s="19">
        <v>29366</v>
      </c>
      <c r="S11" s="19">
        <v>26096</v>
      </c>
      <c r="T11" s="19">
        <v>27365</v>
      </c>
    </row>
    <row r="12" spans="1:20" ht="18" customHeight="1" x14ac:dyDescent="0.15">
      <c r="A12" s="19" t="s">
        <v>401</v>
      </c>
      <c r="B12" s="19"/>
      <c r="C12" s="15"/>
      <c r="D12" s="15">
        <v>597091</v>
      </c>
      <c r="E12" s="15">
        <v>582628</v>
      </c>
      <c r="F12" s="15">
        <v>646109</v>
      </c>
      <c r="G12" s="15">
        <v>623060</v>
      </c>
      <c r="H12" s="15">
        <v>667192</v>
      </c>
      <c r="I12" s="15">
        <v>768214</v>
      </c>
      <c r="J12" s="17">
        <v>804033</v>
      </c>
      <c r="K12" s="17">
        <v>683123</v>
      </c>
      <c r="L12" s="19">
        <v>786145</v>
      </c>
      <c r="M12" s="19">
        <v>696993</v>
      </c>
      <c r="N12" s="19">
        <v>686308</v>
      </c>
      <c r="O12" s="19">
        <v>682169</v>
      </c>
      <c r="P12" s="19">
        <v>638265</v>
      </c>
      <c r="Q12" s="19">
        <v>568618</v>
      </c>
      <c r="R12" s="19">
        <v>584076</v>
      </c>
      <c r="S12" s="19">
        <v>571392</v>
      </c>
      <c r="T12" s="19">
        <v>607364</v>
      </c>
    </row>
    <row r="13" spans="1:20" ht="18" customHeight="1" x14ac:dyDescent="0.15">
      <c r="A13" s="19" t="s">
        <v>69</v>
      </c>
      <c r="B13" s="19"/>
      <c r="C13" s="15"/>
      <c r="D13" s="15">
        <v>399036</v>
      </c>
      <c r="E13" s="15">
        <v>345302</v>
      </c>
      <c r="F13" s="15">
        <v>373924</v>
      </c>
      <c r="G13" s="15">
        <v>371602</v>
      </c>
      <c r="H13" s="15">
        <v>361572</v>
      </c>
      <c r="I13" s="15">
        <v>379899</v>
      </c>
      <c r="J13" s="17">
        <v>385924</v>
      </c>
      <c r="K13" s="17">
        <v>391108</v>
      </c>
      <c r="L13" s="19">
        <v>388756</v>
      </c>
      <c r="M13" s="19">
        <v>377443</v>
      </c>
      <c r="N13" s="19">
        <v>379841</v>
      </c>
      <c r="O13" s="19">
        <v>373534</v>
      </c>
      <c r="P13" s="19">
        <v>360432</v>
      </c>
      <c r="Q13" s="19">
        <v>322686</v>
      </c>
      <c r="R13" s="19">
        <v>356458</v>
      </c>
      <c r="S13" s="19">
        <v>347324</v>
      </c>
      <c r="T13" s="19">
        <v>359122</v>
      </c>
    </row>
    <row r="14" spans="1:20" ht="18" customHeight="1" x14ac:dyDescent="0.15">
      <c r="A14" s="19" t="s">
        <v>402</v>
      </c>
      <c r="B14" s="19"/>
      <c r="C14" s="15"/>
      <c r="D14" s="15">
        <v>316494</v>
      </c>
      <c r="E14" s="15">
        <v>378416</v>
      </c>
      <c r="F14" s="15">
        <v>335396</v>
      </c>
      <c r="G14" s="15">
        <v>375010</v>
      </c>
      <c r="H14" s="15">
        <v>442922</v>
      </c>
      <c r="I14" s="15">
        <v>395124</v>
      </c>
      <c r="J14" s="17">
        <v>555396</v>
      </c>
      <c r="K14" s="17">
        <v>610643</v>
      </c>
      <c r="L14" s="19">
        <v>581508</v>
      </c>
      <c r="M14" s="19">
        <v>649866</v>
      </c>
      <c r="N14" s="19">
        <v>658651</v>
      </c>
      <c r="O14" s="19">
        <v>619361</v>
      </c>
      <c r="P14" s="19">
        <v>654804</v>
      </c>
      <c r="Q14" s="19">
        <v>505213</v>
      </c>
      <c r="R14" s="19">
        <v>449023</v>
      </c>
      <c r="S14" s="19">
        <v>519442</v>
      </c>
      <c r="T14" s="19">
        <v>587807</v>
      </c>
    </row>
    <row r="15" spans="1:20" ht="18" customHeight="1" x14ac:dyDescent="0.15">
      <c r="A15" s="19" t="s">
        <v>403</v>
      </c>
      <c r="B15" s="19"/>
      <c r="C15" s="15"/>
      <c r="D15" s="15">
        <v>291561</v>
      </c>
      <c r="E15" s="15">
        <v>250985</v>
      </c>
      <c r="F15" s="15">
        <v>298702</v>
      </c>
      <c r="G15" s="15">
        <v>265420</v>
      </c>
      <c r="H15" s="15">
        <v>254272</v>
      </c>
      <c r="I15" s="15">
        <v>119092</v>
      </c>
      <c r="J15" s="17">
        <v>10405</v>
      </c>
      <c r="K15" s="16">
        <v>11567</v>
      </c>
      <c r="L15" s="19">
        <v>189887</v>
      </c>
      <c r="M15" s="19">
        <v>213583</v>
      </c>
      <c r="N15" s="19">
        <v>154297</v>
      </c>
      <c r="O15" s="19">
        <v>483</v>
      </c>
      <c r="P15" s="19">
        <v>246</v>
      </c>
      <c r="Q15" s="19">
        <v>68317</v>
      </c>
      <c r="R15" s="19">
        <v>295329</v>
      </c>
      <c r="S15" s="19">
        <v>348201</v>
      </c>
      <c r="T15" s="19">
        <v>17451</v>
      </c>
    </row>
    <row r="16" spans="1:20" ht="18" customHeight="1" x14ac:dyDescent="0.15">
      <c r="A16" s="19" t="s">
        <v>72</v>
      </c>
      <c r="B16" s="19"/>
      <c r="C16" s="15"/>
      <c r="D16" s="15">
        <v>854</v>
      </c>
      <c r="E16" s="15">
        <v>0</v>
      </c>
      <c r="F16" s="15">
        <v>0</v>
      </c>
      <c r="G16" s="15">
        <v>0</v>
      </c>
      <c r="H16" s="15">
        <v>53</v>
      </c>
      <c r="I16" s="15">
        <v>0</v>
      </c>
      <c r="J16" s="17">
        <v>0</v>
      </c>
      <c r="K16" s="16">
        <v>260</v>
      </c>
      <c r="L16" s="19">
        <v>260</v>
      </c>
      <c r="M16" s="19">
        <v>260</v>
      </c>
      <c r="N16" s="19">
        <v>260</v>
      </c>
      <c r="O16" s="19">
        <v>19900</v>
      </c>
      <c r="P16" s="19">
        <v>8200</v>
      </c>
      <c r="Q16" s="19">
        <v>0</v>
      </c>
      <c r="R16" s="19">
        <v>0</v>
      </c>
      <c r="S16" s="19">
        <v>0</v>
      </c>
      <c r="T16" s="19">
        <v>0</v>
      </c>
    </row>
    <row r="17" spans="1:20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1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</row>
    <row r="18" spans="1:20" ht="18" customHeight="1" x14ac:dyDescent="0.15">
      <c r="A18" s="19" t="s">
        <v>404</v>
      </c>
      <c r="B18" s="19"/>
      <c r="C18" s="15"/>
      <c r="D18" s="15">
        <v>1352247</v>
      </c>
      <c r="E18" s="15">
        <v>1360689</v>
      </c>
      <c r="F18" s="15">
        <v>1874750</v>
      </c>
      <c r="G18" s="15">
        <v>1184820</v>
      </c>
      <c r="H18" s="15">
        <v>1280550</v>
      </c>
      <c r="I18" s="15">
        <v>1863189</v>
      </c>
      <c r="J18" s="17">
        <v>2891671</v>
      </c>
      <c r="K18" s="16">
        <v>1380042</v>
      </c>
      <c r="L18" s="19">
        <v>1384137</v>
      </c>
      <c r="M18" s="19">
        <v>1281132</v>
      </c>
      <c r="N18" s="19">
        <v>1099294</v>
      </c>
      <c r="O18" s="19">
        <v>1668071</v>
      </c>
      <c r="P18" s="19">
        <v>1218354</v>
      </c>
      <c r="Q18" s="19">
        <v>833814</v>
      </c>
      <c r="R18" s="19">
        <v>526099</v>
      </c>
      <c r="S18" s="19">
        <v>653260</v>
      </c>
      <c r="T18" s="19">
        <v>1136984</v>
      </c>
    </row>
    <row r="19" spans="1:20" ht="18" customHeight="1" x14ac:dyDescent="0.15">
      <c r="A19" s="19" t="s">
        <v>405</v>
      </c>
      <c r="B19" s="19"/>
      <c r="C19" s="15"/>
      <c r="D19" s="15">
        <v>326391</v>
      </c>
      <c r="E19" s="15">
        <v>274688</v>
      </c>
      <c r="F19" s="15">
        <v>709470</v>
      </c>
      <c r="G19" s="15">
        <v>393413</v>
      </c>
      <c r="H19" s="15">
        <v>207982</v>
      </c>
      <c r="I19" s="15">
        <v>172136</v>
      </c>
      <c r="J19" s="17">
        <v>287479</v>
      </c>
      <c r="K19" s="16">
        <v>302386</v>
      </c>
      <c r="L19" s="19">
        <v>297104</v>
      </c>
      <c r="M19" s="19">
        <v>223672</v>
      </c>
      <c r="N19" s="19">
        <v>276449</v>
      </c>
      <c r="O19" s="19">
        <v>827643</v>
      </c>
      <c r="P19" s="19">
        <v>293933</v>
      </c>
      <c r="Q19" s="19">
        <v>273847</v>
      </c>
      <c r="R19" s="19">
        <v>149755</v>
      </c>
      <c r="S19" s="19">
        <v>256626</v>
      </c>
      <c r="T19" s="19">
        <v>513881</v>
      </c>
    </row>
    <row r="20" spans="1:20" ht="18" customHeight="1" x14ac:dyDescent="0.15">
      <c r="A20" s="19" t="s">
        <v>406</v>
      </c>
      <c r="B20" s="19"/>
      <c r="C20" s="15"/>
      <c r="D20" s="15">
        <v>989626</v>
      </c>
      <c r="E20" s="15">
        <v>996337</v>
      </c>
      <c r="F20" s="15">
        <v>964714</v>
      </c>
      <c r="G20" s="15">
        <v>682044</v>
      </c>
      <c r="H20" s="15">
        <v>709891</v>
      </c>
      <c r="I20" s="15">
        <v>1409390</v>
      </c>
      <c r="J20" s="17">
        <v>2290218</v>
      </c>
      <c r="K20" s="16">
        <v>746583</v>
      </c>
      <c r="L20" s="19">
        <v>672178</v>
      </c>
      <c r="M20" s="19">
        <v>717680</v>
      </c>
      <c r="N20" s="19">
        <v>593528</v>
      </c>
      <c r="O20" s="19">
        <v>657453</v>
      </c>
      <c r="P20" s="19">
        <v>784725</v>
      </c>
      <c r="Q20" s="19">
        <v>458232</v>
      </c>
      <c r="R20" s="19">
        <v>301996</v>
      </c>
      <c r="S20" s="19">
        <v>314528</v>
      </c>
      <c r="T20" s="19">
        <v>576317</v>
      </c>
    </row>
    <row r="21" spans="1:20" ht="18" customHeight="1" x14ac:dyDescent="0.15">
      <c r="A21" s="19" t="s">
        <v>407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0</v>
      </c>
      <c r="L21" s="19">
        <v>0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</row>
    <row r="22" spans="1:20" ht="18" customHeight="1" x14ac:dyDescent="0.15">
      <c r="A22" s="19" t="s">
        <v>408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</row>
    <row r="23" spans="1:20" ht="18" customHeight="1" x14ac:dyDescent="0.15">
      <c r="A23" s="19" t="s">
        <v>59</v>
      </c>
      <c r="B23" s="19">
        <f t="shared" ref="B23:T23" si="0">SUM(B4:B22)-B5-B8-B9-B13-B19-B20</f>
        <v>0</v>
      </c>
      <c r="C23" s="15">
        <f t="shared" si="0"/>
        <v>0</v>
      </c>
      <c r="D23" s="15">
        <f t="shared" si="0"/>
        <v>4425401</v>
      </c>
      <c r="E23" s="15">
        <f t="shared" si="0"/>
        <v>4634740</v>
      </c>
      <c r="F23" s="15">
        <f t="shared" si="0"/>
        <v>5401226</v>
      </c>
      <c r="G23" s="15">
        <f t="shared" si="0"/>
        <v>4738828</v>
      </c>
      <c r="H23" s="15">
        <f t="shared" si="0"/>
        <v>5110703</v>
      </c>
      <c r="I23" s="15">
        <f t="shared" si="0"/>
        <v>5643098</v>
      </c>
      <c r="J23" s="17">
        <f t="shared" si="0"/>
        <v>6958327</v>
      </c>
      <c r="K23" s="16">
        <f t="shared" si="0"/>
        <v>5421586</v>
      </c>
      <c r="L23" s="21">
        <f t="shared" si="0"/>
        <v>5723710</v>
      </c>
      <c r="M23" s="21">
        <f t="shared" si="0"/>
        <v>5438384</v>
      </c>
      <c r="N23" s="21">
        <f t="shared" si="0"/>
        <v>5259233</v>
      </c>
      <c r="O23" s="21">
        <f t="shared" si="0"/>
        <v>5667857</v>
      </c>
      <c r="P23" s="21">
        <f t="shared" si="0"/>
        <v>5312715</v>
      </c>
      <c r="Q23" s="21">
        <f t="shared" si="0"/>
        <v>4825734</v>
      </c>
      <c r="R23" s="21">
        <f t="shared" si="0"/>
        <v>4610831</v>
      </c>
      <c r="S23" s="21">
        <f t="shared" si="0"/>
        <v>4796357</v>
      </c>
      <c r="T23" s="21">
        <f t="shared" si="0"/>
        <v>5187068</v>
      </c>
    </row>
    <row r="24" spans="1:20" ht="18" customHeight="1" x14ac:dyDescent="0.15">
      <c r="A24" s="19" t="s">
        <v>78</v>
      </c>
      <c r="B24" s="19">
        <f t="shared" ref="B24:S24" si="1">SUM(B4:B7)-B5</f>
        <v>0</v>
      </c>
      <c r="C24" s="15">
        <f t="shared" si="1"/>
        <v>0</v>
      </c>
      <c r="D24" s="15">
        <f t="shared" si="1"/>
        <v>1485151</v>
      </c>
      <c r="E24" s="15">
        <f t="shared" si="1"/>
        <v>1583203</v>
      </c>
      <c r="F24" s="15">
        <f t="shared" si="1"/>
        <v>1625856</v>
      </c>
      <c r="G24" s="15">
        <f t="shared" si="1"/>
        <v>1612202</v>
      </c>
      <c r="H24" s="15">
        <f t="shared" si="1"/>
        <v>1662261</v>
      </c>
      <c r="I24" s="15">
        <f t="shared" si="1"/>
        <v>1686299</v>
      </c>
      <c r="J24" s="17">
        <f t="shared" si="1"/>
        <v>1754558</v>
      </c>
      <c r="K24" s="16">
        <f t="shared" si="1"/>
        <v>1773089</v>
      </c>
      <c r="L24" s="21">
        <f t="shared" si="1"/>
        <v>1778822</v>
      </c>
      <c r="M24" s="21">
        <f t="shared" si="1"/>
        <v>1819179</v>
      </c>
      <c r="N24" s="21">
        <f t="shared" si="1"/>
        <v>1850435</v>
      </c>
      <c r="O24" s="21">
        <f t="shared" si="1"/>
        <v>1883629</v>
      </c>
      <c r="P24" s="21">
        <f t="shared" si="1"/>
        <v>2029135</v>
      </c>
      <c r="Q24" s="21">
        <f t="shared" si="1"/>
        <v>2070972</v>
      </c>
      <c r="R24" s="21">
        <f t="shared" si="1"/>
        <v>2062546</v>
      </c>
      <c r="S24" s="21">
        <f t="shared" si="1"/>
        <v>2041409</v>
      </c>
      <c r="T24" s="21">
        <f>SUM(T4:T7)-T5</f>
        <v>2040966</v>
      </c>
    </row>
    <row r="25" spans="1:20" ht="18" customHeight="1" x14ac:dyDescent="0.15">
      <c r="A25" s="19" t="s">
        <v>179</v>
      </c>
      <c r="B25" s="19">
        <f t="shared" ref="B25:S25" si="2">+B18+B21+B22</f>
        <v>0</v>
      </c>
      <c r="C25" s="15">
        <f t="shared" si="2"/>
        <v>0</v>
      </c>
      <c r="D25" s="15">
        <f t="shared" si="2"/>
        <v>1352247</v>
      </c>
      <c r="E25" s="15">
        <f t="shared" si="2"/>
        <v>1360689</v>
      </c>
      <c r="F25" s="15">
        <f t="shared" si="2"/>
        <v>1874750</v>
      </c>
      <c r="G25" s="15">
        <f t="shared" si="2"/>
        <v>1184820</v>
      </c>
      <c r="H25" s="15">
        <f t="shared" si="2"/>
        <v>1280550</v>
      </c>
      <c r="I25" s="15">
        <f t="shared" si="2"/>
        <v>1863189</v>
      </c>
      <c r="J25" s="17">
        <f t="shared" si="2"/>
        <v>2891671</v>
      </c>
      <c r="K25" s="16">
        <f t="shared" si="2"/>
        <v>1380042</v>
      </c>
      <c r="L25" s="21">
        <f t="shared" si="2"/>
        <v>1384137</v>
      </c>
      <c r="M25" s="21">
        <f t="shared" si="2"/>
        <v>1281132</v>
      </c>
      <c r="N25" s="21">
        <f t="shared" si="2"/>
        <v>1099294</v>
      </c>
      <c r="O25" s="21">
        <f t="shared" si="2"/>
        <v>1668073</v>
      </c>
      <c r="P25" s="21">
        <f t="shared" si="2"/>
        <v>1218356</v>
      </c>
      <c r="Q25" s="21">
        <f t="shared" si="2"/>
        <v>833816</v>
      </c>
      <c r="R25" s="21">
        <f t="shared" si="2"/>
        <v>526101</v>
      </c>
      <c r="S25" s="21">
        <f t="shared" si="2"/>
        <v>653262</v>
      </c>
      <c r="T25" s="21">
        <f>+T18+T21+T22</f>
        <v>1136986</v>
      </c>
    </row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3" t="s">
        <v>99</v>
      </c>
      <c r="L30" s="34"/>
      <c r="M30" s="34" t="str">
        <f>[2]財政指標!$M$1</f>
        <v>二宮町</v>
      </c>
      <c r="P30" s="34"/>
      <c r="R30" s="34"/>
      <c r="S30" s="34"/>
      <c r="T30" s="34" t="str">
        <f>[2]財政指標!$M$1</f>
        <v>二宮町</v>
      </c>
    </row>
    <row r="31" spans="1:20" ht="18" customHeight="1" x14ac:dyDescent="0.15"/>
    <row r="32" spans="1:20" ht="18" customHeight="1" x14ac:dyDescent="0.15">
      <c r="A32" s="15"/>
      <c r="B32" s="21" t="s">
        <v>10</v>
      </c>
      <c r="C32" s="15" t="s">
        <v>597</v>
      </c>
      <c r="D32" s="15" t="s">
        <v>598</v>
      </c>
      <c r="E32" s="15" t="s">
        <v>599</v>
      </c>
      <c r="F32" s="15" t="s">
        <v>600</v>
      </c>
      <c r="G32" s="15" t="s">
        <v>601</v>
      </c>
      <c r="H32" s="15" t="s">
        <v>602</v>
      </c>
      <c r="I32" s="15" t="s">
        <v>603</v>
      </c>
      <c r="J32" s="17" t="s">
        <v>604</v>
      </c>
      <c r="K32" s="17" t="s">
        <v>605</v>
      </c>
      <c r="L32" s="15" t="s">
        <v>606</v>
      </c>
      <c r="M32" s="7" t="s">
        <v>607</v>
      </c>
      <c r="N32" s="7" t="s">
        <v>608</v>
      </c>
      <c r="O32" s="2" t="s">
        <v>609</v>
      </c>
      <c r="P32" s="2" t="s">
        <v>610</v>
      </c>
      <c r="Q32" s="2" t="s">
        <v>611</v>
      </c>
      <c r="R32" s="2" t="s">
        <v>612</v>
      </c>
      <c r="S32" s="2" t="s">
        <v>613</v>
      </c>
      <c r="T32" s="2" t="s">
        <v>614</v>
      </c>
    </row>
    <row r="33" spans="1:20" ht="18" customHeight="1" x14ac:dyDescent="0.15">
      <c r="A33" s="19" t="s">
        <v>615</v>
      </c>
      <c r="B33" s="35" t="e">
        <f t="shared" ref="B33:T33" si="3">B4/B$23*100</f>
        <v>#DIV/0!</v>
      </c>
      <c r="C33" s="35" t="e">
        <f t="shared" si="3"/>
        <v>#DIV/0!</v>
      </c>
      <c r="D33" s="35">
        <f t="shared" si="3"/>
        <v>25.208563020616666</v>
      </c>
      <c r="E33" s="35">
        <f t="shared" si="3"/>
        <v>25.88788152086201</v>
      </c>
      <c r="F33" s="35">
        <f t="shared" si="3"/>
        <v>22.682313237772313</v>
      </c>
      <c r="G33" s="35">
        <f t="shared" si="3"/>
        <v>25.987712573657451</v>
      </c>
      <c r="H33" s="35">
        <f t="shared" si="3"/>
        <v>25.018847700600094</v>
      </c>
      <c r="I33" s="35">
        <f t="shared" si="3"/>
        <v>23.05804364907361</v>
      </c>
      <c r="J33" s="35">
        <f t="shared" si="3"/>
        <v>19.628367565939342</v>
      </c>
      <c r="K33" s="35">
        <f t="shared" si="3"/>
        <v>24.764782851364899</v>
      </c>
      <c r="L33" s="35">
        <f t="shared" si="3"/>
        <v>23.456761436201347</v>
      </c>
      <c r="M33" s="35">
        <f t="shared" si="3"/>
        <v>24.837359774521257</v>
      </c>
      <c r="N33" s="35">
        <f t="shared" si="3"/>
        <v>25.049565212265744</v>
      </c>
      <c r="O33" s="35">
        <f t="shared" si="3"/>
        <v>23.188817219629922</v>
      </c>
      <c r="P33" s="35">
        <f t="shared" si="3"/>
        <v>24.276796327301579</v>
      </c>
      <c r="Q33" s="35">
        <f t="shared" si="3"/>
        <v>26.594026939736011</v>
      </c>
      <c r="R33" s="35">
        <f t="shared" si="3"/>
        <v>27.776077674501625</v>
      </c>
      <c r="S33" s="35">
        <f t="shared" si="3"/>
        <v>25.764262334934617</v>
      </c>
      <c r="T33" s="35">
        <f t="shared" si="3"/>
        <v>22.197299129296166</v>
      </c>
    </row>
    <row r="34" spans="1:20" ht="18" customHeight="1" x14ac:dyDescent="0.15">
      <c r="A34" s="19" t="s">
        <v>61</v>
      </c>
      <c r="B34" s="35" t="e">
        <f t="shared" ref="B34:Q49" si="4">B5/B$23*100</f>
        <v>#DIV/0!</v>
      </c>
      <c r="C34" s="35" t="e">
        <f t="shared" si="4"/>
        <v>#DIV/0!</v>
      </c>
      <c r="D34" s="35">
        <f t="shared" si="4"/>
        <v>16.93367448509186</v>
      </c>
      <c r="E34" s="35">
        <f t="shared" si="4"/>
        <v>17.203359843270604</v>
      </c>
      <c r="F34" s="35">
        <f t="shared" si="4"/>
        <v>14.906874846562616</v>
      </c>
      <c r="G34" s="35">
        <f t="shared" si="4"/>
        <v>17.196868086370724</v>
      </c>
      <c r="H34" s="35">
        <f t="shared" si="4"/>
        <v>16.505537496504886</v>
      </c>
      <c r="I34" s="35">
        <f t="shared" si="4"/>
        <v>15.26333584850024</v>
      </c>
      <c r="J34" s="35">
        <f t="shared" si="4"/>
        <v>12.810349384270097</v>
      </c>
      <c r="K34" s="35">
        <f t="shared" si="4"/>
        <v>16.433567594427164</v>
      </c>
      <c r="L34" s="35">
        <f t="shared" si="4"/>
        <v>15.232270677584994</v>
      </c>
      <c r="M34" s="35">
        <f t="shared" ref="M34:T48" si="5">M5/M$23*100</f>
        <v>15.935689719593174</v>
      </c>
      <c r="N34" s="35">
        <f t="shared" si="5"/>
        <v>15.90655899824176</v>
      </c>
      <c r="O34" s="35">
        <f t="shared" si="5"/>
        <v>14.154097395188339</v>
      </c>
      <c r="P34" s="35">
        <f t="shared" si="5"/>
        <v>14.566902233603724</v>
      </c>
      <c r="Q34" s="35">
        <f t="shared" si="5"/>
        <v>16.051672139409259</v>
      </c>
      <c r="R34" s="35">
        <f t="shared" si="5"/>
        <v>16.280362476959141</v>
      </c>
      <c r="S34" s="35">
        <f t="shared" si="5"/>
        <v>15.041144768831844</v>
      </c>
      <c r="T34" s="35">
        <f t="shared" si="5"/>
        <v>13.243473962554569</v>
      </c>
    </row>
    <row r="35" spans="1:20" ht="18" customHeight="1" x14ac:dyDescent="0.15">
      <c r="A35" s="19" t="s">
        <v>62</v>
      </c>
      <c r="B35" s="35" t="e">
        <f t="shared" si="4"/>
        <v>#DIV/0!</v>
      </c>
      <c r="C35" s="35" t="e">
        <f t="shared" si="4"/>
        <v>#DIV/0!</v>
      </c>
      <c r="D35" s="35">
        <f t="shared" si="4"/>
        <v>0.8574816157902978</v>
      </c>
      <c r="E35" s="35">
        <f t="shared" si="4"/>
        <v>1.0719263648014776</v>
      </c>
      <c r="F35" s="35">
        <f t="shared" si="4"/>
        <v>1.0395232489808794</v>
      </c>
      <c r="G35" s="35">
        <f t="shared" si="4"/>
        <v>1.1823809600179622</v>
      </c>
      <c r="H35" s="35">
        <f t="shared" si="4"/>
        <v>1.1770200694503281</v>
      </c>
      <c r="I35" s="35">
        <f t="shared" si="4"/>
        <v>1.0816576284870474</v>
      </c>
      <c r="J35" s="35">
        <f t="shared" si="4"/>
        <v>0.9692847145585427</v>
      </c>
      <c r="K35" s="35">
        <f t="shared" si="4"/>
        <v>1.3776780447640229</v>
      </c>
      <c r="L35" s="35">
        <f t="shared" si="4"/>
        <v>1.4348910060083409</v>
      </c>
      <c r="M35" s="35">
        <f t="shared" si="5"/>
        <v>1.8476628351363198</v>
      </c>
      <c r="N35" s="35">
        <f t="shared" si="5"/>
        <v>2.3354926469315962</v>
      </c>
      <c r="O35" s="35">
        <f t="shared" si="5"/>
        <v>2.2944650861868956</v>
      </c>
      <c r="P35" s="35">
        <f t="shared" si="5"/>
        <v>4.8322373776873029</v>
      </c>
      <c r="Q35" s="35">
        <f t="shared" si="5"/>
        <v>5.8911038196469176</v>
      </c>
      <c r="R35" s="35">
        <f t="shared" si="5"/>
        <v>5.9130338977941292</v>
      </c>
      <c r="S35" s="35">
        <f t="shared" si="5"/>
        <v>5.8732492181044904</v>
      </c>
      <c r="T35" s="35">
        <f t="shared" si="5"/>
        <v>5.9409091995709336</v>
      </c>
    </row>
    <row r="36" spans="1:20" ht="18" customHeight="1" x14ac:dyDescent="0.15">
      <c r="A36" s="19" t="s">
        <v>63</v>
      </c>
      <c r="B36" s="35" t="e">
        <f t="shared" si="4"/>
        <v>#DIV/0!</v>
      </c>
      <c r="C36" s="35" t="e">
        <f t="shared" si="4"/>
        <v>#DIV/0!</v>
      </c>
      <c r="D36" s="35">
        <f t="shared" si="4"/>
        <v>7.4936485981722338</v>
      </c>
      <c r="E36" s="35">
        <f t="shared" si="4"/>
        <v>7.1996703159184774</v>
      </c>
      <c r="F36" s="35">
        <f t="shared" si="4"/>
        <v>6.3797737772868608</v>
      </c>
      <c r="G36" s="35">
        <f t="shared" si="4"/>
        <v>6.8510188595154746</v>
      </c>
      <c r="H36" s="35">
        <f t="shared" si="4"/>
        <v>6.3292271141563106</v>
      </c>
      <c r="I36" s="35">
        <f t="shared" si="4"/>
        <v>5.7428029780804799</v>
      </c>
      <c r="J36" s="35">
        <f t="shared" si="4"/>
        <v>4.6175754603082035</v>
      </c>
      <c r="K36" s="35">
        <f t="shared" si="4"/>
        <v>6.561788377054242</v>
      </c>
      <c r="L36" s="35">
        <f t="shared" si="4"/>
        <v>6.186476952885454</v>
      </c>
      <c r="M36" s="35">
        <f t="shared" si="5"/>
        <v>6.7657046652093715</v>
      </c>
      <c r="N36" s="35">
        <f t="shared" si="5"/>
        <v>7.7994452803289001</v>
      </c>
      <c r="O36" s="35">
        <f t="shared" si="5"/>
        <v>7.750248462514139</v>
      </c>
      <c r="P36" s="35">
        <f t="shared" si="5"/>
        <v>9.0849029168701882</v>
      </c>
      <c r="Q36" s="35">
        <f t="shared" si="5"/>
        <v>10.430040279882812</v>
      </c>
      <c r="R36" s="35">
        <f t="shared" si="5"/>
        <v>11.043519053289961</v>
      </c>
      <c r="S36" s="35">
        <f t="shared" si="5"/>
        <v>10.924145137653433</v>
      </c>
      <c r="T36" s="35">
        <f t="shared" si="5"/>
        <v>11.208991283707867</v>
      </c>
    </row>
    <row r="37" spans="1:20" ht="18" customHeight="1" x14ac:dyDescent="0.15">
      <c r="A37" s="19" t="s">
        <v>64</v>
      </c>
      <c r="B37" s="35" t="e">
        <f t="shared" si="4"/>
        <v>#DIV/0!</v>
      </c>
      <c r="C37" s="35" t="e">
        <f t="shared" si="4"/>
        <v>#DIV/0!</v>
      </c>
      <c r="D37" s="35">
        <f t="shared" si="4"/>
        <v>7.4936485981722338</v>
      </c>
      <c r="E37" s="35">
        <f t="shared" si="4"/>
        <v>7.1996703159184774</v>
      </c>
      <c r="F37" s="35">
        <f t="shared" si="4"/>
        <v>6.3797737772868608</v>
      </c>
      <c r="G37" s="35">
        <f t="shared" si="4"/>
        <v>6.8510188595154746</v>
      </c>
      <c r="H37" s="35">
        <f t="shared" si="4"/>
        <v>6.3292271141563106</v>
      </c>
      <c r="I37" s="35">
        <f t="shared" si="4"/>
        <v>5.7428029780804799</v>
      </c>
      <c r="J37" s="35">
        <f t="shared" si="4"/>
        <v>4.6175754603082035</v>
      </c>
      <c r="K37" s="35">
        <f t="shared" si="4"/>
        <v>6.561788377054242</v>
      </c>
      <c r="L37" s="35">
        <f t="shared" si="4"/>
        <v>6.186476952885454</v>
      </c>
      <c r="M37" s="35">
        <f t="shared" si="5"/>
        <v>6.7657046652093715</v>
      </c>
      <c r="N37" s="35">
        <f t="shared" si="5"/>
        <v>7.7994452803289001</v>
      </c>
      <c r="O37" s="35">
        <f t="shared" si="5"/>
        <v>7.750248462514139</v>
      </c>
      <c r="P37" s="35">
        <f t="shared" si="5"/>
        <v>9.0849029168701882</v>
      </c>
      <c r="Q37" s="35">
        <f t="shared" si="5"/>
        <v>10.430040279882812</v>
      </c>
      <c r="R37" s="35">
        <f t="shared" si="5"/>
        <v>11.043519053289961</v>
      </c>
      <c r="S37" s="35">
        <f t="shared" si="5"/>
        <v>10.924145137653433</v>
      </c>
      <c r="T37" s="35">
        <f t="shared" si="5"/>
        <v>11.208991283707867</v>
      </c>
    </row>
    <row r="38" spans="1:20" ht="18" customHeight="1" x14ac:dyDescent="0.15">
      <c r="A38" s="19" t="s">
        <v>65</v>
      </c>
      <c r="B38" s="35" t="e">
        <f t="shared" si="4"/>
        <v>#DIV/0!</v>
      </c>
      <c r="C38" s="35" t="e">
        <f t="shared" si="4"/>
        <v>#DIV/0!</v>
      </c>
      <c r="D38" s="35">
        <f t="shared" si="4"/>
        <v>0</v>
      </c>
      <c r="E38" s="35">
        <f t="shared" si="4"/>
        <v>0</v>
      </c>
      <c r="F38" s="35">
        <f t="shared" si="4"/>
        <v>0</v>
      </c>
      <c r="G38" s="35">
        <f t="shared" si="4"/>
        <v>0</v>
      </c>
      <c r="H38" s="35">
        <f t="shared" si="4"/>
        <v>0</v>
      </c>
      <c r="I38" s="35">
        <f t="shared" si="4"/>
        <v>0</v>
      </c>
      <c r="J38" s="35">
        <f t="shared" si="4"/>
        <v>0</v>
      </c>
      <c r="K38" s="35">
        <f t="shared" si="4"/>
        <v>0</v>
      </c>
      <c r="L38" s="35">
        <f t="shared" si="4"/>
        <v>0</v>
      </c>
      <c r="M38" s="35">
        <f t="shared" si="5"/>
        <v>0</v>
      </c>
      <c r="N38" s="35">
        <f t="shared" si="5"/>
        <v>0</v>
      </c>
      <c r="O38" s="35">
        <f t="shared" si="5"/>
        <v>1.7643352681621995E-5</v>
      </c>
      <c r="P38" s="35">
        <f t="shared" si="5"/>
        <v>1.8822767643285967E-5</v>
      </c>
      <c r="Q38" s="35">
        <f t="shared" si="5"/>
        <v>0</v>
      </c>
      <c r="R38" s="35">
        <f t="shared" si="5"/>
        <v>0</v>
      </c>
      <c r="S38" s="35">
        <f t="shared" si="5"/>
        <v>0</v>
      </c>
      <c r="T38" s="35">
        <f t="shared" si="5"/>
        <v>0</v>
      </c>
    </row>
    <row r="39" spans="1:20" ht="18" customHeight="1" x14ac:dyDescent="0.15">
      <c r="A39" s="19" t="s">
        <v>66</v>
      </c>
      <c r="B39" s="35" t="e">
        <f t="shared" si="4"/>
        <v>#DIV/0!</v>
      </c>
      <c r="C39" s="35" t="e">
        <f t="shared" si="4"/>
        <v>#DIV/0!</v>
      </c>
      <c r="D39" s="35">
        <f t="shared" si="4"/>
        <v>8.0558801338003043</v>
      </c>
      <c r="E39" s="35">
        <f t="shared" si="4"/>
        <v>9.7146765514354634</v>
      </c>
      <c r="F39" s="35">
        <f t="shared" si="4"/>
        <v>10.964269963893383</v>
      </c>
      <c r="G39" s="35">
        <f t="shared" si="4"/>
        <v>13.867458367343149</v>
      </c>
      <c r="H39" s="35">
        <f t="shared" si="4"/>
        <v>15.046697098226996</v>
      </c>
      <c r="I39" s="35">
        <f t="shared" si="4"/>
        <v>14.016751082472783</v>
      </c>
      <c r="J39" s="35">
        <f t="shared" si="4"/>
        <v>13.002062133613441</v>
      </c>
      <c r="K39" s="35">
        <f t="shared" si="4"/>
        <v>16.930691498760694</v>
      </c>
      <c r="L39" s="35">
        <f t="shared" si="4"/>
        <v>16.973431567986498</v>
      </c>
      <c r="M39" s="35">
        <f t="shared" si="5"/>
        <v>13.745627377544507</v>
      </c>
      <c r="N39" s="35">
        <f t="shared" si="5"/>
        <v>14.832448001448121</v>
      </c>
      <c r="O39" s="35">
        <f t="shared" si="5"/>
        <v>13.500746402035196</v>
      </c>
      <c r="P39" s="35">
        <f t="shared" si="5"/>
        <v>13.861500193403939</v>
      </c>
      <c r="Q39" s="35">
        <f t="shared" si="5"/>
        <v>15.565880755134867</v>
      </c>
      <c r="R39" s="35">
        <f t="shared" si="5"/>
        <v>14.409333154912856</v>
      </c>
      <c r="S39" s="35">
        <f t="shared" si="5"/>
        <v>13.271635118069819</v>
      </c>
      <c r="T39" s="35">
        <f t="shared" si="5"/>
        <v>14.827817950333404</v>
      </c>
    </row>
    <row r="40" spans="1:20" ht="18" customHeight="1" x14ac:dyDescent="0.15">
      <c r="A40" s="19" t="s">
        <v>67</v>
      </c>
      <c r="B40" s="35" t="e">
        <f t="shared" si="4"/>
        <v>#DIV/0!</v>
      </c>
      <c r="C40" s="35" t="e">
        <f t="shared" si="4"/>
        <v>#DIV/0!</v>
      </c>
      <c r="D40" s="35">
        <f t="shared" si="4"/>
        <v>0.57617377498671873</v>
      </c>
      <c r="E40" s="35">
        <f t="shared" si="4"/>
        <v>0.61640998200546315</v>
      </c>
      <c r="F40" s="35">
        <f t="shared" si="4"/>
        <v>0.52225179986914083</v>
      </c>
      <c r="G40" s="35">
        <f t="shared" si="4"/>
        <v>0.4465450107072888</v>
      </c>
      <c r="H40" s="35">
        <f t="shared" si="4"/>
        <v>0.67429079717604401</v>
      </c>
      <c r="I40" s="35">
        <f t="shared" si="4"/>
        <v>0.35797712533080234</v>
      </c>
      <c r="J40" s="35">
        <f t="shared" si="4"/>
        <v>0.53946875448653109</v>
      </c>
      <c r="K40" s="35">
        <f t="shared" si="4"/>
        <v>0.82909318417156896</v>
      </c>
      <c r="L40" s="35">
        <f t="shared" si="4"/>
        <v>0.54931154792957715</v>
      </c>
      <c r="M40" s="35">
        <f t="shared" si="5"/>
        <v>0.54852691534838294</v>
      </c>
      <c r="N40" s="35">
        <f t="shared" si="5"/>
        <v>0.56880917806836095</v>
      </c>
      <c r="O40" s="35">
        <f t="shared" si="5"/>
        <v>0.51232767516893951</v>
      </c>
      <c r="P40" s="35">
        <f t="shared" si="5"/>
        <v>0.51359803791470093</v>
      </c>
      <c r="Q40" s="35">
        <f t="shared" si="5"/>
        <v>0.57255538742914547</v>
      </c>
      <c r="R40" s="35">
        <f t="shared" si="5"/>
        <v>0.63689170130069828</v>
      </c>
      <c r="S40" s="35">
        <f t="shared" si="5"/>
        <v>0.54407960041339709</v>
      </c>
      <c r="T40" s="35">
        <f t="shared" si="5"/>
        <v>0.52756200612754645</v>
      </c>
    </row>
    <row r="41" spans="1:20" ht="18" customHeight="1" x14ac:dyDescent="0.15">
      <c r="A41" s="19" t="s">
        <v>68</v>
      </c>
      <c r="B41" s="35" t="e">
        <f t="shared" si="4"/>
        <v>#DIV/0!</v>
      </c>
      <c r="C41" s="35" t="e">
        <f t="shared" si="4"/>
        <v>#DIV/0!</v>
      </c>
      <c r="D41" s="35">
        <f t="shared" si="4"/>
        <v>13.492359223491837</v>
      </c>
      <c r="E41" s="35">
        <f t="shared" si="4"/>
        <v>12.570888550382545</v>
      </c>
      <c r="F41" s="35">
        <f t="shared" si="4"/>
        <v>11.962265604142466</v>
      </c>
      <c r="G41" s="35">
        <f t="shared" si="4"/>
        <v>13.147976672713169</v>
      </c>
      <c r="H41" s="35">
        <f t="shared" si="4"/>
        <v>13.054798919052818</v>
      </c>
      <c r="I41" s="35">
        <f t="shared" si="4"/>
        <v>13.613337921829464</v>
      </c>
      <c r="J41" s="35">
        <f t="shared" si="4"/>
        <v>11.554975786564787</v>
      </c>
      <c r="K41" s="35">
        <f t="shared" si="4"/>
        <v>12.600058359306669</v>
      </c>
      <c r="L41" s="35">
        <f t="shared" si="4"/>
        <v>13.734885240517078</v>
      </c>
      <c r="M41" s="35">
        <f t="shared" si="5"/>
        <v>12.816178482431544</v>
      </c>
      <c r="N41" s="35">
        <f t="shared" si="5"/>
        <v>13.049583465878008</v>
      </c>
      <c r="O41" s="35">
        <f t="shared" si="5"/>
        <v>12.035748255469395</v>
      </c>
      <c r="P41" s="35">
        <f t="shared" si="5"/>
        <v>12.013913789841917</v>
      </c>
      <c r="Q41" s="35">
        <f t="shared" si="5"/>
        <v>11.783036528743606</v>
      </c>
      <c r="R41" s="35">
        <f t="shared" si="5"/>
        <v>12.667477944865036</v>
      </c>
      <c r="S41" s="35">
        <f t="shared" si="5"/>
        <v>11.913041502123383</v>
      </c>
      <c r="T41" s="35">
        <f t="shared" si="5"/>
        <v>11.709196794798141</v>
      </c>
    </row>
    <row r="42" spans="1:20" ht="18" customHeight="1" x14ac:dyDescent="0.15">
      <c r="A42" s="19" t="s">
        <v>69</v>
      </c>
      <c r="B42" s="35" t="e">
        <f t="shared" si="4"/>
        <v>#DIV/0!</v>
      </c>
      <c r="C42" s="35" t="e">
        <f t="shared" si="4"/>
        <v>#DIV/0!</v>
      </c>
      <c r="D42" s="35">
        <f t="shared" si="4"/>
        <v>9.0169455830104432</v>
      </c>
      <c r="E42" s="35">
        <f t="shared" si="4"/>
        <v>7.4502992616630053</v>
      </c>
      <c r="F42" s="35">
        <f t="shared" si="4"/>
        <v>6.9229467532001072</v>
      </c>
      <c r="G42" s="35">
        <f t="shared" si="4"/>
        <v>7.8416435456192968</v>
      </c>
      <c r="H42" s="35">
        <f t="shared" si="4"/>
        <v>7.0747996899839416</v>
      </c>
      <c r="I42" s="35">
        <f t="shared" si="4"/>
        <v>6.7320999918838913</v>
      </c>
      <c r="J42" s="35">
        <f t="shared" si="4"/>
        <v>5.546218221707603</v>
      </c>
      <c r="K42" s="35">
        <f t="shared" si="4"/>
        <v>7.2139038281418015</v>
      </c>
      <c r="L42" s="35">
        <f t="shared" si="4"/>
        <v>6.7920282474129543</v>
      </c>
      <c r="M42" s="35">
        <f t="shared" si="5"/>
        <v>6.9403521340162815</v>
      </c>
      <c r="N42" s="35">
        <f t="shared" si="5"/>
        <v>7.2223649342023828</v>
      </c>
      <c r="O42" s="35">
        <f t="shared" si="5"/>
        <v>6.5903921005769899</v>
      </c>
      <c r="P42" s="35">
        <f t="shared" si="5"/>
        <v>6.7843277872048464</v>
      </c>
      <c r="Q42" s="35">
        <f t="shared" si="5"/>
        <v>6.6867755247181053</v>
      </c>
      <c r="R42" s="35">
        <f t="shared" si="5"/>
        <v>7.7308840857537389</v>
      </c>
      <c r="S42" s="35">
        <f t="shared" si="5"/>
        <v>7.2414125971023422</v>
      </c>
      <c r="T42" s="35">
        <f t="shared" si="5"/>
        <v>6.9234102965297541</v>
      </c>
    </row>
    <row r="43" spans="1:20" ht="18" customHeight="1" x14ac:dyDescent="0.15">
      <c r="A43" s="19" t="s">
        <v>70</v>
      </c>
      <c r="B43" s="35" t="e">
        <f t="shared" si="4"/>
        <v>#DIV/0!</v>
      </c>
      <c r="C43" s="35" t="e">
        <f t="shared" si="4"/>
        <v>#DIV/0!</v>
      </c>
      <c r="D43" s="35">
        <f t="shared" si="4"/>
        <v>7.1517586767843184</v>
      </c>
      <c r="E43" s="35">
        <f t="shared" si="4"/>
        <v>8.1647729969750191</v>
      </c>
      <c r="F43" s="35">
        <f t="shared" si="4"/>
        <v>6.209627221671524</v>
      </c>
      <c r="G43" s="35">
        <f t="shared" si="4"/>
        <v>7.9135600616861383</v>
      </c>
      <c r="H43" s="35">
        <f t="shared" si="4"/>
        <v>8.6665572231452312</v>
      </c>
      <c r="I43" s="35">
        <f t="shared" si="4"/>
        <v>7.0018986025052206</v>
      </c>
      <c r="J43" s="35">
        <f t="shared" si="4"/>
        <v>7.9817461869785653</v>
      </c>
      <c r="K43" s="35">
        <f t="shared" si="4"/>
        <v>11.263180183805993</v>
      </c>
      <c r="L43" s="35">
        <f t="shared" si="4"/>
        <v>10.159634223257292</v>
      </c>
      <c r="M43" s="35">
        <f t="shared" si="5"/>
        <v>11.94961591531602</v>
      </c>
      <c r="N43" s="35">
        <f t="shared" si="5"/>
        <v>12.523708304994283</v>
      </c>
      <c r="O43" s="35">
        <f t="shared" si="5"/>
        <v>10.927604560242081</v>
      </c>
      <c r="P43" s="35">
        <f t="shared" si="5"/>
        <v>12.325223543894223</v>
      </c>
      <c r="Q43" s="35">
        <f t="shared" si="5"/>
        <v>10.469143139675746</v>
      </c>
      <c r="R43" s="35">
        <f t="shared" si="5"/>
        <v>9.7384397736546831</v>
      </c>
      <c r="S43" s="35">
        <f t="shared" si="5"/>
        <v>10.82992779728448</v>
      </c>
      <c r="T43" s="35">
        <f t="shared" si="5"/>
        <v>11.33216298687428</v>
      </c>
    </row>
    <row r="44" spans="1:20" ht="18" customHeight="1" x14ac:dyDescent="0.15">
      <c r="A44" s="19" t="s">
        <v>71</v>
      </c>
      <c r="B44" s="35" t="e">
        <f t="shared" si="4"/>
        <v>#DIV/0!</v>
      </c>
      <c r="C44" s="35" t="e">
        <f t="shared" si="4"/>
        <v>#DIV/0!</v>
      </c>
      <c r="D44" s="35">
        <f t="shared" si="4"/>
        <v>6.5883521063966857</v>
      </c>
      <c r="E44" s="35">
        <f t="shared" si="4"/>
        <v>5.4152983770394885</v>
      </c>
      <c r="F44" s="35">
        <f t="shared" si="4"/>
        <v>5.5302629440056759</v>
      </c>
      <c r="G44" s="35">
        <f t="shared" si="4"/>
        <v>5.6009629385155986</v>
      </c>
      <c r="H44" s="35">
        <f t="shared" si="4"/>
        <v>4.9752842221510427</v>
      </c>
      <c r="I44" s="35">
        <f t="shared" si="4"/>
        <v>2.1104010598433698</v>
      </c>
      <c r="J44" s="35">
        <f t="shared" si="4"/>
        <v>0.14953307023369267</v>
      </c>
      <c r="K44" s="35">
        <f t="shared" si="4"/>
        <v>0.21335085342185847</v>
      </c>
      <c r="L44" s="35">
        <f t="shared" si="4"/>
        <v>3.3175510289654784</v>
      </c>
      <c r="M44" s="35">
        <f t="shared" si="5"/>
        <v>3.9273247347006026</v>
      </c>
      <c r="N44" s="35">
        <f t="shared" si="5"/>
        <v>2.9338308456765461</v>
      </c>
      <c r="O44" s="35">
        <f t="shared" si="5"/>
        <v>8.5217393452234232E-3</v>
      </c>
      <c r="P44" s="35">
        <f t="shared" si="5"/>
        <v>4.6304008402483481E-3</v>
      </c>
      <c r="Q44" s="35">
        <f t="shared" si="5"/>
        <v>1.415681013499708</v>
      </c>
      <c r="R44" s="35">
        <f t="shared" si="5"/>
        <v>6.405114392611658</v>
      </c>
      <c r="S44" s="35">
        <f t="shared" si="5"/>
        <v>7.2596973077692084</v>
      </c>
      <c r="T44" s="35">
        <f t="shared" si="5"/>
        <v>0.33643283643090854</v>
      </c>
    </row>
    <row r="45" spans="1:20" ht="18" customHeight="1" x14ac:dyDescent="0.15">
      <c r="A45" s="19" t="s">
        <v>72</v>
      </c>
      <c r="B45" s="35" t="e">
        <f t="shared" si="4"/>
        <v>#DIV/0!</v>
      </c>
      <c r="C45" s="35" t="e">
        <f t="shared" si="4"/>
        <v>#DIV/0!</v>
      </c>
      <c r="D45" s="35">
        <f t="shared" si="4"/>
        <v>1.9297686243574311E-2</v>
      </c>
      <c r="E45" s="35">
        <f t="shared" si="4"/>
        <v>0</v>
      </c>
      <c r="F45" s="35">
        <f t="shared" si="4"/>
        <v>0</v>
      </c>
      <c r="G45" s="35">
        <f t="shared" si="4"/>
        <v>0</v>
      </c>
      <c r="H45" s="35">
        <f t="shared" si="4"/>
        <v>1.0370393270749641E-3</v>
      </c>
      <c r="I45" s="35">
        <f t="shared" si="4"/>
        <v>0</v>
      </c>
      <c r="J45" s="35">
        <f t="shared" si="4"/>
        <v>0</v>
      </c>
      <c r="K45" s="35">
        <f t="shared" si="4"/>
        <v>4.7956446692904988E-3</v>
      </c>
      <c r="L45" s="35">
        <f t="shared" si="4"/>
        <v>4.5425082682386073E-3</v>
      </c>
      <c r="M45" s="35">
        <f t="shared" si="5"/>
        <v>4.7808319530213382E-3</v>
      </c>
      <c r="N45" s="35">
        <f t="shared" si="5"/>
        <v>4.9436866554495688E-3</v>
      </c>
      <c r="O45" s="35">
        <f t="shared" si="5"/>
        <v>0.3511027183642777</v>
      </c>
      <c r="P45" s="35">
        <f t="shared" si="5"/>
        <v>0.15434669467494494</v>
      </c>
      <c r="Q45" s="35">
        <f t="shared" si="5"/>
        <v>0</v>
      </c>
      <c r="R45" s="35">
        <f t="shared" si="5"/>
        <v>0</v>
      </c>
      <c r="S45" s="35">
        <f t="shared" si="5"/>
        <v>0</v>
      </c>
      <c r="T45" s="35">
        <f t="shared" si="5"/>
        <v>0</v>
      </c>
    </row>
    <row r="46" spans="1:20" ht="18" customHeight="1" x14ac:dyDescent="0.15">
      <c r="A46" s="19" t="s">
        <v>80</v>
      </c>
      <c r="B46" s="35" t="e">
        <f t="shared" si="4"/>
        <v>#DIV/0!</v>
      </c>
      <c r="C46" s="35" t="e">
        <f t="shared" si="4"/>
        <v>#DIV/0!</v>
      </c>
      <c r="D46" s="35">
        <f t="shared" si="4"/>
        <v>0</v>
      </c>
      <c r="E46" s="35">
        <f t="shared" si="4"/>
        <v>0</v>
      </c>
      <c r="F46" s="35">
        <f t="shared" si="4"/>
        <v>0</v>
      </c>
      <c r="G46" s="35">
        <f t="shared" si="4"/>
        <v>0</v>
      </c>
      <c r="H46" s="35">
        <f t="shared" si="4"/>
        <v>0</v>
      </c>
      <c r="I46" s="35">
        <f t="shared" si="4"/>
        <v>0</v>
      </c>
      <c r="J46" s="35">
        <f t="shared" si="4"/>
        <v>0</v>
      </c>
      <c r="K46" s="35">
        <f t="shared" si="4"/>
        <v>0</v>
      </c>
      <c r="L46" s="35">
        <f t="shared" si="4"/>
        <v>0</v>
      </c>
      <c r="M46" s="35">
        <f t="shared" si="5"/>
        <v>0</v>
      </c>
      <c r="N46" s="35">
        <f t="shared" si="5"/>
        <v>0</v>
      </c>
      <c r="O46" s="35">
        <f t="shared" si="5"/>
        <v>1.7643352681621995E-5</v>
      </c>
      <c r="P46" s="35">
        <f t="shared" si="5"/>
        <v>1.8822767643285967E-5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</row>
    <row r="47" spans="1:20" ht="18" customHeight="1" x14ac:dyDescent="0.15">
      <c r="A47" s="19" t="s">
        <v>73</v>
      </c>
      <c r="B47" s="35" t="e">
        <f t="shared" si="4"/>
        <v>#DIV/0!</v>
      </c>
      <c r="C47" s="35" t="e">
        <f t="shared" si="4"/>
        <v>#DIV/0!</v>
      </c>
      <c r="D47" s="35">
        <f t="shared" si="4"/>
        <v>30.556485163717369</v>
      </c>
      <c r="E47" s="35">
        <f t="shared" si="4"/>
        <v>29.358475340580053</v>
      </c>
      <c r="F47" s="35">
        <f t="shared" si="4"/>
        <v>34.709712202377759</v>
      </c>
      <c r="G47" s="35">
        <f t="shared" si="4"/>
        <v>25.002384555843765</v>
      </c>
      <c r="H47" s="35">
        <f t="shared" si="4"/>
        <v>25.056239816714061</v>
      </c>
      <c r="I47" s="35">
        <f t="shared" si="4"/>
        <v>33.017129952377225</v>
      </c>
      <c r="J47" s="35">
        <f t="shared" si="4"/>
        <v>41.556986327316899</v>
      </c>
      <c r="K47" s="35">
        <f t="shared" si="4"/>
        <v>25.454581002680765</v>
      </c>
      <c r="L47" s="35">
        <f t="shared" si="4"/>
        <v>24.182514487980697</v>
      </c>
      <c r="M47" s="35">
        <f t="shared" si="5"/>
        <v>23.557218467838975</v>
      </c>
      <c r="N47" s="35">
        <f t="shared" si="5"/>
        <v>20.902173377752991</v>
      </c>
      <c r="O47" s="35">
        <f t="shared" si="5"/>
        <v>29.430364950985883</v>
      </c>
      <c r="P47" s="35">
        <f t="shared" si="5"/>
        <v>22.932794249268028</v>
      </c>
      <c r="Q47" s="35">
        <f t="shared" si="5"/>
        <v>17.2784906917787</v>
      </c>
      <c r="R47" s="35">
        <f t="shared" si="5"/>
        <v>11.410069030940409</v>
      </c>
      <c r="S47" s="35">
        <f t="shared" si="5"/>
        <v>13.619920285333222</v>
      </c>
      <c r="T47" s="35">
        <f t="shared" si="5"/>
        <v>21.919589255432932</v>
      </c>
    </row>
    <row r="48" spans="1:20" ht="18" customHeight="1" x14ac:dyDescent="0.15">
      <c r="A48" s="19" t="s">
        <v>74</v>
      </c>
      <c r="B48" s="35" t="e">
        <f t="shared" si="4"/>
        <v>#DIV/0!</v>
      </c>
      <c r="C48" s="35" t="e">
        <f t="shared" si="4"/>
        <v>#DIV/0!</v>
      </c>
      <c r="D48" s="35">
        <f t="shared" si="4"/>
        <v>7.3753994270801675</v>
      </c>
      <c r="E48" s="35">
        <f t="shared" si="4"/>
        <v>5.9267186508844079</v>
      </c>
      <c r="F48" s="35">
        <f t="shared" si="4"/>
        <v>13.135351122134123</v>
      </c>
      <c r="G48" s="35">
        <f t="shared" si="4"/>
        <v>8.3019050279942643</v>
      </c>
      <c r="H48" s="35">
        <f t="shared" si="4"/>
        <v>4.0695379872397197</v>
      </c>
      <c r="I48" s="35">
        <f t="shared" si="4"/>
        <v>3.0503811913243402</v>
      </c>
      <c r="J48" s="35">
        <f t="shared" si="4"/>
        <v>4.1314384908901234</v>
      </c>
      <c r="K48" s="35">
        <f t="shared" si="4"/>
        <v>5.5774454191079883</v>
      </c>
      <c r="L48" s="35">
        <f t="shared" si="4"/>
        <v>5.1907591404875513</v>
      </c>
      <c r="M48" s="35">
        <f t="shared" si="5"/>
        <v>4.1128394022930346</v>
      </c>
      <c r="N48" s="35">
        <f t="shared" si="5"/>
        <v>5.25645089312453</v>
      </c>
      <c r="O48" s="35">
        <f t="shared" si="5"/>
        <v>14.602397343475673</v>
      </c>
      <c r="P48" s="35">
        <f t="shared" si="5"/>
        <v>5.5326325616939735</v>
      </c>
      <c r="Q48" s="35">
        <f t="shared" si="5"/>
        <v>5.6747222287842636</v>
      </c>
      <c r="R48" s="35">
        <f t="shared" si="5"/>
        <v>3.2478960950856797</v>
      </c>
      <c r="S48" s="35">
        <f t="shared" si="5"/>
        <v>5.350435757805351</v>
      </c>
      <c r="T48" s="35">
        <f t="shared" si="5"/>
        <v>9.9069647824165781</v>
      </c>
    </row>
    <row r="49" spans="1:20" ht="18" customHeight="1" x14ac:dyDescent="0.15">
      <c r="A49" s="19" t="s">
        <v>75</v>
      </c>
      <c r="B49" s="35" t="e">
        <f t="shared" si="4"/>
        <v>#DIV/0!</v>
      </c>
      <c r="C49" s="35" t="e">
        <f t="shared" si="4"/>
        <v>#DIV/0!</v>
      </c>
      <c r="D49" s="35">
        <f t="shared" si="4"/>
        <v>22.362402864734744</v>
      </c>
      <c r="E49" s="35">
        <f t="shared" si="4"/>
        <v>21.497149786180021</v>
      </c>
      <c r="F49" s="35">
        <f t="shared" si="4"/>
        <v>17.86101896125065</v>
      </c>
      <c r="G49" s="35">
        <f t="shared" si="4"/>
        <v>14.392672618630598</v>
      </c>
      <c r="H49" s="35">
        <f t="shared" si="4"/>
        <v>13.890280847859874</v>
      </c>
      <c r="I49" s="35">
        <f t="shared" si="4"/>
        <v>24.975465604176996</v>
      </c>
      <c r="J49" s="35">
        <f t="shared" si="4"/>
        <v>32.913342531904583</v>
      </c>
      <c r="K49" s="35">
        <f t="shared" si="4"/>
        <v>13.770564554357343</v>
      </c>
      <c r="L49" s="35">
        <f t="shared" si="4"/>
        <v>11.743746625877272</v>
      </c>
      <c r="M49" s="35">
        <f t="shared" si="4"/>
        <v>13.196567215555207</v>
      </c>
      <c r="N49" s="35">
        <f t="shared" si="4"/>
        <v>11.285447897060275</v>
      </c>
      <c r="O49" s="35">
        <f t="shared" si="4"/>
        <v>11.599675150590425</v>
      </c>
      <c r="P49" s="35">
        <f t="shared" si="4"/>
        <v>14.770696338877579</v>
      </c>
      <c r="Q49" s="35">
        <f t="shared" si="4"/>
        <v>9.4955917586837568</v>
      </c>
      <c r="R49" s="35">
        <f t="shared" ref="Q49:T51" si="6">R20/R$23*100</f>
        <v>6.5497087184501019</v>
      </c>
      <c r="S49" s="35">
        <f t="shared" si="6"/>
        <v>6.5576436449580378</v>
      </c>
      <c r="T49" s="35">
        <f t="shared" si="6"/>
        <v>11.110650564056613</v>
      </c>
    </row>
    <row r="50" spans="1:20" ht="18" customHeight="1" x14ac:dyDescent="0.15">
      <c r="A50" s="19" t="s">
        <v>76</v>
      </c>
      <c r="B50" s="35" t="e">
        <f t="shared" ref="B50:P51" si="7">B21/B$23*100</f>
        <v>#DIV/0!</v>
      </c>
      <c r="C50" s="35" t="e">
        <f t="shared" si="7"/>
        <v>#DIV/0!</v>
      </c>
      <c r="D50" s="35">
        <f t="shared" si="7"/>
        <v>0</v>
      </c>
      <c r="E50" s="35">
        <f t="shared" si="7"/>
        <v>0</v>
      </c>
      <c r="F50" s="35">
        <f t="shared" si="7"/>
        <v>0</v>
      </c>
      <c r="G50" s="35">
        <f t="shared" si="7"/>
        <v>0</v>
      </c>
      <c r="H50" s="35">
        <f t="shared" si="7"/>
        <v>0</v>
      </c>
      <c r="I50" s="35">
        <f t="shared" si="7"/>
        <v>0</v>
      </c>
      <c r="J50" s="35">
        <f t="shared" si="7"/>
        <v>0</v>
      </c>
      <c r="K50" s="35">
        <f t="shared" si="7"/>
        <v>0</v>
      </c>
      <c r="L50" s="35">
        <f t="shared" si="7"/>
        <v>0</v>
      </c>
      <c r="M50" s="35">
        <f t="shared" si="7"/>
        <v>0</v>
      </c>
      <c r="N50" s="35">
        <f t="shared" si="7"/>
        <v>0</v>
      </c>
      <c r="O50" s="35">
        <f t="shared" si="7"/>
        <v>1.7643352681621995E-5</v>
      </c>
      <c r="P50" s="35">
        <f t="shared" si="7"/>
        <v>1.8822767643285967E-5</v>
      </c>
      <c r="Q50" s="35">
        <f t="shared" si="6"/>
        <v>2.0722236244268745E-5</v>
      </c>
      <c r="R50" s="35">
        <f t="shared" si="6"/>
        <v>2.168806447254302E-5</v>
      </c>
      <c r="S50" s="35">
        <f t="shared" si="6"/>
        <v>2.0849156974762307E-5</v>
      </c>
      <c r="T50" s="35">
        <f t="shared" si="6"/>
        <v>1.9278713909283626E-5</v>
      </c>
    </row>
    <row r="51" spans="1:20" ht="18" customHeight="1" x14ac:dyDescent="0.15">
      <c r="A51" s="19" t="s">
        <v>77</v>
      </c>
      <c r="B51" s="35" t="e">
        <f t="shared" si="7"/>
        <v>#DIV/0!</v>
      </c>
      <c r="C51" s="35" t="e">
        <f t="shared" si="7"/>
        <v>#DIV/0!</v>
      </c>
      <c r="D51" s="35">
        <f t="shared" si="7"/>
        <v>0</v>
      </c>
      <c r="E51" s="35">
        <f t="shared" si="7"/>
        <v>0</v>
      </c>
      <c r="F51" s="35">
        <f t="shared" si="7"/>
        <v>0</v>
      </c>
      <c r="G51" s="35">
        <f t="shared" si="7"/>
        <v>0</v>
      </c>
      <c r="H51" s="35">
        <f t="shared" si="7"/>
        <v>0</v>
      </c>
      <c r="I51" s="35">
        <f t="shared" si="7"/>
        <v>0</v>
      </c>
      <c r="J51" s="35">
        <f t="shared" si="7"/>
        <v>0</v>
      </c>
      <c r="K51" s="35">
        <f t="shared" si="7"/>
        <v>0</v>
      </c>
      <c r="L51" s="35">
        <f t="shared" si="7"/>
        <v>0</v>
      </c>
      <c r="M51" s="35">
        <f t="shared" si="7"/>
        <v>0</v>
      </c>
      <c r="N51" s="35">
        <f t="shared" si="7"/>
        <v>0</v>
      </c>
      <c r="O51" s="35">
        <f t="shared" si="7"/>
        <v>1.7643352681621995E-5</v>
      </c>
      <c r="P51" s="35">
        <f t="shared" si="7"/>
        <v>1.8822767643285967E-5</v>
      </c>
      <c r="Q51" s="35">
        <f t="shared" si="6"/>
        <v>2.0722236244268745E-5</v>
      </c>
      <c r="R51" s="35">
        <f t="shared" si="6"/>
        <v>2.168806447254302E-5</v>
      </c>
      <c r="S51" s="35">
        <f t="shared" si="6"/>
        <v>2.0849156974762307E-5</v>
      </c>
      <c r="T51" s="35">
        <f t="shared" si="6"/>
        <v>1.9278713909283626E-5</v>
      </c>
    </row>
    <row r="52" spans="1:20" ht="18" customHeight="1" x14ac:dyDescent="0.15">
      <c r="A52" s="19" t="s">
        <v>59</v>
      </c>
      <c r="B52" s="35" t="e">
        <f t="shared" ref="B52:T52" si="8">SUM(B33:B51)-B34-B37-B38-B42-B48-B49</f>
        <v>#DIV/0!</v>
      </c>
      <c r="C52" s="26" t="e">
        <f t="shared" si="8"/>
        <v>#DIV/0!</v>
      </c>
      <c r="D52" s="26">
        <f t="shared" si="8"/>
        <v>99.999999999999972</v>
      </c>
      <c r="E52" s="26">
        <f t="shared" si="8"/>
        <v>100</v>
      </c>
      <c r="F52" s="26">
        <f t="shared" si="8"/>
        <v>99.999999999999986</v>
      </c>
      <c r="G52" s="26">
        <f t="shared" si="8"/>
        <v>99.999999999999986</v>
      </c>
      <c r="H52" s="26">
        <f t="shared" si="8"/>
        <v>100.00000000000001</v>
      </c>
      <c r="I52" s="26">
        <f t="shared" si="8"/>
        <v>100</v>
      </c>
      <c r="J52" s="27">
        <f t="shared" si="8"/>
        <v>99.999999999999972</v>
      </c>
      <c r="K52" s="36">
        <f t="shared" si="8"/>
        <v>100</v>
      </c>
      <c r="L52" s="37">
        <f t="shared" si="8"/>
        <v>99.999999999999972</v>
      </c>
      <c r="M52" s="37">
        <f t="shared" si="8"/>
        <v>100.00000000000001</v>
      </c>
      <c r="N52" s="37">
        <f t="shared" si="8"/>
        <v>100.00000000000001</v>
      </c>
      <c r="O52" s="37">
        <f t="shared" si="8"/>
        <v>100</v>
      </c>
      <c r="P52" s="37">
        <f t="shared" si="8"/>
        <v>100.00000000000003</v>
      </c>
      <c r="Q52" s="37">
        <f t="shared" si="8"/>
        <v>100.00000000000007</v>
      </c>
      <c r="R52" s="37">
        <f t="shared" si="8"/>
        <v>99.999999999999986</v>
      </c>
      <c r="S52" s="37">
        <f t="shared" si="8"/>
        <v>99.999999999999986</v>
      </c>
      <c r="T52" s="37">
        <f t="shared" si="8"/>
        <v>100.00000000000003</v>
      </c>
    </row>
    <row r="53" spans="1:20" ht="18" customHeight="1" x14ac:dyDescent="0.15">
      <c r="A53" s="19" t="s">
        <v>78</v>
      </c>
      <c r="B53" s="35" t="e">
        <f t="shared" ref="B53:S53" si="9">SUM(B33:B36)-B34</f>
        <v>#DIV/0!</v>
      </c>
      <c r="C53" s="26" t="e">
        <f t="shared" si="9"/>
        <v>#DIV/0!</v>
      </c>
      <c r="D53" s="26">
        <f t="shared" si="9"/>
        <v>33.5596932345792</v>
      </c>
      <c r="E53" s="26">
        <f t="shared" si="9"/>
        <v>34.159478201581962</v>
      </c>
      <c r="F53" s="26">
        <f t="shared" si="9"/>
        <v>30.101610264040048</v>
      </c>
      <c r="G53" s="26">
        <f t="shared" si="9"/>
        <v>34.02111239319089</v>
      </c>
      <c r="H53" s="26">
        <f t="shared" si="9"/>
        <v>32.52509488420673</v>
      </c>
      <c r="I53" s="26">
        <f t="shared" si="9"/>
        <v>29.882504255641145</v>
      </c>
      <c r="J53" s="27">
        <f t="shared" si="9"/>
        <v>25.215227740806085</v>
      </c>
      <c r="K53" s="36">
        <f t="shared" si="9"/>
        <v>32.704249273183166</v>
      </c>
      <c r="L53" s="37">
        <f t="shared" si="9"/>
        <v>31.078129395095146</v>
      </c>
      <c r="M53" s="37">
        <f t="shared" si="9"/>
        <v>33.450727274866949</v>
      </c>
      <c r="N53" s="37">
        <f t="shared" si="9"/>
        <v>35.184503139526242</v>
      </c>
      <c r="O53" s="37">
        <f t="shared" si="9"/>
        <v>33.233530768330958</v>
      </c>
      <c r="P53" s="37">
        <f t="shared" si="9"/>
        <v>38.193936621859066</v>
      </c>
      <c r="Q53" s="37">
        <f t="shared" si="9"/>
        <v>42.915171039265744</v>
      </c>
      <c r="R53" s="37">
        <f t="shared" si="9"/>
        <v>44.732630625585713</v>
      </c>
      <c r="S53" s="37">
        <f t="shared" si="9"/>
        <v>42.561656690692544</v>
      </c>
      <c r="T53" s="37">
        <f>SUM(T33:T36)-T34</f>
        <v>39.347199612574968</v>
      </c>
    </row>
    <row r="54" spans="1:20" ht="18" customHeight="1" x14ac:dyDescent="0.15">
      <c r="A54" s="19" t="s">
        <v>79</v>
      </c>
      <c r="B54" s="35" t="e">
        <f t="shared" ref="B54:R54" si="10">+B47+B50+B51</f>
        <v>#DIV/0!</v>
      </c>
      <c r="C54" s="26" t="e">
        <f t="shared" si="10"/>
        <v>#DIV/0!</v>
      </c>
      <c r="D54" s="26">
        <f t="shared" si="10"/>
        <v>30.556485163717369</v>
      </c>
      <c r="E54" s="26">
        <f t="shared" si="10"/>
        <v>29.358475340580053</v>
      </c>
      <c r="F54" s="26">
        <f t="shared" si="10"/>
        <v>34.709712202377759</v>
      </c>
      <c r="G54" s="26">
        <f t="shared" si="10"/>
        <v>25.002384555843765</v>
      </c>
      <c r="H54" s="26">
        <f t="shared" si="10"/>
        <v>25.056239816714061</v>
      </c>
      <c r="I54" s="26">
        <f t="shared" si="10"/>
        <v>33.017129952377225</v>
      </c>
      <c r="J54" s="27">
        <f t="shared" si="10"/>
        <v>41.556986327316899</v>
      </c>
      <c r="K54" s="36">
        <f t="shared" si="10"/>
        <v>25.454581002680765</v>
      </c>
      <c r="L54" s="37">
        <f t="shared" si="10"/>
        <v>24.182514487980697</v>
      </c>
      <c r="M54" s="37">
        <f t="shared" si="10"/>
        <v>23.557218467838975</v>
      </c>
      <c r="N54" s="37">
        <f t="shared" si="10"/>
        <v>20.902173377752991</v>
      </c>
      <c r="O54" s="37">
        <f t="shared" si="10"/>
        <v>29.430400237691245</v>
      </c>
      <c r="P54" s="37">
        <f t="shared" si="10"/>
        <v>22.932831894803314</v>
      </c>
      <c r="Q54" s="37">
        <f t="shared" si="10"/>
        <v>17.278532136251187</v>
      </c>
      <c r="R54" s="37">
        <f t="shared" si="10"/>
        <v>11.410112407069356</v>
      </c>
      <c r="S54" s="37">
        <f>+S47+S50+S51</f>
        <v>13.619961983647173</v>
      </c>
      <c r="T54" s="37">
        <f>+T47+T50+T51</f>
        <v>21.919627812860753</v>
      </c>
    </row>
    <row r="55" spans="1:20" ht="18" customHeight="1" x14ac:dyDescent="0.15"/>
    <row r="56" spans="1:20" ht="18" customHeight="1" x14ac:dyDescent="0.15"/>
    <row r="57" spans="1:20" ht="18" customHeight="1" x14ac:dyDescent="0.15"/>
    <row r="58" spans="1:20" ht="18" customHeight="1" x14ac:dyDescent="0.15"/>
    <row r="59" spans="1:20" ht="18" customHeight="1" x14ac:dyDescent="0.15"/>
    <row r="60" spans="1:20" ht="18" customHeight="1" x14ac:dyDescent="0.15"/>
    <row r="61" spans="1:20" ht="18" customHeight="1" x14ac:dyDescent="0.15"/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F381"/>
  <sheetViews>
    <sheetView view="pageBreakPreview" zoomScaleNormal="100" zoomScaleSheetLayoutView="100" workbookViewId="0">
      <pane xSplit="1" ySplit="3" topLeftCell="I28" activePane="bottomRight" state="frozen"/>
      <selection pane="topRight" activeCell="B1" sqref="B1"/>
      <selection pane="bottomLeft" activeCell="A2" sqref="A2"/>
      <selection pane="bottomRight" activeCell="M30" sqref="M30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9.77734375" style="22" customWidth="1"/>
    <col min="10" max="11" width="9.77734375" style="25" customWidth="1"/>
    <col min="12" max="25" width="9.77734375" style="22" customWidth="1"/>
    <col min="26" max="32" width="9.77734375" style="18" customWidth="1"/>
    <col min="33" max="33" width="9.77734375" style="22" customWidth="1"/>
    <col min="34" max="16384" width="9" style="22"/>
  </cols>
  <sheetData>
    <row r="1" spans="1:32" ht="15" customHeight="1" x14ac:dyDescent="0.2">
      <c r="A1" s="38" t="s">
        <v>101</v>
      </c>
      <c r="K1" s="39" t="str">
        <f>財政指標!$L$1</f>
        <v>真岡市</v>
      </c>
      <c r="U1" s="39" t="str">
        <f>財政指標!$L$1</f>
        <v>真岡市</v>
      </c>
      <c r="W1" s="39"/>
      <c r="AE1" s="34" t="str">
        <f>財政指標!$L$1</f>
        <v>真岡市</v>
      </c>
    </row>
    <row r="2" spans="1:32" ht="15" customHeight="1" x14ac:dyDescent="0.15">
      <c r="K2" s="22"/>
      <c r="L2" s="22" t="s">
        <v>169</v>
      </c>
      <c r="V2" s="22" t="s">
        <v>169</v>
      </c>
      <c r="AF2" s="18" t="s">
        <v>169</v>
      </c>
    </row>
    <row r="3" spans="1:32" s="106" customFormat="1" ht="18" customHeight="1" x14ac:dyDescent="0.2">
      <c r="A3" s="105"/>
      <c r="B3" s="102" t="s">
        <v>10</v>
      </c>
      <c r="C3" s="102" t="s">
        <v>85</v>
      </c>
      <c r="D3" s="102" t="s">
        <v>86</v>
      </c>
      <c r="E3" s="102" t="s">
        <v>87</v>
      </c>
      <c r="F3" s="102" t="s">
        <v>88</v>
      </c>
      <c r="G3" s="102" t="s">
        <v>89</v>
      </c>
      <c r="H3" s="102" t="s">
        <v>90</v>
      </c>
      <c r="I3" s="102" t="s">
        <v>91</v>
      </c>
      <c r="J3" s="79" t="s">
        <v>165</v>
      </c>
      <c r="K3" s="79" t="s">
        <v>166</v>
      </c>
      <c r="L3" s="103" t="s">
        <v>83</v>
      </c>
      <c r="M3" s="103" t="s">
        <v>174</v>
      </c>
      <c r="N3" s="103" t="s">
        <v>182</v>
      </c>
      <c r="O3" s="76" t="s">
        <v>183</v>
      </c>
      <c r="P3" s="76" t="s">
        <v>184</v>
      </c>
      <c r="Q3" s="76" t="s">
        <v>187</v>
      </c>
      <c r="R3" s="76" t="s">
        <v>194</v>
      </c>
      <c r="S3" s="76" t="s">
        <v>195</v>
      </c>
      <c r="T3" s="76" t="s">
        <v>202</v>
      </c>
      <c r="U3" s="48" t="s">
        <v>255</v>
      </c>
      <c r="V3" s="48" t="s">
        <v>666</v>
      </c>
      <c r="W3" s="48" t="s">
        <v>669</v>
      </c>
      <c r="X3" s="48" t="s">
        <v>668</v>
      </c>
      <c r="Y3" s="80" t="s">
        <v>673</v>
      </c>
      <c r="Z3" s="80" t="s">
        <v>676</v>
      </c>
      <c r="AA3" s="80" t="s">
        <v>677</v>
      </c>
      <c r="AB3" s="80" t="s">
        <v>678</v>
      </c>
      <c r="AC3" s="80" t="s">
        <v>684</v>
      </c>
      <c r="AD3" s="80" t="s">
        <v>689</v>
      </c>
      <c r="AE3" s="80" t="str">
        <f>財政指標!AF3</f>
        <v>１８(H30)</v>
      </c>
      <c r="AF3" s="80" t="str">
        <f>財政指標!AG3</f>
        <v>１９(R１)</v>
      </c>
    </row>
    <row r="4" spans="1:32" ht="18" customHeight="1" x14ac:dyDescent="0.15">
      <c r="A4" s="24" t="s">
        <v>93</v>
      </c>
      <c r="B4" s="88">
        <f>目的・旧真岡市!B4+目的・旧二宮町!B4</f>
        <v>248377</v>
      </c>
      <c r="C4" s="88">
        <f>目的・旧真岡市!C4+目的・旧二宮町!C4</f>
        <v>275006</v>
      </c>
      <c r="D4" s="88">
        <f>目的・旧真岡市!D4+目的・旧二宮町!D4</f>
        <v>382614</v>
      </c>
      <c r="E4" s="88">
        <f>目的・旧真岡市!E4+目的・旧二宮町!E4</f>
        <v>394138</v>
      </c>
      <c r="F4" s="88">
        <f>目的・旧真岡市!F4+目的・旧二宮町!F4</f>
        <v>409077</v>
      </c>
      <c r="G4" s="88">
        <f>目的・旧真岡市!G4+目的・旧二宮町!G4</f>
        <v>404167</v>
      </c>
      <c r="H4" s="88">
        <f>目的・旧真岡市!H4+目的・旧二宮町!H4</f>
        <v>421059</v>
      </c>
      <c r="I4" s="88">
        <f>目的・旧真岡市!I4+目的・旧二宮町!I4</f>
        <v>433165</v>
      </c>
      <c r="J4" s="88">
        <f>目的・旧真岡市!J4+目的・旧二宮町!J4</f>
        <v>424074</v>
      </c>
      <c r="K4" s="88">
        <f>目的・旧真岡市!K4+目的・旧二宮町!K4</f>
        <v>428123</v>
      </c>
      <c r="L4" s="88">
        <f>目的・旧真岡市!L4+目的・旧二宮町!L4</f>
        <v>420568</v>
      </c>
      <c r="M4" s="88">
        <f>目的・旧真岡市!M4+目的・旧二宮町!M4</f>
        <v>426309</v>
      </c>
      <c r="N4" s="88">
        <f>目的・旧真岡市!N4+目的・旧二宮町!N4</f>
        <v>419481</v>
      </c>
      <c r="O4" s="88">
        <f>目的・旧真岡市!O4+目的・旧二宮町!O4</f>
        <v>412694</v>
      </c>
      <c r="P4" s="88">
        <f>目的・旧真岡市!P4+目的・旧二宮町!P4</f>
        <v>379086</v>
      </c>
      <c r="Q4" s="88">
        <f>目的・旧真岡市!Q4+目的・旧二宮町!Q4</f>
        <v>373784</v>
      </c>
      <c r="R4" s="88">
        <f>目的・旧真岡市!R4+目的・旧二宮町!R4</f>
        <v>364355</v>
      </c>
      <c r="S4" s="88">
        <f>目的・旧真岡市!S4+目的・旧二宮町!S4</f>
        <v>374485</v>
      </c>
      <c r="T4" s="88">
        <f>目的・旧真岡市!T4+目的・旧二宮町!T4</f>
        <v>340135</v>
      </c>
      <c r="U4" s="68">
        <v>330133</v>
      </c>
      <c r="V4" s="68">
        <v>286694</v>
      </c>
      <c r="W4" s="68">
        <v>289740</v>
      </c>
      <c r="X4" s="68">
        <v>360971</v>
      </c>
      <c r="Y4" s="68">
        <v>284024</v>
      </c>
      <c r="Z4" s="117">
        <v>306694</v>
      </c>
      <c r="AA4" s="117">
        <v>326652</v>
      </c>
      <c r="AB4" s="117">
        <v>313336</v>
      </c>
      <c r="AC4" s="132">
        <v>261141</v>
      </c>
      <c r="AD4" s="117">
        <v>262544</v>
      </c>
      <c r="AE4" s="117">
        <v>258643</v>
      </c>
      <c r="AF4" s="117">
        <v>261894</v>
      </c>
    </row>
    <row r="5" spans="1:32" ht="18" customHeight="1" x14ac:dyDescent="0.15">
      <c r="A5" s="24" t="s">
        <v>92</v>
      </c>
      <c r="B5" s="88">
        <f>目的・旧真岡市!B5+目的・旧二宮町!B5</f>
        <v>2681698</v>
      </c>
      <c r="C5" s="88">
        <f>目的・旧真岡市!C5+目的・旧二宮町!C5</f>
        <v>2511914</v>
      </c>
      <c r="D5" s="88">
        <f>目的・旧真岡市!D5+目的・旧二宮町!D5</f>
        <v>3313721</v>
      </c>
      <c r="E5" s="88">
        <f>目的・旧真岡市!E5+目的・旧二宮町!E5</f>
        <v>3415782</v>
      </c>
      <c r="F5" s="88">
        <f>目的・旧真岡市!F5+目的・旧二宮町!F5</f>
        <v>3576840</v>
      </c>
      <c r="G5" s="88">
        <f>目的・旧真岡市!G5+目的・旧二宮町!G5</f>
        <v>3156714</v>
      </c>
      <c r="H5" s="88">
        <f>目的・旧真岡市!H5+目的・旧二宮町!H5</f>
        <v>3703727</v>
      </c>
      <c r="I5" s="88">
        <f>目的・旧真岡市!I5+目的・旧二宮町!I5</f>
        <v>5093425</v>
      </c>
      <c r="J5" s="88">
        <f>目的・旧真岡市!J5+目的・旧二宮町!J5</f>
        <v>4865250</v>
      </c>
      <c r="K5" s="88">
        <f>目的・旧真岡市!K5+目的・旧二宮町!K5</f>
        <v>3009663</v>
      </c>
      <c r="L5" s="88">
        <f>目的・旧真岡市!L5+目的・旧二宮町!L5</f>
        <v>3050032</v>
      </c>
      <c r="M5" s="88">
        <f>目的・旧真岡市!M5+目的・旧二宮町!M5</f>
        <v>3145146</v>
      </c>
      <c r="N5" s="88">
        <f>目的・旧真岡市!N5+目的・旧二宮町!N5</f>
        <v>3089327</v>
      </c>
      <c r="O5" s="88">
        <f>目的・旧真岡市!O5+目的・旧二宮町!O5</f>
        <v>3050031</v>
      </c>
      <c r="P5" s="88">
        <f>目的・旧真岡市!P5+目的・旧二宮町!P5</f>
        <v>3135272</v>
      </c>
      <c r="Q5" s="88">
        <f>目的・旧真岡市!Q5+目的・旧二宮町!Q5</f>
        <v>3235861</v>
      </c>
      <c r="R5" s="88">
        <f>目的・旧真岡市!R5+目的・旧二宮町!R5</f>
        <v>3878488</v>
      </c>
      <c r="S5" s="88">
        <f>目的・旧真岡市!S5+目的・旧二宮町!S5</f>
        <v>4094564</v>
      </c>
      <c r="T5" s="88">
        <f>目的・旧真岡市!T5+目的・旧二宮町!T5</f>
        <v>3581775</v>
      </c>
      <c r="U5" s="68">
        <v>5252961</v>
      </c>
      <c r="V5" s="68">
        <v>6115273</v>
      </c>
      <c r="W5" s="68">
        <v>4914067</v>
      </c>
      <c r="X5" s="68">
        <v>4854529</v>
      </c>
      <c r="Y5" s="68">
        <v>5399738</v>
      </c>
      <c r="Z5" s="117">
        <v>6039493</v>
      </c>
      <c r="AA5" s="117">
        <v>4300280</v>
      </c>
      <c r="AB5" s="117">
        <v>4952175</v>
      </c>
      <c r="AC5" s="117">
        <v>6419624</v>
      </c>
      <c r="AD5" s="117">
        <v>4571721</v>
      </c>
      <c r="AE5" s="117">
        <v>4310348</v>
      </c>
      <c r="AF5" s="117">
        <v>7420816</v>
      </c>
    </row>
    <row r="6" spans="1:32" ht="18" customHeight="1" x14ac:dyDescent="0.15">
      <c r="A6" s="24" t="s">
        <v>94</v>
      </c>
      <c r="B6" s="88">
        <f>目的・旧真岡市!B6+目的・旧二宮町!B6</f>
        <v>1602071</v>
      </c>
      <c r="C6" s="88">
        <f>目的・旧真岡市!C6+目的・旧二宮町!C6</f>
        <v>1495651</v>
      </c>
      <c r="D6" s="88">
        <f>目的・旧真岡市!D6+目的・旧二宮町!D6</f>
        <v>2017792</v>
      </c>
      <c r="E6" s="88">
        <f>目的・旧真岡市!E6+目的・旧二宮町!E6</f>
        <v>2497551</v>
      </c>
      <c r="F6" s="88">
        <f>目的・旧真岡市!F6+目的・旧二宮町!F6</f>
        <v>2847254</v>
      </c>
      <c r="G6" s="88">
        <f>目的・旧真岡市!G6+目的・旧二宮町!G6</f>
        <v>2691801</v>
      </c>
      <c r="H6" s="88">
        <f>目的・旧真岡市!H6+目的・旧二宮町!H6</f>
        <v>2918173</v>
      </c>
      <c r="I6" s="88">
        <f>目的・旧真岡市!I6+目的・旧二宮町!I6</f>
        <v>3211541</v>
      </c>
      <c r="J6" s="88">
        <f>目的・旧真岡市!J6+目的・旧二宮町!J6</f>
        <v>3817198</v>
      </c>
      <c r="K6" s="88">
        <f>目的・旧真岡市!K6+目的・旧二宮町!K6</f>
        <v>4108721</v>
      </c>
      <c r="L6" s="88">
        <f>目的・旧真岡市!L6+目的・旧二宮町!L6</f>
        <v>5063091</v>
      </c>
      <c r="M6" s="88">
        <f>目的・旧真岡市!M6+目的・旧二宮町!M6</f>
        <v>3876091</v>
      </c>
      <c r="N6" s="88">
        <f>目的・旧真岡市!N6+目的・旧二宮町!N6</f>
        <v>4153031</v>
      </c>
      <c r="O6" s="88">
        <f>目的・旧真岡市!O6+目的・旧二宮町!O6</f>
        <v>4373539</v>
      </c>
      <c r="P6" s="88">
        <f>目的・旧真岡市!P6+目的・旧二宮町!P6</f>
        <v>4636040</v>
      </c>
      <c r="Q6" s="88">
        <f>目的・旧真岡市!Q6+目的・旧二宮町!Q6</f>
        <v>4734181</v>
      </c>
      <c r="R6" s="88">
        <f>目的・旧真岡市!R6+目的・旧二宮町!R6</f>
        <v>4761234</v>
      </c>
      <c r="S6" s="88">
        <f>目的・旧真岡市!S6+目的・旧二宮町!S6</f>
        <v>5278263</v>
      </c>
      <c r="T6" s="88">
        <f>目的・旧真岡市!T6+目的・旧二宮町!T6</f>
        <v>5462546</v>
      </c>
      <c r="U6" s="68">
        <v>6075378</v>
      </c>
      <c r="V6" s="68">
        <v>6301463</v>
      </c>
      <c r="W6" s="68">
        <v>7769360</v>
      </c>
      <c r="X6" s="68">
        <v>8198794</v>
      </c>
      <c r="Y6" s="68">
        <v>8247775</v>
      </c>
      <c r="Z6" s="117">
        <v>8347404</v>
      </c>
      <c r="AA6" s="117">
        <v>9055857</v>
      </c>
      <c r="AB6" s="117">
        <v>9671805</v>
      </c>
      <c r="AC6" s="117">
        <v>10313515</v>
      </c>
      <c r="AD6" s="117">
        <v>10440678</v>
      </c>
      <c r="AE6" s="117">
        <v>10728093</v>
      </c>
      <c r="AF6" s="117">
        <v>11451182</v>
      </c>
    </row>
    <row r="7" spans="1:32" ht="18" customHeight="1" x14ac:dyDescent="0.15">
      <c r="A7" s="24" t="s">
        <v>103</v>
      </c>
      <c r="B7" s="88">
        <f>目的・旧真岡市!B7+目的・旧二宮町!B7</f>
        <v>1092701</v>
      </c>
      <c r="C7" s="88">
        <f>目的・旧真岡市!C7+目的・旧二宮町!C7</f>
        <v>1243613</v>
      </c>
      <c r="D7" s="88">
        <f>目的・旧真岡市!D7+目的・旧二宮町!D7</f>
        <v>2386000</v>
      </c>
      <c r="E7" s="88">
        <f>目的・旧真岡市!E7+目的・旧二宮町!E7</f>
        <v>2230320</v>
      </c>
      <c r="F7" s="88">
        <f>目的・旧真岡市!F7+目的・旧二宮町!F7</f>
        <v>1975072</v>
      </c>
      <c r="G7" s="88">
        <f>目的・旧真岡市!G7+目的・旧二宮町!G7</f>
        <v>2709014</v>
      </c>
      <c r="H7" s="88">
        <f>目的・旧真岡市!H7+目的・旧二宮町!H7</f>
        <v>4459473</v>
      </c>
      <c r="I7" s="88">
        <f>目的・旧真岡市!I7+目的・旧二宮町!I7</f>
        <v>2682221</v>
      </c>
      <c r="J7" s="88">
        <f>目的・旧真岡市!J7+目的・旧二宮町!J7</f>
        <v>2738007</v>
      </c>
      <c r="K7" s="88">
        <f>目的・旧真岡市!K7+目的・旧二宮町!K7</f>
        <v>3001298</v>
      </c>
      <c r="L7" s="88">
        <f>目的・旧真岡市!L7+目的・旧二宮町!L7</f>
        <v>2613679</v>
      </c>
      <c r="M7" s="88">
        <f>目的・旧真岡市!M7+目的・旧二宮町!M7</f>
        <v>2503803</v>
      </c>
      <c r="N7" s="88">
        <f>目的・旧真岡市!N7+目的・旧二宮町!N7</f>
        <v>2223158</v>
      </c>
      <c r="O7" s="88">
        <f>目的・旧真岡市!O7+目的・旧二宮町!O7</f>
        <v>2049054</v>
      </c>
      <c r="P7" s="88">
        <f>目的・旧真岡市!P7+目的・旧二宮町!P7</f>
        <v>1912653</v>
      </c>
      <c r="Q7" s="88">
        <f>目的・旧真岡市!Q7+目的・旧二宮町!Q7</f>
        <v>1554321</v>
      </c>
      <c r="R7" s="88">
        <f>目的・旧真岡市!R7+目的・旧二宮町!R7</f>
        <v>1720210</v>
      </c>
      <c r="S7" s="88">
        <f>目的・旧真岡市!S7+目的・旧二宮町!S7</f>
        <v>1661271</v>
      </c>
      <c r="T7" s="88">
        <f>目的・旧真岡市!T7+目的・旧二宮町!T7</f>
        <v>1676842</v>
      </c>
      <c r="U7" s="68">
        <v>1729380</v>
      </c>
      <c r="V7" s="68">
        <v>1922769</v>
      </c>
      <c r="W7" s="68">
        <v>2020068</v>
      </c>
      <c r="X7" s="68">
        <v>2296265</v>
      </c>
      <c r="Y7" s="68">
        <v>2941609</v>
      </c>
      <c r="Z7" s="117">
        <v>4035336</v>
      </c>
      <c r="AA7" s="117">
        <v>2095539</v>
      </c>
      <c r="AB7" s="117">
        <v>2299915</v>
      </c>
      <c r="AC7" s="117">
        <v>2878433</v>
      </c>
      <c r="AD7" s="117">
        <v>2481545</v>
      </c>
      <c r="AE7" s="117">
        <v>2912677</v>
      </c>
      <c r="AF7" s="117">
        <v>1953198</v>
      </c>
    </row>
    <row r="8" spans="1:32" ht="18" customHeight="1" x14ac:dyDescent="0.15">
      <c r="A8" s="24" t="s">
        <v>104</v>
      </c>
      <c r="B8" s="88">
        <f>目的・旧真岡市!B8+目的・旧二宮町!B8</f>
        <v>319298</v>
      </c>
      <c r="C8" s="88">
        <f>目的・旧真岡市!C8+目的・旧二宮町!C8</f>
        <v>86553</v>
      </c>
      <c r="D8" s="88">
        <f>目的・旧真岡市!D8+目的・旧二宮町!D8</f>
        <v>110838</v>
      </c>
      <c r="E8" s="88">
        <f>目的・旧真岡市!E8+目的・旧二宮町!E8</f>
        <v>94618</v>
      </c>
      <c r="F8" s="88">
        <f>目的・旧真岡市!F8+目的・旧二宮町!F8</f>
        <v>109995</v>
      </c>
      <c r="G8" s="88">
        <f>目的・旧真岡市!G8+目的・旧二宮町!G8</f>
        <v>175618</v>
      </c>
      <c r="H8" s="88">
        <f>目的・旧真岡市!H8+目的・旧二宮町!H8</f>
        <v>143000</v>
      </c>
      <c r="I8" s="88">
        <f>目的・旧真岡市!I8+目的・旧二宮町!I8</f>
        <v>193114</v>
      </c>
      <c r="J8" s="88">
        <f>目的・旧真岡市!J8+目的・旧二宮町!J8</f>
        <v>193523</v>
      </c>
      <c r="K8" s="88">
        <f>目的・旧真岡市!K8+目的・旧二宮町!K8</f>
        <v>216645</v>
      </c>
      <c r="L8" s="88">
        <f>目的・旧真岡市!L8+目的・旧二宮町!L8</f>
        <v>1262649</v>
      </c>
      <c r="M8" s="88">
        <f>目的・旧真岡市!M8+目的・旧二宮町!M8</f>
        <v>475343</v>
      </c>
      <c r="N8" s="88">
        <f>目的・旧真岡市!N8+目的・旧二宮町!N8</f>
        <v>283286</v>
      </c>
      <c r="O8" s="88">
        <f>目的・旧真岡市!O8+目的・旧二宮町!O8</f>
        <v>272524</v>
      </c>
      <c r="P8" s="88">
        <f>目的・旧真岡市!P8+目的・旧二宮町!P8</f>
        <v>265358</v>
      </c>
      <c r="Q8" s="88">
        <f>目的・旧真岡市!Q8+目的・旧二宮町!Q8</f>
        <v>300194</v>
      </c>
      <c r="R8" s="88">
        <f>目的・旧真岡市!R8+目的・旧二宮町!R8</f>
        <v>137168</v>
      </c>
      <c r="S8" s="88">
        <f>目的・旧真岡市!S8+目的・旧二宮町!S8</f>
        <v>59771</v>
      </c>
      <c r="T8" s="88">
        <f>目的・旧真岡市!T8+目的・旧二宮町!T8</f>
        <v>67635</v>
      </c>
      <c r="U8" s="68">
        <v>75442</v>
      </c>
      <c r="V8" s="68">
        <v>158148</v>
      </c>
      <c r="W8" s="68">
        <v>166073</v>
      </c>
      <c r="X8" s="68">
        <v>178504</v>
      </c>
      <c r="Y8" s="68">
        <v>55989</v>
      </c>
      <c r="Z8" s="117">
        <v>121753</v>
      </c>
      <c r="AA8" s="117">
        <v>46449</v>
      </c>
      <c r="AB8" s="117">
        <v>15327</v>
      </c>
      <c r="AC8" s="117">
        <v>9552</v>
      </c>
      <c r="AD8" s="117">
        <v>4401</v>
      </c>
      <c r="AE8" s="117">
        <v>14156</v>
      </c>
      <c r="AF8" s="117">
        <v>22927</v>
      </c>
    </row>
    <row r="9" spans="1:32" ht="18" customHeight="1" x14ac:dyDescent="0.15">
      <c r="A9" s="24" t="s">
        <v>105</v>
      </c>
      <c r="B9" s="88">
        <f>目的・旧真岡市!B9+目的・旧二宮町!B9</f>
        <v>953226</v>
      </c>
      <c r="C9" s="88">
        <f>目的・旧真岡市!C9+目的・旧二宮町!C9</f>
        <v>967369</v>
      </c>
      <c r="D9" s="88">
        <f>目的・旧真岡市!D9+目的・旧二宮町!D9</f>
        <v>1768999</v>
      </c>
      <c r="E9" s="88">
        <f>目的・旧真岡市!E9+目的・旧二宮町!E9</f>
        <v>2050198</v>
      </c>
      <c r="F9" s="88">
        <f>目的・旧真岡市!F9+目的・旧二宮町!F9</f>
        <v>3283310</v>
      </c>
      <c r="G9" s="88">
        <f>目的・旧真岡市!G9+目的・旧二宮町!G9</f>
        <v>1888413</v>
      </c>
      <c r="H9" s="88">
        <f>目的・旧真岡市!H9+目的・旧二宮町!H9</f>
        <v>2360680</v>
      </c>
      <c r="I9" s="88">
        <f>目的・旧真岡市!I9+目的・旧二宮町!I9</f>
        <v>2615475</v>
      </c>
      <c r="J9" s="88">
        <f>目的・旧真岡市!J9+目的・旧二宮町!J9</f>
        <v>2859849</v>
      </c>
      <c r="K9" s="88">
        <f>目的・旧真岡市!K9+目的・旧二宮町!K9</f>
        <v>2390377</v>
      </c>
      <c r="L9" s="88">
        <f>目的・旧真岡市!L9+目的・旧二宮町!L9</f>
        <v>2332958</v>
      </c>
      <c r="M9" s="88">
        <f>目的・旧真岡市!M9+目的・旧二宮町!M9</f>
        <v>1918250</v>
      </c>
      <c r="N9" s="88">
        <f>目的・旧真岡市!N9+目的・旧二宮町!N9</f>
        <v>1809391</v>
      </c>
      <c r="O9" s="88">
        <f>目的・旧真岡市!O9+目的・旧二宮町!O9</f>
        <v>2012173</v>
      </c>
      <c r="P9" s="88">
        <f>目的・旧真岡市!P9+目的・旧二宮町!P9</f>
        <v>1689497</v>
      </c>
      <c r="Q9" s="88">
        <f>目的・旧真岡市!Q9+目的・旧二宮町!Q9</f>
        <v>1497480</v>
      </c>
      <c r="R9" s="88">
        <f>目的・旧真岡市!R9+目的・旧二宮町!R9</f>
        <v>1133161</v>
      </c>
      <c r="S9" s="88">
        <f>目的・旧真岡市!S9+目的・旧二宮町!S9</f>
        <v>1216699</v>
      </c>
      <c r="T9" s="88">
        <f>目的・旧真岡市!T9+目的・旧二宮町!T9</f>
        <v>1876333</v>
      </c>
      <c r="U9" s="68">
        <v>1256494</v>
      </c>
      <c r="V9" s="68">
        <v>894864</v>
      </c>
      <c r="W9" s="68">
        <v>843314</v>
      </c>
      <c r="X9" s="68">
        <v>755667</v>
      </c>
      <c r="Y9" s="68">
        <v>791134</v>
      </c>
      <c r="Z9" s="117">
        <v>803662</v>
      </c>
      <c r="AA9" s="117">
        <v>1388052</v>
      </c>
      <c r="AB9" s="117">
        <v>1034703</v>
      </c>
      <c r="AC9" s="117">
        <v>1055706</v>
      </c>
      <c r="AD9" s="117">
        <v>970970</v>
      </c>
      <c r="AE9" s="117">
        <v>1011661</v>
      </c>
      <c r="AF9" s="117">
        <v>1276437</v>
      </c>
    </row>
    <row r="10" spans="1:32" ht="18" customHeight="1" x14ac:dyDescent="0.15">
      <c r="A10" s="24" t="s">
        <v>106</v>
      </c>
      <c r="B10" s="88">
        <f>目的・旧真岡市!B10+目的・旧二宮町!B10</f>
        <v>754929</v>
      </c>
      <c r="C10" s="88">
        <f>目的・旧真岡市!C10+目的・旧二宮町!C10</f>
        <v>796227</v>
      </c>
      <c r="D10" s="88">
        <f>目的・旧真岡市!D10+目的・旧二宮町!D10</f>
        <v>638807</v>
      </c>
      <c r="E10" s="88">
        <f>目的・旧真岡市!E10+目的・旧二宮町!E10</f>
        <v>636368</v>
      </c>
      <c r="F10" s="88">
        <f>目的・旧真岡市!F10+目的・旧二宮町!F10</f>
        <v>906909</v>
      </c>
      <c r="G10" s="88">
        <f>目的・旧真岡市!G10+目的・旧二宮町!G10</f>
        <v>891350</v>
      </c>
      <c r="H10" s="88">
        <f>目的・旧真岡市!H10+目的・旧二宮町!H10</f>
        <v>1058752</v>
      </c>
      <c r="I10" s="88">
        <f>目的・旧真岡市!I10+目的・旧二宮町!I10</f>
        <v>1187211</v>
      </c>
      <c r="J10" s="88">
        <f>目的・旧真岡市!J10+目的・旧二宮町!J10</f>
        <v>1088133</v>
      </c>
      <c r="K10" s="88">
        <f>目的・旧真岡市!K10+目的・旧二宮町!K10</f>
        <v>970987</v>
      </c>
      <c r="L10" s="88">
        <f>目的・旧真岡市!L10+目的・旧二宮町!L10</f>
        <v>861336</v>
      </c>
      <c r="M10" s="88">
        <f>目的・旧真岡市!M10+目的・旧二宮町!M10</f>
        <v>1121265</v>
      </c>
      <c r="N10" s="88">
        <f>目的・旧真岡市!N10+目的・旧二宮町!N10</f>
        <v>1339769</v>
      </c>
      <c r="O10" s="88">
        <f>目的・旧真岡市!O10+目的・旧二宮町!O10</f>
        <v>1109899</v>
      </c>
      <c r="P10" s="88">
        <f>目的・旧真岡市!P10+目的・旧二宮町!P10</f>
        <v>1212821</v>
      </c>
      <c r="Q10" s="88">
        <f>目的・旧真岡市!Q10+目的・旧二宮町!Q10</f>
        <v>950377</v>
      </c>
      <c r="R10" s="88">
        <f>目的・旧真岡市!R10+目的・旧二宮町!R10</f>
        <v>1100810</v>
      </c>
      <c r="S10" s="88">
        <f>目的・旧真岡市!S10+目的・旧二宮町!S10</f>
        <v>600064</v>
      </c>
      <c r="T10" s="88">
        <f>目的・旧真岡市!T10+目的・旧二宮町!T10</f>
        <v>1339971</v>
      </c>
      <c r="U10" s="68">
        <v>454850</v>
      </c>
      <c r="V10" s="68">
        <v>808112</v>
      </c>
      <c r="W10" s="68">
        <v>978390</v>
      </c>
      <c r="X10" s="68">
        <v>914850</v>
      </c>
      <c r="Y10" s="68">
        <v>803726</v>
      </c>
      <c r="Z10" s="117">
        <v>909243</v>
      </c>
      <c r="AA10" s="117">
        <v>1372802</v>
      </c>
      <c r="AB10" s="117">
        <v>1351561</v>
      </c>
      <c r="AC10" s="117">
        <v>2425835</v>
      </c>
      <c r="AD10" s="117">
        <v>1270110</v>
      </c>
      <c r="AE10" s="117">
        <v>1407562</v>
      </c>
      <c r="AF10" s="117">
        <v>1210865</v>
      </c>
    </row>
    <row r="11" spans="1:32" ht="18" customHeight="1" x14ac:dyDescent="0.15">
      <c r="A11" s="24" t="s">
        <v>107</v>
      </c>
      <c r="B11" s="88">
        <f>目的・旧真岡市!B11+目的・旧二宮町!B11</f>
        <v>3710712</v>
      </c>
      <c r="C11" s="88">
        <f>目的・旧真岡市!C11+目的・旧二宮町!C11</f>
        <v>4955018</v>
      </c>
      <c r="D11" s="88">
        <f>目的・旧真岡市!D11+目的・旧二宮町!D11</f>
        <v>6218673</v>
      </c>
      <c r="E11" s="88">
        <f>目的・旧真岡市!E11+目的・旧二宮町!E11</f>
        <v>6426874</v>
      </c>
      <c r="F11" s="88">
        <f>目的・旧真岡市!F11+目的・旧二宮町!F11</f>
        <v>7047218</v>
      </c>
      <c r="G11" s="88">
        <f>目的・旧真岡市!G11+目的・旧二宮町!G11</f>
        <v>6887871</v>
      </c>
      <c r="H11" s="88">
        <f>目的・旧真岡市!H11+目的・旧二宮町!H11</f>
        <v>6717662</v>
      </c>
      <c r="I11" s="88">
        <f>目的・旧真岡市!I11+目的・旧二宮町!I11</f>
        <v>6715069</v>
      </c>
      <c r="J11" s="88">
        <f>目的・旧真岡市!J11+目的・旧二宮町!J11</f>
        <v>7883119</v>
      </c>
      <c r="K11" s="88">
        <f>目的・旧真岡市!K11+目的・旧二宮町!K11</f>
        <v>7985845</v>
      </c>
      <c r="L11" s="88">
        <f>目的・旧真岡市!L11+目的・旧二宮町!L11</f>
        <v>8080914</v>
      </c>
      <c r="M11" s="88">
        <f>目的・旧真岡市!M11+目的・旧二宮町!M11</f>
        <v>7776176</v>
      </c>
      <c r="N11" s="88">
        <f>目的・旧真岡市!N11+目的・旧二宮町!N11</f>
        <v>7633980</v>
      </c>
      <c r="O11" s="88">
        <f>目的・旧真岡市!O11+目的・旧二宮町!O11</f>
        <v>6575856</v>
      </c>
      <c r="P11" s="88">
        <f>目的・旧真岡市!P11+目的・旧二宮町!P11</f>
        <v>6223598</v>
      </c>
      <c r="Q11" s="88">
        <f>目的・旧真岡市!Q11+目的・旧二宮町!Q11</f>
        <v>6381446</v>
      </c>
      <c r="R11" s="88">
        <f>目的・旧真岡市!R11+目的・旧二宮町!R11</f>
        <v>5692184</v>
      </c>
      <c r="S11" s="88">
        <f>目的・旧真岡市!S11+目的・旧二宮町!S11</f>
        <v>6074435</v>
      </c>
      <c r="T11" s="88">
        <f>目的・旧真岡市!T11+目的・旧二宮町!T11</f>
        <v>5046203</v>
      </c>
      <c r="U11" s="68">
        <v>5519021</v>
      </c>
      <c r="V11" s="68">
        <v>5478211</v>
      </c>
      <c r="W11" s="68">
        <v>4950925</v>
      </c>
      <c r="X11" s="68">
        <v>4687193</v>
      </c>
      <c r="Y11" s="68">
        <v>4588166</v>
      </c>
      <c r="Z11" s="117">
        <v>4528756</v>
      </c>
      <c r="AA11" s="117">
        <v>4786536</v>
      </c>
      <c r="AB11" s="117">
        <v>3880940</v>
      </c>
      <c r="AC11" s="117">
        <v>3702719</v>
      </c>
      <c r="AD11" s="117">
        <v>3304537</v>
      </c>
      <c r="AE11" s="117">
        <v>3028174</v>
      </c>
      <c r="AF11" s="117">
        <v>2954000</v>
      </c>
    </row>
    <row r="12" spans="1:32" ht="18" customHeight="1" x14ac:dyDescent="0.15">
      <c r="A12" s="24" t="s">
        <v>108</v>
      </c>
      <c r="B12" s="88">
        <f>目的・旧真岡市!B12+目的・旧二宮町!B12</f>
        <v>487600</v>
      </c>
      <c r="C12" s="88">
        <f>目的・旧真岡市!C12+目的・旧二宮町!C12</f>
        <v>554129</v>
      </c>
      <c r="D12" s="88">
        <f>目的・旧真岡市!D12+目的・旧二宮町!D12</f>
        <v>786145</v>
      </c>
      <c r="E12" s="88">
        <f>目的・旧真岡市!E12+目的・旧二宮町!E12</f>
        <v>863457</v>
      </c>
      <c r="F12" s="88">
        <f>目的・旧真岡市!F12+目的・旧二宮町!F12</f>
        <v>945369</v>
      </c>
      <c r="G12" s="88">
        <f>目的・旧真岡市!G12+目的・旧二宮町!G12</f>
        <v>915289</v>
      </c>
      <c r="H12" s="88">
        <f>目的・旧真岡市!H12+目的・旧二宮町!H12</f>
        <v>975624</v>
      </c>
      <c r="I12" s="88">
        <f>目的・旧真岡市!I12+目的・旧二宮町!I12</f>
        <v>1076825</v>
      </c>
      <c r="J12" s="88">
        <f>目的・旧真岡市!J12+目的・旧二宮町!J12</f>
        <v>1046134</v>
      </c>
      <c r="K12" s="88">
        <f>目的・旧真岡市!K12+目的・旧二宮町!K12</f>
        <v>1242139</v>
      </c>
      <c r="L12" s="88">
        <f>目的・旧真岡市!L12+目的・旧二宮町!L12</f>
        <v>1248501</v>
      </c>
      <c r="M12" s="88">
        <f>目的・旧真岡市!M12+目的・旧二宮町!M12</f>
        <v>1118539</v>
      </c>
      <c r="N12" s="88">
        <f>目的・旧真岡市!N12+目的・旧二宮町!N12</f>
        <v>1124879</v>
      </c>
      <c r="O12" s="88">
        <f>目的・旧真岡市!O12+目的・旧二宮町!O12</f>
        <v>1143475</v>
      </c>
      <c r="P12" s="88">
        <f>目的・旧真岡市!P12+目的・旧二宮町!P12</f>
        <v>1113125</v>
      </c>
      <c r="Q12" s="88">
        <f>目的・旧真岡市!Q12+目的・旧二宮町!Q12</f>
        <v>1137765</v>
      </c>
      <c r="R12" s="88">
        <f>目的・旧真岡市!R12+目的・旧二宮町!R12</f>
        <v>1454056</v>
      </c>
      <c r="S12" s="88">
        <f>目的・旧真岡市!S12+目的・旧二宮町!S12</f>
        <v>1214813</v>
      </c>
      <c r="T12" s="88">
        <f>目的・旧真岡市!T12+目的・旧二宮町!T12</f>
        <v>1139886</v>
      </c>
      <c r="U12" s="68">
        <v>1230577</v>
      </c>
      <c r="V12" s="68">
        <v>1201745</v>
      </c>
      <c r="W12" s="68">
        <v>1073125</v>
      </c>
      <c r="X12" s="68">
        <v>1045578</v>
      </c>
      <c r="Y12" s="68">
        <v>1308609</v>
      </c>
      <c r="Z12" s="117">
        <v>978155</v>
      </c>
      <c r="AA12" s="117">
        <v>978000</v>
      </c>
      <c r="AB12" s="117">
        <v>1194241</v>
      </c>
      <c r="AC12" s="117">
        <v>1024043</v>
      </c>
      <c r="AD12" s="117">
        <v>1011842</v>
      </c>
      <c r="AE12" s="117">
        <v>1247988</v>
      </c>
      <c r="AF12" s="117">
        <v>1317295</v>
      </c>
    </row>
    <row r="13" spans="1:32" ht="18" customHeight="1" x14ac:dyDescent="0.15">
      <c r="A13" s="24" t="s">
        <v>109</v>
      </c>
      <c r="B13" s="88">
        <f>目的・旧真岡市!B13+目的・旧二宮町!B13</f>
        <v>3388186</v>
      </c>
      <c r="C13" s="88">
        <f>目的・旧真岡市!C13+目的・旧二宮町!C13</f>
        <v>2632790</v>
      </c>
      <c r="D13" s="88">
        <f>目的・旧真岡市!D13+目的・旧二宮町!D13</f>
        <v>4027969</v>
      </c>
      <c r="E13" s="88">
        <f>目的・旧真岡市!E13+目的・旧二宮町!E13</f>
        <v>5436698</v>
      </c>
      <c r="F13" s="88">
        <f>目的・旧真岡市!F13+目的・旧二宮町!F13</f>
        <v>3352253</v>
      </c>
      <c r="G13" s="88">
        <f>目的・旧真岡市!G13+目的・旧二宮町!G13</f>
        <v>3287030</v>
      </c>
      <c r="H13" s="88">
        <f>目的・旧真岡市!H13+目的・旧二宮町!H13</f>
        <v>3098663</v>
      </c>
      <c r="I13" s="88">
        <f>目的・旧真岡市!I13+目的・旧二宮町!I13</f>
        <v>3431599</v>
      </c>
      <c r="J13" s="88">
        <f>目的・旧真岡市!J13+目的・旧二宮町!J13</f>
        <v>3360242</v>
      </c>
      <c r="K13" s="88">
        <f>目的・旧真岡市!K13+目的・旧二宮町!K13</f>
        <v>3380253</v>
      </c>
      <c r="L13" s="88">
        <f>目的・旧真岡市!L13+目的・旧二宮町!L13</f>
        <v>3842996</v>
      </c>
      <c r="M13" s="88">
        <f>目的・旧真岡市!M13+目的・旧二宮町!M13</f>
        <v>3160640</v>
      </c>
      <c r="N13" s="88">
        <f>目的・旧真岡市!N13+目的・旧二宮町!N13</f>
        <v>3366711</v>
      </c>
      <c r="O13" s="88">
        <f>目的・旧真岡市!O13+目的・旧二宮町!O13</f>
        <v>3530397</v>
      </c>
      <c r="P13" s="88">
        <f>目的・旧真岡市!P13+目的・旧二宮町!P13</f>
        <v>3210689</v>
      </c>
      <c r="Q13" s="88">
        <f>目的・旧真岡市!Q13+目的・旧二宮町!Q13</f>
        <v>2708175</v>
      </c>
      <c r="R13" s="88">
        <f>目的・旧真岡市!R13+目的・旧二宮町!R13</f>
        <v>2843747</v>
      </c>
      <c r="S13" s="88">
        <f>目的・旧真岡市!S13+目的・旧二宮町!S13</f>
        <v>3016035</v>
      </c>
      <c r="T13" s="88">
        <f>目的・旧真岡市!T13+目的・旧二宮町!T13</f>
        <v>3740011</v>
      </c>
      <c r="U13" s="68">
        <v>5310759</v>
      </c>
      <c r="V13" s="68">
        <v>3467929</v>
      </c>
      <c r="W13" s="68">
        <v>3964771</v>
      </c>
      <c r="X13" s="68">
        <v>3475061</v>
      </c>
      <c r="Y13" s="68">
        <v>4184665</v>
      </c>
      <c r="Z13" s="117">
        <v>3952052</v>
      </c>
      <c r="AA13" s="117">
        <v>4346885</v>
      </c>
      <c r="AB13" s="117">
        <v>3830316</v>
      </c>
      <c r="AC13" s="117">
        <v>3808526</v>
      </c>
      <c r="AD13" s="117">
        <v>5071432</v>
      </c>
      <c r="AE13" s="117">
        <v>4118158</v>
      </c>
      <c r="AF13" s="117">
        <v>5365792</v>
      </c>
    </row>
    <row r="14" spans="1:32" ht="18" customHeight="1" x14ac:dyDescent="0.15">
      <c r="A14" s="24" t="s">
        <v>110</v>
      </c>
      <c r="B14" s="88">
        <f>目的・旧真岡市!B14+目的・旧二宮町!B14</f>
        <v>0</v>
      </c>
      <c r="C14" s="88">
        <f>目的・旧真岡市!C14+目的・旧二宮町!C14</f>
        <v>0</v>
      </c>
      <c r="D14" s="88">
        <f>目的・旧真岡市!D14+目的・旧二宮町!D14</f>
        <v>39412</v>
      </c>
      <c r="E14" s="88">
        <f>目的・旧真岡市!E14+目的・旧二宮町!E14</f>
        <v>0</v>
      </c>
      <c r="F14" s="88">
        <f>目的・旧真岡市!F14+目的・旧二宮町!F14</f>
        <v>0</v>
      </c>
      <c r="G14" s="88">
        <f>目的・旧真岡市!G14+目的・旧二宮町!G14</f>
        <v>0</v>
      </c>
      <c r="H14" s="88">
        <f>目的・旧真岡市!H14+目的・旧二宮町!H14</f>
        <v>6790</v>
      </c>
      <c r="I14" s="88">
        <f>目的・旧真岡市!I14+目的・旧二宮町!I14</f>
        <v>0</v>
      </c>
      <c r="J14" s="88">
        <f>目的・旧真岡市!J14+目的・旧二宮町!J14</f>
        <v>0</v>
      </c>
      <c r="K14" s="88">
        <f>目的・旧真岡市!K14+目的・旧二宮町!K14</f>
        <v>0</v>
      </c>
      <c r="L14" s="88">
        <f>目的・旧真岡市!L14+目的・旧二宮町!L14</f>
        <v>0</v>
      </c>
      <c r="M14" s="88">
        <f>目的・旧真岡市!M14+目的・旧二宮町!M14</f>
        <v>0</v>
      </c>
      <c r="N14" s="88">
        <f>目的・旧真岡市!N14+目的・旧二宮町!N14</f>
        <v>0</v>
      </c>
      <c r="O14" s="88">
        <f>目的・旧真岡市!O14+目的・旧二宮町!O14</f>
        <v>2</v>
      </c>
      <c r="P14" s="88">
        <f>目的・旧真岡市!P14+目的・旧二宮町!P14</f>
        <v>1</v>
      </c>
      <c r="Q14" s="88">
        <f>目的・旧真岡市!Q14+目的・旧二宮町!Q14</f>
        <v>1</v>
      </c>
      <c r="R14" s="88">
        <f>目的・旧真岡市!R14+目的・旧二宮町!R14</f>
        <v>1</v>
      </c>
      <c r="S14" s="88">
        <f>目的・旧真岡市!S14+目的・旧二宮町!S14</f>
        <v>18350</v>
      </c>
      <c r="T14" s="88">
        <f>目的・旧真岡市!T14+目的・旧二宮町!T14</f>
        <v>0</v>
      </c>
      <c r="U14" s="68">
        <v>0</v>
      </c>
      <c r="V14" s="68">
        <v>0</v>
      </c>
      <c r="W14" s="68">
        <v>10118</v>
      </c>
      <c r="X14" s="68">
        <v>815531</v>
      </c>
      <c r="Y14" s="68">
        <v>129456</v>
      </c>
      <c r="Z14" s="117">
        <v>256465</v>
      </c>
      <c r="AA14" s="117">
        <v>0</v>
      </c>
      <c r="AB14" s="117">
        <v>22384</v>
      </c>
      <c r="AC14" s="117">
        <v>0</v>
      </c>
      <c r="AD14" s="117">
        <v>0</v>
      </c>
      <c r="AE14" s="117">
        <v>0</v>
      </c>
      <c r="AF14" s="117">
        <v>13789</v>
      </c>
    </row>
    <row r="15" spans="1:32" ht="18" customHeight="1" x14ac:dyDescent="0.15">
      <c r="A15" s="24" t="s">
        <v>111</v>
      </c>
      <c r="B15" s="88">
        <f>目的・旧真岡市!B15+目的・旧二宮町!B15</f>
        <v>1185009</v>
      </c>
      <c r="C15" s="88">
        <f>目的・旧真岡市!C15+目的・旧二宮町!C15</f>
        <v>1213279</v>
      </c>
      <c r="D15" s="88">
        <f>目的・旧真岡市!D15+目的・旧二宮町!D15</f>
        <v>1571739</v>
      </c>
      <c r="E15" s="88">
        <f>目的・旧真岡市!E15+目的・旧二宮町!E15</f>
        <v>1583090</v>
      </c>
      <c r="F15" s="88">
        <f>目的・旧真岡市!F15+目的・旧二宮町!F15</f>
        <v>1694920</v>
      </c>
      <c r="G15" s="88">
        <f>目的・旧真岡市!G15+目的・旧二宮町!G15</f>
        <v>1745757</v>
      </c>
      <c r="H15" s="88">
        <f>目的・旧真岡市!H15+目的・旧二宮町!H15</f>
        <v>1902951</v>
      </c>
      <c r="I15" s="88">
        <f>目的・旧真岡市!I15+目的・旧二宮町!I15</f>
        <v>2064064</v>
      </c>
      <c r="J15" s="88">
        <f>目的・旧真岡市!J15+目的・旧二宮町!J15</f>
        <v>2198815</v>
      </c>
      <c r="K15" s="88">
        <f>目的・旧真岡市!K15+目的・旧二宮町!K15</f>
        <v>2557869</v>
      </c>
      <c r="L15" s="88">
        <f>目的・旧真岡市!L15+目的・旧二宮町!L15</f>
        <v>2632689</v>
      </c>
      <c r="M15" s="88">
        <f>目的・旧真岡市!M15+目的・旧二宮町!M15</f>
        <v>2827470</v>
      </c>
      <c r="N15" s="88">
        <f>目的・旧真岡市!N15+目的・旧二宮町!N15</f>
        <v>2863893</v>
      </c>
      <c r="O15" s="88">
        <f>目的・旧真岡市!O15+目的・旧二宮町!O15</f>
        <v>3033127</v>
      </c>
      <c r="P15" s="88">
        <f>目的・旧真岡市!P15+目的・旧二宮町!P15</f>
        <v>3029996</v>
      </c>
      <c r="Q15" s="88">
        <f>目的・旧真岡市!Q15+目的・旧二宮町!Q15</f>
        <v>3024120</v>
      </c>
      <c r="R15" s="88">
        <f>目的・旧真岡市!R15+目的・旧二宮町!R15</f>
        <v>2865483</v>
      </c>
      <c r="S15" s="88">
        <f>目的・旧真岡市!S15+目的・旧二宮町!S15</f>
        <v>2767055</v>
      </c>
      <c r="T15" s="88">
        <f>目的・旧真岡市!T15+目的・旧二宮町!T15</f>
        <v>2896439</v>
      </c>
      <c r="U15" s="68">
        <v>3042963</v>
      </c>
      <c r="V15" s="68">
        <v>2866075</v>
      </c>
      <c r="W15" s="68">
        <v>2729413</v>
      </c>
      <c r="X15" s="68">
        <v>2678554</v>
      </c>
      <c r="Y15" s="68">
        <v>2630351</v>
      </c>
      <c r="Z15" s="117">
        <v>2564864</v>
      </c>
      <c r="AA15" s="117">
        <v>2382864</v>
      </c>
      <c r="AB15" s="117">
        <v>2415131</v>
      </c>
      <c r="AC15" s="132">
        <v>2498154</v>
      </c>
      <c r="AD15" s="117">
        <v>2493577</v>
      </c>
      <c r="AE15" s="117">
        <v>2442204</v>
      </c>
      <c r="AF15" s="117">
        <v>2347235</v>
      </c>
    </row>
    <row r="16" spans="1:32" ht="18" customHeight="1" x14ac:dyDescent="0.15">
      <c r="A16" s="24" t="s">
        <v>81</v>
      </c>
      <c r="B16" s="88">
        <f>目的・旧真岡市!B16+目的・旧二宮町!B16</f>
        <v>32016</v>
      </c>
      <c r="C16" s="88">
        <f>目的・旧真岡市!C16+目的・旧二宮町!C16</f>
        <v>26836</v>
      </c>
      <c r="D16" s="88">
        <f>目的・旧真岡市!D16+目的・旧二宮町!D16</f>
        <v>0</v>
      </c>
      <c r="E16" s="88">
        <f>目的・旧真岡市!E16+目的・旧二宮町!E16</f>
        <v>874</v>
      </c>
      <c r="F16" s="88">
        <f>目的・旧真岡市!F16+目的・旧二宮町!F16</f>
        <v>30000</v>
      </c>
      <c r="G16" s="88">
        <f>目的・旧真岡市!G16+目的・旧二宮町!G16</f>
        <v>26807</v>
      </c>
      <c r="H16" s="88">
        <f>目的・旧真岡市!H16+目的・旧二宮町!H16</f>
        <v>0</v>
      </c>
      <c r="I16" s="88">
        <f>目的・旧真岡市!I16+目的・旧二宮町!I16</f>
        <v>0</v>
      </c>
      <c r="J16" s="88">
        <f>目的・旧真岡市!J16+目的・旧二宮町!J16</f>
        <v>0</v>
      </c>
      <c r="K16" s="88">
        <f>目的・旧真岡市!K16+目的・旧二宮町!K16</f>
        <v>0</v>
      </c>
      <c r="L16" s="88">
        <f>目的・旧真岡市!L16+目的・旧二宮町!L16</f>
        <v>20300</v>
      </c>
      <c r="M16" s="88">
        <f>目的・旧真岡市!M16+目的・旧二宮町!M16</f>
        <v>1252565</v>
      </c>
      <c r="N16" s="88">
        <f>目的・旧真岡市!N16+目的・旧二宮町!N16</f>
        <v>19488</v>
      </c>
      <c r="O16" s="88">
        <f>目的・旧真岡市!O16+目的・旧二宮町!O16</f>
        <v>17865</v>
      </c>
      <c r="P16" s="88">
        <f>目的・旧真岡市!P16+目的・旧二宮町!P16</f>
        <v>1</v>
      </c>
      <c r="Q16" s="88">
        <f>目的・旧真岡市!Q16+目的・旧二宮町!Q16</f>
        <v>2</v>
      </c>
      <c r="R16" s="88">
        <f>目的・旧真岡市!R16+目的・旧二宮町!R16</f>
        <v>2</v>
      </c>
      <c r="S16" s="88">
        <f>目的・旧真岡市!S16+目的・旧二宮町!S16</f>
        <v>23101</v>
      </c>
      <c r="T16" s="88">
        <f>目的・旧真岡市!T16+目的・旧二宮町!T16</f>
        <v>1</v>
      </c>
      <c r="U16" s="68"/>
      <c r="V16" s="68"/>
      <c r="W16" s="68">
        <v>26300</v>
      </c>
      <c r="X16" s="68"/>
      <c r="Y16" s="68"/>
      <c r="Z16" s="117"/>
      <c r="AA16" s="117"/>
      <c r="AB16" s="117"/>
      <c r="AC16" s="117"/>
      <c r="AD16" s="117"/>
      <c r="AE16" s="117"/>
      <c r="AF16" s="117"/>
    </row>
    <row r="17" spans="1:32" ht="18" customHeight="1" x14ac:dyDescent="0.15">
      <c r="A17" s="24" t="s">
        <v>113</v>
      </c>
      <c r="B17" s="88">
        <f>目的・旧真岡市!B17+目的・旧二宮町!B17</f>
        <v>0</v>
      </c>
      <c r="C17" s="88">
        <f>目的・旧真岡市!C17+目的・旧二宮町!C17</f>
        <v>0</v>
      </c>
      <c r="D17" s="88">
        <f>目的・旧真岡市!D17+目的・旧二宮町!D17</f>
        <v>0</v>
      </c>
      <c r="E17" s="88">
        <f>目的・旧真岡市!E17+目的・旧二宮町!E17</f>
        <v>0</v>
      </c>
      <c r="F17" s="88">
        <f>目的・旧真岡市!F17+目的・旧二宮町!F17</f>
        <v>0</v>
      </c>
      <c r="G17" s="88">
        <f>目的・旧真岡市!G17+目的・旧二宮町!G17</f>
        <v>0</v>
      </c>
      <c r="H17" s="88">
        <f>目的・旧真岡市!H17+目的・旧二宮町!H17</f>
        <v>0</v>
      </c>
      <c r="I17" s="88">
        <f>目的・旧真岡市!I17+目的・旧二宮町!I17</f>
        <v>0</v>
      </c>
      <c r="J17" s="88">
        <f>目的・旧真岡市!J17+目的・旧二宮町!J17</f>
        <v>0</v>
      </c>
      <c r="K17" s="88">
        <f>目的・旧真岡市!K17+目的・旧二宮町!K17</f>
        <v>0</v>
      </c>
      <c r="L17" s="88">
        <f>目的・旧真岡市!L17+目的・旧二宮町!L17</f>
        <v>0</v>
      </c>
      <c r="M17" s="88">
        <f>目的・旧真岡市!M17+目的・旧二宮町!M17</f>
        <v>0</v>
      </c>
      <c r="N17" s="88">
        <f>目的・旧真岡市!N17+目的・旧二宮町!N17</f>
        <v>0</v>
      </c>
      <c r="O17" s="88">
        <f>目的・旧真岡市!O17+目的・旧二宮町!O17</f>
        <v>2</v>
      </c>
      <c r="P17" s="88">
        <f>目的・旧真岡市!P17+目的・旧二宮町!P17</f>
        <v>1</v>
      </c>
      <c r="Q17" s="88">
        <f>目的・旧真岡市!Q17+目的・旧二宮町!Q17</f>
        <v>2</v>
      </c>
      <c r="R17" s="88">
        <f>目的・旧真岡市!R17+目的・旧二宮町!R17</f>
        <v>2</v>
      </c>
      <c r="S17" s="88">
        <f>目的・旧真岡市!S17+目的・旧二宮町!S17</f>
        <v>2</v>
      </c>
      <c r="T17" s="88">
        <f>目的・旧真岡市!T17+目的・旧二宮町!T17</f>
        <v>2</v>
      </c>
      <c r="U17" s="68">
        <v>1</v>
      </c>
      <c r="V17" s="68">
        <v>1</v>
      </c>
      <c r="W17" s="68">
        <v>1</v>
      </c>
      <c r="X17" s="68">
        <v>0</v>
      </c>
      <c r="Y17" s="68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</row>
    <row r="18" spans="1:32" ht="18" customHeight="1" x14ac:dyDescent="0.15">
      <c r="A18" s="24" t="s">
        <v>112</v>
      </c>
      <c r="B18" s="88">
        <f>目的・旧真岡市!B18+目的・旧二宮町!B18</f>
        <v>0</v>
      </c>
      <c r="C18" s="88">
        <f>目的・旧真岡市!C18+目的・旧二宮町!C18</f>
        <v>0</v>
      </c>
      <c r="D18" s="88">
        <f>目的・旧真岡市!D18+目的・旧二宮町!D18</f>
        <v>0</v>
      </c>
      <c r="E18" s="88">
        <f>目的・旧真岡市!E18+目的・旧二宮町!E18</f>
        <v>0</v>
      </c>
      <c r="F18" s="88">
        <f>目的・旧真岡市!F18+目的・旧二宮町!F18</f>
        <v>0</v>
      </c>
      <c r="G18" s="88">
        <f>目的・旧真岡市!G18+目的・旧二宮町!G18</f>
        <v>0</v>
      </c>
      <c r="H18" s="88">
        <f>目的・旧真岡市!H18+目的・旧二宮町!H18</f>
        <v>0</v>
      </c>
      <c r="I18" s="88">
        <f>目的・旧真岡市!I18+目的・旧二宮町!I18</f>
        <v>0</v>
      </c>
      <c r="J18" s="88">
        <f>目的・旧真岡市!J18+目的・旧二宮町!J18</f>
        <v>0</v>
      </c>
      <c r="K18" s="88">
        <f>目的・旧真岡市!K18+目的・旧二宮町!K18</f>
        <v>0</v>
      </c>
      <c r="L18" s="88">
        <f>目的・旧真岡市!L18+目的・旧二宮町!L18</f>
        <v>0</v>
      </c>
      <c r="M18" s="88">
        <f>目的・旧真岡市!M18+目的・旧二宮町!M18</f>
        <v>0</v>
      </c>
      <c r="N18" s="88">
        <f>目的・旧真岡市!N18+目的・旧二宮町!N18</f>
        <v>0</v>
      </c>
      <c r="O18" s="88">
        <f>目的・旧真岡市!O18+目的・旧二宮町!O18</f>
        <v>2</v>
      </c>
      <c r="P18" s="88">
        <f>目的・旧真岡市!P18+目的・旧二宮町!P18</f>
        <v>1</v>
      </c>
      <c r="Q18" s="88">
        <f>目的・旧真岡市!Q18+目的・旧二宮町!Q18</f>
        <v>2</v>
      </c>
      <c r="R18" s="88">
        <f>目的・旧真岡市!R18+目的・旧二宮町!R18</f>
        <v>2</v>
      </c>
      <c r="S18" s="88">
        <f>目的・旧真岡市!S18+目的・旧二宮町!S18</f>
        <v>2</v>
      </c>
      <c r="T18" s="88">
        <f>目的・旧真岡市!T18+目的・旧二宮町!T18</f>
        <v>2</v>
      </c>
      <c r="U18" s="68">
        <v>1</v>
      </c>
      <c r="V18" s="68">
        <v>1</v>
      </c>
      <c r="W18" s="68">
        <v>1</v>
      </c>
      <c r="X18" s="68">
        <v>0</v>
      </c>
      <c r="Y18" s="68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</row>
    <row r="19" spans="1:32" ht="18" customHeight="1" x14ac:dyDescent="0.15">
      <c r="A19" s="24" t="s">
        <v>114</v>
      </c>
      <c r="B19" s="88">
        <f t="shared" ref="B19:G19" si="0">SUM(B4:B18)</f>
        <v>16455823</v>
      </c>
      <c r="C19" s="87">
        <f t="shared" si="0"/>
        <v>16758385</v>
      </c>
      <c r="D19" s="87">
        <f t="shared" si="0"/>
        <v>23262709</v>
      </c>
      <c r="E19" s="87">
        <f t="shared" si="0"/>
        <v>25629968</v>
      </c>
      <c r="F19" s="87">
        <f t="shared" si="0"/>
        <v>26178217</v>
      </c>
      <c r="G19" s="87">
        <f t="shared" si="0"/>
        <v>24779831</v>
      </c>
      <c r="H19" s="87">
        <f t="shared" ref="H19:U19" si="1">SUM(H4:H18)</f>
        <v>27766554</v>
      </c>
      <c r="I19" s="87">
        <f t="shared" si="1"/>
        <v>28703709</v>
      </c>
      <c r="J19" s="87">
        <f t="shared" si="1"/>
        <v>30474344</v>
      </c>
      <c r="K19" s="87">
        <f t="shared" si="1"/>
        <v>29291920</v>
      </c>
      <c r="L19" s="89">
        <f t="shared" si="1"/>
        <v>31429713</v>
      </c>
      <c r="M19" s="89">
        <f t="shared" si="1"/>
        <v>29601597</v>
      </c>
      <c r="N19" s="89">
        <f t="shared" si="1"/>
        <v>28326394</v>
      </c>
      <c r="O19" s="89">
        <f t="shared" si="1"/>
        <v>27580640</v>
      </c>
      <c r="P19" s="89">
        <f t="shared" si="1"/>
        <v>26808139</v>
      </c>
      <c r="Q19" s="89">
        <f t="shared" si="1"/>
        <v>25897711</v>
      </c>
      <c r="R19" s="89">
        <f t="shared" si="1"/>
        <v>25950903</v>
      </c>
      <c r="S19" s="89">
        <f t="shared" si="1"/>
        <v>26398910</v>
      </c>
      <c r="T19" s="89">
        <f t="shared" si="1"/>
        <v>27167781</v>
      </c>
      <c r="U19" s="69">
        <f t="shared" si="1"/>
        <v>30277960</v>
      </c>
      <c r="V19" s="69">
        <f>SUM(V4:V18)</f>
        <v>29501285</v>
      </c>
      <c r="W19" s="69">
        <f>SUM(W4:W18)</f>
        <v>29735666</v>
      </c>
      <c r="X19" s="69">
        <f>SUM(X4:X18)</f>
        <v>30261497</v>
      </c>
      <c r="Y19" s="69">
        <f t="shared" ref="Y19:AB19" si="2">SUM(Y4:Y18)</f>
        <v>31365242</v>
      </c>
      <c r="Z19" s="67">
        <f t="shared" si="2"/>
        <v>32843877</v>
      </c>
      <c r="AA19" s="67">
        <f t="shared" si="2"/>
        <v>31079916</v>
      </c>
      <c r="AB19" s="67">
        <f t="shared" si="2"/>
        <v>30981834</v>
      </c>
      <c r="AC19" s="67">
        <f t="shared" ref="AC19" si="3">SUM(AC4:AC18)</f>
        <v>34397248</v>
      </c>
      <c r="AD19" s="67">
        <f t="shared" ref="AD19" si="4">SUM(AD4:AD18)</f>
        <v>31883357</v>
      </c>
      <c r="AE19" s="67">
        <f t="shared" ref="AE19" si="5">SUM(AE4:AE18)</f>
        <v>31479664</v>
      </c>
      <c r="AF19" s="67">
        <f t="shared" ref="AF19" si="6">SUM(AF4:AF18)</f>
        <v>35595430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8" t="s">
        <v>102</v>
      </c>
      <c r="K30" s="34" t="str">
        <f>財政指標!$L$1</f>
        <v>真岡市</v>
      </c>
      <c r="L30" s="18"/>
      <c r="M30" s="39"/>
      <c r="O30" s="39"/>
      <c r="P30" s="39"/>
      <c r="Q30" s="39"/>
      <c r="R30" s="39"/>
      <c r="S30" s="39"/>
      <c r="T30" s="39"/>
      <c r="U30" s="34" t="str">
        <f>財政指標!$L$1</f>
        <v>真岡市</v>
      </c>
      <c r="V30" s="18"/>
      <c r="W30" s="39"/>
      <c r="X30" s="39"/>
      <c r="Y30" s="39"/>
      <c r="Z30" s="34"/>
      <c r="AA30" s="34"/>
      <c r="AB30" s="34"/>
      <c r="AC30" s="34"/>
      <c r="AE30" s="34" t="str">
        <f>財政指標!$L$1</f>
        <v>真岡市</v>
      </c>
    </row>
    <row r="31" spans="1:32" ht="18" customHeight="1" x14ac:dyDescent="0.15">
      <c r="K31" s="18"/>
      <c r="L31" s="18" t="s">
        <v>694</v>
      </c>
      <c r="U31" s="18"/>
      <c r="V31" s="18" t="s">
        <v>694</v>
      </c>
      <c r="AF31" s="18" t="s">
        <v>694</v>
      </c>
    </row>
    <row r="32" spans="1:32" s="106" customFormat="1" ht="18" customHeight="1" x14ac:dyDescent="0.2">
      <c r="A32" s="105"/>
      <c r="B32" s="102" t="s">
        <v>10</v>
      </c>
      <c r="C32" s="102" t="s">
        <v>85</v>
      </c>
      <c r="D32" s="102" t="s">
        <v>86</v>
      </c>
      <c r="E32" s="102" t="s">
        <v>87</v>
      </c>
      <c r="F32" s="102" t="s">
        <v>88</v>
      </c>
      <c r="G32" s="102" t="s">
        <v>89</v>
      </c>
      <c r="H32" s="102" t="s">
        <v>90</v>
      </c>
      <c r="I32" s="102" t="s">
        <v>91</v>
      </c>
      <c r="J32" s="79" t="s">
        <v>165</v>
      </c>
      <c r="K32" s="79" t="s">
        <v>166</v>
      </c>
      <c r="L32" s="103" t="s">
        <v>83</v>
      </c>
      <c r="M32" s="103" t="s">
        <v>174</v>
      </c>
      <c r="N32" s="103" t="s">
        <v>182</v>
      </c>
      <c r="O32" s="76" t="s">
        <v>183</v>
      </c>
      <c r="P32" s="76" t="s">
        <v>184</v>
      </c>
      <c r="Q32" s="76" t="s">
        <v>191</v>
      </c>
      <c r="R32" s="76" t="s">
        <v>194</v>
      </c>
      <c r="S32" s="76" t="s">
        <v>195</v>
      </c>
      <c r="T32" s="76" t="s">
        <v>202</v>
      </c>
      <c r="U32" s="48" t="s">
        <v>255</v>
      </c>
      <c r="V32" s="48" t="s">
        <v>666</v>
      </c>
      <c r="W32" s="48" t="s">
        <v>669</v>
      </c>
      <c r="X32" s="48" t="s">
        <v>668</v>
      </c>
      <c r="Y32" s="80" t="s">
        <v>673</v>
      </c>
      <c r="Z32" s="80" t="s">
        <v>676</v>
      </c>
      <c r="AA32" s="80" t="s">
        <v>677</v>
      </c>
      <c r="AB32" s="80" t="s">
        <v>678</v>
      </c>
      <c r="AC32" s="80" t="s">
        <v>684</v>
      </c>
      <c r="AD32" s="80" t="s">
        <v>688</v>
      </c>
      <c r="AE32" s="80" t="str">
        <f>AE3</f>
        <v>１８(H30)</v>
      </c>
      <c r="AF32" s="80" t="str">
        <f>AF3</f>
        <v>１９(R１)</v>
      </c>
    </row>
    <row r="33" spans="1:32" s="41" customFormat="1" ht="18" customHeight="1" x14ac:dyDescent="0.15">
      <c r="A33" s="24" t="s">
        <v>93</v>
      </c>
      <c r="B33" s="90">
        <f>B4/B$19*100</f>
        <v>1.5093562929061646</v>
      </c>
      <c r="C33" s="90">
        <f t="shared" ref="C33:L33" si="7">C4/C$19*100</f>
        <v>1.6410053832752978</v>
      </c>
      <c r="D33" s="90">
        <f t="shared" si="7"/>
        <v>1.6447525522500412</v>
      </c>
      <c r="E33" s="90">
        <f t="shared" si="7"/>
        <v>1.5378013737668343</v>
      </c>
      <c r="F33" s="90">
        <f t="shared" si="7"/>
        <v>1.5626618115359041</v>
      </c>
      <c r="G33" s="90">
        <f t="shared" si="7"/>
        <v>1.6310321083303596</v>
      </c>
      <c r="H33" s="90">
        <f t="shared" si="7"/>
        <v>1.5164251206685568</v>
      </c>
      <c r="I33" s="90">
        <f t="shared" si="7"/>
        <v>1.5090906892903631</v>
      </c>
      <c r="J33" s="90">
        <f t="shared" si="7"/>
        <v>1.3915771246790416</v>
      </c>
      <c r="K33" s="90">
        <f t="shared" si="7"/>
        <v>1.4615737036015393</v>
      </c>
      <c r="L33" s="90">
        <f t="shared" si="7"/>
        <v>1.3381223048393729</v>
      </c>
      <c r="M33" s="90">
        <f t="shared" ref="M33:N47" si="8">M4/M$19*100</f>
        <v>1.4401554078315437</v>
      </c>
      <c r="N33" s="90">
        <f t="shared" si="8"/>
        <v>1.4808838710638565</v>
      </c>
      <c r="O33" s="90">
        <f t="shared" ref="O33:P47" si="9">O4/O$19*100</f>
        <v>1.4963177069132552</v>
      </c>
      <c r="P33" s="90">
        <f t="shared" si="9"/>
        <v>1.4140705552145936</v>
      </c>
      <c r="Q33" s="90">
        <f t="shared" ref="Q33:R47" si="10">Q4/Q$19*100</f>
        <v>1.4433090244925508</v>
      </c>
      <c r="R33" s="90">
        <f t="shared" si="10"/>
        <v>1.4040166540640224</v>
      </c>
      <c r="S33" s="90">
        <f t="shared" ref="S33:T47" si="11">S4/S$19*100</f>
        <v>1.4185623573094495</v>
      </c>
      <c r="T33" s="90">
        <f t="shared" si="11"/>
        <v>1.2519793206519148</v>
      </c>
      <c r="U33" s="40">
        <f t="shared" ref="U33:V47" si="12">U4/U$19*100</f>
        <v>1.0903409608837584</v>
      </c>
      <c r="V33" s="40">
        <f t="shared" si="12"/>
        <v>0.97180173677180492</v>
      </c>
      <c r="W33" s="40">
        <f t="shared" ref="W33:X47" si="13">W4/W$19*100</f>
        <v>0.97438544003016436</v>
      </c>
      <c r="X33" s="40">
        <f t="shared" si="13"/>
        <v>1.1928392042204654</v>
      </c>
      <c r="Y33" s="40">
        <f t="shared" ref="Y33:AB33" si="14">Y4/Y$19*100</f>
        <v>0.90553740985004993</v>
      </c>
      <c r="Z33" s="118">
        <f t="shared" si="14"/>
        <v>0.93379353478884353</v>
      </c>
      <c r="AA33" s="118">
        <f t="shared" si="14"/>
        <v>1.0510067015625137</v>
      </c>
      <c r="AB33" s="118">
        <f t="shared" si="14"/>
        <v>1.0113539437336085</v>
      </c>
      <c r="AC33" s="118">
        <f t="shared" ref="AC33" si="15">AC4/AC$19*100</f>
        <v>0.7591915492774306</v>
      </c>
      <c r="AD33" s="118">
        <f t="shared" ref="AD33" si="16">AD4/AD$19*100</f>
        <v>0.82345155812796</v>
      </c>
      <c r="AE33" s="118">
        <f t="shared" ref="AE33" si="17">AE4/AE$19*100</f>
        <v>0.82161931588596371</v>
      </c>
      <c r="AF33" s="118">
        <f t="shared" ref="AF33" si="18">AF4/AF$19*100</f>
        <v>0.73575175240192348</v>
      </c>
    </row>
    <row r="34" spans="1:32" s="41" customFormat="1" ht="18" customHeight="1" x14ac:dyDescent="0.15">
      <c r="A34" s="24" t="s">
        <v>92</v>
      </c>
      <c r="B34" s="90">
        <f t="shared" ref="B34:L47" si="19">B5/B$19*100</f>
        <v>16.296346891917835</v>
      </c>
      <c r="C34" s="90">
        <f t="shared" si="19"/>
        <v>14.988998044859333</v>
      </c>
      <c r="D34" s="90">
        <f t="shared" si="19"/>
        <v>14.244776908828632</v>
      </c>
      <c r="E34" s="90">
        <f t="shared" si="19"/>
        <v>13.327297170250077</v>
      </c>
      <c r="F34" s="90">
        <f t="shared" si="19"/>
        <v>13.663421003806334</v>
      </c>
      <c r="G34" s="90">
        <f t="shared" si="19"/>
        <v>12.739045718269832</v>
      </c>
      <c r="H34" s="90">
        <f t="shared" si="19"/>
        <v>13.338806824930455</v>
      </c>
      <c r="I34" s="90">
        <f t="shared" si="19"/>
        <v>17.744832209663219</v>
      </c>
      <c r="J34" s="90">
        <f t="shared" si="19"/>
        <v>15.965068846108712</v>
      </c>
      <c r="K34" s="90">
        <f t="shared" si="19"/>
        <v>10.274720810380474</v>
      </c>
      <c r="L34" s="90">
        <f t="shared" si="19"/>
        <v>9.7042947862743762</v>
      </c>
      <c r="M34" s="90">
        <f t="shared" si="8"/>
        <v>10.624920000093239</v>
      </c>
      <c r="N34" s="90">
        <f t="shared" si="8"/>
        <v>10.906178174320388</v>
      </c>
      <c r="O34" s="90">
        <f t="shared" si="9"/>
        <v>11.058593999269052</v>
      </c>
      <c r="P34" s="90">
        <f t="shared" si="9"/>
        <v>11.69522434959025</v>
      </c>
      <c r="Q34" s="90">
        <f t="shared" si="10"/>
        <v>12.494776082720206</v>
      </c>
      <c r="R34" s="90">
        <f t="shared" si="10"/>
        <v>14.945483785284852</v>
      </c>
      <c r="S34" s="90">
        <f t="shared" si="11"/>
        <v>15.510352510766543</v>
      </c>
      <c r="T34" s="90">
        <f t="shared" si="11"/>
        <v>13.183907069922274</v>
      </c>
      <c r="U34" s="40">
        <f t="shared" si="12"/>
        <v>17.349124577745663</v>
      </c>
      <c r="V34" s="40">
        <f t="shared" si="12"/>
        <v>20.728836049005999</v>
      </c>
      <c r="W34" s="40">
        <f t="shared" si="13"/>
        <v>16.525834666020259</v>
      </c>
      <c r="X34" s="40">
        <f t="shared" si="13"/>
        <v>16.041932756994804</v>
      </c>
      <c r="Y34" s="40">
        <f t="shared" ref="Y34:AB34" si="20">Y5/Y$19*100</f>
        <v>17.215674599290516</v>
      </c>
      <c r="Z34" s="118">
        <f t="shared" si="20"/>
        <v>18.388489885040062</v>
      </c>
      <c r="AA34" s="118">
        <f t="shared" si="20"/>
        <v>13.83620213130563</v>
      </c>
      <c r="AB34" s="118">
        <f t="shared" si="20"/>
        <v>15.984124761626441</v>
      </c>
      <c r="AC34" s="118">
        <f t="shared" ref="AC34" si="21">AC5/AC$19*100</f>
        <v>18.66319072967698</v>
      </c>
      <c r="AD34" s="118">
        <f t="shared" ref="AD34" si="22">AD5/AD$19*100</f>
        <v>14.338894740600871</v>
      </c>
      <c r="AE34" s="118">
        <f t="shared" ref="AE34" si="23">AE5/AE$19*100</f>
        <v>13.692484138331338</v>
      </c>
      <c r="AF34" s="118">
        <f t="shared" ref="AF34" si="24">AF5/AF$19*100</f>
        <v>20.84766499519742</v>
      </c>
    </row>
    <row r="35" spans="1:32" s="41" customFormat="1" ht="18" customHeight="1" x14ac:dyDescent="0.15">
      <c r="A35" s="24" t="s">
        <v>94</v>
      </c>
      <c r="B35" s="90">
        <f t="shared" si="19"/>
        <v>9.7355872143252871</v>
      </c>
      <c r="C35" s="90">
        <f t="shared" si="19"/>
        <v>8.9247919772698854</v>
      </c>
      <c r="D35" s="90">
        <f t="shared" si="19"/>
        <v>8.6739338913623527</v>
      </c>
      <c r="E35" s="90">
        <f t="shared" si="19"/>
        <v>9.7446512613671619</v>
      </c>
      <c r="F35" s="90">
        <f t="shared" si="19"/>
        <v>10.876424471536774</v>
      </c>
      <c r="G35" s="90">
        <f t="shared" si="19"/>
        <v>10.862870695122981</v>
      </c>
      <c r="H35" s="90">
        <f t="shared" si="19"/>
        <v>10.509669294936636</v>
      </c>
      <c r="I35" s="90">
        <f t="shared" si="19"/>
        <v>11.188592387137147</v>
      </c>
      <c r="J35" s="90">
        <f t="shared" si="19"/>
        <v>12.525939852880835</v>
      </c>
      <c r="K35" s="90">
        <f t="shared" si="19"/>
        <v>14.026806709836706</v>
      </c>
      <c r="L35" s="90">
        <f t="shared" si="19"/>
        <v>16.109249868110474</v>
      </c>
      <c r="M35" s="90">
        <f t="shared" si="8"/>
        <v>13.094195559786858</v>
      </c>
      <c r="N35" s="90">
        <f t="shared" si="8"/>
        <v>14.661347293270016</v>
      </c>
      <c r="O35" s="90">
        <f t="shared" si="9"/>
        <v>15.857278873876748</v>
      </c>
      <c r="P35" s="90">
        <f t="shared" si="9"/>
        <v>17.293404812620526</v>
      </c>
      <c r="Q35" s="90">
        <f t="shared" si="10"/>
        <v>18.28030670355384</v>
      </c>
      <c r="R35" s="90">
        <f t="shared" si="10"/>
        <v>18.347084107246673</v>
      </c>
      <c r="S35" s="90">
        <f t="shared" si="11"/>
        <v>19.994245974549706</v>
      </c>
      <c r="T35" s="90">
        <f t="shared" si="11"/>
        <v>20.106706543313198</v>
      </c>
      <c r="U35" s="40">
        <f t="shared" si="12"/>
        <v>20.065347863594511</v>
      </c>
      <c r="V35" s="40">
        <f t="shared" si="12"/>
        <v>21.359961099999541</v>
      </c>
      <c r="W35" s="40">
        <f t="shared" si="13"/>
        <v>26.128084704744804</v>
      </c>
      <c r="X35" s="40">
        <f t="shared" si="13"/>
        <v>27.093154049847566</v>
      </c>
      <c r="Y35" s="40">
        <f t="shared" ref="Y35:AB35" si="25">Y6/Y$19*100</f>
        <v>26.295907425168281</v>
      </c>
      <c r="Z35" s="118">
        <f t="shared" si="25"/>
        <v>25.415403912272598</v>
      </c>
      <c r="AA35" s="118">
        <f t="shared" si="25"/>
        <v>29.137327784283585</v>
      </c>
      <c r="AB35" s="118">
        <f t="shared" si="25"/>
        <v>31.217664519150155</v>
      </c>
      <c r="AC35" s="118">
        <f t="shared" ref="AC35" si="26">AC6/AC$19*100</f>
        <v>29.983546939569116</v>
      </c>
      <c r="AD35" s="118">
        <f t="shared" ref="AD35" si="27">AD6/AD$19*100</f>
        <v>32.746482749605065</v>
      </c>
      <c r="AE35" s="118">
        <f t="shared" ref="AE35" si="28">AE6/AE$19*100</f>
        <v>34.079439348526719</v>
      </c>
      <c r="AF35" s="118">
        <f t="shared" ref="AF35" si="29">AF6/AF$19*100</f>
        <v>32.170371308901167</v>
      </c>
    </row>
    <row r="36" spans="1:32" s="41" customFormat="1" ht="18" customHeight="1" x14ac:dyDescent="0.15">
      <c r="A36" s="24" t="s">
        <v>103</v>
      </c>
      <c r="B36" s="90">
        <f t="shared" si="19"/>
        <v>6.640208757714519</v>
      </c>
      <c r="C36" s="90">
        <f t="shared" si="19"/>
        <v>7.4208403733414645</v>
      </c>
      <c r="D36" s="90">
        <f t="shared" si="19"/>
        <v>10.256759004293095</v>
      </c>
      <c r="E36" s="90">
        <f t="shared" si="19"/>
        <v>8.7020007204066747</v>
      </c>
      <c r="F36" s="90">
        <f t="shared" si="19"/>
        <v>7.5447155167214026</v>
      </c>
      <c r="G36" s="90">
        <f t="shared" si="19"/>
        <v>10.93233444570304</v>
      </c>
      <c r="H36" s="90">
        <f t="shared" si="19"/>
        <v>16.060592178633328</v>
      </c>
      <c r="I36" s="90">
        <f t="shared" si="19"/>
        <v>9.3445101467549012</v>
      </c>
      <c r="J36" s="90">
        <f t="shared" si="19"/>
        <v>8.984629825009522</v>
      </c>
      <c r="K36" s="90">
        <f t="shared" si="19"/>
        <v>10.246163447121253</v>
      </c>
      <c r="L36" s="90">
        <f t="shared" si="19"/>
        <v>8.3159493056777194</v>
      </c>
      <c r="M36" s="90">
        <f t="shared" si="8"/>
        <v>8.4583375687467122</v>
      </c>
      <c r="N36" s="90">
        <f t="shared" si="8"/>
        <v>7.8483622024038784</v>
      </c>
      <c r="O36" s="90">
        <f t="shared" si="9"/>
        <v>7.4293199867733311</v>
      </c>
      <c r="P36" s="90">
        <f t="shared" si="9"/>
        <v>7.1345981904972957</v>
      </c>
      <c r="Q36" s="90">
        <f t="shared" si="10"/>
        <v>6.0017698089224947</v>
      </c>
      <c r="R36" s="90">
        <f t="shared" si="10"/>
        <v>6.6287096059817268</v>
      </c>
      <c r="S36" s="90">
        <f t="shared" si="11"/>
        <v>6.2929530044990498</v>
      </c>
      <c r="T36" s="90">
        <f t="shared" si="11"/>
        <v>6.1721713672529974</v>
      </c>
      <c r="U36" s="40">
        <f t="shared" si="12"/>
        <v>5.7116793865901139</v>
      </c>
      <c r="V36" s="40">
        <f t="shared" si="12"/>
        <v>6.517577115708689</v>
      </c>
      <c r="W36" s="40">
        <f t="shared" si="13"/>
        <v>6.7934177092250092</v>
      </c>
      <c r="X36" s="40">
        <f t="shared" si="13"/>
        <v>7.5880747076061699</v>
      </c>
      <c r="Y36" s="40">
        <f t="shared" ref="Y36:AB36" si="30">Y7/Y$19*100</f>
        <v>9.3785630603455896</v>
      </c>
      <c r="Z36" s="118">
        <f t="shared" si="30"/>
        <v>12.286417952423827</v>
      </c>
      <c r="AA36" s="118">
        <f t="shared" si="30"/>
        <v>6.7424216976648204</v>
      </c>
      <c r="AB36" s="118">
        <f t="shared" si="30"/>
        <v>7.4234307755957891</v>
      </c>
      <c r="AC36" s="118">
        <f t="shared" ref="AC36" si="31">AC7/AC$19*100</f>
        <v>8.3682072472774571</v>
      </c>
      <c r="AD36" s="118">
        <f t="shared" ref="AD36" si="32">AD7/AD$19*100</f>
        <v>7.7831986136215212</v>
      </c>
      <c r="AE36" s="118">
        <f t="shared" ref="AE36" si="33">AE7/AE$19*100</f>
        <v>9.2525669905498358</v>
      </c>
      <c r="AF36" s="118">
        <f t="shared" ref="AF36" si="34">AF7/AF$19*100</f>
        <v>5.4872156341417986</v>
      </c>
    </row>
    <row r="37" spans="1:32" s="41" customFormat="1" ht="18" customHeight="1" x14ac:dyDescent="0.15">
      <c r="A37" s="24" t="s">
        <v>104</v>
      </c>
      <c r="B37" s="90">
        <f t="shared" si="19"/>
        <v>1.9403344335922914</v>
      </c>
      <c r="C37" s="90">
        <f t="shared" si="19"/>
        <v>0.51647578212339673</v>
      </c>
      <c r="D37" s="90">
        <f t="shared" si="19"/>
        <v>0.47646213517092956</v>
      </c>
      <c r="E37" s="90">
        <f t="shared" si="19"/>
        <v>0.36916940356694944</v>
      </c>
      <c r="F37" s="90">
        <f t="shared" si="19"/>
        <v>0.42017758505096048</v>
      </c>
      <c r="G37" s="90">
        <f t="shared" si="19"/>
        <v>0.70871346943407321</v>
      </c>
      <c r="H37" s="90">
        <f t="shared" si="19"/>
        <v>0.51500809210966547</v>
      </c>
      <c r="I37" s="90">
        <f t="shared" si="19"/>
        <v>0.67278413392499203</v>
      </c>
      <c r="J37" s="90">
        <f t="shared" si="19"/>
        <v>0.63503581898268269</v>
      </c>
      <c r="K37" s="90">
        <f t="shared" si="19"/>
        <v>0.73960669017258007</v>
      </c>
      <c r="L37" s="90">
        <f t="shared" si="19"/>
        <v>4.0173736234880666</v>
      </c>
      <c r="M37" s="90">
        <f t="shared" si="8"/>
        <v>1.6058018761622894</v>
      </c>
      <c r="N37" s="90">
        <f t="shared" si="8"/>
        <v>1.0000778778972006</v>
      </c>
      <c r="O37" s="90">
        <f t="shared" si="9"/>
        <v>0.98809889835768849</v>
      </c>
      <c r="P37" s="90">
        <f t="shared" si="9"/>
        <v>0.98984118218724548</v>
      </c>
      <c r="Q37" s="90">
        <f t="shared" si="10"/>
        <v>1.1591526370805512</v>
      </c>
      <c r="R37" s="90">
        <f t="shared" si="10"/>
        <v>0.52856734888955503</v>
      </c>
      <c r="S37" s="90">
        <f t="shared" si="11"/>
        <v>0.22641465121097804</v>
      </c>
      <c r="T37" s="90">
        <f t="shared" si="11"/>
        <v>0.2489529785299727</v>
      </c>
      <c r="U37" s="40">
        <f t="shared" si="12"/>
        <v>0.24916473897184621</v>
      </c>
      <c r="V37" s="40">
        <f t="shared" si="12"/>
        <v>0.53607156434033298</v>
      </c>
      <c r="W37" s="40">
        <f t="shared" si="13"/>
        <v>0.55849766405097501</v>
      </c>
      <c r="X37" s="40">
        <f t="shared" si="13"/>
        <v>0.58987167753135283</v>
      </c>
      <c r="Y37" s="40">
        <f t="shared" ref="Y37:AB37" si="35">Y8/Y$19*100</f>
        <v>0.17850651367523326</v>
      </c>
      <c r="Z37" s="118">
        <f t="shared" si="35"/>
        <v>0.37070227732249755</v>
      </c>
      <c r="AA37" s="118">
        <f t="shared" si="35"/>
        <v>0.14945021086929577</v>
      </c>
      <c r="AB37" s="118">
        <f t="shared" si="35"/>
        <v>4.947092544618243E-2</v>
      </c>
      <c r="AC37" s="118">
        <f t="shared" ref="AC37" si="36">AC8/AC$19*100</f>
        <v>2.7769663433539798E-2</v>
      </c>
      <c r="AD37" s="118">
        <f t="shared" ref="AD37" si="37">AD8/AD$19*100</f>
        <v>1.3803439832261075E-2</v>
      </c>
      <c r="AE37" s="118">
        <f t="shared" ref="AE37" si="38">AE8/AE$19*100</f>
        <v>4.4968713770261334E-2</v>
      </c>
      <c r="AF37" s="118">
        <f t="shared" ref="AF37" si="39">AF8/AF$19*100</f>
        <v>6.4409953749680782E-2</v>
      </c>
    </row>
    <row r="38" spans="1:32" s="41" customFormat="1" ht="18" customHeight="1" x14ac:dyDescent="0.15">
      <c r="A38" s="24" t="s">
        <v>105</v>
      </c>
      <c r="B38" s="90">
        <f t="shared" si="19"/>
        <v>5.792636442431351</v>
      </c>
      <c r="C38" s="90">
        <f t="shared" si="19"/>
        <v>5.7724476433737504</v>
      </c>
      <c r="D38" s="90">
        <f t="shared" si="19"/>
        <v>7.6044410820768986</v>
      </c>
      <c r="E38" s="90">
        <f t="shared" si="19"/>
        <v>7.999221848423689</v>
      </c>
      <c r="F38" s="90">
        <f t="shared" si="19"/>
        <v>12.542145249999265</v>
      </c>
      <c r="G38" s="90">
        <f t="shared" si="19"/>
        <v>7.6207662594631893</v>
      </c>
      <c r="H38" s="90">
        <f t="shared" si="19"/>
        <v>8.5018832369331818</v>
      </c>
      <c r="I38" s="90">
        <f t="shared" si="19"/>
        <v>9.111975738048347</v>
      </c>
      <c r="J38" s="90">
        <f t="shared" si="19"/>
        <v>9.3844481114999567</v>
      </c>
      <c r="K38" s="90">
        <f t="shared" si="19"/>
        <v>8.160533689836651</v>
      </c>
      <c r="L38" s="90">
        <f t="shared" si="19"/>
        <v>7.4227785662567145</v>
      </c>
      <c r="M38" s="90">
        <f t="shared" si="8"/>
        <v>6.4802246986877083</v>
      </c>
      <c r="N38" s="90">
        <f t="shared" si="8"/>
        <v>6.387650330642157</v>
      </c>
      <c r="O38" s="90">
        <f t="shared" si="9"/>
        <v>7.2955993769542689</v>
      </c>
      <c r="P38" s="90">
        <f t="shared" si="9"/>
        <v>6.3021793493386467</v>
      </c>
      <c r="Q38" s="90">
        <f t="shared" si="10"/>
        <v>5.7822870909324768</v>
      </c>
      <c r="R38" s="90">
        <f t="shared" si="10"/>
        <v>4.3665571097853508</v>
      </c>
      <c r="S38" s="90">
        <f t="shared" si="11"/>
        <v>4.6088986249811077</v>
      </c>
      <c r="T38" s="90">
        <f t="shared" si="11"/>
        <v>6.9064639471291382</v>
      </c>
      <c r="U38" s="40">
        <f t="shared" si="12"/>
        <v>4.1498634650418982</v>
      </c>
      <c r="V38" s="40">
        <f t="shared" si="12"/>
        <v>3.033305159419327</v>
      </c>
      <c r="W38" s="40">
        <f t="shared" si="13"/>
        <v>2.836035352293774</v>
      </c>
      <c r="X38" s="40">
        <f t="shared" si="13"/>
        <v>2.4971236551846725</v>
      </c>
      <c r="Y38" s="40">
        <f t="shared" ref="Y38:AB38" si="40">Y9/Y$19*100</f>
        <v>2.5223271033585521</v>
      </c>
      <c r="Z38" s="118">
        <f t="shared" si="40"/>
        <v>2.4469157523638274</v>
      </c>
      <c r="AA38" s="118">
        <f t="shared" si="40"/>
        <v>4.4660738465316321</v>
      </c>
      <c r="AB38" s="118">
        <f t="shared" si="40"/>
        <v>3.3397086821909903</v>
      </c>
      <c r="AC38" s="118">
        <f t="shared" ref="AC38" si="41">AC9/AC$19*100</f>
        <v>3.0691583233635433</v>
      </c>
      <c r="AD38" s="118">
        <f t="shared" ref="AD38" si="42">AD9/AD$19*100</f>
        <v>3.0453819527222308</v>
      </c>
      <c r="AE38" s="118">
        <f t="shared" ref="AE38" si="43">AE9/AE$19*100</f>
        <v>3.2136969441605219</v>
      </c>
      <c r="AF38" s="118">
        <f t="shared" ref="AF38" si="44">AF9/AF$19*100</f>
        <v>3.5859575231989052</v>
      </c>
    </row>
    <row r="39" spans="1:32" s="41" customFormat="1" ht="18" customHeight="1" x14ac:dyDescent="0.15">
      <c r="A39" s="24" t="s">
        <v>106</v>
      </c>
      <c r="B39" s="90">
        <f t="shared" si="19"/>
        <v>4.5876101122380817</v>
      </c>
      <c r="C39" s="90">
        <f t="shared" si="19"/>
        <v>4.751215585511372</v>
      </c>
      <c r="D39" s="90">
        <f t="shared" si="19"/>
        <v>2.7460559301154479</v>
      </c>
      <c r="E39" s="90">
        <f t="shared" si="19"/>
        <v>2.4829059482243601</v>
      </c>
      <c r="F39" s="90">
        <f t="shared" si="19"/>
        <v>3.4643650482383883</v>
      </c>
      <c r="G39" s="90">
        <f t="shared" si="19"/>
        <v>3.597078608001806</v>
      </c>
      <c r="H39" s="90">
        <f t="shared" si="19"/>
        <v>3.8130478848761715</v>
      </c>
      <c r="I39" s="90">
        <f t="shared" si="19"/>
        <v>4.136089172308707</v>
      </c>
      <c r="J39" s="90">
        <f t="shared" si="19"/>
        <v>3.5706527431730772</v>
      </c>
      <c r="K39" s="90">
        <f t="shared" si="19"/>
        <v>3.3148629383119985</v>
      </c>
      <c r="L39" s="90">
        <f t="shared" si="19"/>
        <v>2.7405150024755236</v>
      </c>
      <c r="M39" s="90">
        <f t="shared" si="8"/>
        <v>3.7878530675219992</v>
      </c>
      <c r="N39" s="90">
        <f t="shared" si="8"/>
        <v>4.7297548710224113</v>
      </c>
      <c r="O39" s="90">
        <f t="shared" si="9"/>
        <v>4.024195957744273</v>
      </c>
      <c r="P39" s="90">
        <f t="shared" si="9"/>
        <v>4.5240775571926122</v>
      </c>
      <c r="Q39" s="90">
        <f t="shared" si="10"/>
        <v>3.669733591513165</v>
      </c>
      <c r="R39" s="90">
        <f t="shared" si="10"/>
        <v>4.2418947810794867</v>
      </c>
      <c r="S39" s="90">
        <f t="shared" si="11"/>
        <v>2.2730635469419003</v>
      </c>
      <c r="T39" s="90">
        <f t="shared" si="11"/>
        <v>4.9322062777228659</v>
      </c>
      <c r="U39" s="40">
        <f t="shared" si="12"/>
        <v>1.5022478396827263</v>
      </c>
      <c r="V39" s="40">
        <f t="shared" si="12"/>
        <v>2.7392433922793535</v>
      </c>
      <c r="W39" s="40">
        <f t="shared" si="13"/>
        <v>3.290291194419523</v>
      </c>
      <c r="X39" s="40">
        <f t="shared" si="13"/>
        <v>3.0231485243443177</v>
      </c>
      <c r="Y39" s="40">
        <f t="shared" ref="Y39:AB39" si="45">Y10/Y$19*100</f>
        <v>2.5624734538952385</v>
      </c>
      <c r="Z39" s="118">
        <f t="shared" si="45"/>
        <v>2.7683790193222317</v>
      </c>
      <c r="AA39" s="118">
        <f t="shared" si="45"/>
        <v>4.4170067898510403</v>
      </c>
      <c r="AB39" s="118">
        <f t="shared" si="45"/>
        <v>4.3624305778670172</v>
      </c>
      <c r="AC39" s="118">
        <f t="shared" ref="AC39" si="46">AC10/AC$19*100</f>
        <v>7.0524101230424021</v>
      </c>
      <c r="AD39" s="118">
        <f t="shared" ref="AD39" si="47">AD10/AD$19*100</f>
        <v>3.9836143979443572</v>
      </c>
      <c r="AE39" s="118">
        <f t="shared" ref="AE39" si="48">AE10/AE$19*100</f>
        <v>4.4713374323182098</v>
      </c>
      <c r="AF39" s="118">
        <f t="shared" ref="AF39" si="49">AF10/AF$19*100</f>
        <v>3.401742864182284</v>
      </c>
    </row>
    <row r="40" spans="1:32" s="41" customFormat="1" ht="18" customHeight="1" x14ac:dyDescent="0.15">
      <c r="A40" s="24" t="s">
        <v>107</v>
      </c>
      <c r="B40" s="90">
        <f t="shared" si="19"/>
        <v>22.549537631755033</v>
      </c>
      <c r="C40" s="90">
        <f t="shared" si="19"/>
        <v>29.567395664916397</v>
      </c>
      <c r="D40" s="90">
        <f t="shared" si="19"/>
        <v>26.732368100379023</v>
      </c>
      <c r="E40" s="90">
        <f t="shared" si="19"/>
        <v>25.075622412013939</v>
      </c>
      <c r="F40" s="90">
        <f t="shared" si="19"/>
        <v>26.920160376086727</v>
      </c>
      <c r="G40" s="90">
        <f t="shared" si="19"/>
        <v>27.796279159450282</v>
      </c>
      <c r="H40" s="90">
        <f t="shared" si="19"/>
        <v>24.193358671731467</v>
      </c>
      <c r="I40" s="90">
        <f t="shared" si="19"/>
        <v>23.394429618834277</v>
      </c>
      <c r="J40" s="90">
        <f t="shared" si="19"/>
        <v>25.868051499320217</v>
      </c>
      <c r="K40" s="90">
        <f t="shared" si="19"/>
        <v>27.262961936260922</v>
      </c>
      <c r="L40" s="90">
        <f t="shared" si="19"/>
        <v>25.711065194900122</v>
      </c>
      <c r="M40" s="90">
        <f t="shared" si="8"/>
        <v>26.26944755717065</v>
      </c>
      <c r="N40" s="90">
        <f t="shared" si="8"/>
        <v>26.950059368658081</v>
      </c>
      <c r="O40" s="90">
        <f t="shared" si="9"/>
        <v>23.842289373995673</v>
      </c>
      <c r="P40" s="90">
        <f t="shared" si="9"/>
        <v>23.21533023982008</v>
      </c>
      <c r="Q40" s="90">
        <f t="shared" si="10"/>
        <v>24.640965373349019</v>
      </c>
      <c r="R40" s="90">
        <f t="shared" si="10"/>
        <v>21.934435190944992</v>
      </c>
      <c r="S40" s="90">
        <f t="shared" si="11"/>
        <v>23.01017352610392</v>
      </c>
      <c r="T40" s="90">
        <f t="shared" si="11"/>
        <v>18.574218483283563</v>
      </c>
      <c r="U40" s="40">
        <f t="shared" si="12"/>
        <v>18.227849564501703</v>
      </c>
      <c r="V40" s="40">
        <f t="shared" si="12"/>
        <v>18.569397909277509</v>
      </c>
      <c r="W40" s="40">
        <f t="shared" si="13"/>
        <v>16.649786825020165</v>
      </c>
      <c r="X40" s="40">
        <f t="shared" si="13"/>
        <v>15.488966061394782</v>
      </c>
      <c r="Y40" s="40">
        <f t="shared" ref="Y40:AB40" si="50">Y11/Y$19*100</f>
        <v>14.628186194131709</v>
      </c>
      <c r="Z40" s="118">
        <f t="shared" si="50"/>
        <v>13.78873754764092</v>
      </c>
      <c r="AA40" s="118">
        <f t="shared" si="50"/>
        <v>15.400736604307424</v>
      </c>
      <c r="AB40" s="118">
        <f t="shared" si="50"/>
        <v>12.526501820389329</v>
      </c>
      <c r="AC40" s="118">
        <f t="shared" ref="AC40" si="51">AC11/AC$19*100</f>
        <v>10.764579189590981</v>
      </c>
      <c r="AD40" s="118">
        <f t="shared" ref="AD40" si="52">AD11/AD$19*100</f>
        <v>10.364457544417297</v>
      </c>
      <c r="AE40" s="118">
        <f t="shared" ref="AE40" si="53">AE11/AE$19*100</f>
        <v>9.6194609955176151</v>
      </c>
      <c r="AF40" s="118">
        <f t="shared" ref="AF40" si="54">AF11/AF$19*100</f>
        <v>8.2988181347998893</v>
      </c>
    </row>
    <row r="41" spans="1:32" s="41" customFormat="1" ht="18" customHeight="1" x14ac:dyDescent="0.15">
      <c r="A41" s="24" t="s">
        <v>108</v>
      </c>
      <c r="B41" s="90">
        <f t="shared" si="19"/>
        <v>2.9630848605991935</v>
      </c>
      <c r="C41" s="90">
        <f t="shared" si="19"/>
        <v>3.3065775729582532</v>
      </c>
      <c r="D41" s="90">
        <f t="shared" si="19"/>
        <v>3.3794215454442558</v>
      </c>
      <c r="E41" s="90">
        <f t="shared" si="19"/>
        <v>3.3689351465440769</v>
      </c>
      <c r="F41" s="90">
        <f t="shared" si="19"/>
        <v>3.6112810891589748</v>
      </c>
      <c r="G41" s="90">
        <f t="shared" si="19"/>
        <v>3.6936854008407081</v>
      </c>
      <c r="H41" s="90">
        <f t="shared" si="19"/>
        <v>3.5136661178769248</v>
      </c>
      <c r="I41" s="90">
        <f t="shared" si="19"/>
        <v>3.7515186626230079</v>
      </c>
      <c r="J41" s="90">
        <f t="shared" si="19"/>
        <v>3.432835174401129</v>
      </c>
      <c r="K41" s="90">
        <f t="shared" si="19"/>
        <v>4.240551660662736</v>
      </c>
      <c r="L41" s="90">
        <f t="shared" si="19"/>
        <v>3.9723588949094126</v>
      </c>
      <c r="M41" s="90">
        <f t="shared" si="8"/>
        <v>3.7786441049109616</v>
      </c>
      <c r="N41" s="90">
        <f t="shared" si="8"/>
        <v>3.9711337772114588</v>
      </c>
      <c r="O41" s="90">
        <f t="shared" si="9"/>
        <v>4.1459335243852209</v>
      </c>
      <c r="P41" s="90">
        <f t="shared" si="9"/>
        <v>4.1521904970725494</v>
      </c>
      <c r="Q41" s="90">
        <f t="shared" si="10"/>
        <v>4.3933033309391707</v>
      </c>
      <c r="R41" s="90">
        <f t="shared" si="10"/>
        <v>5.6031036761996296</v>
      </c>
      <c r="S41" s="90">
        <f t="shared" si="11"/>
        <v>4.6017543906168861</v>
      </c>
      <c r="T41" s="90">
        <f t="shared" si="11"/>
        <v>4.1957272844624294</v>
      </c>
      <c r="U41" s="40">
        <f t="shared" si="12"/>
        <v>4.0642665490013199</v>
      </c>
      <c r="V41" s="40">
        <f t="shared" si="12"/>
        <v>4.0735344240089875</v>
      </c>
      <c r="W41" s="40">
        <f t="shared" si="13"/>
        <v>3.6088816709200326</v>
      </c>
      <c r="X41" s="40">
        <f t="shared" si="13"/>
        <v>3.4551430155619864</v>
      </c>
      <c r="Y41" s="40">
        <f t="shared" ref="Y41:AB41" si="55">Y12/Y$19*100</f>
        <v>4.1721629311835056</v>
      </c>
      <c r="Z41" s="118">
        <f t="shared" si="55"/>
        <v>2.9781959054346721</v>
      </c>
      <c r="AA41" s="118">
        <f t="shared" si="55"/>
        <v>3.146726651384772</v>
      </c>
      <c r="AB41" s="118">
        <f t="shared" si="55"/>
        <v>3.8546491469807758</v>
      </c>
      <c r="AC41" s="118">
        <f t="shared" ref="AC41" si="56">AC12/AC$19*100</f>
        <v>2.9771073546348825</v>
      </c>
      <c r="AD41" s="118">
        <f t="shared" ref="AD41" si="57">AD12/AD$19*100</f>
        <v>3.1735742255748036</v>
      </c>
      <c r="AE41" s="118">
        <f t="shared" ref="AE41" si="58">AE12/AE$19*100</f>
        <v>3.9644260497824879</v>
      </c>
      <c r="AF41" s="118">
        <f t="shared" ref="AF41" si="59">AF12/AF$19*100</f>
        <v>3.7007419210836896</v>
      </c>
    </row>
    <row r="42" spans="1:32" s="41" customFormat="1" ht="18" customHeight="1" x14ac:dyDescent="0.15">
      <c r="A42" s="24" t="s">
        <v>109</v>
      </c>
      <c r="B42" s="90">
        <f t="shared" si="19"/>
        <v>20.589587041620465</v>
      </c>
      <c r="C42" s="90">
        <f t="shared" si="19"/>
        <v>15.710284732090832</v>
      </c>
      <c r="D42" s="90">
        <f t="shared" si="19"/>
        <v>17.315132988165736</v>
      </c>
      <c r="E42" s="90">
        <f t="shared" si="19"/>
        <v>21.212269948990961</v>
      </c>
      <c r="F42" s="90">
        <f t="shared" si="19"/>
        <v>12.805505432245443</v>
      </c>
      <c r="G42" s="90">
        <f t="shared" si="19"/>
        <v>13.264941153149914</v>
      </c>
      <c r="H42" s="90">
        <f t="shared" si="19"/>
        <v>11.159695942103582</v>
      </c>
      <c r="I42" s="90">
        <f t="shared" si="19"/>
        <v>11.955245923096559</v>
      </c>
      <c r="J42" s="90">
        <f t="shared" si="19"/>
        <v>11.026462128274197</v>
      </c>
      <c r="K42" s="90">
        <f t="shared" si="19"/>
        <v>11.539881987933875</v>
      </c>
      <c r="L42" s="90">
        <f t="shared" si="19"/>
        <v>12.227270417645876</v>
      </c>
      <c r="M42" s="90">
        <f t="shared" si="8"/>
        <v>10.677261770707844</v>
      </c>
      <c r="N42" s="90">
        <f t="shared" si="8"/>
        <v>11.885420360953816</v>
      </c>
      <c r="O42" s="90">
        <f t="shared" si="9"/>
        <v>12.800272219933984</v>
      </c>
      <c r="P42" s="90">
        <f t="shared" si="9"/>
        <v>11.976545630414703</v>
      </c>
      <c r="Q42" s="90">
        <f t="shared" si="10"/>
        <v>10.457198321504167</v>
      </c>
      <c r="R42" s="90">
        <f t="shared" si="10"/>
        <v>10.95818130105145</v>
      </c>
      <c r="S42" s="90">
        <f t="shared" si="11"/>
        <v>11.424846707686036</v>
      </c>
      <c r="T42" s="90">
        <f t="shared" si="11"/>
        <v>13.766346982847072</v>
      </c>
      <c r="U42" s="40">
        <f t="shared" si="12"/>
        <v>17.540015905959319</v>
      </c>
      <c r="V42" s="40">
        <f t="shared" si="12"/>
        <v>11.75517947777529</v>
      </c>
      <c r="W42" s="40">
        <f t="shared" si="13"/>
        <v>13.333385571387572</v>
      </c>
      <c r="X42" s="40">
        <f t="shared" si="13"/>
        <v>11.483440492054971</v>
      </c>
      <c r="Y42" s="40">
        <f t="shared" ref="Y42:AB42" si="60">Y13/Y$19*100</f>
        <v>13.34172712584204</v>
      </c>
      <c r="Z42" s="118">
        <f t="shared" si="60"/>
        <v>12.032842529522322</v>
      </c>
      <c r="AA42" s="118">
        <f t="shared" si="60"/>
        <v>13.98615427403343</v>
      </c>
      <c r="AB42" s="118">
        <f t="shared" si="60"/>
        <v>12.363102842781998</v>
      </c>
      <c r="AC42" s="118">
        <f t="shared" ref="AC42" si="61">AC13/AC$19*100</f>
        <v>11.072182286210804</v>
      </c>
      <c r="AD42" s="118">
        <f t="shared" ref="AD42" si="62">AD13/AD$19*100</f>
        <v>15.906204606999195</v>
      </c>
      <c r="AE42" s="118">
        <f t="shared" ref="AE42" si="63">AE13/AE$19*100</f>
        <v>13.08196300951624</v>
      </c>
      <c r="AF42" s="118">
        <f t="shared" ref="AF42" si="64">AF13/AF$19*100</f>
        <v>15.074384548803035</v>
      </c>
    </row>
    <row r="43" spans="1:32" s="41" customFormat="1" ht="18" customHeight="1" x14ac:dyDescent="0.15">
      <c r="A43" s="24" t="s">
        <v>110</v>
      </c>
      <c r="B43" s="90">
        <f t="shared" si="19"/>
        <v>0</v>
      </c>
      <c r="C43" s="90">
        <f t="shared" si="19"/>
        <v>0</v>
      </c>
      <c r="D43" s="90">
        <f t="shared" si="19"/>
        <v>0.16942136876663849</v>
      </c>
      <c r="E43" s="90">
        <f t="shared" si="19"/>
        <v>0</v>
      </c>
      <c r="F43" s="90">
        <f t="shared" si="19"/>
        <v>0</v>
      </c>
      <c r="G43" s="90">
        <f t="shared" si="19"/>
        <v>0</v>
      </c>
      <c r="H43" s="90">
        <f t="shared" si="19"/>
        <v>2.4453880737235163E-2</v>
      </c>
      <c r="I43" s="90">
        <f t="shared" si="19"/>
        <v>0</v>
      </c>
      <c r="J43" s="90">
        <f t="shared" si="19"/>
        <v>0</v>
      </c>
      <c r="K43" s="90">
        <f t="shared" si="19"/>
        <v>0</v>
      </c>
      <c r="L43" s="90">
        <f t="shared" si="19"/>
        <v>0</v>
      </c>
      <c r="M43" s="90">
        <f t="shared" si="8"/>
        <v>0</v>
      </c>
      <c r="N43" s="90">
        <f t="shared" si="8"/>
        <v>0</v>
      </c>
      <c r="O43" s="90">
        <f t="shared" si="9"/>
        <v>7.2514633453030822E-6</v>
      </c>
      <c r="P43" s="90">
        <f t="shared" si="9"/>
        <v>3.7302104409410884E-6</v>
      </c>
      <c r="Q43" s="90">
        <f t="shared" si="10"/>
        <v>3.8613451204239637E-6</v>
      </c>
      <c r="R43" s="90">
        <f t="shared" si="10"/>
        <v>3.8534304567359367E-6</v>
      </c>
      <c r="S43" s="90">
        <f t="shared" si="11"/>
        <v>6.9510445696432166E-2</v>
      </c>
      <c r="T43" s="90">
        <f t="shared" si="11"/>
        <v>0</v>
      </c>
      <c r="U43" s="40">
        <f t="shared" si="12"/>
        <v>0</v>
      </c>
      <c r="V43" s="40">
        <f t="shared" si="12"/>
        <v>0</v>
      </c>
      <c r="W43" s="40">
        <f t="shared" si="13"/>
        <v>3.4026478505643699E-2</v>
      </c>
      <c r="X43" s="40">
        <f t="shared" si="13"/>
        <v>2.6949459902793307</v>
      </c>
      <c r="Y43" s="40">
        <f t="shared" ref="Y43:AB43" si="65">Y14/Y$19*100</f>
        <v>0.41273713112113086</v>
      </c>
      <c r="Z43" s="118">
        <f t="shared" si="65"/>
        <v>0.78086091967766169</v>
      </c>
      <c r="AA43" s="118">
        <f t="shared" si="65"/>
        <v>0</v>
      </c>
      <c r="AB43" s="118">
        <f t="shared" si="65"/>
        <v>7.2248789403493677E-2</v>
      </c>
      <c r="AC43" s="118">
        <f t="shared" ref="AC43" si="66">AC14/AC$19*100</f>
        <v>0</v>
      </c>
      <c r="AD43" s="118">
        <f t="shared" ref="AD43" si="67">AD14/AD$19*100</f>
        <v>0</v>
      </c>
      <c r="AE43" s="118">
        <f t="shared" ref="AE43" si="68">AE14/AE$19*100</f>
        <v>0</v>
      </c>
      <c r="AF43" s="118">
        <f t="shared" ref="AF43" si="69">AF14/AF$19*100</f>
        <v>3.8738118910208418E-2</v>
      </c>
    </row>
    <row r="44" spans="1:32" s="41" customFormat="1" ht="18" customHeight="1" x14ac:dyDescent="0.15">
      <c r="A44" s="24" t="s">
        <v>111</v>
      </c>
      <c r="B44" s="90">
        <f t="shared" si="19"/>
        <v>7.2011530508076067</v>
      </c>
      <c r="C44" s="90">
        <f t="shared" si="19"/>
        <v>7.2398324778909187</v>
      </c>
      <c r="D44" s="90">
        <f t="shared" si="19"/>
        <v>6.7564744931469507</v>
      </c>
      <c r="E44" s="90">
        <f t="shared" si="19"/>
        <v>6.1767146958591601</v>
      </c>
      <c r="F44" s="90">
        <f t="shared" si="19"/>
        <v>6.4745433197379327</v>
      </c>
      <c r="G44" s="90">
        <f t="shared" si="19"/>
        <v>7.0450722605816001</v>
      </c>
      <c r="H44" s="90">
        <f t="shared" si="19"/>
        <v>6.8533927544627975</v>
      </c>
      <c r="I44" s="90">
        <f t="shared" si="19"/>
        <v>7.1909313183184791</v>
      </c>
      <c r="J44" s="90">
        <f t="shared" si="19"/>
        <v>7.21529887567063</v>
      </c>
      <c r="K44" s="90">
        <f t="shared" si="19"/>
        <v>8.7323364258812664</v>
      </c>
      <c r="L44" s="90">
        <f t="shared" si="19"/>
        <v>8.3764334723641927</v>
      </c>
      <c r="M44" s="90">
        <f t="shared" si="8"/>
        <v>9.5517481708841583</v>
      </c>
      <c r="N44" s="90">
        <f t="shared" si="8"/>
        <v>10.110333846235422</v>
      </c>
      <c r="O44" s="90">
        <f t="shared" si="9"/>
        <v>10.997304631074551</v>
      </c>
      <c r="P44" s="90">
        <f t="shared" si="9"/>
        <v>11.302522715209735</v>
      </c>
      <c r="Q44" s="90">
        <f t="shared" si="10"/>
        <v>11.677171005576517</v>
      </c>
      <c r="R44" s="90">
        <f t="shared" si="10"/>
        <v>11.041939465459064</v>
      </c>
      <c r="S44" s="90">
        <f t="shared" si="11"/>
        <v>10.481701706623493</v>
      </c>
      <c r="T44" s="90">
        <f t="shared" si="11"/>
        <v>10.661301340731509</v>
      </c>
      <c r="U44" s="40">
        <f t="shared" si="12"/>
        <v>10.050092542562313</v>
      </c>
      <c r="V44" s="40">
        <f t="shared" si="12"/>
        <v>9.7150852920474478</v>
      </c>
      <c r="W44" s="40">
        <f t="shared" si="13"/>
        <v>9.1789200214987616</v>
      </c>
      <c r="X44" s="40">
        <f t="shared" si="13"/>
        <v>8.8513598649795817</v>
      </c>
      <c r="Y44" s="40">
        <f t="shared" ref="Y44:AB44" si="70">Y15/Y$19*100</f>
        <v>8.3861970521381597</v>
      </c>
      <c r="Z44" s="118">
        <f t="shared" si="70"/>
        <v>7.8092607641905367</v>
      </c>
      <c r="AA44" s="118">
        <f t="shared" si="70"/>
        <v>7.6668933082058519</v>
      </c>
      <c r="AB44" s="118">
        <f t="shared" si="70"/>
        <v>7.7953132148342155</v>
      </c>
      <c r="AC44" s="118">
        <f t="shared" ref="AC44" si="71">AC15/AC$19*100</f>
        <v>7.2626565939228627</v>
      </c>
      <c r="AD44" s="118">
        <f t="shared" ref="AD44" si="72">AD15/AD$19*100</f>
        <v>7.820936170554436</v>
      </c>
      <c r="AE44" s="118">
        <f t="shared" ref="AE44" si="73">AE15/AE$19*100</f>
        <v>7.7580370616408096</v>
      </c>
      <c r="AF44" s="118">
        <f t="shared" ref="AF44" si="74">AF15/AF$19*100</f>
        <v>6.5942032446299992</v>
      </c>
    </row>
    <row r="45" spans="1:32" s="41" customFormat="1" ht="18" customHeight="1" x14ac:dyDescent="0.15">
      <c r="A45" s="24" t="s">
        <v>81</v>
      </c>
      <c r="B45" s="90">
        <f t="shared" si="19"/>
        <v>0.19455727009217344</v>
      </c>
      <c r="C45" s="90">
        <f t="shared" si="19"/>
        <v>0.16013476238909657</v>
      </c>
      <c r="D45" s="90">
        <f t="shared" si="19"/>
        <v>0</v>
      </c>
      <c r="E45" s="90">
        <f t="shared" si="19"/>
        <v>3.4100705861201232E-3</v>
      </c>
      <c r="F45" s="90">
        <f t="shared" si="19"/>
        <v>0.11459909588189296</v>
      </c>
      <c r="G45" s="90">
        <f t="shared" si="19"/>
        <v>0.10818072165221788</v>
      </c>
      <c r="H45" s="90">
        <f t="shared" si="19"/>
        <v>0</v>
      </c>
      <c r="I45" s="90">
        <f t="shared" si="19"/>
        <v>0</v>
      </c>
      <c r="J45" s="90">
        <f t="shared" si="19"/>
        <v>0</v>
      </c>
      <c r="K45" s="90">
        <f t="shared" si="19"/>
        <v>0</v>
      </c>
      <c r="L45" s="90">
        <f t="shared" si="19"/>
        <v>6.4588563058148196E-2</v>
      </c>
      <c r="M45" s="90">
        <f t="shared" si="8"/>
        <v>4.2314102174960357</v>
      </c>
      <c r="N45" s="90">
        <f t="shared" si="8"/>
        <v>6.8798026321317152E-2</v>
      </c>
      <c r="O45" s="90">
        <f t="shared" si="9"/>
        <v>6.4773696331919789E-2</v>
      </c>
      <c r="P45" s="90">
        <f t="shared" si="9"/>
        <v>3.7302104409410884E-6</v>
      </c>
      <c r="Q45" s="90">
        <f t="shared" si="10"/>
        <v>7.7226902408479274E-6</v>
      </c>
      <c r="R45" s="90">
        <f t="shared" si="10"/>
        <v>7.7068609134718734E-6</v>
      </c>
      <c r="S45" s="90">
        <f t="shared" si="11"/>
        <v>8.7507400873748198E-2</v>
      </c>
      <c r="T45" s="90">
        <f t="shared" si="11"/>
        <v>3.6808306132915309E-6</v>
      </c>
      <c r="U45" s="40">
        <f t="shared" si="12"/>
        <v>0</v>
      </c>
      <c r="V45" s="40">
        <f t="shared" si="12"/>
        <v>0</v>
      </c>
      <c r="W45" s="40">
        <f t="shared" si="13"/>
        <v>8.844597595359055E-2</v>
      </c>
      <c r="X45" s="40">
        <f t="shared" si="13"/>
        <v>0</v>
      </c>
      <c r="Y45" s="40">
        <f t="shared" ref="Y45:AB45" si="75">Y16/Y$19*100</f>
        <v>0</v>
      </c>
      <c r="Z45" s="118">
        <f t="shared" si="75"/>
        <v>0</v>
      </c>
      <c r="AA45" s="118">
        <f t="shared" si="75"/>
        <v>0</v>
      </c>
      <c r="AB45" s="118">
        <f t="shared" si="75"/>
        <v>0</v>
      </c>
      <c r="AC45" s="118">
        <f t="shared" ref="AC45" si="76">AC16/AC$19*100</f>
        <v>0</v>
      </c>
      <c r="AD45" s="118">
        <f t="shared" ref="AD45" si="77">AD16/AD$19*100</f>
        <v>0</v>
      </c>
      <c r="AE45" s="118">
        <f t="shared" ref="AE45" si="78">AE16/AE$19*100</f>
        <v>0</v>
      </c>
      <c r="AF45" s="118">
        <f t="shared" ref="AF45" si="79">AF16/AF$19*100</f>
        <v>0</v>
      </c>
    </row>
    <row r="46" spans="1:32" s="41" customFormat="1" ht="18" customHeight="1" x14ac:dyDescent="0.15">
      <c r="A46" s="24" t="s">
        <v>113</v>
      </c>
      <c r="B46" s="90">
        <f t="shared" si="19"/>
        <v>0</v>
      </c>
      <c r="C46" s="90">
        <f t="shared" si="19"/>
        <v>0</v>
      </c>
      <c r="D46" s="90">
        <f t="shared" si="19"/>
        <v>0</v>
      </c>
      <c r="E46" s="90">
        <f t="shared" si="19"/>
        <v>0</v>
      </c>
      <c r="F46" s="90">
        <f t="shared" si="19"/>
        <v>0</v>
      </c>
      <c r="G46" s="90">
        <f t="shared" si="19"/>
        <v>0</v>
      </c>
      <c r="H46" s="90">
        <f t="shared" si="19"/>
        <v>0</v>
      </c>
      <c r="I46" s="90">
        <f t="shared" si="19"/>
        <v>0</v>
      </c>
      <c r="J46" s="90">
        <f t="shared" si="19"/>
        <v>0</v>
      </c>
      <c r="K46" s="90">
        <f t="shared" si="19"/>
        <v>0</v>
      </c>
      <c r="L46" s="90">
        <f t="shared" si="19"/>
        <v>0</v>
      </c>
      <c r="M46" s="90">
        <f t="shared" si="8"/>
        <v>0</v>
      </c>
      <c r="N46" s="90">
        <f t="shared" si="8"/>
        <v>0</v>
      </c>
      <c r="O46" s="90">
        <f t="shared" si="9"/>
        <v>7.2514633453030822E-6</v>
      </c>
      <c r="P46" s="90">
        <f t="shared" si="9"/>
        <v>3.7302104409410884E-6</v>
      </c>
      <c r="Q46" s="90">
        <f t="shared" si="10"/>
        <v>7.7226902408479274E-6</v>
      </c>
      <c r="R46" s="90">
        <f t="shared" si="10"/>
        <v>7.7068609134718734E-6</v>
      </c>
      <c r="S46" s="90">
        <f t="shared" si="11"/>
        <v>7.5760703756329335E-6</v>
      </c>
      <c r="T46" s="90">
        <f t="shared" si="11"/>
        <v>7.3616612265830618E-6</v>
      </c>
      <c r="U46" s="40">
        <f t="shared" si="12"/>
        <v>3.3027324165828874E-6</v>
      </c>
      <c r="V46" s="40">
        <f t="shared" si="12"/>
        <v>3.3896828561874509E-6</v>
      </c>
      <c r="W46" s="40">
        <f t="shared" si="13"/>
        <v>3.3629648651555345E-6</v>
      </c>
      <c r="X46" s="40">
        <f t="shared" si="13"/>
        <v>0</v>
      </c>
      <c r="Y46" s="40">
        <f t="shared" ref="Y46:AB46" si="80">Y17/Y$19*100</f>
        <v>0</v>
      </c>
      <c r="Z46" s="118">
        <f t="shared" si="80"/>
        <v>0</v>
      </c>
      <c r="AA46" s="118">
        <f t="shared" si="80"/>
        <v>0</v>
      </c>
      <c r="AB46" s="118">
        <f t="shared" si="80"/>
        <v>0</v>
      </c>
      <c r="AC46" s="118">
        <f t="shared" ref="AC46" si="81">AC17/AC$19*100</f>
        <v>0</v>
      </c>
      <c r="AD46" s="118">
        <f t="shared" ref="AD46" si="82">AD17/AD$19*100</f>
        <v>0</v>
      </c>
      <c r="AE46" s="118">
        <f t="shared" ref="AE46" si="83">AE17/AE$19*100</f>
        <v>0</v>
      </c>
      <c r="AF46" s="118">
        <f t="shared" ref="AF46" si="84">AF17/AF$19*100</f>
        <v>0</v>
      </c>
    </row>
    <row r="47" spans="1:32" s="41" customFormat="1" ht="18" customHeight="1" x14ac:dyDescent="0.15">
      <c r="A47" s="24" t="s">
        <v>112</v>
      </c>
      <c r="B47" s="90">
        <f t="shared" si="19"/>
        <v>0</v>
      </c>
      <c r="C47" s="90">
        <f t="shared" si="19"/>
        <v>0</v>
      </c>
      <c r="D47" s="90">
        <f t="shared" si="19"/>
        <v>0</v>
      </c>
      <c r="E47" s="90">
        <f t="shared" si="19"/>
        <v>0</v>
      </c>
      <c r="F47" s="90">
        <f t="shared" si="19"/>
        <v>0</v>
      </c>
      <c r="G47" s="90">
        <f t="shared" si="19"/>
        <v>0</v>
      </c>
      <c r="H47" s="90">
        <f t="shared" si="19"/>
        <v>0</v>
      </c>
      <c r="I47" s="90">
        <f t="shared" si="19"/>
        <v>0</v>
      </c>
      <c r="J47" s="90">
        <f t="shared" si="19"/>
        <v>0</v>
      </c>
      <c r="K47" s="90">
        <f t="shared" si="19"/>
        <v>0</v>
      </c>
      <c r="L47" s="90">
        <f t="shared" si="19"/>
        <v>0</v>
      </c>
      <c r="M47" s="90">
        <f t="shared" si="8"/>
        <v>0</v>
      </c>
      <c r="N47" s="90">
        <f t="shared" si="8"/>
        <v>0</v>
      </c>
      <c r="O47" s="90">
        <f t="shared" si="9"/>
        <v>7.2514633453030822E-6</v>
      </c>
      <c r="P47" s="90">
        <f t="shared" si="9"/>
        <v>3.7302104409410884E-6</v>
      </c>
      <c r="Q47" s="90">
        <f t="shared" si="10"/>
        <v>7.7226902408479274E-6</v>
      </c>
      <c r="R47" s="90">
        <f t="shared" si="10"/>
        <v>7.7068609134718734E-6</v>
      </c>
      <c r="S47" s="90">
        <f t="shared" si="11"/>
        <v>7.5760703756329335E-6</v>
      </c>
      <c r="T47" s="90">
        <f t="shared" si="11"/>
        <v>7.3616612265830618E-6</v>
      </c>
      <c r="U47" s="40">
        <f t="shared" si="12"/>
        <v>3.3027324165828874E-6</v>
      </c>
      <c r="V47" s="40">
        <f t="shared" si="12"/>
        <v>3.3896828561874509E-6</v>
      </c>
      <c r="W47" s="40">
        <f t="shared" si="13"/>
        <v>3.3629648651555345E-6</v>
      </c>
      <c r="X47" s="40">
        <f t="shared" si="13"/>
        <v>0</v>
      </c>
      <c r="Y47" s="40">
        <f t="shared" ref="Y47:AB47" si="85">Y18/Y$19*100</f>
        <v>0</v>
      </c>
      <c r="Z47" s="118">
        <f t="shared" si="85"/>
        <v>0</v>
      </c>
      <c r="AA47" s="118">
        <f t="shared" si="85"/>
        <v>0</v>
      </c>
      <c r="AB47" s="118">
        <f t="shared" si="85"/>
        <v>0</v>
      </c>
      <c r="AC47" s="118">
        <f t="shared" ref="AC47" si="86">AC18/AC$19*100</f>
        <v>0</v>
      </c>
      <c r="AD47" s="118">
        <f t="shared" ref="AD47" si="87">AD18/AD$19*100</f>
        <v>0</v>
      </c>
      <c r="AE47" s="118">
        <f t="shared" ref="AE47" si="88">AE18/AE$19*100</f>
        <v>0</v>
      </c>
      <c r="AF47" s="118">
        <f t="shared" ref="AF47" si="89">AF18/AF$19*100</f>
        <v>0</v>
      </c>
    </row>
    <row r="48" spans="1:32" s="41" customFormat="1" ht="18" customHeight="1" x14ac:dyDescent="0.15">
      <c r="A48" s="24" t="s">
        <v>114</v>
      </c>
      <c r="B48" s="90">
        <f t="shared" ref="B48:L48" si="90">SUM(B33:B47)</f>
        <v>100</v>
      </c>
      <c r="C48" s="91">
        <f t="shared" si="90"/>
        <v>99.999999999999972</v>
      </c>
      <c r="D48" s="91">
        <f t="shared" si="90"/>
        <v>99.999999999999986</v>
      </c>
      <c r="E48" s="91">
        <f t="shared" si="90"/>
        <v>100</v>
      </c>
      <c r="F48" s="91">
        <f t="shared" si="90"/>
        <v>100</v>
      </c>
      <c r="G48" s="91">
        <f t="shared" si="90"/>
        <v>100.00000000000001</v>
      </c>
      <c r="H48" s="91">
        <f t="shared" si="90"/>
        <v>100</v>
      </c>
      <c r="I48" s="91">
        <f t="shared" si="90"/>
        <v>100</v>
      </c>
      <c r="J48" s="91">
        <f t="shared" si="90"/>
        <v>100.00000000000001</v>
      </c>
      <c r="K48" s="91">
        <f t="shared" si="90"/>
        <v>100</v>
      </c>
      <c r="L48" s="91">
        <f t="shared" si="90"/>
        <v>100.00000000000003</v>
      </c>
      <c r="M48" s="91">
        <f t="shared" ref="M48:U48" si="91">SUM(M33:M47)</f>
        <v>100</v>
      </c>
      <c r="N48" s="91">
        <f t="shared" si="91"/>
        <v>100.00000000000001</v>
      </c>
      <c r="O48" s="91">
        <f t="shared" si="91"/>
        <v>100.00000000000001</v>
      </c>
      <c r="P48" s="91">
        <f t="shared" si="91"/>
        <v>99.999999999999986</v>
      </c>
      <c r="Q48" s="91">
        <f t="shared" si="91"/>
        <v>100</v>
      </c>
      <c r="R48" s="91">
        <f t="shared" si="91"/>
        <v>99.999999999999986</v>
      </c>
      <c r="S48" s="91">
        <f t="shared" si="91"/>
        <v>100</v>
      </c>
      <c r="T48" s="91">
        <f t="shared" si="91"/>
        <v>100.00000000000001</v>
      </c>
      <c r="U48" s="37">
        <f t="shared" si="91"/>
        <v>100.00000000000001</v>
      </c>
      <c r="V48" s="37">
        <f>SUM(V33:V47)</f>
        <v>100</v>
      </c>
      <c r="W48" s="37">
        <f>SUM(W33:W47)</f>
        <v>99.999999999999972</v>
      </c>
      <c r="X48" s="37">
        <f>SUM(X33:X47)</f>
        <v>100</v>
      </c>
      <c r="Y48" s="37">
        <f t="shared" ref="Y48:AB48" si="92">SUM(Y33:Y47)</f>
        <v>100</v>
      </c>
      <c r="Z48" s="26">
        <f t="shared" si="92"/>
        <v>100.00000000000001</v>
      </c>
      <c r="AA48" s="26">
        <f t="shared" si="92"/>
        <v>100</v>
      </c>
      <c r="AB48" s="26">
        <f t="shared" si="92"/>
        <v>99.999999999999986</v>
      </c>
      <c r="AC48" s="26">
        <f t="shared" ref="AC48" si="93">SUM(AC33:AC47)</f>
        <v>100</v>
      </c>
      <c r="AD48" s="26">
        <f t="shared" ref="AD48" si="94">SUM(AD33:AD47)</f>
        <v>99.999999999999986</v>
      </c>
      <c r="AE48" s="26">
        <f t="shared" ref="AE48" si="95">SUM(AE33:AE47)</f>
        <v>100.00000000000001</v>
      </c>
      <c r="AF48" s="26">
        <f t="shared" ref="AF48" si="96">SUM(AF33:AF47)</f>
        <v>100</v>
      </c>
    </row>
    <row r="49" spans="10:32" s="41" customFormat="1" ht="18" customHeight="1" x14ac:dyDescent="0.15">
      <c r="J49" s="42"/>
      <c r="K49" s="42"/>
      <c r="Z49" s="119"/>
      <c r="AA49" s="119"/>
      <c r="AB49" s="119"/>
      <c r="AC49" s="119"/>
      <c r="AD49" s="119"/>
      <c r="AE49" s="119"/>
      <c r="AF49" s="119"/>
    </row>
    <row r="50" spans="10:32" s="41" customFormat="1" ht="18" customHeight="1" x14ac:dyDescent="0.15">
      <c r="J50" s="42"/>
      <c r="K50" s="42"/>
      <c r="Z50" s="119"/>
      <c r="AA50" s="119"/>
      <c r="AB50" s="119"/>
      <c r="AC50" s="119"/>
      <c r="AD50" s="119"/>
      <c r="AE50" s="119"/>
      <c r="AF50" s="119"/>
    </row>
    <row r="51" spans="10:32" s="41" customFormat="1" ht="18" customHeight="1" x14ac:dyDescent="0.15">
      <c r="J51" s="42"/>
      <c r="K51" s="42"/>
      <c r="Z51" s="119"/>
      <c r="AA51" s="119"/>
      <c r="AB51" s="119"/>
      <c r="AC51" s="119"/>
      <c r="AD51" s="119"/>
      <c r="AE51" s="119"/>
      <c r="AF51" s="119"/>
    </row>
    <row r="52" spans="10:32" s="41" customFormat="1" ht="18" customHeight="1" x14ac:dyDescent="0.15">
      <c r="J52" s="42"/>
      <c r="K52" s="42"/>
      <c r="Z52" s="119"/>
      <c r="AA52" s="119"/>
      <c r="AB52" s="119"/>
      <c r="AC52" s="119"/>
      <c r="AD52" s="119"/>
      <c r="AE52" s="119"/>
      <c r="AF52" s="119"/>
    </row>
    <row r="53" spans="10:32" s="41" customFormat="1" ht="18" customHeight="1" x14ac:dyDescent="0.15">
      <c r="J53" s="42"/>
      <c r="K53" s="42"/>
      <c r="Z53" s="119"/>
      <c r="AA53" s="119"/>
      <c r="AB53" s="119"/>
      <c r="AC53" s="119"/>
      <c r="AD53" s="119"/>
      <c r="AE53" s="119"/>
      <c r="AF53" s="119"/>
    </row>
    <row r="54" spans="10:32" s="41" customFormat="1" ht="18" customHeight="1" x14ac:dyDescent="0.15">
      <c r="J54" s="42"/>
      <c r="K54" s="42"/>
      <c r="Z54" s="119"/>
      <c r="AA54" s="119"/>
      <c r="AB54" s="119"/>
      <c r="AC54" s="119"/>
      <c r="AD54" s="119"/>
      <c r="AE54" s="119"/>
      <c r="AF54" s="119"/>
    </row>
    <row r="55" spans="10:32" s="41" customFormat="1" ht="18" customHeight="1" x14ac:dyDescent="0.15">
      <c r="J55" s="42"/>
      <c r="K55" s="42"/>
      <c r="Z55" s="119"/>
      <c r="AA55" s="119"/>
      <c r="AB55" s="119"/>
      <c r="AC55" s="119"/>
      <c r="AD55" s="119"/>
      <c r="AE55" s="119"/>
      <c r="AF55" s="119"/>
    </row>
    <row r="56" spans="10:32" s="41" customFormat="1" ht="18" customHeight="1" x14ac:dyDescent="0.15">
      <c r="J56" s="42"/>
      <c r="K56" s="42"/>
      <c r="Z56" s="119"/>
      <c r="AA56" s="119"/>
      <c r="AB56" s="119"/>
      <c r="AC56" s="119"/>
      <c r="AD56" s="119"/>
      <c r="AE56" s="119"/>
      <c r="AF56" s="119"/>
    </row>
    <row r="57" spans="10:32" s="41" customFormat="1" ht="18" customHeight="1" x14ac:dyDescent="0.15">
      <c r="J57" s="42"/>
      <c r="K57" s="42"/>
      <c r="Z57" s="119"/>
      <c r="AA57" s="119"/>
      <c r="AB57" s="119"/>
      <c r="AC57" s="119"/>
      <c r="AD57" s="119"/>
      <c r="AE57" s="119"/>
      <c r="AF57" s="119"/>
    </row>
    <row r="58" spans="10:32" s="41" customFormat="1" ht="18" customHeight="1" x14ac:dyDescent="0.15">
      <c r="J58" s="42"/>
      <c r="K58" s="42"/>
      <c r="Z58" s="119"/>
      <c r="AA58" s="119"/>
      <c r="AB58" s="119"/>
      <c r="AC58" s="119"/>
      <c r="AD58" s="119"/>
      <c r="AE58" s="119"/>
      <c r="AF58" s="119"/>
    </row>
    <row r="59" spans="10:32" s="41" customFormat="1" ht="18" customHeight="1" x14ac:dyDescent="0.15">
      <c r="J59" s="42"/>
      <c r="K59" s="42"/>
      <c r="Z59" s="119"/>
      <c r="AA59" s="119"/>
      <c r="AB59" s="119"/>
      <c r="AC59" s="119"/>
      <c r="AD59" s="119"/>
      <c r="AE59" s="119"/>
      <c r="AF59" s="119"/>
    </row>
    <row r="60" spans="10:32" s="41" customFormat="1" ht="18" customHeight="1" x14ac:dyDescent="0.15">
      <c r="J60" s="42"/>
      <c r="K60" s="42"/>
      <c r="Z60" s="119"/>
      <c r="AA60" s="119"/>
      <c r="AB60" s="119"/>
      <c r="AC60" s="119"/>
      <c r="AD60" s="119"/>
      <c r="AE60" s="119"/>
      <c r="AF60" s="119"/>
    </row>
    <row r="61" spans="10:32" s="41" customFormat="1" ht="18" customHeight="1" x14ac:dyDescent="0.15">
      <c r="J61" s="42"/>
      <c r="K61" s="42"/>
      <c r="Z61" s="119"/>
      <c r="AA61" s="119"/>
      <c r="AB61" s="119"/>
      <c r="AC61" s="119"/>
      <c r="AD61" s="119"/>
      <c r="AE61" s="119"/>
      <c r="AF61" s="119"/>
    </row>
    <row r="62" spans="10:32" s="41" customFormat="1" ht="18" customHeight="1" x14ac:dyDescent="0.15">
      <c r="J62" s="42"/>
      <c r="K62" s="42"/>
      <c r="Z62" s="119"/>
      <c r="AA62" s="119"/>
      <c r="AB62" s="119"/>
      <c r="AC62" s="119"/>
      <c r="AD62" s="119"/>
      <c r="AE62" s="119"/>
      <c r="AF62" s="119"/>
    </row>
    <row r="63" spans="10:32" s="41" customFormat="1" ht="18" customHeight="1" x14ac:dyDescent="0.15">
      <c r="J63" s="42"/>
      <c r="K63" s="42"/>
      <c r="Z63" s="119"/>
      <c r="AA63" s="119"/>
      <c r="AB63" s="119"/>
      <c r="AC63" s="119"/>
      <c r="AD63" s="119"/>
      <c r="AE63" s="119"/>
      <c r="AF63" s="119"/>
    </row>
    <row r="64" spans="10:32" s="41" customFormat="1" ht="18" customHeight="1" x14ac:dyDescent="0.15">
      <c r="J64" s="42"/>
      <c r="K64" s="42"/>
      <c r="Z64" s="119"/>
      <c r="AA64" s="119"/>
      <c r="AB64" s="119"/>
      <c r="AC64" s="119"/>
      <c r="AD64" s="119"/>
      <c r="AE64" s="119"/>
      <c r="AF64" s="119"/>
    </row>
    <row r="65" spans="10:32" s="41" customFormat="1" ht="18" customHeight="1" x14ac:dyDescent="0.15">
      <c r="J65" s="42"/>
      <c r="K65" s="42"/>
      <c r="Z65" s="119"/>
      <c r="AA65" s="119"/>
      <c r="AB65" s="119"/>
      <c r="AC65" s="119"/>
      <c r="AD65" s="119"/>
      <c r="AE65" s="119"/>
      <c r="AF65" s="119"/>
    </row>
    <row r="66" spans="10:32" s="41" customFormat="1" ht="18" customHeight="1" x14ac:dyDescent="0.15">
      <c r="J66" s="42"/>
      <c r="K66" s="42"/>
      <c r="Z66" s="119"/>
      <c r="AA66" s="119"/>
      <c r="AB66" s="119"/>
      <c r="AC66" s="119"/>
      <c r="AD66" s="119"/>
      <c r="AE66" s="119"/>
      <c r="AF66" s="119"/>
    </row>
    <row r="67" spans="10:32" s="41" customFormat="1" ht="18" customHeight="1" x14ac:dyDescent="0.15">
      <c r="J67" s="42"/>
      <c r="K67" s="42"/>
      <c r="Z67" s="119"/>
      <c r="AA67" s="119"/>
      <c r="AB67" s="119"/>
      <c r="AC67" s="119"/>
      <c r="AD67" s="119"/>
      <c r="AE67" s="119"/>
      <c r="AF67" s="119"/>
    </row>
    <row r="68" spans="10:32" s="41" customFormat="1" ht="18" customHeight="1" x14ac:dyDescent="0.15">
      <c r="J68" s="42"/>
      <c r="K68" s="42"/>
      <c r="Z68" s="119"/>
      <c r="AA68" s="119"/>
      <c r="AB68" s="119"/>
      <c r="AC68" s="119"/>
      <c r="AD68" s="119"/>
      <c r="AE68" s="119"/>
      <c r="AF68" s="119"/>
    </row>
    <row r="69" spans="10:32" s="41" customFormat="1" ht="18" customHeight="1" x14ac:dyDescent="0.15">
      <c r="J69" s="42"/>
      <c r="K69" s="42"/>
      <c r="Z69" s="119"/>
      <c r="AA69" s="119"/>
      <c r="AB69" s="119"/>
      <c r="AC69" s="119"/>
      <c r="AD69" s="119"/>
      <c r="AE69" s="119"/>
      <c r="AF69" s="119"/>
    </row>
    <row r="70" spans="10:32" s="41" customFormat="1" ht="18" customHeight="1" x14ac:dyDescent="0.15">
      <c r="J70" s="42"/>
      <c r="K70" s="42"/>
      <c r="Z70" s="119"/>
      <c r="AA70" s="119"/>
      <c r="AB70" s="119"/>
      <c r="AC70" s="119"/>
      <c r="AD70" s="119"/>
      <c r="AE70" s="119"/>
      <c r="AF70" s="119"/>
    </row>
    <row r="71" spans="10:32" s="41" customFormat="1" ht="18" customHeight="1" x14ac:dyDescent="0.15">
      <c r="J71" s="42"/>
      <c r="K71" s="42"/>
      <c r="Z71" s="119"/>
      <c r="AA71" s="119"/>
      <c r="AB71" s="119"/>
      <c r="AC71" s="119"/>
      <c r="AD71" s="119"/>
      <c r="AE71" s="119"/>
      <c r="AF71" s="119"/>
    </row>
    <row r="72" spans="10:32" s="41" customFormat="1" ht="18" customHeight="1" x14ac:dyDescent="0.15">
      <c r="J72" s="42"/>
      <c r="K72" s="42"/>
      <c r="Z72" s="119"/>
      <c r="AA72" s="119"/>
      <c r="AB72" s="119"/>
      <c r="AC72" s="119"/>
      <c r="AD72" s="119"/>
      <c r="AE72" s="119"/>
      <c r="AF72" s="119"/>
    </row>
    <row r="73" spans="10:32" s="41" customFormat="1" ht="18" customHeight="1" x14ac:dyDescent="0.15">
      <c r="J73" s="42"/>
      <c r="K73" s="42"/>
      <c r="Z73" s="119"/>
      <c r="AA73" s="119"/>
      <c r="AB73" s="119"/>
      <c r="AC73" s="119"/>
      <c r="AD73" s="119"/>
      <c r="AE73" s="119"/>
      <c r="AF73" s="119"/>
    </row>
    <row r="74" spans="10:32" s="41" customFormat="1" ht="18" customHeight="1" x14ac:dyDescent="0.15">
      <c r="J74" s="42"/>
      <c r="K74" s="42"/>
      <c r="Z74" s="119"/>
      <c r="AA74" s="119"/>
      <c r="AB74" s="119"/>
      <c r="AC74" s="119"/>
      <c r="AD74" s="119"/>
      <c r="AE74" s="119"/>
      <c r="AF74" s="119"/>
    </row>
    <row r="75" spans="10:32" s="41" customFormat="1" ht="18" customHeight="1" x14ac:dyDescent="0.15">
      <c r="J75" s="42"/>
      <c r="K75" s="42"/>
      <c r="Z75" s="119"/>
      <c r="AA75" s="119"/>
      <c r="AB75" s="119"/>
      <c r="AC75" s="119"/>
      <c r="AD75" s="119"/>
      <c r="AE75" s="119"/>
      <c r="AF75" s="119"/>
    </row>
    <row r="76" spans="10:32" s="41" customFormat="1" ht="18" customHeight="1" x14ac:dyDescent="0.15">
      <c r="J76" s="42"/>
      <c r="K76" s="42"/>
      <c r="Z76" s="119"/>
      <c r="AA76" s="119"/>
      <c r="AB76" s="119"/>
      <c r="AC76" s="119"/>
      <c r="AD76" s="119"/>
      <c r="AE76" s="119"/>
      <c r="AF76" s="119"/>
    </row>
    <row r="77" spans="10:32" s="41" customFormat="1" ht="18" customHeight="1" x14ac:dyDescent="0.15">
      <c r="J77" s="42"/>
      <c r="K77" s="42"/>
      <c r="Z77" s="119"/>
      <c r="AA77" s="119"/>
      <c r="AB77" s="119"/>
      <c r="AC77" s="119"/>
      <c r="AD77" s="119"/>
      <c r="AE77" s="119"/>
      <c r="AF77" s="119"/>
    </row>
    <row r="78" spans="10:32" s="41" customFormat="1" ht="18" customHeight="1" x14ac:dyDescent="0.15">
      <c r="J78" s="42"/>
      <c r="K78" s="42"/>
      <c r="Z78" s="119"/>
      <c r="AA78" s="119"/>
      <c r="AB78" s="119"/>
      <c r="AC78" s="119"/>
      <c r="AD78" s="119"/>
      <c r="AE78" s="119"/>
      <c r="AF78" s="119"/>
    </row>
    <row r="79" spans="10:32" s="41" customFormat="1" ht="18" customHeight="1" x14ac:dyDescent="0.15">
      <c r="J79" s="42"/>
      <c r="K79" s="42"/>
      <c r="Z79" s="119"/>
      <c r="AA79" s="119"/>
      <c r="AB79" s="119"/>
      <c r="AC79" s="119"/>
      <c r="AD79" s="119"/>
      <c r="AE79" s="119"/>
      <c r="AF79" s="119"/>
    </row>
    <row r="80" spans="10:32" s="41" customFormat="1" ht="18" customHeight="1" x14ac:dyDescent="0.15">
      <c r="J80" s="42"/>
      <c r="K80" s="42"/>
      <c r="Z80" s="119"/>
      <c r="AA80" s="119"/>
      <c r="AB80" s="119"/>
      <c r="AC80" s="119"/>
      <c r="AD80" s="119"/>
      <c r="AE80" s="119"/>
      <c r="AF80" s="119"/>
    </row>
    <row r="81" spans="10:32" s="41" customFormat="1" ht="18" customHeight="1" x14ac:dyDescent="0.15">
      <c r="J81" s="42"/>
      <c r="K81" s="42"/>
      <c r="Z81" s="119"/>
      <c r="AA81" s="119"/>
      <c r="AB81" s="119"/>
      <c r="AC81" s="119"/>
      <c r="AD81" s="119"/>
      <c r="AE81" s="119"/>
      <c r="AF81" s="119"/>
    </row>
    <row r="82" spans="10:32" s="41" customFormat="1" ht="18" customHeight="1" x14ac:dyDescent="0.15">
      <c r="J82" s="42"/>
      <c r="K82" s="42"/>
      <c r="Z82" s="119"/>
      <c r="AA82" s="119"/>
      <c r="AB82" s="119"/>
      <c r="AC82" s="119"/>
      <c r="AD82" s="119"/>
      <c r="AE82" s="119"/>
      <c r="AF82" s="119"/>
    </row>
    <row r="83" spans="10:32" s="41" customFormat="1" ht="18" customHeight="1" x14ac:dyDescent="0.15">
      <c r="J83" s="42"/>
      <c r="K83" s="42"/>
      <c r="Z83" s="119"/>
      <c r="AA83" s="119"/>
      <c r="AB83" s="119"/>
      <c r="AC83" s="119"/>
      <c r="AD83" s="119"/>
      <c r="AE83" s="119"/>
      <c r="AF83" s="119"/>
    </row>
    <row r="84" spans="10:32" s="41" customFormat="1" ht="18" customHeight="1" x14ac:dyDescent="0.15">
      <c r="J84" s="42"/>
      <c r="K84" s="42"/>
      <c r="Z84" s="119"/>
      <c r="AA84" s="119"/>
      <c r="AB84" s="119"/>
      <c r="AC84" s="119"/>
      <c r="AD84" s="119"/>
      <c r="AE84" s="119"/>
      <c r="AF84" s="119"/>
    </row>
    <row r="85" spans="10:32" s="41" customFormat="1" ht="18" customHeight="1" x14ac:dyDescent="0.15">
      <c r="J85" s="42"/>
      <c r="K85" s="42"/>
      <c r="Z85" s="119"/>
      <c r="AA85" s="119"/>
      <c r="AB85" s="119"/>
      <c r="AC85" s="119"/>
      <c r="AD85" s="119"/>
      <c r="AE85" s="119"/>
      <c r="AF85" s="119"/>
    </row>
    <row r="86" spans="10:32" s="41" customFormat="1" ht="18" customHeight="1" x14ac:dyDescent="0.15">
      <c r="J86" s="42"/>
      <c r="K86" s="42"/>
      <c r="Z86" s="119"/>
      <c r="AA86" s="119"/>
      <c r="AB86" s="119"/>
      <c r="AC86" s="119"/>
      <c r="AD86" s="119"/>
      <c r="AE86" s="119"/>
      <c r="AF86" s="119"/>
    </row>
    <row r="87" spans="10:32" s="41" customFormat="1" ht="18" customHeight="1" x14ac:dyDescent="0.15">
      <c r="J87" s="42"/>
      <c r="K87" s="42"/>
      <c r="Z87" s="119"/>
      <c r="AA87" s="119"/>
      <c r="AB87" s="119"/>
      <c r="AC87" s="119"/>
      <c r="AD87" s="119"/>
      <c r="AE87" s="119"/>
      <c r="AF87" s="119"/>
    </row>
    <row r="88" spans="10:32" s="41" customFormat="1" ht="18" customHeight="1" x14ac:dyDescent="0.15">
      <c r="J88" s="42"/>
      <c r="K88" s="42"/>
      <c r="Z88" s="119"/>
      <c r="AA88" s="119"/>
      <c r="AB88" s="119"/>
      <c r="AC88" s="119"/>
      <c r="AD88" s="119"/>
      <c r="AE88" s="119"/>
      <c r="AF88" s="119"/>
    </row>
    <row r="89" spans="10:32" s="41" customFormat="1" ht="18" customHeight="1" x14ac:dyDescent="0.15">
      <c r="J89" s="42"/>
      <c r="K89" s="42"/>
      <c r="Z89" s="119"/>
      <c r="AA89" s="119"/>
      <c r="AB89" s="119"/>
      <c r="AC89" s="119"/>
      <c r="AD89" s="119"/>
      <c r="AE89" s="119"/>
      <c r="AF89" s="119"/>
    </row>
    <row r="90" spans="10:32" s="41" customFormat="1" ht="18" customHeight="1" x14ac:dyDescent="0.15">
      <c r="J90" s="42"/>
      <c r="K90" s="42"/>
      <c r="Z90" s="119"/>
      <c r="AA90" s="119"/>
      <c r="AB90" s="119"/>
      <c r="AC90" s="119"/>
      <c r="AD90" s="119"/>
      <c r="AE90" s="119"/>
      <c r="AF90" s="119"/>
    </row>
    <row r="91" spans="10:32" s="41" customFormat="1" ht="18" customHeight="1" x14ac:dyDescent="0.15">
      <c r="J91" s="42"/>
      <c r="K91" s="42"/>
      <c r="Z91" s="119"/>
      <c r="AA91" s="119"/>
      <c r="AB91" s="119"/>
      <c r="AC91" s="119"/>
      <c r="AD91" s="119"/>
      <c r="AE91" s="119"/>
      <c r="AF91" s="119"/>
    </row>
    <row r="92" spans="10:32" s="41" customFormat="1" ht="18" customHeight="1" x14ac:dyDescent="0.15">
      <c r="J92" s="42"/>
      <c r="K92" s="42"/>
      <c r="Z92" s="119"/>
      <c r="AA92" s="119"/>
      <c r="AB92" s="119"/>
      <c r="AC92" s="119"/>
      <c r="AD92" s="119"/>
      <c r="AE92" s="119"/>
      <c r="AF92" s="119"/>
    </row>
    <row r="93" spans="10:32" s="41" customFormat="1" ht="18" customHeight="1" x14ac:dyDescent="0.15">
      <c r="J93" s="42"/>
      <c r="K93" s="42"/>
      <c r="Z93" s="119"/>
      <c r="AA93" s="119"/>
      <c r="AB93" s="119"/>
      <c r="AC93" s="119"/>
      <c r="AD93" s="119"/>
      <c r="AE93" s="119"/>
      <c r="AF93" s="119"/>
    </row>
    <row r="94" spans="10:32" s="41" customFormat="1" ht="18" customHeight="1" x14ac:dyDescent="0.15">
      <c r="J94" s="42"/>
      <c r="K94" s="42"/>
      <c r="Z94" s="119"/>
      <c r="AA94" s="119"/>
      <c r="AB94" s="119"/>
      <c r="AC94" s="119"/>
      <c r="AD94" s="119"/>
      <c r="AE94" s="119"/>
      <c r="AF94" s="119"/>
    </row>
    <row r="95" spans="10:32" s="41" customFormat="1" ht="18" customHeight="1" x14ac:dyDescent="0.15">
      <c r="J95" s="42"/>
      <c r="K95" s="42"/>
      <c r="Z95" s="119"/>
      <c r="AA95" s="119"/>
      <c r="AB95" s="119"/>
      <c r="AC95" s="119"/>
      <c r="AD95" s="119"/>
      <c r="AE95" s="119"/>
      <c r="AF95" s="119"/>
    </row>
    <row r="96" spans="10:32" s="41" customFormat="1" ht="18" customHeight="1" x14ac:dyDescent="0.15">
      <c r="J96" s="42"/>
      <c r="K96" s="42"/>
      <c r="Z96" s="119"/>
      <c r="AA96" s="119"/>
      <c r="AB96" s="119"/>
      <c r="AC96" s="119"/>
      <c r="AD96" s="119"/>
      <c r="AE96" s="119"/>
      <c r="AF96" s="119"/>
    </row>
    <row r="97" spans="10:32" s="41" customFormat="1" ht="18" customHeight="1" x14ac:dyDescent="0.15">
      <c r="J97" s="42"/>
      <c r="K97" s="42"/>
      <c r="Z97" s="119"/>
      <c r="AA97" s="119"/>
      <c r="AB97" s="119"/>
      <c r="AC97" s="119"/>
      <c r="AD97" s="119"/>
      <c r="AE97" s="119"/>
      <c r="AF97" s="119"/>
    </row>
    <row r="98" spans="10:32" s="41" customFormat="1" ht="18" customHeight="1" x14ac:dyDescent="0.15">
      <c r="J98" s="42"/>
      <c r="K98" s="42"/>
      <c r="Z98" s="119"/>
      <c r="AA98" s="119"/>
      <c r="AB98" s="119"/>
      <c r="AC98" s="119"/>
      <c r="AD98" s="119"/>
      <c r="AE98" s="119"/>
      <c r="AF98" s="119"/>
    </row>
    <row r="99" spans="10:32" s="41" customFormat="1" ht="18" customHeight="1" x14ac:dyDescent="0.15">
      <c r="J99" s="42"/>
      <c r="K99" s="42"/>
      <c r="Z99" s="119"/>
      <c r="AA99" s="119"/>
      <c r="AB99" s="119"/>
      <c r="AC99" s="119"/>
      <c r="AD99" s="119"/>
      <c r="AE99" s="119"/>
      <c r="AF99" s="119"/>
    </row>
    <row r="100" spans="10:32" s="41" customFormat="1" ht="18" customHeight="1" x14ac:dyDescent="0.15">
      <c r="J100" s="42"/>
      <c r="K100" s="42"/>
      <c r="Z100" s="119"/>
      <c r="AA100" s="119"/>
      <c r="AB100" s="119"/>
      <c r="AC100" s="119"/>
      <c r="AD100" s="119"/>
      <c r="AE100" s="119"/>
      <c r="AF100" s="119"/>
    </row>
    <row r="101" spans="10:32" s="41" customFormat="1" ht="18" customHeight="1" x14ac:dyDescent="0.15">
      <c r="J101" s="42"/>
      <c r="K101" s="42"/>
      <c r="Z101" s="119"/>
      <c r="AA101" s="119"/>
      <c r="AB101" s="119"/>
      <c r="AC101" s="119"/>
      <c r="AD101" s="119"/>
      <c r="AE101" s="119"/>
      <c r="AF101" s="119"/>
    </row>
    <row r="102" spans="10:32" s="41" customFormat="1" ht="18" customHeight="1" x14ac:dyDescent="0.15">
      <c r="J102" s="42"/>
      <c r="K102" s="42"/>
      <c r="Z102" s="119"/>
      <c r="AA102" s="119"/>
      <c r="AB102" s="119"/>
      <c r="AC102" s="119"/>
      <c r="AD102" s="119"/>
      <c r="AE102" s="119"/>
      <c r="AF102" s="119"/>
    </row>
    <row r="103" spans="10:32" s="41" customFormat="1" ht="18" customHeight="1" x14ac:dyDescent="0.15">
      <c r="J103" s="42"/>
      <c r="K103" s="42"/>
      <c r="Z103" s="119"/>
      <c r="AA103" s="119"/>
      <c r="AB103" s="119"/>
      <c r="AC103" s="119"/>
      <c r="AD103" s="119"/>
      <c r="AE103" s="119"/>
      <c r="AF103" s="119"/>
    </row>
    <row r="104" spans="10:32" s="41" customFormat="1" ht="18" customHeight="1" x14ac:dyDescent="0.15">
      <c r="J104" s="42"/>
      <c r="K104" s="42"/>
      <c r="Z104" s="119"/>
      <c r="AA104" s="119"/>
      <c r="AB104" s="119"/>
      <c r="AC104" s="119"/>
      <c r="AD104" s="119"/>
      <c r="AE104" s="119"/>
      <c r="AF104" s="119"/>
    </row>
    <row r="105" spans="10:32" s="41" customFormat="1" ht="18" customHeight="1" x14ac:dyDescent="0.15">
      <c r="J105" s="42"/>
      <c r="K105" s="42"/>
      <c r="Z105" s="119"/>
      <c r="AA105" s="119"/>
      <c r="AB105" s="119"/>
      <c r="AC105" s="119"/>
      <c r="AD105" s="119"/>
      <c r="AE105" s="119"/>
      <c r="AF105" s="119"/>
    </row>
    <row r="106" spans="10:32" s="41" customFormat="1" ht="18" customHeight="1" x14ac:dyDescent="0.15">
      <c r="J106" s="42"/>
      <c r="K106" s="42"/>
      <c r="Z106" s="119"/>
      <c r="AA106" s="119"/>
      <c r="AB106" s="119"/>
      <c r="AC106" s="119"/>
      <c r="AD106" s="119"/>
      <c r="AE106" s="119"/>
      <c r="AF106" s="119"/>
    </row>
    <row r="107" spans="10:32" s="41" customFormat="1" ht="18" customHeight="1" x14ac:dyDescent="0.15">
      <c r="J107" s="42"/>
      <c r="K107" s="42"/>
      <c r="Z107" s="119"/>
      <c r="AA107" s="119"/>
      <c r="AB107" s="119"/>
      <c r="AC107" s="119"/>
      <c r="AD107" s="119"/>
      <c r="AE107" s="119"/>
      <c r="AF107" s="119"/>
    </row>
    <row r="108" spans="10:32" s="41" customFormat="1" ht="18" customHeight="1" x14ac:dyDescent="0.15">
      <c r="J108" s="42"/>
      <c r="K108" s="42"/>
      <c r="Z108" s="119"/>
      <c r="AA108" s="119"/>
      <c r="AB108" s="119"/>
      <c r="AC108" s="119"/>
      <c r="AD108" s="119"/>
      <c r="AE108" s="119"/>
      <c r="AF108" s="119"/>
    </row>
    <row r="109" spans="10:32" s="41" customFormat="1" ht="18" customHeight="1" x14ac:dyDescent="0.15">
      <c r="J109" s="42"/>
      <c r="K109" s="42"/>
      <c r="Z109" s="119"/>
      <c r="AA109" s="119"/>
      <c r="AB109" s="119"/>
      <c r="AC109" s="119"/>
      <c r="AD109" s="119"/>
      <c r="AE109" s="119"/>
      <c r="AF109" s="119"/>
    </row>
    <row r="110" spans="10:32" s="41" customFormat="1" ht="18" customHeight="1" x14ac:dyDescent="0.15">
      <c r="J110" s="42"/>
      <c r="K110" s="42"/>
      <c r="Z110" s="119"/>
      <c r="AA110" s="119"/>
      <c r="AB110" s="119"/>
      <c r="AC110" s="119"/>
      <c r="AD110" s="119"/>
      <c r="AE110" s="119"/>
      <c r="AF110" s="119"/>
    </row>
    <row r="111" spans="10:32" s="41" customFormat="1" ht="18" customHeight="1" x14ac:dyDescent="0.15">
      <c r="J111" s="42"/>
      <c r="K111" s="42"/>
      <c r="Z111" s="119"/>
      <c r="AA111" s="119"/>
      <c r="AB111" s="119"/>
      <c r="AC111" s="119"/>
      <c r="AD111" s="119"/>
      <c r="AE111" s="119"/>
      <c r="AF111" s="119"/>
    </row>
    <row r="112" spans="10:32" s="41" customFormat="1" ht="18" customHeight="1" x14ac:dyDescent="0.15">
      <c r="J112" s="42"/>
      <c r="K112" s="42"/>
      <c r="Z112" s="119"/>
      <c r="AA112" s="119"/>
      <c r="AB112" s="119"/>
      <c r="AC112" s="119"/>
      <c r="AD112" s="119"/>
      <c r="AE112" s="119"/>
      <c r="AF112" s="119"/>
    </row>
    <row r="113" spans="10:32" s="41" customFormat="1" ht="18" customHeight="1" x14ac:dyDescent="0.15">
      <c r="J113" s="42"/>
      <c r="K113" s="42"/>
      <c r="Z113" s="119"/>
      <c r="AA113" s="119"/>
      <c r="AB113" s="119"/>
      <c r="AC113" s="119"/>
      <c r="AD113" s="119"/>
      <c r="AE113" s="119"/>
      <c r="AF113" s="119"/>
    </row>
    <row r="114" spans="10:32" s="41" customFormat="1" ht="18" customHeight="1" x14ac:dyDescent="0.15">
      <c r="J114" s="42"/>
      <c r="K114" s="42"/>
      <c r="Z114" s="119"/>
      <c r="AA114" s="119"/>
      <c r="AB114" s="119"/>
      <c r="AC114" s="119"/>
      <c r="AD114" s="119"/>
      <c r="AE114" s="119"/>
      <c r="AF114" s="119"/>
    </row>
    <row r="115" spans="10:32" s="41" customFormat="1" ht="18" customHeight="1" x14ac:dyDescent="0.15">
      <c r="J115" s="42"/>
      <c r="K115" s="42"/>
      <c r="Z115" s="119"/>
      <c r="AA115" s="119"/>
      <c r="AB115" s="119"/>
      <c r="AC115" s="119"/>
      <c r="AD115" s="119"/>
      <c r="AE115" s="119"/>
      <c r="AF115" s="119"/>
    </row>
    <row r="116" spans="10:32" s="41" customFormat="1" ht="18" customHeight="1" x14ac:dyDescent="0.15">
      <c r="J116" s="42"/>
      <c r="K116" s="42"/>
      <c r="Z116" s="119"/>
      <c r="AA116" s="119"/>
      <c r="AB116" s="119"/>
      <c r="AC116" s="119"/>
      <c r="AD116" s="119"/>
      <c r="AE116" s="119"/>
      <c r="AF116" s="119"/>
    </row>
    <row r="117" spans="10:32" s="41" customFormat="1" ht="18" customHeight="1" x14ac:dyDescent="0.15">
      <c r="J117" s="42"/>
      <c r="K117" s="42"/>
      <c r="Z117" s="119"/>
      <c r="AA117" s="119"/>
      <c r="AB117" s="119"/>
      <c r="AC117" s="119"/>
      <c r="AD117" s="119"/>
      <c r="AE117" s="119"/>
      <c r="AF117" s="119"/>
    </row>
    <row r="118" spans="10:32" s="41" customFormat="1" ht="18" customHeight="1" x14ac:dyDescent="0.15">
      <c r="J118" s="42"/>
      <c r="K118" s="42"/>
      <c r="Z118" s="119"/>
      <c r="AA118" s="119"/>
      <c r="AB118" s="119"/>
      <c r="AC118" s="119"/>
      <c r="AD118" s="119"/>
      <c r="AE118" s="119"/>
      <c r="AF118" s="119"/>
    </row>
    <row r="119" spans="10:32" s="41" customFormat="1" ht="18" customHeight="1" x14ac:dyDescent="0.15">
      <c r="J119" s="42"/>
      <c r="K119" s="42"/>
      <c r="Z119" s="119"/>
      <c r="AA119" s="119"/>
      <c r="AB119" s="119"/>
      <c r="AC119" s="119"/>
      <c r="AD119" s="119"/>
      <c r="AE119" s="119"/>
      <c r="AF119" s="119"/>
    </row>
    <row r="120" spans="10:32" s="41" customFormat="1" ht="18" customHeight="1" x14ac:dyDescent="0.15">
      <c r="J120" s="42"/>
      <c r="K120" s="42"/>
      <c r="Z120" s="119"/>
      <c r="AA120" s="119"/>
      <c r="AB120" s="119"/>
      <c r="AC120" s="119"/>
      <c r="AD120" s="119"/>
      <c r="AE120" s="119"/>
      <c r="AF120" s="119"/>
    </row>
    <row r="121" spans="10:32" s="41" customFormat="1" ht="18" customHeight="1" x14ac:dyDescent="0.15">
      <c r="J121" s="42"/>
      <c r="K121" s="42"/>
      <c r="Z121" s="119"/>
      <c r="AA121" s="119"/>
      <c r="AB121" s="119"/>
      <c r="AC121" s="119"/>
      <c r="AD121" s="119"/>
      <c r="AE121" s="119"/>
      <c r="AF121" s="119"/>
    </row>
    <row r="122" spans="10:32" s="41" customFormat="1" ht="18" customHeight="1" x14ac:dyDescent="0.15">
      <c r="J122" s="42"/>
      <c r="K122" s="42"/>
      <c r="Z122" s="119"/>
      <c r="AA122" s="119"/>
      <c r="AB122" s="119"/>
      <c r="AC122" s="119"/>
      <c r="AD122" s="119"/>
      <c r="AE122" s="119"/>
      <c r="AF122" s="119"/>
    </row>
    <row r="123" spans="10:32" s="41" customFormat="1" ht="18" customHeight="1" x14ac:dyDescent="0.15">
      <c r="J123" s="42"/>
      <c r="K123" s="42"/>
      <c r="Z123" s="119"/>
      <c r="AA123" s="119"/>
      <c r="AB123" s="119"/>
      <c r="AC123" s="119"/>
      <c r="AD123" s="119"/>
      <c r="AE123" s="119"/>
      <c r="AF123" s="119"/>
    </row>
    <row r="124" spans="10:32" s="41" customFormat="1" ht="18" customHeight="1" x14ac:dyDescent="0.15">
      <c r="J124" s="42"/>
      <c r="K124" s="42"/>
      <c r="Z124" s="119"/>
      <c r="AA124" s="119"/>
      <c r="AB124" s="119"/>
      <c r="AC124" s="119"/>
      <c r="AD124" s="119"/>
      <c r="AE124" s="119"/>
      <c r="AF124" s="119"/>
    </row>
    <row r="125" spans="10:32" s="41" customFormat="1" ht="18" customHeight="1" x14ac:dyDescent="0.15">
      <c r="J125" s="42"/>
      <c r="K125" s="42"/>
      <c r="Z125" s="119"/>
      <c r="AA125" s="119"/>
      <c r="AB125" s="119"/>
      <c r="AC125" s="119"/>
      <c r="AD125" s="119"/>
      <c r="AE125" s="119"/>
      <c r="AF125" s="119"/>
    </row>
    <row r="126" spans="10:32" s="41" customFormat="1" ht="18" customHeight="1" x14ac:dyDescent="0.15">
      <c r="J126" s="42"/>
      <c r="K126" s="42"/>
      <c r="Z126" s="119"/>
      <c r="AA126" s="119"/>
      <c r="AB126" s="119"/>
      <c r="AC126" s="119"/>
      <c r="AD126" s="119"/>
      <c r="AE126" s="119"/>
      <c r="AF126" s="119"/>
    </row>
    <row r="127" spans="10:32" s="41" customFormat="1" ht="18" customHeight="1" x14ac:dyDescent="0.15">
      <c r="J127" s="42"/>
      <c r="K127" s="42"/>
      <c r="Z127" s="119"/>
      <c r="AA127" s="119"/>
      <c r="AB127" s="119"/>
      <c r="AC127" s="119"/>
      <c r="AD127" s="119"/>
      <c r="AE127" s="119"/>
      <c r="AF127" s="119"/>
    </row>
    <row r="128" spans="10:32" s="41" customFormat="1" ht="18" customHeight="1" x14ac:dyDescent="0.15">
      <c r="J128" s="42"/>
      <c r="K128" s="42"/>
      <c r="Z128" s="119"/>
      <c r="AA128" s="119"/>
      <c r="AB128" s="119"/>
      <c r="AC128" s="119"/>
      <c r="AD128" s="119"/>
      <c r="AE128" s="119"/>
      <c r="AF128" s="119"/>
    </row>
    <row r="129" spans="10:32" s="41" customFormat="1" ht="18" customHeight="1" x14ac:dyDescent="0.15">
      <c r="J129" s="42"/>
      <c r="K129" s="42"/>
      <c r="Z129" s="119"/>
      <c r="AA129" s="119"/>
      <c r="AB129" s="119"/>
      <c r="AC129" s="119"/>
      <c r="AD129" s="119"/>
      <c r="AE129" s="119"/>
      <c r="AF129" s="119"/>
    </row>
    <row r="130" spans="10:32" s="41" customFormat="1" ht="18" customHeight="1" x14ac:dyDescent="0.15">
      <c r="J130" s="42"/>
      <c r="K130" s="42"/>
      <c r="Z130" s="119"/>
      <c r="AA130" s="119"/>
      <c r="AB130" s="119"/>
      <c r="AC130" s="119"/>
      <c r="AD130" s="119"/>
      <c r="AE130" s="119"/>
      <c r="AF130" s="119"/>
    </row>
    <row r="131" spans="10:32" s="41" customFormat="1" ht="18" customHeight="1" x14ac:dyDescent="0.15">
      <c r="J131" s="42"/>
      <c r="K131" s="42"/>
      <c r="Z131" s="119"/>
      <c r="AA131" s="119"/>
      <c r="AB131" s="119"/>
      <c r="AC131" s="119"/>
      <c r="AD131" s="119"/>
      <c r="AE131" s="119"/>
      <c r="AF131" s="119"/>
    </row>
    <row r="132" spans="10:32" s="41" customFormat="1" ht="18" customHeight="1" x14ac:dyDescent="0.15">
      <c r="J132" s="42"/>
      <c r="K132" s="42"/>
      <c r="Z132" s="119"/>
      <c r="AA132" s="119"/>
      <c r="AB132" s="119"/>
      <c r="AC132" s="119"/>
      <c r="AD132" s="119"/>
      <c r="AE132" s="119"/>
      <c r="AF132" s="119"/>
    </row>
    <row r="133" spans="10:32" s="41" customFormat="1" ht="18" customHeight="1" x14ac:dyDescent="0.15">
      <c r="J133" s="42"/>
      <c r="K133" s="42"/>
      <c r="Z133" s="119"/>
      <c r="AA133" s="119"/>
      <c r="AB133" s="119"/>
      <c r="AC133" s="119"/>
      <c r="AD133" s="119"/>
      <c r="AE133" s="119"/>
      <c r="AF133" s="119"/>
    </row>
    <row r="134" spans="10:32" s="41" customFormat="1" ht="18" customHeight="1" x14ac:dyDescent="0.15">
      <c r="J134" s="42"/>
      <c r="K134" s="42"/>
      <c r="Z134" s="119"/>
      <c r="AA134" s="119"/>
      <c r="AB134" s="119"/>
      <c r="AC134" s="119"/>
      <c r="AD134" s="119"/>
      <c r="AE134" s="119"/>
      <c r="AF134" s="119"/>
    </row>
    <row r="135" spans="10:32" s="41" customFormat="1" ht="18" customHeight="1" x14ac:dyDescent="0.15">
      <c r="J135" s="42"/>
      <c r="K135" s="42"/>
      <c r="Z135" s="119"/>
      <c r="AA135" s="119"/>
      <c r="AB135" s="119"/>
      <c r="AC135" s="119"/>
      <c r="AD135" s="119"/>
      <c r="AE135" s="119"/>
      <c r="AF135" s="119"/>
    </row>
    <row r="136" spans="10:32" s="41" customFormat="1" ht="18" customHeight="1" x14ac:dyDescent="0.15">
      <c r="J136" s="42"/>
      <c r="K136" s="42"/>
      <c r="Z136" s="119"/>
      <c r="AA136" s="119"/>
      <c r="AB136" s="119"/>
      <c r="AC136" s="119"/>
      <c r="AD136" s="119"/>
      <c r="AE136" s="119"/>
      <c r="AF136" s="119"/>
    </row>
    <row r="137" spans="10:32" s="41" customFormat="1" ht="18" customHeight="1" x14ac:dyDescent="0.15">
      <c r="J137" s="42"/>
      <c r="K137" s="42"/>
      <c r="Z137" s="119"/>
      <c r="AA137" s="119"/>
      <c r="AB137" s="119"/>
      <c r="AC137" s="119"/>
      <c r="AD137" s="119"/>
      <c r="AE137" s="119"/>
      <c r="AF137" s="119"/>
    </row>
    <row r="138" spans="10:32" s="41" customFormat="1" ht="18" customHeight="1" x14ac:dyDescent="0.15">
      <c r="J138" s="42"/>
      <c r="K138" s="42"/>
      <c r="Z138" s="119"/>
      <c r="AA138" s="119"/>
      <c r="AB138" s="119"/>
      <c r="AC138" s="119"/>
      <c r="AD138" s="119"/>
      <c r="AE138" s="119"/>
      <c r="AF138" s="119"/>
    </row>
    <row r="139" spans="10:32" s="41" customFormat="1" ht="18" customHeight="1" x14ac:dyDescent="0.15">
      <c r="J139" s="42"/>
      <c r="K139" s="42"/>
      <c r="Z139" s="119"/>
      <c r="AA139" s="119"/>
      <c r="AB139" s="119"/>
      <c r="AC139" s="119"/>
      <c r="AD139" s="119"/>
      <c r="AE139" s="119"/>
      <c r="AF139" s="119"/>
    </row>
    <row r="140" spans="10:32" s="41" customFormat="1" ht="18" customHeight="1" x14ac:dyDescent="0.15">
      <c r="J140" s="42"/>
      <c r="K140" s="42"/>
      <c r="Z140" s="119"/>
      <c r="AA140" s="119"/>
      <c r="AB140" s="119"/>
      <c r="AC140" s="119"/>
      <c r="AD140" s="119"/>
      <c r="AE140" s="119"/>
      <c r="AF140" s="119"/>
    </row>
    <row r="141" spans="10:32" s="41" customFormat="1" ht="18" customHeight="1" x14ac:dyDescent="0.15">
      <c r="J141" s="42"/>
      <c r="K141" s="42"/>
      <c r="Z141" s="119"/>
      <c r="AA141" s="119"/>
      <c r="AB141" s="119"/>
      <c r="AC141" s="119"/>
      <c r="AD141" s="119"/>
      <c r="AE141" s="119"/>
      <c r="AF141" s="119"/>
    </row>
    <row r="142" spans="10:32" s="41" customFormat="1" ht="18" customHeight="1" x14ac:dyDescent="0.15">
      <c r="J142" s="42"/>
      <c r="K142" s="42"/>
      <c r="Z142" s="119"/>
      <c r="AA142" s="119"/>
      <c r="AB142" s="119"/>
      <c r="AC142" s="119"/>
      <c r="AD142" s="119"/>
      <c r="AE142" s="119"/>
      <c r="AF142" s="119"/>
    </row>
    <row r="143" spans="10:32" s="41" customFormat="1" ht="18" customHeight="1" x14ac:dyDescent="0.15">
      <c r="J143" s="42"/>
      <c r="K143" s="42"/>
      <c r="Z143" s="119"/>
      <c r="AA143" s="119"/>
      <c r="AB143" s="119"/>
      <c r="AC143" s="119"/>
      <c r="AD143" s="119"/>
      <c r="AE143" s="119"/>
      <c r="AF143" s="119"/>
    </row>
    <row r="144" spans="10:32" s="41" customFormat="1" ht="18" customHeight="1" x14ac:dyDescent="0.15">
      <c r="J144" s="42"/>
      <c r="K144" s="42"/>
      <c r="Z144" s="119"/>
      <c r="AA144" s="119"/>
      <c r="AB144" s="119"/>
      <c r="AC144" s="119"/>
      <c r="AD144" s="119"/>
      <c r="AE144" s="119"/>
      <c r="AF144" s="119"/>
    </row>
    <row r="145" spans="10:32" s="41" customFormat="1" ht="18" customHeight="1" x14ac:dyDescent="0.15">
      <c r="J145" s="42"/>
      <c r="K145" s="42"/>
      <c r="Z145" s="119"/>
      <c r="AA145" s="119"/>
      <c r="AB145" s="119"/>
      <c r="AC145" s="119"/>
      <c r="AD145" s="119"/>
      <c r="AE145" s="119"/>
      <c r="AF145" s="119"/>
    </row>
    <row r="146" spans="10:32" s="41" customFormat="1" ht="18" customHeight="1" x14ac:dyDescent="0.15">
      <c r="J146" s="42"/>
      <c r="K146" s="42"/>
      <c r="Z146" s="119"/>
      <c r="AA146" s="119"/>
      <c r="AB146" s="119"/>
      <c r="AC146" s="119"/>
      <c r="AD146" s="119"/>
      <c r="AE146" s="119"/>
      <c r="AF146" s="119"/>
    </row>
    <row r="147" spans="10:32" s="41" customFormat="1" ht="18" customHeight="1" x14ac:dyDescent="0.15">
      <c r="J147" s="42"/>
      <c r="K147" s="42"/>
      <c r="Z147" s="119"/>
      <c r="AA147" s="119"/>
      <c r="AB147" s="119"/>
      <c r="AC147" s="119"/>
      <c r="AD147" s="119"/>
      <c r="AE147" s="119"/>
      <c r="AF147" s="119"/>
    </row>
    <row r="148" spans="10:32" s="41" customFormat="1" ht="18" customHeight="1" x14ac:dyDescent="0.15">
      <c r="J148" s="42"/>
      <c r="K148" s="42"/>
      <c r="Z148" s="119"/>
      <c r="AA148" s="119"/>
      <c r="AB148" s="119"/>
      <c r="AC148" s="119"/>
      <c r="AD148" s="119"/>
      <c r="AE148" s="119"/>
      <c r="AF148" s="119"/>
    </row>
    <row r="149" spans="10:32" s="41" customFormat="1" ht="18" customHeight="1" x14ac:dyDescent="0.15">
      <c r="J149" s="42"/>
      <c r="K149" s="42"/>
      <c r="Z149" s="119"/>
      <c r="AA149" s="119"/>
      <c r="AB149" s="119"/>
      <c r="AC149" s="119"/>
      <c r="AD149" s="119"/>
      <c r="AE149" s="119"/>
      <c r="AF149" s="119"/>
    </row>
    <row r="150" spans="10:32" s="41" customFormat="1" ht="18" customHeight="1" x14ac:dyDescent="0.15">
      <c r="J150" s="42"/>
      <c r="K150" s="42"/>
      <c r="Z150" s="119"/>
      <c r="AA150" s="119"/>
      <c r="AB150" s="119"/>
      <c r="AC150" s="119"/>
      <c r="AD150" s="119"/>
      <c r="AE150" s="119"/>
      <c r="AF150" s="119"/>
    </row>
    <row r="151" spans="10:32" s="41" customFormat="1" ht="18" customHeight="1" x14ac:dyDescent="0.15">
      <c r="J151" s="42"/>
      <c r="K151" s="42"/>
      <c r="Z151" s="119"/>
      <c r="AA151" s="119"/>
      <c r="AB151" s="119"/>
      <c r="AC151" s="119"/>
      <c r="AD151" s="119"/>
      <c r="AE151" s="119"/>
      <c r="AF151" s="119"/>
    </row>
    <row r="152" spans="10:32" s="41" customFormat="1" ht="18" customHeight="1" x14ac:dyDescent="0.15">
      <c r="J152" s="42"/>
      <c r="K152" s="42"/>
      <c r="Z152" s="119"/>
      <c r="AA152" s="119"/>
      <c r="AB152" s="119"/>
      <c r="AC152" s="119"/>
      <c r="AD152" s="119"/>
      <c r="AE152" s="119"/>
      <c r="AF152" s="119"/>
    </row>
    <row r="153" spans="10:32" s="41" customFormat="1" ht="18" customHeight="1" x14ac:dyDescent="0.15">
      <c r="J153" s="42"/>
      <c r="K153" s="42"/>
      <c r="Z153" s="119"/>
      <c r="AA153" s="119"/>
      <c r="AB153" s="119"/>
      <c r="AC153" s="119"/>
      <c r="AD153" s="119"/>
      <c r="AE153" s="119"/>
      <c r="AF153" s="119"/>
    </row>
    <row r="154" spans="10:32" s="41" customFormat="1" ht="18" customHeight="1" x14ac:dyDescent="0.15">
      <c r="J154" s="42"/>
      <c r="K154" s="42"/>
      <c r="Z154" s="119"/>
      <c r="AA154" s="119"/>
      <c r="AB154" s="119"/>
      <c r="AC154" s="119"/>
      <c r="AD154" s="119"/>
      <c r="AE154" s="119"/>
      <c r="AF154" s="119"/>
    </row>
    <row r="155" spans="10:32" s="41" customFormat="1" ht="18" customHeight="1" x14ac:dyDescent="0.15">
      <c r="J155" s="42"/>
      <c r="K155" s="42"/>
      <c r="Z155" s="119"/>
      <c r="AA155" s="119"/>
      <c r="AB155" s="119"/>
      <c r="AC155" s="119"/>
      <c r="AD155" s="119"/>
      <c r="AE155" s="119"/>
      <c r="AF155" s="119"/>
    </row>
    <row r="156" spans="10:32" s="41" customFormat="1" ht="18" customHeight="1" x14ac:dyDescent="0.15">
      <c r="J156" s="42"/>
      <c r="K156" s="42"/>
      <c r="Z156" s="119"/>
      <c r="AA156" s="119"/>
      <c r="AB156" s="119"/>
      <c r="AC156" s="119"/>
      <c r="AD156" s="119"/>
      <c r="AE156" s="119"/>
      <c r="AF156" s="119"/>
    </row>
    <row r="157" spans="10:32" s="41" customFormat="1" ht="18" customHeight="1" x14ac:dyDescent="0.15">
      <c r="J157" s="42"/>
      <c r="K157" s="42"/>
      <c r="Z157" s="119"/>
      <c r="AA157" s="119"/>
      <c r="AB157" s="119"/>
      <c r="AC157" s="119"/>
      <c r="AD157" s="119"/>
      <c r="AE157" s="119"/>
      <c r="AF157" s="119"/>
    </row>
    <row r="158" spans="10:32" s="41" customFormat="1" ht="18" customHeight="1" x14ac:dyDescent="0.15">
      <c r="J158" s="42"/>
      <c r="K158" s="42"/>
      <c r="Z158" s="119"/>
      <c r="AA158" s="119"/>
      <c r="AB158" s="119"/>
      <c r="AC158" s="119"/>
      <c r="AD158" s="119"/>
      <c r="AE158" s="119"/>
      <c r="AF158" s="119"/>
    </row>
    <row r="159" spans="10:32" s="41" customFormat="1" ht="18" customHeight="1" x14ac:dyDescent="0.15">
      <c r="J159" s="42"/>
      <c r="K159" s="42"/>
      <c r="Z159" s="119"/>
      <c r="AA159" s="119"/>
      <c r="AB159" s="119"/>
      <c r="AC159" s="119"/>
      <c r="AD159" s="119"/>
      <c r="AE159" s="119"/>
      <c r="AF159" s="119"/>
    </row>
    <row r="160" spans="10:32" s="41" customFormat="1" ht="18" customHeight="1" x14ac:dyDescent="0.15">
      <c r="J160" s="42"/>
      <c r="K160" s="42"/>
      <c r="Z160" s="119"/>
      <c r="AA160" s="119"/>
      <c r="AB160" s="119"/>
      <c r="AC160" s="119"/>
      <c r="AD160" s="119"/>
      <c r="AE160" s="119"/>
      <c r="AF160" s="119"/>
    </row>
    <row r="161" spans="10:32" s="41" customFormat="1" ht="18" customHeight="1" x14ac:dyDescent="0.15">
      <c r="J161" s="42"/>
      <c r="K161" s="42"/>
      <c r="Z161" s="119"/>
      <c r="AA161" s="119"/>
      <c r="AB161" s="119"/>
      <c r="AC161" s="119"/>
      <c r="AD161" s="119"/>
      <c r="AE161" s="119"/>
      <c r="AF161" s="119"/>
    </row>
    <row r="162" spans="10:32" s="41" customFormat="1" ht="18" customHeight="1" x14ac:dyDescent="0.15">
      <c r="J162" s="42"/>
      <c r="K162" s="42"/>
      <c r="Z162" s="119"/>
      <c r="AA162" s="119"/>
      <c r="AB162" s="119"/>
      <c r="AC162" s="119"/>
      <c r="AD162" s="119"/>
      <c r="AE162" s="119"/>
      <c r="AF162" s="119"/>
    </row>
    <row r="163" spans="10:32" s="41" customFormat="1" ht="18" customHeight="1" x14ac:dyDescent="0.15">
      <c r="J163" s="42"/>
      <c r="K163" s="42"/>
      <c r="Z163" s="119"/>
      <c r="AA163" s="119"/>
      <c r="AB163" s="119"/>
      <c r="AC163" s="119"/>
      <c r="AD163" s="119"/>
      <c r="AE163" s="119"/>
      <c r="AF163" s="119"/>
    </row>
    <row r="164" spans="10:32" s="41" customFormat="1" ht="18" customHeight="1" x14ac:dyDescent="0.15">
      <c r="J164" s="42"/>
      <c r="K164" s="42"/>
      <c r="Z164" s="119"/>
      <c r="AA164" s="119"/>
      <c r="AB164" s="119"/>
      <c r="AC164" s="119"/>
      <c r="AD164" s="119"/>
      <c r="AE164" s="119"/>
      <c r="AF164" s="119"/>
    </row>
    <row r="165" spans="10:32" s="41" customFormat="1" ht="18" customHeight="1" x14ac:dyDescent="0.15">
      <c r="J165" s="42"/>
      <c r="K165" s="42"/>
      <c r="Z165" s="119"/>
      <c r="AA165" s="119"/>
      <c r="AB165" s="119"/>
      <c r="AC165" s="119"/>
      <c r="AD165" s="119"/>
      <c r="AE165" s="119"/>
      <c r="AF165" s="119"/>
    </row>
    <row r="166" spans="10:32" s="41" customFormat="1" ht="18" customHeight="1" x14ac:dyDescent="0.15">
      <c r="J166" s="42"/>
      <c r="K166" s="42"/>
      <c r="Z166" s="119"/>
      <c r="AA166" s="119"/>
      <c r="AB166" s="119"/>
      <c r="AC166" s="119"/>
      <c r="AD166" s="119"/>
      <c r="AE166" s="119"/>
      <c r="AF166" s="119"/>
    </row>
    <row r="167" spans="10:32" s="41" customFormat="1" ht="18" customHeight="1" x14ac:dyDescent="0.15">
      <c r="J167" s="42"/>
      <c r="K167" s="42"/>
      <c r="Z167" s="119"/>
      <c r="AA167" s="119"/>
      <c r="AB167" s="119"/>
      <c r="AC167" s="119"/>
      <c r="AD167" s="119"/>
      <c r="AE167" s="119"/>
      <c r="AF167" s="119"/>
    </row>
    <row r="168" spans="10:32" s="41" customFormat="1" ht="18" customHeight="1" x14ac:dyDescent="0.15">
      <c r="J168" s="42"/>
      <c r="K168" s="42"/>
      <c r="Z168" s="119"/>
      <c r="AA168" s="119"/>
      <c r="AB168" s="119"/>
      <c r="AC168" s="119"/>
      <c r="AD168" s="119"/>
      <c r="AE168" s="119"/>
      <c r="AF168" s="119"/>
    </row>
    <row r="169" spans="10:32" s="41" customFormat="1" ht="18" customHeight="1" x14ac:dyDescent="0.15">
      <c r="J169" s="42"/>
      <c r="K169" s="42"/>
      <c r="Z169" s="119"/>
      <c r="AA169" s="119"/>
      <c r="AB169" s="119"/>
      <c r="AC169" s="119"/>
      <c r="AD169" s="119"/>
      <c r="AE169" s="119"/>
      <c r="AF169" s="119"/>
    </row>
    <row r="170" spans="10:32" s="41" customFormat="1" ht="18" customHeight="1" x14ac:dyDescent="0.15">
      <c r="J170" s="42"/>
      <c r="K170" s="42"/>
      <c r="Z170" s="119"/>
      <c r="AA170" s="119"/>
      <c r="AB170" s="119"/>
      <c r="AC170" s="119"/>
      <c r="AD170" s="119"/>
      <c r="AE170" s="119"/>
      <c r="AF170" s="119"/>
    </row>
    <row r="171" spans="10:32" s="41" customFormat="1" ht="18" customHeight="1" x14ac:dyDescent="0.15">
      <c r="J171" s="42"/>
      <c r="K171" s="42"/>
      <c r="Z171" s="119"/>
      <c r="AA171" s="119"/>
      <c r="AB171" s="119"/>
      <c r="AC171" s="119"/>
      <c r="AD171" s="119"/>
      <c r="AE171" s="119"/>
      <c r="AF171" s="119"/>
    </row>
    <row r="172" spans="10:32" s="41" customFormat="1" ht="18" customHeight="1" x14ac:dyDescent="0.15">
      <c r="J172" s="42"/>
      <c r="K172" s="42"/>
      <c r="Z172" s="119"/>
      <c r="AA172" s="119"/>
      <c r="AB172" s="119"/>
      <c r="AC172" s="119"/>
      <c r="AD172" s="119"/>
      <c r="AE172" s="119"/>
      <c r="AF172" s="119"/>
    </row>
    <row r="173" spans="10:32" s="41" customFormat="1" ht="18" customHeight="1" x14ac:dyDescent="0.15">
      <c r="J173" s="42"/>
      <c r="K173" s="42"/>
      <c r="Z173" s="119"/>
      <c r="AA173" s="119"/>
      <c r="AB173" s="119"/>
      <c r="AC173" s="119"/>
      <c r="AD173" s="119"/>
      <c r="AE173" s="119"/>
      <c r="AF173" s="119"/>
    </row>
    <row r="174" spans="10:32" s="41" customFormat="1" ht="18" customHeight="1" x14ac:dyDescent="0.15">
      <c r="J174" s="42"/>
      <c r="K174" s="42"/>
      <c r="Z174" s="119"/>
      <c r="AA174" s="119"/>
      <c r="AB174" s="119"/>
      <c r="AC174" s="119"/>
      <c r="AD174" s="119"/>
      <c r="AE174" s="119"/>
      <c r="AF174" s="119"/>
    </row>
    <row r="175" spans="10:32" s="41" customFormat="1" ht="18" customHeight="1" x14ac:dyDescent="0.15">
      <c r="J175" s="42"/>
      <c r="K175" s="42"/>
      <c r="Z175" s="119"/>
      <c r="AA175" s="119"/>
      <c r="AB175" s="119"/>
      <c r="AC175" s="119"/>
      <c r="AD175" s="119"/>
      <c r="AE175" s="119"/>
      <c r="AF175" s="119"/>
    </row>
    <row r="176" spans="10:32" s="41" customFormat="1" ht="18" customHeight="1" x14ac:dyDescent="0.15">
      <c r="J176" s="42"/>
      <c r="K176" s="42"/>
      <c r="Z176" s="119"/>
      <c r="AA176" s="119"/>
      <c r="AB176" s="119"/>
      <c r="AC176" s="119"/>
      <c r="AD176" s="119"/>
      <c r="AE176" s="119"/>
      <c r="AF176" s="119"/>
    </row>
    <row r="177" spans="10:32" s="41" customFormat="1" ht="18" customHeight="1" x14ac:dyDescent="0.15">
      <c r="J177" s="42"/>
      <c r="K177" s="42"/>
      <c r="Z177" s="119"/>
      <c r="AA177" s="119"/>
      <c r="AB177" s="119"/>
      <c r="AC177" s="119"/>
      <c r="AD177" s="119"/>
      <c r="AE177" s="119"/>
      <c r="AF177" s="119"/>
    </row>
    <row r="178" spans="10:32" s="41" customFormat="1" ht="18" customHeight="1" x14ac:dyDescent="0.15">
      <c r="J178" s="42"/>
      <c r="K178" s="42"/>
      <c r="Z178" s="119"/>
      <c r="AA178" s="119"/>
      <c r="AB178" s="119"/>
      <c r="AC178" s="119"/>
      <c r="AD178" s="119"/>
      <c r="AE178" s="119"/>
      <c r="AF178" s="119"/>
    </row>
    <row r="179" spans="10:32" s="41" customFormat="1" ht="18" customHeight="1" x14ac:dyDescent="0.15">
      <c r="J179" s="42"/>
      <c r="K179" s="42"/>
      <c r="Z179" s="119"/>
      <c r="AA179" s="119"/>
      <c r="AB179" s="119"/>
      <c r="AC179" s="119"/>
      <c r="AD179" s="119"/>
      <c r="AE179" s="119"/>
      <c r="AF179" s="119"/>
    </row>
    <row r="180" spans="10:32" s="41" customFormat="1" ht="18" customHeight="1" x14ac:dyDescent="0.15">
      <c r="J180" s="42"/>
      <c r="K180" s="42"/>
      <c r="Z180" s="119"/>
      <c r="AA180" s="119"/>
      <c r="AB180" s="119"/>
      <c r="AC180" s="119"/>
      <c r="AD180" s="119"/>
      <c r="AE180" s="119"/>
      <c r="AF180" s="119"/>
    </row>
    <row r="181" spans="10:32" s="41" customFormat="1" ht="18" customHeight="1" x14ac:dyDescent="0.15">
      <c r="J181" s="42"/>
      <c r="K181" s="42"/>
      <c r="Z181" s="119"/>
      <c r="AA181" s="119"/>
      <c r="AB181" s="119"/>
      <c r="AC181" s="119"/>
      <c r="AD181" s="119"/>
      <c r="AE181" s="119"/>
      <c r="AF181" s="119"/>
    </row>
    <row r="182" spans="10:32" s="41" customFormat="1" ht="18" customHeight="1" x14ac:dyDescent="0.15">
      <c r="J182" s="42"/>
      <c r="K182" s="42"/>
      <c r="Z182" s="119"/>
      <c r="AA182" s="119"/>
      <c r="AB182" s="119"/>
      <c r="AC182" s="119"/>
      <c r="AD182" s="119"/>
      <c r="AE182" s="119"/>
      <c r="AF182" s="119"/>
    </row>
    <row r="183" spans="10:32" s="41" customFormat="1" ht="18" customHeight="1" x14ac:dyDescent="0.15">
      <c r="J183" s="42"/>
      <c r="K183" s="42"/>
      <c r="Z183" s="119"/>
      <c r="AA183" s="119"/>
      <c r="AB183" s="119"/>
      <c r="AC183" s="119"/>
      <c r="AD183" s="119"/>
      <c r="AE183" s="119"/>
      <c r="AF183" s="119"/>
    </row>
    <row r="184" spans="10:32" s="41" customFormat="1" ht="18" customHeight="1" x14ac:dyDescent="0.15">
      <c r="J184" s="42"/>
      <c r="K184" s="42"/>
      <c r="Z184" s="119"/>
      <c r="AA184" s="119"/>
      <c r="AB184" s="119"/>
      <c r="AC184" s="119"/>
      <c r="AD184" s="119"/>
      <c r="AE184" s="119"/>
      <c r="AF184" s="119"/>
    </row>
    <row r="185" spans="10:32" s="41" customFormat="1" ht="18" customHeight="1" x14ac:dyDescent="0.15">
      <c r="J185" s="42"/>
      <c r="K185" s="42"/>
      <c r="Z185" s="119"/>
      <c r="AA185" s="119"/>
      <c r="AB185" s="119"/>
      <c r="AC185" s="119"/>
      <c r="AD185" s="119"/>
      <c r="AE185" s="119"/>
      <c r="AF185" s="119"/>
    </row>
    <row r="186" spans="10:32" s="41" customFormat="1" ht="18" customHeight="1" x14ac:dyDescent="0.15">
      <c r="J186" s="42"/>
      <c r="K186" s="42"/>
      <c r="Z186" s="119"/>
      <c r="AA186" s="119"/>
      <c r="AB186" s="119"/>
      <c r="AC186" s="119"/>
      <c r="AD186" s="119"/>
      <c r="AE186" s="119"/>
      <c r="AF186" s="119"/>
    </row>
    <row r="187" spans="10:32" s="41" customFormat="1" ht="18" customHeight="1" x14ac:dyDescent="0.15">
      <c r="J187" s="42"/>
      <c r="K187" s="42"/>
      <c r="Z187" s="119"/>
      <c r="AA187" s="119"/>
      <c r="AB187" s="119"/>
      <c r="AC187" s="119"/>
      <c r="AD187" s="119"/>
      <c r="AE187" s="119"/>
      <c r="AF187" s="119"/>
    </row>
    <row r="188" spans="10:32" s="41" customFormat="1" ht="18" customHeight="1" x14ac:dyDescent="0.15">
      <c r="J188" s="42"/>
      <c r="K188" s="42"/>
      <c r="Z188" s="119"/>
      <c r="AA188" s="119"/>
      <c r="AB188" s="119"/>
      <c r="AC188" s="119"/>
      <c r="AD188" s="119"/>
      <c r="AE188" s="119"/>
      <c r="AF188" s="119"/>
    </row>
    <row r="189" spans="10:32" s="41" customFormat="1" ht="18" customHeight="1" x14ac:dyDescent="0.15">
      <c r="J189" s="42"/>
      <c r="K189" s="42"/>
      <c r="Z189" s="119"/>
      <c r="AA189" s="119"/>
      <c r="AB189" s="119"/>
      <c r="AC189" s="119"/>
      <c r="AD189" s="119"/>
      <c r="AE189" s="119"/>
      <c r="AF189" s="119"/>
    </row>
    <row r="190" spans="10:32" s="41" customFormat="1" ht="18" customHeight="1" x14ac:dyDescent="0.15">
      <c r="J190" s="42"/>
      <c r="K190" s="42"/>
      <c r="Z190" s="119"/>
      <c r="AA190" s="119"/>
      <c r="AB190" s="119"/>
      <c r="AC190" s="119"/>
      <c r="AD190" s="119"/>
      <c r="AE190" s="119"/>
      <c r="AF190" s="119"/>
    </row>
    <row r="191" spans="10:32" s="41" customFormat="1" ht="18" customHeight="1" x14ac:dyDescent="0.15">
      <c r="J191" s="42"/>
      <c r="K191" s="42"/>
      <c r="Z191" s="119"/>
      <c r="AA191" s="119"/>
      <c r="AB191" s="119"/>
      <c r="AC191" s="119"/>
      <c r="AD191" s="119"/>
      <c r="AE191" s="119"/>
      <c r="AF191" s="119"/>
    </row>
    <row r="192" spans="10:32" s="41" customFormat="1" ht="18" customHeight="1" x14ac:dyDescent="0.15">
      <c r="J192" s="42"/>
      <c r="K192" s="42"/>
      <c r="Z192" s="119"/>
      <c r="AA192" s="119"/>
      <c r="AB192" s="119"/>
      <c r="AC192" s="119"/>
      <c r="AD192" s="119"/>
      <c r="AE192" s="119"/>
      <c r="AF192" s="119"/>
    </row>
    <row r="193" spans="10:32" s="41" customFormat="1" ht="18" customHeight="1" x14ac:dyDescent="0.15">
      <c r="J193" s="42"/>
      <c r="K193" s="42"/>
      <c r="Z193" s="119"/>
      <c r="AA193" s="119"/>
      <c r="AB193" s="119"/>
      <c r="AC193" s="119"/>
      <c r="AD193" s="119"/>
      <c r="AE193" s="119"/>
      <c r="AF193" s="119"/>
    </row>
    <row r="194" spans="10:32" s="41" customFormat="1" ht="18" customHeight="1" x14ac:dyDescent="0.15">
      <c r="J194" s="42"/>
      <c r="K194" s="42"/>
      <c r="Z194" s="119"/>
      <c r="AA194" s="119"/>
      <c r="AB194" s="119"/>
      <c r="AC194" s="119"/>
      <c r="AD194" s="119"/>
      <c r="AE194" s="119"/>
      <c r="AF194" s="119"/>
    </row>
    <row r="195" spans="10:32" s="41" customFormat="1" ht="18" customHeight="1" x14ac:dyDescent="0.15">
      <c r="J195" s="42"/>
      <c r="K195" s="42"/>
      <c r="Z195" s="119"/>
      <c r="AA195" s="119"/>
      <c r="AB195" s="119"/>
      <c r="AC195" s="119"/>
      <c r="AD195" s="119"/>
      <c r="AE195" s="119"/>
      <c r="AF195" s="119"/>
    </row>
    <row r="196" spans="10:32" s="41" customFormat="1" ht="18" customHeight="1" x14ac:dyDescent="0.15">
      <c r="J196" s="42"/>
      <c r="K196" s="42"/>
      <c r="Z196" s="119"/>
      <c r="AA196" s="119"/>
      <c r="AB196" s="119"/>
      <c r="AC196" s="119"/>
      <c r="AD196" s="119"/>
      <c r="AE196" s="119"/>
      <c r="AF196" s="119"/>
    </row>
    <row r="197" spans="10:32" s="41" customFormat="1" ht="18" customHeight="1" x14ac:dyDescent="0.15">
      <c r="J197" s="42"/>
      <c r="K197" s="42"/>
      <c r="Z197" s="119"/>
      <c r="AA197" s="119"/>
      <c r="AB197" s="119"/>
      <c r="AC197" s="119"/>
      <c r="AD197" s="119"/>
      <c r="AE197" s="119"/>
      <c r="AF197" s="119"/>
    </row>
    <row r="198" spans="10:32" s="41" customFormat="1" ht="18" customHeight="1" x14ac:dyDescent="0.15">
      <c r="J198" s="42"/>
      <c r="K198" s="42"/>
      <c r="Z198" s="119"/>
      <c r="AA198" s="119"/>
      <c r="AB198" s="119"/>
      <c r="AC198" s="119"/>
      <c r="AD198" s="119"/>
      <c r="AE198" s="119"/>
      <c r="AF198" s="119"/>
    </row>
    <row r="199" spans="10:32" s="41" customFormat="1" ht="18" customHeight="1" x14ac:dyDescent="0.15">
      <c r="J199" s="42"/>
      <c r="K199" s="42"/>
      <c r="Z199" s="119"/>
      <c r="AA199" s="119"/>
      <c r="AB199" s="119"/>
      <c r="AC199" s="119"/>
      <c r="AD199" s="119"/>
      <c r="AE199" s="119"/>
      <c r="AF199" s="119"/>
    </row>
    <row r="200" spans="10:32" s="41" customFormat="1" ht="18" customHeight="1" x14ac:dyDescent="0.15">
      <c r="J200" s="42"/>
      <c r="K200" s="42"/>
      <c r="Z200" s="119"/>
      <c r="AA200" s="119"/>
      <c r="AB200" s="119"/>
      <c r="AC200" s="119"/>
      <c r="AD200" s="119"/>
      <c r="AE200" s="119"/>
      <c r="AF200" s="119"/>
    </row>
    <row r="201" spans="10:32" s="41" customFormat="1" ht="18" customHeight="1" x14ac:dyDescent="0.15">
      <c r="J201" s="42"/>
      <c r="K201" s="42"/>
      <c r="Z201" s="119"/>
      <c r="AA201" s="119"/>
      <c r="AB201" s="119"/>
      <c r="AC201" s="119"/>
      <c r="AD201" s="119"/>
      <c r="AE201" s="119"/>
      <c r="AF201" s="119"/>
    </row>
    <row r="202" spans="10:32" s="41" customFormat="1" ht="18" customHeight="1" x14ac:dyDescent="0.15">
      <c r="J202" s="42"/>
      <c r="K202" s="42"/>
      <c r="Z202" s="119"/>
      <c r="AA202" s="119"/>
      <c r="AB202" s="119"/>
      <c r="AC202" s="119"/>
      <c r="AD202" s="119"/>
      <c r="AE202" s="119"/>
      <c r="AF202" s="119"/>
    </row>
    <row r="203" spans="10:32" s="41" customFormat="1" ht="18" customHeight="1" x14ac:dyDescent="0.15">
      <c r="J203" s="42"/>
      <c r="K203" s="42"/>
      <c r="Z203" s="119"/>
      <c r="AA203" s="119"/>
      <c r="AB203" s="119"/>
      <c r="AC203" s="119"/>
      <c r="AD203" s="119"/>
      <c r="AE203" s="119"/>
      <c r="AF203" s="119"/>
    </row>
    <row r="204" spans="10:32" s="41" customFormat="1" ht="18" customHeight="1" x14ac:dyDescent="0.15">
      <c r="J204" s="42"/>
      <c r="K204" s="42"/>
      <c r="Z204" s="119"/>
      <c r="AA204" s="119"/>
      <c r="AB204" s="119"/>
      <c r="AC204" s="119"/>
      <c r="AD204" s="119"/>
      <c r="AE204" s="119"/>
      <c r="AF204" s="119"/>
    </row>
    <row r="205" spans="10:32" s="41" customFormat="1" ht="18" customHeight="1" x14ac:dyDescent="0.15">
      <c r="J205" s="42"/>
      <c r="K205" s="42"/>
      <c r="Z205" s="119"/>
      <c r="AA205" s="119"/>
      <c r="AB205" s="119"/>
      <c r="AC205" s="119"/>
      <c r="AD205" s="119"/>
      <c r="AE205" s="119"/>
      <c r="AF205" s="119"/>
    </row>
    <row r="206" spans="10:32" s="41" customFormat="1" ht="18" customHeight="1" x14ac:dyDescent="0.15">
      <c r="J206" s="42"/>
      <c r="K206" s="42"/>
      <c r="Z206" s="119"/>
      <c r="AA206" s="119"/>
      <c r="AB206" s="119"/>
      <c r="AC206" s="119"/>
      <c r="AD206" s="119"/>
      <c r="AE206" s="119"/>
      <c r="AF206" s="119"/>
    </row>
    <row r="207" spans="10:32" s="41" customFormat="1" ht="18" customHeight="1" x14ac:dyDescent="0.15">
      <c r="J207" s="42"/>
      <c r="K207" s="42"/>
      <c r="Z207" s="119"/>
      <c r="AA207" s="119"/>
      <c r="AB207" s="119"/>
      <c r="AC207" s="119"/>
      <c r="AD207" s="119"/>
      <c r="AE207" s="119"/>
      <c r="AF207" s="119"/>
    </row>
    <row r="208" spans="10:32" s="41" customFormat="1" ht="18" customHeight="1" x14ac:dyDescent="0.15">
      <c r="J208" s="42"/>
      <c r="K208" s="42"/>
      <c r="Z208" s="119"/>
      <c r="AA208" s="119"/>
      <c r="AB208" s="119"/>
      <c r="AC208" s="119"/>
      <c r="AD208" s="119"/>
      <c r="AE208" s="119"/>
      <c r="AF208" s="119"/>
    </row>
    <row r="209" spans="10:32" s="41" customFormat="1" ht="18" customHeight="1" x14ac:dyDescent="0.15">
      <c r="J209" s="42"/>
      <c r="K209" s="42"/>
      <c r="Z209" s="119"/>
      <c r="AA209" s="119"/>
      <c r="AB209" s="119"/>
      <c r="AC209" s="119"/>
      <c r="AD209" s="119"/>
      <c r="AE209" s="119"/>
      <c r="AF209" s="119"/>
    </row>
    <row r="210" spans="10:32" s="41" customFormat="1" ht="18" customHeight="1" x14ac:dyDescent="0.15">
      <c r="J210" s="42"/>
      <c r="K210" s="42"/>
      <c r="Z210" s="119"/>
      <c r="AA210" s="119"/>
      <c r="AB210" s="119"/>
      <c r="AC210" s="119"/>
      <c r="AD210" s="119"/>
      <c r="AE210" s="119"/>
      <c r="AF210" s="119"/>
    </row>
    <row r="211" spans="10:32" s="41" customFormat="1" ht="18" customHeight="1" x14ac:dyDescent="0.15">
      <c r="J211" s="42"/>
      <c r="K211" s="42"/>
      <c r="Z211" s="119"/>
      <c r="AA211" s="119"/>
      <c r="AB211" s="119"/>
      <c r="AC211" s="119"/>
      <c r="AD211" s="119"/>
      <c r="AE211" s="119"/>
      <c r="AF211" s="119"/>
    </row>
    <row r="212" spans="10:32" s="41" customFormat="1" ht="18" customHeight="1" x14ac:dyDescent="0.15">
      <c r="J212" s="42"/>
      <c r="K212" s="42"/>
      <c r="Z212" s="119"/>
      <c r="AA212" s="119"/>
      <c r="AB212" s="119"/>
      <c r="AC212" s="119"/>
      <c r="AD212" s="119"/>
      <c r="AE212" s="119"/>
      <c r="AF212" s="119"/>
    </row>
    <row r="213" spans="10:32" s="41" customFormat="1" ht="18" customHeight="1" x14ac:dyDescent="0.15">
      <c r="J213" s="42"/>
      <c r="K213" s="42"/>
      <c r="Z213" s="119"/>
      <c r="AA213" s="119"/>
      <c r="AB213" s="119"/>
      <c r="AC213" s="119"/>
      <c r="AD213" s="119"/>
      <c r="AE213" s="119"/>
      <c r="AF213" s="119"/>
    </row>
    <row r="214" spans="10:32" s="41" customFormat="1" ht="18" customHeight="1" x14ac:dyDescent="0.15">
      <c r="J214" s="42"/>
      <c r="K214" s="42"/>
      <c r="Z214" s="119"/>
      <c r="AA214" s="119"/>
      <c r="AB214" s="119"/>
      <c r="AC214" s="119"/>
      <c r="AD214" s="119"/>
      <c r="AE214" s="119"/>
      <c r="AF214" s="119"/>
    </row>
    <row r="215" spans="10:32" s="41" customFormat="1" ht="18" customHeight="1" x14ac:dyDescent="0.15">
      <c r="J215" s="42"/>
      <c r="K215" s="42"/>
      <c r="Z215" s="119"/>
      <c r="AA215" s="119"/>
      <c r="AB215" s="119"/>
      <c r="AC215" s="119"/>
      <c r="AD215" s="119"/>
      <c r="AE215" s="119"/>
      <c r="AF215" s="119"/>
    </row>
    <row r="216" spans="10:32" s="41" customFormat="1" ht="18" customHeight="1" x14ac:dyDescent="0.15">
      <c r="J216" s="42"/>
      <c r="K216" s="42"/>
      <c r="Z216" s="119"/>
      <c r="AA216" s="119"/>
      <c r="AB216" s="119"/>
      <c r="AC216" s="119"/>
      <c r="AD216" s="119"/>
      <c r="AE216" s="119"/>
      <c r="AF216" s="119"/>
    </row>
    <row r="217" spans="10:32" s="41" customFormat="1" ht="18" customHeight="1" x14ac:dyDescent="0.15">
      <c r="J217" s="42"/>
      <c r="K217" s="42"/>
      <c r="Z217" s="119"/>
      <c r="AA217" s="119"/>
      <c r="AB217" s="119"/>
      <c r="AC217" s="119"/>
      <c r="AD217" s="119"/>
      <c r="AE217" s="119"/>
      <c r="AF217" s="119"/>
    </row>
    <row r="218" spans="10:32" s="41" customFormat="1" ht="18" customHeight="1" x14ac:dyDescent="0.15">
      <c r="J218" s="42"/>
      <c r="K218" s="42"/>
      <c r="Z218" s="119"/>
      <c r="AA218" s="119"/>
      <c r="AB218" s="119"/>
      <c r="AC218" s="119"/>
      <c r="AD218" s="119"/>
      <c r="AE218" s="119"/>
      <c r="AF218" s="119"/>
    </row>
    <row r="219" spans="10:32" s="41" customFormat="1" ht="18" customHeight="1" x14ac:dyDescent="0.15">
      <c r="J219" s="42"/>
      <c r="K219" s="42"/>
      <c r="Z219" s="119"/>
      <c r="AA219" s="119"/>
      <c r="AB219" s="119"/>
      <c r="AC219" s="119"/>
      <c r="AD219" s="119"/>
      <c r="AE219" s="119"/>
      <c r="AF219" s="119"/>
    </row>
    <row r="220" spans="10:32" s="41" customFormat="1" ht="18" customHeight="1" x14ac:dyDescent="0.15">
      <c r="J220" s="42"/>
      <c r="K220" s="42"/>
      <c r="Z220" s="119"/>
      <c r="AA220" s="119"/>
      <c r="AB220" s="119"/>
      <c r="AC220" s="119"/>
      <c r="AD220" s="119"/>
      <c r="AE220" s="119"/>
      <c r="AF220" s="119"/>
    </row>
    <row r="221" spans="10:32" s="41" customFormat="1" ht="18" customHeight="1" x14ac:dyDescent="0.15">
      <c r="J221" s="42"/>
      <c r="K221" s="42"/>
      <c r="Z221" s="119"/>
      <c r="AA221" s="119"/>
      <c r="AB221" s="119"/>
      <c r="AC221" s="119"/>
      <c r="AD221" s="119"/>
      <c r="AE221" s="119"/>
      <c r="AF221" s="119"/>
    </row>
    <row r="222" spans="10:32" s="41" customFormat="1" ht="18" customHeight="1" x14ac:dyDescent="0.15">
      <c r="J222" s="42"/>
      <c r="K222" s="42"/>
      <c r="Z222" s="119"/>
      <c r="AA222" s="119"/>
      <c r="AB222" s="119"/>
      <c r="AC222" s="119"/>
      <c r="AD222" s="119"/>
      <c r="AE222" s="119"/>
      <c r="AF222" s="119"/>
    </row>
    <row r="223" spans="10:32" s="41" customFormat="1" ht="18" customHeight="1" x14ac:dyDescent="0.15">
      <c r="J223" s="42"/>
      <c r="K223" s="42"/>
      <c r="Z223" s="119"/>
      <c r="AA223" s="119"/>
      <c r="AB223" s="119"/>
      <c r="AC223" s="119"/>
      <c r="AD223" s="119"/>
      <c r="AE223" s="119"/>
      <c r="AF223" s="119"/>
    </row>
    <row r="224" spans="10:32" s="41" customFormat="1" ht="18" customHeight="1" x14ac:dyDescent="0.15">
      <c r="J224" s="42"/>
      <c r="K224" s="42"/>
      <c r="Z224" s="119"/>
      <c r="AA224" s="119"/>
      <c r="AB224" s="119"/>
      <c r="AC224" s="119"/>
      <c r="AD224" s="119"/>
      <c r="AE224" s="119"/>
      <c r="AF224" s="119"/>
    </row>
    <row r="225" spans="10:32" s="41" customFormat="1" ht="18" customHeight="1" x14ac:dyDescent="0.15">
      <c r="J225" s="42"/>
      <c r="K225" s="42"/>
      <c r="Z225" s="119"/>
      <c r="AA225" s="119"/>
      <c r="AB225" s="119"/>
      <c r="AC225" s="119"/>
      <c r="AD225" s="119"/>
      <c r="AE225" s="119"/>
      <c r="AF225" s="119"/>
    </row>
    <row r="226" spans="10:32" s="41" customFormat="1" ht="18" customHeight="1" x14ac:dyDescent="0.15">
      <c r="J226" s="42"/>
      <c r="K226" s="42"/>
      <c r="Z226" s="119"/>
      <c r="AA226" s="119"/>
      <c r="AB226" s="119"/>
      <c r="AC226" s="119"/>
      <c r="AD226" s="119"/>
      <c r="AE226" s="119"/>
      <c r="AF226" s="119"/>
    </row>
    <row r="227" spans="10:32" s="41" customFormat="1" ht="18" customHeight="1" x14ac:dyDescent="0.15">
      <c r="J227" s="42"/>
      <c r="K227" s="42"/>
      <c r="Z227" s="119"/>
      <c r="AA227" s="119"/>
      <c r="AB227" s="119"/>
      <c r="AC227" s="119"/>
      <c r="AD227" s="119"/>
      <c r="AE227" s="119"/>
      <c r="AF227" s="119"/>
    </row>
    <row r="228" spans="10:32" s="41" customFormat="1" ht="18" customHeight="1" x14ac:dyDescent="0.15">
      <c r="J228" s="42"/>
      <c r="K228" s="42"/>
      <c r="Z228" s="119"/>
      <c r="AA228" s="119"/>
      <c r="AB228" s="119"/>
      <c r="AC228" s="119"/>
      <c r="AD228" s="119"/>
      <c r="AE228" s="119"/>
      <c r="AF228" s="119"/>
    </row>
    <row r="229" spans="10:32" s="41" customFormat="1" ht="18" customHeight="1" x14ac:dyDescent="0.15">
      <c r="J229" s="42"/>
      <c r="K229" s="42"/>
      <c r="Z229" s="119"/>
      <c r="AA229" s="119"/>
      <c r="AB229" s="119"/>
      <c r="AC229" s="119"/>
      <c r="AD229" s="119"/>
      <c r="AE229" s="119"/>
      <c r="AF229" s="119"/>
    </row>
    <row r="230" spans="10:32" s="41" customFormat="1" x14ac:dyDescent="0.15">
      <c r="J230" s="42"/>
      <c r="K230" s="42"/>
      <c r="Z230" s="119"/>
      <c r="AA230" s="119"/>
      <c r="AB230" s="119"/>
      <c r="AC230" s="119"/>
      <c r="AD230" s="119"/>
      <c r="AE230" s="119"/>
      <c r="AF230" s="119"/>
    </row>
    <row r="231" spans="10:32" s="41" customFormat="1" x14ac:dyDescent="0.15">
      <c r="J231" s="42"/>
      <c r="K231" s="42"/>
      <c r="Z231" s="119"/>
      <c r="AA231" s="119"/>
      <c r="AB231" s="119"/>
      <c r="AC231" s="119"/>
      <c r="AD231" s="119"/>
      <c r="AE231" s="119"/>
      <c r="AF231" s="119"/>
    </row>
    <row r="232" spans="10:32" s="41" customFormat="1" x14ac:dyDescent="0.15">
      <c r="J232" s="42"/>
      <c r="K232" s="42"/>
      <c r="Z232" s="119"/>
      <c r="AA232" s="119"/>
      <c r="AB232" s="119"/>
      <c r="AC232" s="119"/>
      <c r="AD232" s="119"/>
      <c r="AE232" s="119"/>
      <c r="AF232" s="119"/>
    </row>
    <row r="233" spans="10:32" s="41" customFormat="1" x14ac:dyDescent="0.15">
      <c r="J233" s="42"/>
      <c r="K233" s="42"/>
      <c r="Z233" s="119"/>
      <c r="AA233" s="119"/>
      <c r="AB233" s="119"/>
      <c r="AC233" s="119"/>
      <c r="AD233" s="119"/>
      <c r="AE233" s="119"/>
      <c r="AF233" s="119"/>
    </row>
    <row r="234" spans="10:32" s="41" customFormat="1" x14ac:dyDescent="0.15">
      <c r="J234" s="42"/>
      <c r="K234" s="42"/>
      <c r="Z234" s="119"/>
      <c r="AA234" s="119"/>
      <c r="AB234" s="119"/>
      <c r="AC234" s="119"/>
      <c r="AD234" s="119"/>
      <c r="AE234" s="119"/>
      <c r="AF234" s="119"/>
    </row>
    <row r="235" spans="10:32" s="41" customFormat="1" x14ac:dyDescent="0.15">
      <c r="J235" s="42"/>
      <c r="K235" s="42"/>
      <c r="Z235" s="119"/>
      <c r="AA235" s="119"/>
      <c r="AB235" s="119"/>
      <c r="AC235" s="119"/>
      <c r="AD235" s="119"/>
      <c r="AE235" s="119"/>
      <c r="AF235" s="119"/>
    </row>
    <row r="236" spans="10:32" s="41" customFormat="1" x14ac:dyDescent="0.15">
      <c r="J236" s="42"/>
      <c r="K236" s="42"/>
      <c r="Z236" s="119"/>
      <c r="AA236" s="119"/>
      <c r="AB236" s="119"/>
      <c r="AC236" s="119"/>
      <c r="AD236" s="119"/>
      <c r="AE236" s="119"/>
      <c r="AF236" s="119"/>
    </row>
    <row r="237" spans="10:32" s="41" customFormat="1" x14ac:dyDescent="0.15">
      <c r="J237" s="42"/>
      <c r="K237" s="42"/>
      <c r="Z237" s="119"/>
      <c r="AA237" s="119"/>
      <c r="AB237" s="119"/>
      <c r="AC237" s="119"/>
      <c r="AD237" s="119"/>
      <c r="AE237" s="119"/>
      <c r="AF237" s="119"/>
    </row>
    <row r="238" spans="10:32" s="41" customFormat="1" x14ac:dyDescent="0.15">
      <c r="J238" s="42"/>
      <c r="K238" s="42"/>
      <c r="Z238" s="119"/>
      <c r="AA238" s="119"/>
      <c r="AB238" s="119"/>
      <c r="AC238" s="119"/>
      <c r="AD238" s="119"/>
      <c r="AE238" s="119"/>
      <c r="AF238" s="119"/>
    </row>
    <row r="239" spans="10:32" s="41" customFormat="1" x14ac:dyDescent="0.15">
      <c r="J239" s="42"/>
      <c r="K239" s="42"/>
      <c r="Z239" s="119"/>
      <c r="AA239" s="119"/>
      <c r="AB239" s="119"/>
      <c r="AC239" s="119"/>
      <c r="AD239" s="119"/>
      <c r="AE239" s="119"/>
      <c r="AF239" s="119"/>
    </row>
    <row r="240" spans="10:32" s="41" customFormat="1" x14ac:dyDescent="0.15">
      <c r="J240" s="42"/>
      <c r="K240" s="42"/>
      <c r="Z240" s="119"/>
      <c r="AA240" s="119"/>
      <c r="AB240" s="119"/>
      <c r="AC240" s="119"/>
      <c r="AD240" s="119"/>
      <c r="AE240" s="119"/>
      <c r="AF240" s="119"/>
    </row>
    <row r="241" spans="10:32" s="41" customFormat="1" x14ac:dyDescent="0.15">
      <c r="J241" s="42"/>
      <c r="K241" s="42"/>
      <c r="Z241" s="119"/>
      <c r="AA241" s="119"/>
      <c r="AB241" s="119"/>
      <c r="AC241" s="119"/>
      <c r="AD241" s="119"/>
      <c r="AE241" s="119"/>
      <c r="AF241" s="119"/>
    </row>
    <row r="242" spans="10:32" s="41" customFormat="1" x14ac:dyDescent="0.15">
      <c r="J242" s="42"/>
      <c r="K242" s="42"/>
      <c r="Z242" s="119"/>
      <c r="AA242" s="119"/>
      <c r="AB242" s="119"/>
      <c r="AC242" s="119"/>
      <c r="AD242" s="119"/>
      <c r="AE242" s="119"/>
      <c r="AF242" s="119"/>
    </row>
    <row r="243" spans="10:32" s="41" customFormat="1" x14ac:dyDescent="0.15">
      <c r="J243" s="42"/>
      <c r="K243" s="42"/>
      <c r="Z243" s="119"/>
      <c r="AA243" s="119"/>
      <c r="AB243" s="119"/>
      <c r="AC243" s="119"/>
      <c r="AD243" s="119"/>
      <c r="AE243" s="119"/>
      <c r="AF243" s="119"/>
    </row>
    <row r="244" spans="10:32" s="41" customFormat="1" x14ac:dyDescent="0.15">
      <c r="J244" s="42"/>
      <c r="K244" s="42"/>
      <c r="Z244" s="119"/>
      <c r="AA244" s="119"/>
      <c r="AB244" s="119"/>
      <c r="AC244" s="119"/>
      <c r="AD244" s="119"/>
      <c r="AE244" s="119"/>
      <c r="AF244" s="119"/>
    </row>
    <row r="245" spans="10:32" s="41" customFormat="1" x14ac:dyDescent="0.15">
      <c r="J245" s="42"/>
      <c r="K245" s="42"/>
      <c r="Z245" s="119"/>
      <c r="AA245" s="119"/>
      <c r="AB245" s="119"/>
      <c r="AC245" s="119"/>
      <c r="AD245" s="119"/>
      <c r="AE245" s="119"/>
      <c r="AF245" s="119"/>
    </row>
    <row r="246" spans="10:32" s="41" customFormat="1" x14ac:dyDescent="0.15">
      <c r="J246" s="42"/>
      <c r="K246" s="42"/>
      <c r="Z246" s="119"/>
      <c r="AA246" s="119"/>
      <c r="AB246" s="119"/>
      <c r="AC246" s="119"/>
      <c r="AD246" s="119"/>
      <c r="AE246" s="119"/>
      <c r="AF246" s="119"/>
    </row>
    <row r="247" spans="10:32" s="41" customFormat="1" x14ac:dyDescent="0.15">
      <c r="J247" s="42"/>
      <c r="K247" s="42"/>
      <c r="Z247" s="119"/>
      <c r="AA247" s="119"/>
      <c r="AB247" s="119"/>
      <c r="AC247" s="119"/>
      <c r="AD247" s="119"/>
      <c r="AE247" s="119"/>
      <c r="AF247" s="119"/>
    </row>
    <row r="248" spans="10:32" s="41" customFormat="1" x14ac:dyDescent="0.15">
      <c r="J248" s="42"/>
      <c r="K248" s="42"/>
      <c r="Z248" s="119"/>
      <c r="AA248" s="119"/>
      <c r="AB248" s="119"/>
      <c r="AC248" s="119"/>
      <c r="AD248" s="119"/>
      <c r="AE248" s="119"/>
      <c r="AF248" s="119"/>
    </row>
    <row r="249" spans="10:32" s="41" customFormat="1" x14ac:dyDescent="0.15">
      <c r="J249" s="42"/>
      <c r="K249" s="42"/>
      <c r="Z249" s="119"/>
      <c r="AA249" s="119"/>
      <c r="AB249" s="119"/>
      <c r="AC249" s="119"/>
      <c r="AD249" s="119"/>
      <c r="AE249" s="119"/>
      <c r="AF249" s="119"/>
    </row>
    <row r="250" spans="10:32" s="41" customFormat="1" x14ac:dyDescent="0.15">
      <c r="J250" s="42"/>
      <c r="K250" s="42"/>
      <c r="Z250" s="119"/>
      <c r="AA250" s="119"/>
      <c r="AB250" s="119"/>
      <c r="AC250" s="119"/>
      <c r="AD250" s="119"/>
      <c r="AE250" s="119"/>
      <c r="AF250" s="119"/>
    </row>
    <row r="251" spans="10:32" s="41" customFormat="1" x14ac:dyDescent="0.15">
      <c r="J251" s="42"/>
      <c r="K251" s="42"/>
      <c r="Z251" s="119"/>
      <c r="AA251" s="119"/>
      <c r="AB251" s="119"/>
      <c r="AC251" s="119"/>
      <c r="AD251" s="119"/>
      <c r="AE251" s="119"/>
      <c r="AF251" s="119"/>
    </row>
    <row r="252" spans="10:32" s="41" customFormat="1" x14ac:dyDescent="0.15">
      <c r="J252" s="42"/>
      <c r="K252" s="42"/>
      <c r="Z252" s="119"/>
      <c r="AA252" s="119"/>
      <c r="AB252" s="119"/>
      <c r="AC252" s="119"/>
      <c r="AD252" s="119"/>
      <c r="AE252" s="119"/>
      <c r="AF252" s="119"/>
    </row>
    <row r="253" spans="10:32" s="41" customFormat="1" x14ac:dyDescent="0.15">
      <c r="J253" s="42"/>
      <c r="K253" s="42"/>
      <c r="Z253" s="119"/>
      <c r="AA253" s="119"/>
      <c r="AB253" s="119"/>
      <c r="AC253" s="119"/>
      <c r="AD253" s="119"/>
      <c r="AE253" s="119"/>
      <c r="AF253" s="119"/>
    </row>
    <row r="254" spans="10:32" s="41" customFormat="1" x14ac:dyDescent="0.15">
      <c r="J254" s="42"/>
      <c r="K254" s="42"/>
      <c r="Z254" s="119"/>
      <c r="AA254" s="119"/>
      <c r="AB254" s="119"/>
      <c r="AC254" s="119"/>
      <c r="AD254" s="119"/>
      <c r="AE254" s="119"/>
      <c r="AF254" s="119"/>
    </row>
    <row r="255" spans="10:32" s="41" customFormat="1" x14ac:dyDescent="0.15">
      <c r="J255" s="42"/>
      <c r="K255" s="42"/>
      <c r="Z255" s="119"/>
      <c r="AA255" s="119"/>
      <c r="AB255" s="119"/>
      <c r="AC255" s="119"/>
      <c r="AD255" s="119"/>
      <c r="AE255" s="119"/>
      <c r="AF255" s="119"/>
    </row>
    <row r="256" spans="10:32" s="41" customFormat="1" x14ac:dyDescent="0.15">
      <c r="J256" s="42"/>
      <c r="K256" s="42"/>
      <c r="Z256" s="119"/>
      <c r="AA256" s="119"/>
      <c r="AB256" s="119"/>
      <c r="AC256" s="119"/>
      <c r="AD256" s="119"/>
      <c r="AE256" s="119"/>
      <c r="AF256" s="119"/>
    </row>
    <row r="257" spans="10:32" s="41" customFormat="1" x14ac:dyDescent="0.15">
      <c r="J257" s="42"/>
      <c r="K257" s="42"/>
      <c r="Z257" s="119"/>
      <c r="AA257" s="119"/>
      <c r="AB257" s="119"/>
      <c r="AC257" s="119"/>
      <c r="AD257" s="119"/>
      <c r="AE257" s="119"/>
      <c r="AF257" s="119"/>
    </row>
    <row r="258" spans="10:32" s="41" customFormat="1" x14ac:dyDescent="0.15">
      <c r="J258" s="42"/>
      <c r="K258" s="42"/>
      <c r="Z258" s="119"/>
      <c r="AA258" s="119"/>
      <c r="AB258" s="119"/>
      <c r="AC258" s="119"/>
      <c r="AD258" s="119"/>
      <c r="AE258" s="119"/>
      <c r="AF258" s="119"/>
    </row>
    <row r="259" spans="10:32" s="41" customFormat="1" x14ac:dyDescent="0.15">
      <c r="J259" s="42"/>
      <c r="K259" s="42"/>
      <c r="Z259" s="119"/>
      <c r="AA259" s="119"/>
      <c r="AB259" s="119"/>
      <c r="AC259" s="119"/>
      <c r="AD259" s="119"/>
      <c r="AE259" s="119"/>
      <c r="AF259" s="119"/>
    </row>
    <row r="260" spans="10:32" s="41" customFormat="1" x14ac:dyDescent="0.15">
      <c r="J260" s="42"/>
      <c r="K260" s="42"/>
      <c r="Z260" s="119"/>
      <c r="AA260" s="119"/>
      <c r="AB260" s="119"/>
      <c r="AC260" s="119"/>
      <c r="AD260" s="119"/>
      <c r="AE260" s="119"/>
      <c r="AF260" s="119"/>
    </row>
    <row r="261" spans="10:32" s="41" customFormat="1" x14ac:dyDescent="0.15">
      <c r="J261" s="42"/>
      <c r="K261" s="42"/>
      <c r="Z261" s="119"/>
      <c r="AA261" s="119"/>
      <c r="AB261" s="119"/>
      <c r="AC261" s="119"/>
      <c r="AD261" s="119"/>
      <c r="AE261" s="119"/>
      <c r="AF261" s="119"/>
    </row>
    <row r="262" spans="10:32" s="41" customFormat="1" x14ac:dyDescent="0.15">
      <c r="J262" s="42"/>
      <c r="K262" s="42"/>
      <c r="Z262" s="119"/>
      <c r="AA262" s="119"/>
      <c r="AB262" s="119"/>
      <c r="AC262" s="119"/>
      <c r="AD262" s="119"/>
      <c r="AE262" s="119"/>
      <c r="AF262" s="119"/>
    </row>
    <row r="263" spans="10:32" s="41" customFormat="1" x14ac:dyDescent="0.15">
      <c r="J263" s="42"/>
      <c r="K263" s="42"/>
      <c r="Z263" s="119"/>
      <c r="AA263" s="119"/>
      <c r="AB263" s="119"/>
      <c r="AC263" s="119"/>
      <c r="AD263" s="119"/>
      <c r="AE263" s="119"/>
      <c r="AF263" s="119"/>
    </row>
    <row r="264" spans="10:32" s="41" customFormat="1" x14ac:dyDescent="0.15">
      <c r="J264" s="42"/>
      <c r="K264" s="42"/>
      <c r="Z264" s="119"/>
      <c r="AA264" s="119"/>
      <c r="AB264" s="119"/>
      <c r="AC264" s="119"/>
      <c r="AD264" s="119"/>
      <c r="AE264" s="119"/>
      <c r="AF264" s="119"/>
    </row>
    <row r="265" spans="10:32" s="41" customFormat="1" x14ac:dyDescent="0.15">
      <c r="J265" s="42"/>
      <c r="K265" s="42"/>
      <c r="Z265" s="119"/>
      <c r="AA265" s="119"/>
      <c r="AB265" s="119"/>
      <c r="AC265" s="119"/>
      <c r="AD265" s="119"/>
      <c r="AE265" s="119"/>
      <c r="AF265" s="119"/>
    </row>
    <row r="266" spans="10:32" s="41" customFormat="1" x14ac:dyDescent="0.15">
      <c r="J266" s="42"/>
      <c r="K266" s="42"/>
      <c r="Z266" s="119"/>
      <c r="AA266" s="119"/>
      <c r="AB266" s="119"/>
      <c r="AC266" s="119"/>
      <c r="AD266" s="119"/>
      <c r="AE266" s="119"/>
      <c r="AF266" s="119"/>
    </row>
    <row r="267" spans="10:32" s="41" customFormat="1" x14ac:dyDescent="0.15">
      <c r="J267" s="42"/>
      <c r="K267" s="42"/>
      <c r="Z267" s="119"/>
      <c r="AA267" s="119"/>
      <c r="AB267" s="119"/>
      <c r="AC267" s="119"/>
      <c r="AD267" s="119"/>
      <c r="AE267" s="119"/>
      <c r="AF267" s="119"/>
    </row>
    <row r="268" spans="10:32" s="41" customFormat="1" x14ac:dyDescent="0.15">
      <c r="J268" s="42"/>
      <c r="K268" s="42"/>
      <c r="Z268" s="119"/>
      <c r="AA268" s="119"/>
      <c r="AB268" s="119"/>
      <c r="AC268" s="119"/>
      <c r="AD268" s="119"/>
      <c r="AE268" s="119"/>
      <c r="AF268" s="119"/>
    </row>
    <row r="269" spans="10:32" s="41" customFormat="1" x14ac:dyDescent="0.15">
      <c r="J269" s="42"/>
      <c r="K269" s="42"/>
      <c r="Z269" s="119"/>
      <c r="AA269" s="119"/>
      <c r="AB269" s="119"/>
      <c r="AC269" s="119"/>
      <c r="AD269" s="119"/>
      <c r="AE269" s="119"/>
      <c r="AF269" s="119"/>
    </row>
    <row r="270" spans="10:32" s="41" customFormat="1" x14ac:dyDescent="0.15">
      <c r="J270" s="42"/>
      <c r="K270" s="42"/>
      <c r="Z270" s="119"/>
      <c r="AA270" s="119"/>
      <c r="AB270" s="119"/>
      <c r="AC270" s="119"/>
      <c r="AD270" s="119"/>
      <c r="AE270" s="119"/>
      <c r="AF270" s="119"/>
    </row>
    <row r="271" spans="10:32" s="41" customFormat="1" x14ac:dyDescent="0.15">
      <c r="J271" s="42"/>
      <c r="K271" s="42"/>
      <c r="Z271" s="119"/>
      <c r="AA271" s="119"/>
      <c r="AB271" s="119"/>
      <c r="AC271" s="119"/>
      <c r="AD271" s="119"/>
      <c r="AE271" s="119"/>
      <c r="AF271" s="119"/>
    </row>
    <row r="272" spans="10:32" s="41" customFormat="1" x14ac:dyDescent="0.15">
      <c r="J272" s="42"/>
      <c r="K272" s="42"/>
      <c r="Z272" s="119"/>
      <c r="AA272" s="119"/>
      <c r="AB272" s="119"/>
      <c r="AC272" s="119"/>
      <c r="AD272" s="119"/>
      <c r="AE272" s="119"/>
      <c r="AF272" s="119"/>
    </row>
    <row r="273" spans="10:32" s="41" customFormat="1" x14ac:dyDescent="0.15">
      <c r="J273" s="42"/>
      <c r="K273" s="42"/>
      <c r="Z273" s="119"/>
      <c r="AA273" s="119"/>
      <c r="AB273" s="119"/>
      <c r="AC273" s="119"/>
      <c r="AD273" s="119"/>
      <c r="AE273" s="119"/>
      <c r="AF273" s="119"/>
    </row>
    <row r="274" spans="10:32" s="41" customFormat="1" x14ac:dyDescent="0.15">
      <c r="J274" s="42"/>
      <c r="K274" s="42"/>
      <c r="Z274" s="119"/>
      <c r="AA274" s="119"/>
      <c r="AB274" s="119"/>
      <c r="AC274" s="119"/>
      <c r="AD274" s="119"/>
      <c r="AE274" s="119"/>
      <c r="AF274" s="119"/>
    </row>
    <row r="275" spans="10:32" s="41" customFormat="1" x14ac:dyDescent="0.15">
      <c r="J275" s="42"/>
      <c r="K275" s="42"/>
      <c r="Z275" s="119"/>
      <c r="AA275" s="119"/>
      <c r="AB275" s="119"/>
      <c r="AC275" s="119"/>
      <c r="AD275" s="119"/>
      <c r="AE275" s="119"/>
      <c r="AF275" s="119"/>
    </row>
    <row r="276" spans="10:32" s="41" customFormat="1" x14ac:dyDescent="0.15">
      <c r="J276" s="42"/>
      <c r="K276" s="42"/>
      <c r="Z276" s="119"/>
      <c r="AA276" s="119"/>
      <c r="AB276" s="119"/>
      <c r="AC276" s="119"/>
      <c r="AD276" s="119"/>
      <c r="AE276" s="119"/>
      <c r="AF276" s="119"/>
    </row>
    <row r="277" spans="10:32" s="41" customFormat="1" x14ac:dyDescent="0.15">
      <c r="J277" s="42"/>
      <c r="K277" s="42"/>
      <c r="Z277" s="119"/>
      <c r="AA277" s="119"/>
      <c r="AB277" s="119"/>
      <c r="AC277" s="119"/>
      <c r="AD277" s="119"/>
      <c r="AE277" s="119"/>
      <c r="AF277" s="119"/>
    </row>
    <row r="278" spans="10:32" s="41" customFormat="1" x14ac:dyDescent="0.15">
      <c r="J278" s="42"/>
      <c r="K278" s="42"/>
      <c r="Z278" s="119"/>
      <c r="AA278" s="119"/>
      <c r="AB278" s="119"/>
      <c r="AC278" s="119"/>
      <c r="AD278" s="119"/>
      <c r="AE278" s="119"/>
      <c r="AF278" s="119"/>
    </row>
    <row r="279" spans="10:32" s="41" customFormat="1" x14ac:dyDescent="0.15">
      <c r="J279" s="42"/>
      <c r="K279" s="42"/>
      <c r="Z279" s="119"/>
      <c r="AA279" s="119"/>
      <c r="AB279" s="119"/>
      <c r="AC279" s="119"/>
      <c r="AD279" s="119"/>
      <c r="AE279" s="119"/>
      <c r="AF279" s="119"/>
    </row>
    <row r="280" spans="10:32" s="41" customFormat="1" x14ac:dyDescent="0.15">
      <c r="J280" s="42"/>
      <c r="K280" s="42"/>
      <c r="Z280" s="119"/>
      <c r="AA280" s="119"/>
      <c r="AB280" s="119"/>
      <c r="AC280" s="119"/>
      <c r="AD280" s="119"/>
      <c r="AE280" s="119"/>
      <c r="AF280" s="119"/>
    </row>
    <row r="281" spans="10:32" s="41" customFormat="1" x14ac:dyDescent="0.15">
      <c r="J281" s="42"/>
      <c r="K281" s="42"/>
      <c r="Z281" s="119"/>
      <c r="AA281" s="119"/>
      <c r="AB281" s="119"/>
      <c r="AC281" s="119"/>
      <c r="AD281" s="119"/>
      <c r="AE281" s="119"/>
      <c r="AF281" s="119"/>
    </row>
    <row r="282" spans="10:32" s="41" customFormat="1" x14ac:dyDescent="0.15">
      <c r="J282" s="42"/>
      <c r="K282" s="42"/>
      <c r="Z282" s="119"/>
      <c r="AA282" s="119"/>
      <c r="AB282" s="119"/>
      <c r="AC282" s="119"/>
      <c r="AD282" s="119"/>
      <c r="AE282" s="119"/>
      <c r="AF282" s="119"/>
    </row>
    <row r="283" spans="10:32" s="41" customFormat="1" x14ac:dyDescent="0.15">
      <c r="J283" s="42"/>
      <c r="K283" s="42"/>
      <c r="Z283" s="119"/>
      <c r="AA283" s="119"/>
      <c r="AB283" s="119"/>
      <c r="AC283" s="119"/>
      <c r="AD283" s="119"/>
      <c r="AE283" s="119"/>
      <c r="AF283" s="119"/>
    </row>
    <row r="284" spans="10:32" s="41" customFormat="1" x14ac:dyDescent="0.15">
      <c r="J284" s="42"/>
      <c r="K284" s="42"/>
      <c r="Z284" s="119"/>
      <c r="AA284" s="119"/>
      <c r="AB284" s="119"/>
      <c r="AC284" s="119"/>
      <c r="AD284" s="119"/>
      <c r="AE284" s="119"/>
      <c r="AF284" s="119"/>
    </row>
    <row r="285" spans="10:32" s="41" customFormat="1" x14ac:dyDescent="0.15">
      <c r="J285" s="42"/>
      <c r="K285" s="42"/>
      <c r="Z285" s="119"/>
      <c r="AA285" s="119"/>
      <c r="AB285" s="119"/>
      <c r="AC285" s="119"/>
      <c r="AD285" s="119"/>
      <c r="AE285" s="119"/>
      <c r="AF285" s="119"/>
    </row>
    <row r="286" spans="10:32" s="41" customFormat="1" x14ac:dyDescent="0.15">
      <c r="J286" s="42"/>
      <c r="K286" s="42"/>
      <c r="Z286" s="119"/>
      <c r="AA286" s="119"/>
      <c r="AB286" s="119"/>
      <c r="AC286" s="119"/>
      <c r="AD286" s="119"/>
      <c r="AE286" s="119"/>
      <c r="AF286" s="119"/>
    </row>
    <row r="287" spans="10:32" s="41" customFormat="1" x14ac:dyDescent="0.15">
      <c r="J287" s="42"/>
      <c r="K287" s="42"/>
      <c r="Z287" s="119"/>
      <c r="AA287" s="119"/>
      <c r="AB287" s="119"/>
      <c r="AC287" s="119"/>
      <c r="AD287" s="119"/>
      <c r="AE287" s="119"/>
      <c r="AF287" s="119"/>
    </row>
    <row r="288" spans="10:32" s="41" customFormat="1" x14ac:dyDescent="0.15">
      <c r="J288" s="42"/>
      <c r="K288" s="42"/>
      <c r="Z288" s="119"/>
      <c r="AA288" s="119"/>
      <c r="AB288" s="119"/>
      <c r="AC288" s="119"/>
      <c r="AD288" s="119"/>
      <c r="AE288" s="119"/>
      <c r="AF288" s="119"/>
    </row>
    <row r="289" spans="10:32" s="41" customFormat="1" x14ac:dyDescent="0.15">
      <c r="J289" s="42"/>
      <c r="K289" s="42"/>
      <c r="Z289" s="119"/>
      <c r="AA289" s="119"/>
      <c r="AB289" s="119"/>
      <c r="AC289" s="119"/>
      <c r="AD289" s="119"/>
      <c r="AE289" s="119"/>
      <c r="AF289" s="119"/>
    </row>
    <row r="290" spans="10:32" s="41" customFormat="1" x14ac:dyDescent="0.15">
      <c r="J290" s="42"/>
      <c r="K290" s="42"/>
      <c r="Z290" s="119"/>
      <c r="AA290" s="119"/>
      <c r="AB290" s="119"/>
      <c r="AC290" s="119"/>
      <c r="AD290" s="119"/>
      <c r="AE290" s="119"/>
      <c r="AF290" s="119"/>
    </row>
    <row r="291" spans="10:32" s="41" customFormat="1" x14ac:dyDescent="0.15">
      <c r="J291" s="42"/>
      <c r="K291" s="42"/>
      <c r="Z291" s="119"/>
      <c r="AA291" s="119"/>
      <c r="AB291" s="119"/>
      <c r="AC291" s="119"/>
      <c r="AD291" s="119"/>
      <c r="AE291" s="119"/>
      <c r="AF291" s="119"/>
    </row>
    <row r="292" spans="10:32" s="41" customFormat="1" x14ac:dyDescent="0.15">
      <c r="J292" s="42"/>
      <c r="K292" s="42"/>
      <c r="Z292" s="119"/>
      <c r="AA292" s="119"/>
      <c r="AB292" s="119"/>
      <c r="AC292" s="119"/>
      <c r="AD292" s="119"/>
      <c r="AE292" s="119"/>
      <c r="AF292" s="119"/>
    </row>
    <row r="293" spans="10:32" s="41" customFormat="1" x14ac:dyDescent="0.15">
      <c r="J293" s="42"/>
      <c r="K293" s="42"/>
      <c r="Z293" s="119"/>
      <c r="AA293" s="119"/>
      <c r="AB293" s="119"/>
      <c r="AC293" s="119"/>
      <c r="AD293" s="119"/>
      <c r="AE293" s="119"/>
      <c r="AF293" s="119"/>
    </row>
    <row r="294" spans="10:32" s="41" customFormat="1" x14ac:dyDescent="0.15">
      <c r="J294" s="42"/>
      <c r="K294" s="42"/>
      <c r="Z294" s="119"/>
      <c r="AA294" s="119"/>
      <c r="AB294" s="119"/>
      <c r="AC294" s="119"/>
      <c r="AD294" s="119"/>
      <c r="AE294" s="119"/>
      <c r="AF294" s="119"/>
    </row>
    <row r="295" spans="10:32" s="41" customFormat="1" x14ac:dyDescent="0.15">
      <c r="J295" s="42"/>
      <c r="K295" s="42"/>
      <c r="Z295" s="119"/>
      <c r="AA295" s="119"/>
      <c r="AB295" s="119"/>
      <c r="AC295" s="119"/>
      <c r="AD295" s="119"/>
      <c r="AE295" s="119"/>
      <c r="AF295" s="119"/>
    </row>
    <row r="296" spans="10:32" s="41" customFormat="1" x14ac:dyDescent="0.15">
      <c r="J296" s="42"/>
      <c r="K296" s="42"/>
      <c r="Z296" s="119"/>
      <c r="AA296" s="119"/>
      <c r="AB296" s="119"/>
      <c r="AC296" s="119"/>
      <c r="AD296" s="119"/>
      <c r="AE296" s="119"/>
      <c r="AF296" s="119"/>
    </row>
    <row r="297" spans="10:32" s="41" customFormat="1" x14ac:dyDescent="0.15">
      <c r="J297" s="42"/>
      <c r="K297" s="42"/>
      <c r="Z297" s="119"/>
      <c r="AA297" s="119"/>
      <c r="AB297" s="119"/>
      <c r="AC297" s="119"/>
      <c r="AD297" s="119"/>
      <c r="AE297" s="119"/>
      <c r="AF297" s="119"/>
    </row>
    <row r="298" spans="10:32" s="41" customFormat="1" x14ac:dyDescent="0.15">
      <c r="J298" s="42"/>
      <c r="K298" s="42"/>
      <c r="Z298" s="119"/>
      <c r="AA298" s="119"/>
      <c r="AB298" s="119"/>
      <c r="AC298" s="119"/>
      <c r="AD298" s="119"/>
      <c r="AE298" s="119"/>
      <c r="AF298" s="119"/>
    </row>
    <row r="299" spans="10:32" s="41" customFormat="1" x14ac:dyDescent="0.15">
      <c r="J299" s="42"/>
      <c r="K299" s="42"/>
      <c r="Z299" s="119"/>
      <c r="AA299" s="119"/>
      <c r="AB299" s="119"/>
      <c r="AC299" s="119"/>
      <c r="AD299" s="119"/>
      <c r="AE299" s="119"/>
      <c r="AF299" s="119"/>
    </row>
    <row r="300" spans="10:32" s="41" customFormat="1" x14ac:dyDescent="0.15">
      <c r="J300" s="42"/>
      <c r="K300" s="42"/>
      <c r="Z300" s="119"/>
      <c r="AA300" s="119"/>
      <c r="AB300" s="119"/>
      <c r="AC300" s="119"/>
      <c r="AD300" s="119"/>
      <c r="AE300" s="119"/>
      <c r="AF300" s="119"/>
    </row>
    <row r="301" spans="10:32" s="41" customFormat="1" x14ac:dyDescent="0.15">
      <c r="J301" s="42"/>
      <c r="K301" s="42"/>
      <c r="Z301" s="119"/>
      <c r="AA301" s="119"/>
      <c r="AB301" s="119"/>
      <c r="AC301" s="119"/>
      <c r="AD301" s="119"/>
      <c r="AE301" s="119"/>
      <c r="AF301" s="119"/>
    </row>
    <row r="302" spans="10:32" s="41" customFormat="1" x14ac:dyDescent="0.15">
      <c r="J302" s="42"/>
      <c r="K302" s="42"/>
      <c r="Z302" s="119"/>
      <c r="AA302" s="119"/>
      <c r="AB302" s="119"/>
      <c r="AC302" s="119"/>
      <c r="AD302" s="119"/>
      <c r="AE302" s="119"/>
      <c r="AF302" s="119"/>
    </row>
    <row r="303" spans="10:32" s="41" customFormat="1" x14ac:dyDescent="0.15">
      <c r="J303" s="42"/>
      <c r="K303" s="42"/>
      <c r="Z303" s="119"/>
      <c r="AA303" s="119"/>
      <c r="AB303" s="119"/>
      <c r="AC303" s="119"/>
      <c r="AD303" s="119"/>
      <c r="AE303" s="119"/>
      <c r="AF303" s="119"/>
    </row>
    <row r="304" spans="10:32" s="41" customFormat="1" x14ac:dyDescent="0.15">
      <c r="J304" s="42"/>
      <c r="K304" s="42"/>
      <c r="Z304" s="119"/>
      <c r="AA304" s="119"/>
      <c r="AB304" s="119"/>
      <c r="AC304" s="119"/>
      <c r="AD304" s="119"/>
      <c r="AE304" s="119"/>
      <c r="AF304" s="119"/>
    </row>
    <row r="305" spans="10:32" s="41" customFormat="1" x14ac:dyDescent="0.15">
      <c r="J305" s="42"/>
      <c r="K305" s="42"/>
      <c r="Z305" s="119"/>
      <c r="AA305" s="119"/>
      <c r="AB305" s="119"/>
      <c r="AC305" s="119"/>
      <c r="AD305" s="119"/>
      <c r="AE305" s="119"/>
      <c r="AF305" s="119"/>
    </row>
    <row r="306" spans="10:32" s="41" customFormat="1" x14ac:dyDescent="0.15">
      <c r="J306" s="42"/>
      <c r="K306" s="42"/>
      <c r="Z306" s="119"/>
      <c r="AA306" s="119"/>
      <c r="AB306" s="119"/>
      <c r="AC306" s="119"/>
      <c r="AD306" s="119"/>
      <c r="AE306" s="119"/>
      <c r="AF306" s="119"/>
    </row>
    <row r="307" spans="10:32" s="41" customFormat="1" x14ac:dyDescent="0.15">
      <c r="J307" s="42"/>
      <c r="K307" s="42"/>
      <c r="Z307" s="119"/>
      <c r="AA307" s="119"/>
      <c r="AB307" s="119"/>
      <c r="AC307" s="119"/>
      <c r="AD307" s="119"/>
      <c r="AE307" s="119"/>
      <c r="AF307" s="119"/>
    </row>
    <row r="308" spans="10:32" s="41" customFormat="1" x14ac:dyDescent="0.15">
      <c r="J308" s="42"/>
      <c r="K308" s="42"/>
      <c r="Z308" s="119"/>
      <c r="AA308" s="119"/>
      <c r="AB308" s="119"/>
      <c r="AC308" s="119"/>
      <c r="AD308" s="119"/>
      <c r="AE308" s="119"/>
      <c r="AF308" s="119"/>
    </row>
    <row r="309" spans="10:32" s="41" customFormat="1" x14ac:dyDescent="0.15">
      <c r="J309" s="42"/>
      <c r="K309" s="42"/>
      <c r="Z309" s="119"/>
      <c r="AA309" s="119"/>
      <c r="AB309" s="119"/>
      <c r="AC309" s="119"/>
      <c r="AD309" s="119"/>
      <c r="AE309" s="119"/>
      <c r="AF309" s="119"/>
    </row>
    <row r="310" spans="10:32" s="41" customFormat="1" x14ac:dyDescent="0.15">
      <c r="J310" s="42"/>
      <c r="K310" s="42"/>
      <c r="Z310" s="119"/>
      <c r="AA310" s="119"/>
      <c r="AB310" s="119"/>
      <c r="AC310" s="119"/>
      <c r="AD310" s="119"/>
      <c r="AE310" s="119"/>
      <c r="AF310" s="119"/>
    </row>
    <row r="311" spans="10:32" s="41" customFormat="1" x14ac:dyDescent="0.15">
      <c r="J311" s="42"/>
      <c r="K311" s="42"/>
      <c r="Z311" s="119"/>
      <c r="AA311" s="119"/>
      <c r="AB311" s="119"/>
      <c r="AC311" s="119"/>
      <c r="AD311" s="119"/>
      <c r="AE311" s="119"/>
      <c r="AF311" s="119"/>
    </row>
    <row r="312" spans="10:32" s="41" customFormat="1" x14ac:dyDescent="0.15">
      <c r="J312" s="42"/>
      <c r="K312" s="42"/>
      <c r="Z312" s="119"/>
      <c r="AA312" s="119"/>
      <c r="AB312" s="119"/>
      <c r="AC312" s="119"/>
      <c r="AD312" s="119"/>
      <c r="AE312" s="119"/>
      <c r="AF312" s="119"/>
    </row>
    <row r="313" spans="10:32" s="41" customFormat="1" x14ac:dyDescent="0.15">
      <c r="J313" s="42"/>
      <c r="K313" s="42"/>
      <c r="Z313" s="119"/>
      <c r="AA313" s="119"/>
      <c r="AB313" s="119"/>
      <c r="AC313" s="119"/>
      <c r="AD313" s="119"/>
      <c r="AE313" s="119"/>
      <c r="AF313" s="119"/>
    </row>
    <row r="314" spans="10:32" s="41" customFormat="1" x14ac:dyDescent="0.15">
      <c r="J314" s="42"/>
      <c r="K314" s="42"/>
      <c r="Z314" s="119"/>
      <c r="AA314" s="119"/>
      <c r="AB314" s="119"/>
      <c r="AC314" s="119"/>
      <c r="AD314" s="119"/>
      <c r="AE314" s="119"/>
      <c r="AF314" s="119"/>
    </row>
    <row r="315" spans="10:32" s="41" customFormat="1" x14ac:dyDescent="0.15">
      <c r="J315" s="42"/>
      <c r="K315" s="42"/>
      <c r="Z315" s="119"/>
      <c r="AA315" s="119"/>
      <c r="AB315" s="119"/>
      <c r="AC315" s="119"/>
      <c r="AD315" s="119"/>
      <c r="AE315" s="119"/>
      <c r="AF315" s="119"/>
    </row>
    <row r="316" spans="10:32" s="41" customFormat="1" x14ac:dyDescent="0.15">
      <c r="J316" s="42"/>
      <c r="K316" s="42"/>
      <c r="Z316" s="119"/>
      <c r="AA316" s="119"/>
      <c r="AB316" s="119"/>
      <c r="AC316" s="119"/>
      <c r="AD316" s="119"/>
      <c r="AE316" s="119"/>
      <c r="AF316" s="119"/>
    </row>
    <row r="317" spans="10:32" s="41" customFormat="1" x14ac:dyDescent="0.15">
      <c r="J317" s="42"/>
      <c r="K317" s="42"/>
      <c r="Z317" s="119"/>
      <c r="AA317" s="119"/>
      <c r="AB317" s="119"/>
      <c r="AC317" s="119"/>
      <c r="AD317" s="119"/>
      <c r="AE317" s="119"/>
      <c r="AF317" s="119"/>
    </row>
    <row r="318" spans="10:32" s="41" customFormat="1" x14ac:dyDescent="0.15">
      <c r="J318" s="42"/>
      <c r="K318" s="42"/>
      <c r="Z318" s="119"/>
      <c r="AA318" s="119"/>
      <c r="AB318" s="119"/>
      <c r="AC318" s="119"/>
      <c r="AD318" s="119"/>
      <c r="AE318" s="119"/>
      <c r="AF318" s="119"/>
    </row>
    <row r="319" spans="10:32" s="41" customFormat="1" x14ac:dyDescent="0.15">
      <c r="J319" s="42"/>
      <c r="K319" s="42"/>
      <c r="Z319" s="119"/>
      <c r="AA319" s="119"/>
      <c r="AB319" s="119"/>
      <c r="AC319" s="119"/>
      <c r="AD319" s="119"/>
      <c r="AE319" s="119"/>
      <c r="AF319" s="119"/>
    </row>
    <row r="320" spans="10:32" s="41" customFormat="1" x14ac:dyDescent="0.15">
      <c r="J320" s="42"/>
      <c r="K320" s="42"/>
      <c r="Z320" s="119"/>
      <c r="AA320" s="119"/>
      <c r="AB320" s="119"/>
      <c r="AC320" s="119"/>
      <c r="AD320" s="119"/>
      <c r="AE320" s="119"/>
      <c r="AF320" s="119"/>
    </row>
    <row r="321" spans="10:32" s="41" customFormat="1" x14ac:dyDescent="0.15">
      <c r="J321" s="42"/>
      <c r="K321" s="42"/>
      <c r="Z321" s="119"/>
      <c r="AA321" s="119"/>
      <c r="AB321" s="119"/>
      <c r="AC321" s="119"/>
      <c r="AD321" s="119"/>
      <c r="AE321" s="119"/>
      <c r="AF321" s="119"/>
    </row>
    <row r="322" spans="10:32" s="41" customFormat="1" x14ac:dyDescent="0.15">
      <c r="J322" s="42"/>
      <c r="K322" s="42"/>
      <c r="Z322" s="119"/>
      <c r="AA322" s="119"/>
      <c r="AB322" s="119"/>
      <c r="AC322" s="119"/>
      <c r="AD322" s="119"/>
      <c r="AE322" s="119"/>
      <c r="AF322" s="119"/>
    </row>
    <row r="323" spans="10:32" s="41" customFormat="1" x14ac:dyDescent="0.15">
      <c r="J323" s="42"/>
      <c r="K323" s="42"/>
      <c r="Z323" s="119"/>
      <c r="AA323" s="119"/>
      <c r="AB323" s="119"/>
      <c r="AC323" s="119"/>
      <c r="AD323" s="119"/>
      <c r="AE323" s="119"/>
      <c r="AF323" s="119"/>
    </row>
    <row r="324" spans="10:32" s="41" customFormat="1" x14ac:dyDescent="0.15">
      <c r="J324" s="42"/>
      <c r="K324" s="42"/>
      <c r="Z324" s="119"/>
      <c r="AA324" s="119"/>
      <c r="AB324" s="119"/>
      <c r="AC324" s="119"/>
      <c r="AD324" s="119"/>
      <c r="AE324" s="119"/>
      <c r="AF324" s="119"/>
    </row>
    <row r="325" spans="10:32" s="41" customFormat="1" x14ac:dyDescent="0.15">
      <c r="J325" s="42"/>
      <c r="K325" s="42"/>
      <c r="Z325" s="119"/>
      <c r="AA325" s="119"/>
      <c r="AB325" s="119"/>
      <c r="AC325" s="119"/>
      <c r="AD325" s="119"/>
      <c r="AE325" s="119"/>
      <c r="AF325" s="119"/>
    </row>
    <row r="326" spans="10:32" s="41" customFormat="1" x14ac:dyDescent="0.15">
      <c r="J326" s="42"/>
      <c r="K326" s="42"/>
      <c r="Z326" s="119"/>
      <c r="AA326" s="119"/>
      <c r="AB326" s="119"/>
      <c r="AC326" s="119"/>
      <c r="AD326" s="119"/>
      <c r="AE326" s="119"/>
      <c r="AF326" s="119"/>
    </row>
    <row r="327" spans="10:32" s="41" customFormat="1" x14ac:dyDescent="0.15">
      <c r="J327" s="42"/>
      <c r="K327" s="42"/>
      <c r="Z327" s="119"/>
      <c r="AA327" s="119"/>
      <c r="AB327" s="119"/>
      <c r="AC327" s="119"/>
      <c r="AD327" s="119"/>
      <c r="AE327" s="119"/>
      <c r="AF327" s="119"/>
    </row>
    <row r="328" spans="10:32" s="41" customFormat="1" x14ac:dyDescent="0.15">
      <c r="J328" s="42"/>
      <c r="K328" s="42"/>
      <c r="Z328" s="119"/>
      <c r="AA328" s="119"/>
      <c r="AB328" s="119"/>
      <c r="AC328" s="119"/>
      <c r="AD328" s="119"/>
      <c r="AE328" s="119"/>
      <c r="AF328" s="119"/>
    </row>
    <row r="329" spans="10:32" s="41" customFormat="1" x14ac:dyDescent="0.15">
      <c r="J329" s="42"/>
      <c r="K329" s="42"/>
      <c r="Z329" s="119"/>
      <c r="AA329" s="119"/>
      <c r="AB329" s="119"/>
      <c r="AC329" s="119"/>
      <c r="AD329" s="119"/>
      <c r="AE329" s="119"/>
      <c r="AF329" s="119"/>
    </row>
    <row r="330" spans="10:32" s="41" customFormat="1" x14ac:dyDescent="0.15">
      <c r="J330" s="42"/>
      <c r="K330" s="42"/>
      <c r="Z330" s="119"/>
      <c r="AA330" s="119"/>
      <c r="AB330" s="119"/>
      <c r="AC330" s="119"/>
      <c r="AD330" s="119"/>
      <c r="AE330" s="119"/>
      <c r="AF330" s="119"/>
    </row>
    <row r="331" spans="10:32" s="41" customFormat="1" x14ac:dyDescent="0.15">
      <c r="J331" s="42"/>
      <c r="K331" s="42"/>
      <c r="Z331" s="119"/>
      <c r="AA331" s="119"/>
      <c r="AB331" s="119"/>
      <c r="AC331" s="119"/>
      <c r="AD331" s="119"/>
      <c r="AE331" s="119"/>
      <c r="AF331" s="119"/>
    </row>
    <row r="332" spans="10:32" s="41" customFormat="1" x14ac:dyDescent="0.15">
      <c r="J332" s="42"/>
      <c r="K332" s="42"/>
      <c r="Z332" s="119"/>
      <c r="AA332" s="119"/>
      <c r="AB332" s="119"/>
      <c r="AC332" s="119"/>
      <c r="AD332" s="119"/>
      <c r="AE332" s="119"/>
      <c r="AF332" s="119"/>
    </row>
    <row r="333" spans="10:32" s="41" customFormat="1" x14ac:dyDescent="0.15">
      <c r="J333" s="42"/>
      <c r="K333" s="42"/>
      <c r="Z333" s="119"/>
      <c r="AA333" s="119"/>
      <c r="AB333" s="119"/>
      <c r="AC333" s="119"/>
      <c r="AD333" s="119"/>
      <c r="AE333" s="119"/>
      <c r="AF333" s="119"/>
    </row>
    <row r="334" spans="10:32" s="41" customFormat="1" x14ac:dyDescent="0.15">
      <c r="J334" s="42"/>
      <c r="K334" s="42"/>
      <c r="Z334" s="119"/>
      <c r="AA334" s="119"/>
      <c r="AB334" s="119"/>
      <c r="AC334" s="119"/>
      <c r="AD334" s="119"/>
      <c r="AE334" s="119"/>
      <c r="AF334" s="119"/>
    </row>
    <row r="335" spans="10:32" s="41" customFormat="1" x14ac:dyDescent="0.15">
      <c r="J335" s="42"/>
      <c r="K335" s="42"/>
      <c r="Z335" s="119"/>
      <c r="AA335" s="119"/>
      <c r="AB335" s="119"/>
      <c r="AC335" s="119"/>
      <c r="AD335" s="119"/>
      <c r="AE335" s="119"/>
      <c r="AF335" s="119"/>
    </row>
    <row r="336" spans="10:32" s="41" customFormat="1" x14ac:dyDescent="0.15">
      <c r="J336" s="42"/>
      <c r="K336" s="42"/>
      <c r="Z336" s="119"/>
      <c r="AA336" s="119"/>
      <c r="AB336" s="119"/>
      <c r="AC336" s="119"/>
      <c r="AD336" s="119"/>
      <c r="AE336" s="119"/>
      <c r="AF336" s="119"/>
    </row>
    <row r="337" spans="10:32" s="41" customFormat="1" x14ac:dyDescent="0.15">
      <c r="J337" s="42"/>
      <c r="K337" s="42"/>
      <c r="Z337" s="119"/>
      <c r="AA337" s="119"/>
      <c r="AB337" s="119"/>
      <c r="AC337" s="119"/>
      <c r="AD337" s="119"/>
      <c r="AE337" s="119"/>
      <c r="AF337" s="119"/>
    </row>
    <row r="338" spans="10:32" s="41" customFormat="1" x14ac:dyDescent="0.15">
      <c r="J338" s="42"/>
      <c r="K338" s="42"/>
      <c r="Z338" s="119"/>
      <c r="AA338" s="119"/>
      <c r="AB338" s="119"/>
      <c r="AC338" s="119"/>
      <c r="AD338" s="119"/>
      <c r="AE338" s="119"/>
      <c r="AF338" s="119"/>
    </row>
    <row r="339" spans="10:32" s="41" customFormat="1" x14ac:dyDescent="0.15">
      <c r="J339" s="42"/>
      <c r="K339" s="42"/>
      <c r="Z339" s="119"/>
      <c r="AA339" s="119"/>
      <c r="AB339" s="119"/>
      <c r="AC339" s="119"/>
      <c r="AD339" s="119"/>
      <c r="AE339" s="119"/>
      <c r="AF339" s="119"/>
    </row>
    <row r="340" spans="10:32" s="41" customFormat="1" x14ac:dyDescent="0.15">
      <c r="J340" s="42"/>
      <c r="K340" s="42"/>
      <c r="Z340" s="119"/>
      <c r="AA340" s="119"/>
      <c r="AB340" s="119"/>
      <c r="AC340" s="119"/>
      <c r="AD340" s="119"/>
      <c r="AE340" s="119"/>
      <c r="AF340" s="119"/>
    </row>
    <row r="341" spans="10:32" s="41" customFormat="1" x14ac:dyDescent="0.15">
      <c r="J341" s="42"/>
      <c r="K341" s="42"/>
      <c r="Z341" s="119"/>
      <c r="AA341" s="119"/>
      <c r="AB341" s="119"/>
      <c r="AC341" s="119"/>
      <c r="AD341" s="119"/>
      <c r="AE341" s="119"/>
      <c r="AF341" s="119"/>
    </row>
    <row r="342" spans="10:32" s="41" customFormat="1" x14ac:dyDescent="0.15">
      <c r="J342" s="42"/>
      <c r="K342" s="42"/>
      <c r="Z342" s="119"/>
      <c r="AA342" s="119"/>
      <c r="AB342" s="119"/>
      <c r="AC342" s="119"/>
      <c r="AD342" s="119"/>
      <c r="AE342" s="119"/>
      <c r="AF342" s="119"/>
    </row>
    <row r="343" spans="10:32" s="41" customFormat="1" x14ac:dyDescent="0.15">
      <c r="J343" s="42"/>
      <c r="K343" s="42"/>
      <c r="Z343" s="119"/>
      <c r="AA343" s="119"/>
      <c r="AB343" s="119"/>
      <c r="AC343" s="119"/>
      <c r="AD343" s="119"/>
      <c r="AE343" s="119"/>
      <c r="AF343" s="119"/>
    </row>
    <row r="344" spans="10:32" s="41" customFormat="1" x14ac:dyDescent="0.15">
      <c r="J344" s="42"/>
      <c r="K344" s="42"/>
      <c r="Z344" s="119"/>
      <c r="AA344" s="119"/>
      <c r="AB344" s="119"/>
      <c r="AC344" s="119"/>
      <c r="AD344" s="119"/>
      <c r="AE344" s="119"/>
      <c r="AF344" s="119"/>
    </row>
    <row r="345" spans="10:32" s="41" customFormat="1" x14ac:dyDescent="0.15">
      <c r="J345" s="42"/>
      <c r="K345" s="42"/>
      <c r="Z345" s="119"/>
      <c r="AA345" s="119"/>
      <c r="AB345" s="119"/>
      <c r="AC345" s="119"/>
      <c r="AD345" s="119"/>
      <c r="AE345" s="119"/>
      <c r="AF345" s="119"/>
    </row>
    <row r="346" spans="10:32" s="41" customFormat="1" x14ac:dyDescent="0.15">
      <c r="J346" s="42"/>
      <c r="K346" s="42"/>
      <c r="Z346" s="119"/>
      <c r="AA346" s="119"/>
      <c r="AB346" s="119"/>
      <c r="AC346" s="119"/>
      <c r="AD346" s="119"/>
      <c r="AE346" s="119"/>
      <c r="AF346" s="119"/>
    </row>
    <row r="347" spans="10:32" s="41" customFormat="1" x14ac:dyDescent="0.15">
      <c r="J347" s="42"/>
      <c r="K347" s="42"/>
      <c r="Z347" s="119"/>
      <c r="AA347" s="119"/>
      <c r="AB347" s="119"/>
      <c r="AC347" s="119"/>
      <c r="AD347" s="119"/>
      <c r="AE347" s="119"/>
      <c r="AF347" s="119"/>
    </row>
    <row r="348" spans="10:32" s="41" customFormat="1" x14ac:dyDescent="0.15">
      <c r="J348" s="42"/>
      <c r="K348" s="42"/>
      <c r="Z348" s="119"/>
      <c r="AA348" s="119"/>
      <c r="AB348" s="119"/>
      <c r="AC348" s="119"/>
      <c r="AD348" s="119"/>
      <c r="AE348" s="119"/>
      <c r="AF348" s="119"/>
    </row>
    <row r="349" spans="10:32" s="41" customFormat="1" x14ac:dyDescent="0.15">
      <c r="J349" s="42"/>
      <c r="K349" s="42"/>
      <c r="Z349" s="119"/>
      <c r="AA349" s="119"/>
      <c r="AB349" s="119"/>
      <c r="AC349" s="119"/>
      <c r="AD349" s="119"/>
      <c r="AE349" s="119"/>
      <c r="AF349" s="119"/>
    </row>
    <row r="350" spans="10:32" s="41" customFormat="1" x14ac:dyDescent="0.15">
      <c r="J350" s="42"/>
      <c r="K350" s="42"/>
      <c r="Z350" s="119"/>
      <c r="AA350" s="119"/>
      <c r="AB350" s="119"/>
      <c r="AC350" s="119"/>
      <c r="AD350" s="119"/>
      <c r="AE350" s="119"/>
      <c r="AF350" s="119"/>
    </row>
    <row r="351" spans="10:32" s="41" customFormat="1" x14ac:dyDescent="0.15">
      <c r="J351" s="42"/>
      <c r="K351" s="42"/>
      <c r="Z351" s="119"/>
      <c r="AA351" s="119"/>
      <c r="AB351" s="119"/>
      <c r="AC351" s="119"/>
      <c r="AD351" s="119"/>
      <c r="AE351" s="119"/>
      <c r="AF351" s="119"/>
    </row>
    <row r="352" spans="10:32" s="41" customFormat="1" x14ac:dyDescent="0.15">
      <c r="J352" s="42"/>
      <c r="K352" s="42"/>
      <c r="Z352" s="119"/>
      <c r="AA352" s="119"/>
      <c r="AB352" s="119"/>
      <c r="AC352" s="119"/>
      <c r="AD352" s="119"/>
      <c r="AE352" s="119"/>
      <c r="AF352" s="119"/>
    </row>
    <row r="353" spans="10:32" s="41" customFormat="1" x14ac:dyDescent="0.15">
      <c r="J353" s="42"/>
      <c r="K353" s="42"/>
      <c r="Z353" s="119"/>
      <c r="AA353" s="119"/>
      <c r="AB353" s="119"/>
      <c r="AC353" s="119"/>
      <c r="AD353" s="119"/>
      <c r="AE353" s="119"/>
      <c r="AF353" s="119"/>
    </row>
    <row r="354" spans="10:32" s="41" customFormat="1" x14ac:dyDescent="0.15">
      <c r="J354" s="42"/>
      <c r="K354" s="42"/>
      <c r="Z354" s="119"/>
      <c r="AA354" s="119"/>
      <c r="AB354" s="119"/>
      <c r="AC354" s="119"/>
      <c r="AD354" s="119"/>
      <c r="AE354" s="119"/>
      <c r="AF354" s="119"/>
    </row>
    <row r="355" spans="10:32" s="41" customFormat="1" x14ac:dyDescent="0.15">
      <c r="J355" s="42"/>
      <c r="K355" s="42"/>
      <c r="Z355" s="119"/>
      <c r="AA355" s="119"/>
      <c r="AB355" s="119"/>
      <c r="AC355" s="119"/>
      <c r="AD355" s="119"/>
      <c r="AE355" s="119"/>
      <c r="AF355" s="119"/>
    </row>
    <row r="356" spans="10:32" s="41" customFormat="1" x14ac:dyDescent="0.15">
      <c r="J356" s="42"/>
      <c r="K356" s="42"/>
      <c r="Z356" s="119"/>
      <c r="AA356" s="119"/>
      <c r="AB356" s="119"/>
      <c r="AC356" s="119"/>
      <c r="AD356" s="119"/>
      <c r="AE356" s="119"/>
      <c r="AF356" s="119"/>
    </row>
    <row r="357" spans="10:32" s="41" customFormat="1" x14ac:dyDescent="0.15">
      <c r="J357" s="42"/>
      <c r="K357" s="42"/>
      <c r="Z357" s="119"/>
      <c r="AA357" s="119"/>
      <c r="AB357" s="119"/>
      <c r="AC357" s="119"/>
      <c r="AD357" s="119"/>
      <c r="AE357" s="119"/>
      <c r="AF357" s="119"/>
    </row>
    <row r="358" spans="10:32" s="41" customFormat="1" x14ac:dyDescent="0.15">
      <c r="J358" s="42"/>
      <c r="K358" s="42"/>
      <c r="Z358" s="119"/>
      <c r="AA358" s="119"/>
      <c r="AB358" s="119"/>
      <c r="AC358" s="119"/>
      <c r="AD358" s="119"/>
      <c r="AE358" s="119"/>
      <c r="AF358" s="119"/>
    </row>
    <row r="359" spans="10:32" s="41" customFormat="1" x14ac:dyDescent="0.15">
      <c r="J359" s="42"/>
      <c r="K359" s="42"/>
      <c r="Z359" s="119"/>
      <c r="AA359" s="119"/>
      <c r="AB359" s="119"/>
      <c r="AC359" s="119"/>
      <c r="AD359" s="119"/>
      <c r="AE359" s="119"/>
      <c r="AF359" s="119"/>
    </row>
    <row r="360" spans="10:32" s="41" customFormat="1" x14ac:dyDescent="0.15">
      <c r="J360" s="42"/>
      <c r="K360" s="42"/>
      <c r="Z360" s="119"/>
      <c r="AA360" s="119"/>
      <c r="AB360" s="119"/>
      <c r="AC360" s="119"/>
      <c r="AD360" s="119"/>
      <c r="AE360" s="119"/>
      <c r="AF360" s="119"/>
    </row>
    <row r="361" spans="10:32" s="41" customFormat="1" x14ac:dyDescent="0.15">
      <c r="J361" s="42"/>
      <c r="K361" s="42"/>
      <c r="Z361" s="119"/>
      <c r="AA361" s="119"/>
      <c r="AB361" s="119"/>
      <c r="AC361" s="119"/>
      <c r="AD361" s="119"/>
      <c r="AE361" s="119"/>
      <c r="AF361" s="119"/>
    </row>
    <row r="362" spans="10:32" s="41" customFormat="1" x14ac:dyDescent="0.15">
      <c r="J362" s="42"/>
      <c r="K362" s="42"/>
      <c r="Z362" s="119"/>
      <c r="AA362" s="119"/>
      <c r="AB362" s="119"/>
      <c r="AC362" s="119"/>
      <c r="AD362" s="119"/>
      <c r="AE362" s="119"/>
      <c r="AF362" s="119"/>
    </row>
    <row r="363" spans="10:32" s="41" customFormat="1" x14ac:dyDescent="0.15">
      <c r="J363" s="42"/>
      <c r="K363" s="42"/>
      <c r="Z363" s="119"/>
      <c r="AA363" s="119"/>
      <c r="AB363" s="119"/>
      <c r="AC363" s="119"/>
      <c r="AD363" s="119"/>
      <c r="AE363" s="119"/>
      <c r="AF363" s="119"/>
    </row>
    <row r="364" spans="10:32" s="41" customFormat="1" x14ac:dyDescent="0.15">
      <c r="J364" s="42"/>
      <c r="K364" s="42"/>
      <c r="Z364" s="119"/>
      <c r="AA364" s="119"/>
      <c r="AB364" s="119"/>
      <c r="AC364" s="119"/>
      <c r="AD364" s="119"/>
      <c r="AE364" s="119"/>
      <c r="AF364" s="119"/>
    </row>
    <row r="365" spans="10:32" s="41" customFormat="1" x14ac:dyDescent="0.15">
      <c r="J365" s="42"/>
      <c r="K365" s="42"/>
      <c r="Z365" s="119"/>
      <c r="AA365" s="119"/>
      <c r="AB365" s="119"/>
      <c r="AC365" s="119"/>
      <c r="AD365" s="119"/>
      <c r="AE365" s="119"/>
      <c r="AF365" s="119"/>
    </row>
    <row r="366" spans="10:32" s="41" customFormat="1" x14ac:dyDescent="0.15">
      <c r="J366" s="42"/>
      <c r="K366" s="42"/>
      <c r="Z366" s="119"/>
      <c r="AA366" s="119"/>
      <c r="AB366" s="119"/>
      <c r="AC366" s="119"/>
      <c r="AD366" s="119"/>
      <c r="AE366" s="119"/>
      <c r="AF366" s="119"/>
    </row>
    <row r="367" spans="10:32" s="41" customFormat="1" x14ac:dyDescent="0.15">
      <c r="J367" s="42"/>
      <c r="K367" s="42"/>
      <c r="Z367" s="119"/>
      <c r="AA367" s="119"/>
      <c r="AB367" s="119"/>
      <c r="AC367" s="119"/>
      <c r="AD367" s="119"/>
      <c r="AE367" s="119"/>
      <c r="AF367" s="119"/>
    </row>
    <row r="368" spans="10:32" s="41" customFormat="1" x14ac:dyDescent="0.15">
      <c r="J368" s="42"/>
      <c r="K368" s="42"/>
      <c r="Z368" s="119"/>
      <c r="AA368" s="119"/>
      <c r="AB368" s="119"/>
      <c r="AC368" s="119"/>
      <c r="AD368" s="119"/>
      <c r="AE368" s="119"/>
      <c r="AF368" s="119"/>
    </row>
    <row r="369" spans="10:32" s="41" customFormat="1" x14ac:dyDescent="0.15">
      <c r="J369" s="42"/>
      <c r="K369" s="42"/>
      <c r="Z369" s="119"/>
      <c r="AA369" s="119"/>
      <c r="AB369" s="119"/>
      <c r="AC369" s="119"/>
      <c r="AD369" s="119"/>
      <c r="AE369" s="119"/>
      <c r="AF369" s="119"/>
    </row>
    <row r="370" spans="10:32" s="41" customFormat="1" x14ac:dyDescent="0.15">
      <c r="J370" s="42"/>
      <c r="K370" s="42"/>
      <c r="Z370" s="119"/>
      <c r="AA370" s="119"/>
      <c r="AB370" s="119"/>
      <c r="AC370" s="119"/>
      <c r="AD370" s="119"/>
      <c r="AE370" s="119"/>
      <c r="AF370" s="119"/>
    </row>
    <row r="371" spans="10:32" s="41" customFormat="1" x14ac:dyDescent="0.15">
      <c r="J371" s="42"/>
      <c r="K371" s="42"/>
      <c r="Z371" s="119"/>
      <c r="AA371" s="119"/>
      <c r="AB371" s="119"/>
      <c r="AC371" s="119"/>
      <c r="AD371" s="119"/>
      <c r="AE371" s="119"/>
      <c r="AF371" s="119"/>
    </row>
    <row r="372" spans="10:32" s="41" customFormat="1" x14ac:dyDescent="0.15">
      <c r="J372" s="42"/>
      <c r="K372" s="42"/>
      <c r="Z372" s="119"/>
      <c r="AA372" s="119"/>
      <c r="AB372" s="119"/>
      <c r="AC372" s="119"/>
      <c r="AD372" s="119"/>
      <c r="AE372" s="119"/>
      <c r="AF372" s="119"/>
    </row>
    <row r="373" spans="10:32" s="41" customFormat="1" x14ac:dyDescent="0.15">
      <c r="J373" s="42"/>
      <c r="K373" s="42"/>
      <c r="Z373" s="119"/>
      <c r="AA373" s="119"/>
      <c r="AB373" s="119"/>
      <c r="AC373" s="119"/>
      <c r="AD373" s="119"/>
      <c r="AE373" s="119"/>
      <c r="AF373" s="119"/>
    </row>
    <row r="374" spans="10:32" s="41" customFormat="1" x14ac:dyDescent="0.15">
      <c r="J374" s="42"/>
      <c r="K374" s="42"/>
      <c r="Z374" s="119"/>
      <c r="AA374" s="119"/>
      <c r="AB374" s="119"/>
      <c r="AC374" s="119"/>
      <c r="AD374" s="119"/>
      <c r="AE374" s="119"/>
      <c r="AF374" s="119"/>
    </row>
    <row r="375" spans="10:32" s="41" customFormat="1" x14ac:dyDescent="0.15">
      <c r="J375" s="42"/>
      <c r="K375" s="42"/>
      <c r="Z375" s="119"/>
      <c r="AA375" s="119"/>
      <c r="AB375" s="119"/>
      <c r="AC375" s="119"/>
      <c r="AD375" s="119"/>
      <c r="AE375" s="119"/>
      <c r="AF375" s="119"/>
    </row>
    <row r="376" spans="10:32" s="41" customFormat="1" x14ac:dyDescent="0.15">
      <c r="J376" s="42"/>
      <c r="K376" s="42"/>
      <c r="Z376" s="119"/>
      <c r="AA376" s="119"/>
      <c r="AB376" s="119"/>
      <c r="AC376" s="119"/>
      <c r="AD376" s="119"/>
      <c r="AE376" s="119"/>
      <c r="AF376" s="119"/>
    </row>
    <row r="377" spans="10:32" s="41" customFormat="1" x14ac:dyDescent="0.15">
      <c r="J377" s="42"/>
      <c r="K377" s="42"/>
      <c r="Z377" s="119"/>
      <c r="AA377" s="119"/>
      <c r="AB377" s="119"/>
      <c r="AC377" s="119"/>
      <c r="AD377" s="119"/>
      <c r="AE377" s="119"/>
      <c r="AF377" s="119"/>
    </row>
    <row r="378" spans="10:32" s="41" customFormat="1" x14ac:dyDescent="0.15">
      <c r="J378" s="42"/>
      <c r="K378" s="42"/>
      <c r="Z378" s="119"/>
      <c r="AA378" s="119"/>
      <c r="AB378" s="119"/>
      <c r="AC378" s="119"/>
      <c r="AD378" s="119"/>
      <c r="AE378" s="119"/>
      <c r="AF378" s="119"/>
    </row>
    <row r="379" spans="10:32" s="41" customFormat="1" x14ac:dyDescent="0.15">
      <c r="J379" s="42"/>
      <c r="K379" s="42"/>
      <c r="Z379" s="119"/>
      <c r="AA379" s="119"/>
      <c r="AB379" s="119"/>
      <c r="AC379" s="119"/>
      <c r="AD379" s="119"/>
      <c r="AE379" s="119"/>
      <c r="AF379" s="119"/>
    </row>
    <row r="380" spans="10:32" s="41" customFormat="1" x14ac:dyDescent="0.15">
      <c r="J380" s="42"/>
      <c r="K380" s="42"/>
      <c r="Z380" s="119"/>
      <c r="AA380" s="119"/>
      <c r="AB380" s="119"/>
      <c r="AC380" s="119"/>
      <c r="AD380" s="119"/>
      <c r="AE380" s="119"/>
      <c r="AF380" s="119"/>
    </row>
    <row r="381" spans="10:32" s="41" customFormat="1" x14ac:dyDescent="0.15">
      <c r="J381" s="42"/>
      <c r="K381" s="42"/>
      <c r="Z381" s="119"/>
      <c r="AA381" s="119"/>
      <c r="AB381" s="119"/>
      <c r="AC381" s="119"/>
      <c r="AD381" s="119"/>
      <c r="AE381" s="119"/>
      <c r="AF381" s="119"/>
    </row>
  </sheetData>
  <phoneticPr fontId="3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T381"/>
  <sheetViews>
    <sheetView workbookViewId="0">
      <selection sqref="A1:IV65536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0" ht="15" customHeight="1" x14ac:dyDescent="0.2">
      <c r="A1" s="38" t="s">
        <v>101</v>
      </c>
      <c r="L1" s="39" t="str">
        <f>[1]財政指標!$M$1</f>
        <v>真岡市</v>
      </c>
      <c r="S1" s="39" t="str">
        <f>[1]財政指標!$M$1</f>
        <v>真岡市</v>
      </c>
    </row>
    <row r="2" spans="1:20" ht="15" customHeight="1" x14ac:dyDescent="0.15">
      <c r="M2" s="22" t="s">
        <v>169</v>
      </c>
      <c r="T2" s="22" t="s">
        <v>169</v>
      </c>
    </row>
    <row r="3" spans="1:20" ht="18" customHeight="1" x14ac:dyDescent="0.15">
      <c r="A3" s="21"/>
      <c r="B3" s="21" t="s">
        <v>10</v>
      </c>
      <c r="C3" s="21" t="s">
        <v>428</v>
      </c>
      <c r="D3" s="21" t="s">
        <v>429</v>
      </c>
      <c r="E3" s="21" t="s">
        <v>430</v>
      </c>
      <c r="F3" s="21" t="s">
        <v>431</v>
      </c>
      <c r="G3" s="21" t="s">
        <v>432</v>
      </c>
      <c r="H3" s="21" t="s">
        <v>433</v>
      </c>
      <c r="I3" s="21" t="s">
        <v>434</v>
      </c>
      <c r="J3" s="17" t="s">
        <v>435</v>
      </c>
      <c r="K3" s="17" t="s">
        <v>436</v>
      </c>
      <c r="L3" s="67" t="s">
        <v>437</v>
      </c>
      <c r="M3" s="67" t="s">
        <v>438</v>
      </c>
      <c r="N3" s="67" t="s">
        <v>439</v>
      </c>
      <c r="O3" s="2" t="s">
        <v>440</v>
      </c>
      <c r="P3" s="2" t="s">
        <v>441</v>
      </c>
      <c r="Q3" s="2" t="s">
        <v>442</v>
      </c>
      <c r="R3" s="2" t="s">
        <v>443</v>
      </c>
      <c r="S3" s="2" t="s">
        <v>444</v>
      </c>
      <c r="T3" s="2" t="s">
        <v>445</v>
      </c>
    </row>
    <row r="4" spans="1:20" ht="18" customHeight="1" x14ac:dyDescent="0.15">
      <c r="A4" s="24" t="s">
        <v>446</v>
      </c>
      <c r="B4" s="19">
        <v>248377</v>
      </c>
      <c r="C4" s="21">
        <v>275006</v>
      </c>
      <c r="D4" s="21">
        <v>274431</v>
      </c>
      <c r="E4" s="21">
        <v>280820</v>
      </c>
      <c r="F4" s="21">
        <v>292873</v>
      </c>
      <c r="G4" s="21">
        <v>287206</v>
      </c>
      <c r="H4" s="21">
        <v>294208</v>
      </c>
      <c r="I4" s="21">
        <v>308242</v>
      </c>
      <c r="J4" s="23">
        <v>299265</v>
      </c>
      <c r="K4" s="16">
        <v>303393</v>
      </c>
      <c r="L4" s="68">
        <v>297553</v>
      </c>
      <c r="M4" s="68">
        <v>303831</v>
      </c>
      <c r="N4" s="68">
        <v>301107</v>
      </c>
      <c r="O4" s="68">
        <v>299156</v>
      </c>
      <c r="P4" s="68">
        <v>268749</v>
      </c>
      <c r="Q4" s="68">
        <v>263540</v>
      </c>
      <c r="R4" s="68">
        <v>262356</v>
      </c>
      <c r="S4" s="68">
        <v>272297</v>
      </c>
      <c r="T4" s="68">
        <v>253753</v>
      </c>
    </row>
    <row r="5" spans="1:20" ht="18" customHeight="1" x14ac:dyDescent="0.15">
      <c r="A5" s="24" t="s">
        <v>447</v>
      </c>
      <c r="B5" s="19">
        <v>2681698</v>
      </c>
      <c r="C5" s="21">
        <v>2511914</v>
      </c>
      <c r="D5" s="21">
        <v>2474409</v>
      </c>
      <c r="E5" s="21">
        <v>2287765</v>
      </c>
      <c r="F5" s="21">
        <v>2542167</v>
      </c>
      <c r="G5" s="21">
        <v>2246851</v>
      </c>
      <c r="H5" s="21">
        <v>2678959</v>
      </c>
      <c r="I5" s="21">
        <v>3568276</v>
      </c>
      <c r="J5" s="23">
        <v>2297021</v>
      </c>
      <c r="K5" s="16">
        <v>2132892</v>
      </c>
      <c r="L5" s="68">
        <v>2028476</v>
      </c>
      <c r="M5" s="68">
        <v>2163246</v>
      </c>
      <c r="N5" s="68">
        <v>2078704</v>
      </c>
      <c r="O5" s="68">
        <v>2111599</v>
      </c>
      <c r="P5" s="68">
        <v>2230695</v>
      </c>
      <c r="Q5" s="68">
        <v>2346405</v>
      </c>
      <c r="R5" s="68">
        <v>2835600</v>
      </c>
      <c r="S5" s="68">
        <v>2976600</v>
      </c>
      <c r="T5" s="68">
        <v>2729705</v>
      </c>
    </row>
    <row r="6" spans="1:20" ht="18" customHeight="1" x14ac:dyDescent="0.15">
      <c r="A6" s="24" t="s">
        <v>448</v>
      </c>
      <c r="B6" s="19">
        <v>1602071</v>
      </c>
      <c r="C6" s="21">
        <v>1495651</v>
      </c>
      <c r="D6" s="21">
        <v>1690885</v>
      </c>
      <c r="E6" s="21">
        <v>2042696</v>
      </c>
      <c r="F6" s="21">
        <v>2180384</v>
      </c>
      <c r="G6" s="21">
        <v>2092352</v>
      </c>
      <c r="H6" s="21">
        <v>2223226</v>
      </c>
      <c r="I6" s="21">
        <v>2464222</v>
      </c>
      <c r="J6" s="23">
        <v>3006844</v>
      </c>
      <c r="K6" s="25">
        <v>3247687</v>
      </c>
      <c r="L6" s="68">
        <v>3931346</v>
      </c>
      <c r="M6" s="68">
        <v>3092114</v>
      </c>
      <c r="N6" s="68">
        <v>3320803</v>
      </c>
      <c r="O6" s="68">
        <v>3551926</v>
      </c>
      <c r="P6" s="68">
        <v>3669913</v>
      </c>
      <c r="Q6" s="68">
        <v>3889015</v>
      </c>
      <c r="R6" s="68">
        <v>3949551</v>
      </c>
      <c r="S6" s="68">
        <v>4274402</v>
      </c>
      <c r="T6" s="68">
        <v>4461742</v>
      </c>
    </row>
    <row r="7" spans="1:20" ht="18" customHeight="1" x14ac:dyDescent="0.15">
      <c r="A7" s="24" t="s">
        <v>449</v>
      </c>
      <c r="B7" s="19">
        <v>1092701</v>
      </c>
      <c r="C7" s="21">
        <v>1243613</v>
      </c>
      <c r="D7" s="21">
        <v>2049308</v>
      </c>
      <c r="E7" s="21">
        <v>1945245</v>
      </c>
      <c r="F7" s="21">
        <v>1652799</v>
      </c>
      <c r="G7" s="21">
        <v>2369461</v>
      </c>
      <c r="H7" s="21">
        <v>4120046</v>
      </c>
      <c r="I7" s="21">
        <v>2325625</v>
      </c>
      <c r="J7" s="23">
        <v>2355466</v>
      </c>
      <c r="K7" s="16">
        <v>2553044</v>
      </c>
      <c r="L7" s="68">
        <v>2156365</v>
      </c>
      <c r="M7" s="68">
        <v>2042186</v>
      </c>
      <c r="N7" s="68">
        <v>1856376</v>
      </c>
      <c r="O7" s="68">
        <v>1664002</v>
      </c>
      <c r="P7" s="68">
        <v>1530096</v>
      </c>
      <c r="Q7" s="68">
        <v>1229757</v>
      </c>
      <c r="R7" s="68">
        <v>1409175</v>
      </c>
      <c r="S7" s="68">
        <v>1360397</v>
      </c>
      <c r="T7" s="68">
        <v>1363568</v>
      </c>
    </row>
    <row r="8" spans="1:20" ht="18" customHeight="1" x14ac:dyDescent="0.15">
      <c r="A8" s="24" t="s">
        <v>450</v>
      </c>
      <c r="B8" s="19">
        <v>319298</v>
      </c>
      <c r="C8" s="21">
        <v>86553</v>
      </c>
      <c r="D8" s="21">
        <v>110283</v>
      </c>
      <c r="E8" s="21">
        <v>94393</v>
      </c>
      <c r="F8" s="21">
        <v>109825</v>
      </c>
      <c r="G8" s="21">
        <v>118962</v>
      </c>
      <c r="H8" s="21">
        <v>142872</v>
      </c>
      <c r="I8" s="21">
        <v>192952</v>
      </c>
      <c r="J8" s="23">
        <v>193358</v>
      </c>
      <c r="K8" s="16">
        <v>216452</v>
      </c>
      <c r="L8" s="68">
        <v>1262529</v>
      </c>
      <c r="M8" s="68">
        <v>475146</v>
      </c>
      <c r="N8" s="68">
        <v>282654</v>
      </c>
      <c r="O8" s="68">
        <v>272024</v>
      </c>
      <c r="P8" s="68">
        <v>265051</v>
      </c>
      <c r="Q8" s="68">
        <v>299892</v>
      </c>
      <c r="R8" s="68">
        <v>136916</v>
      </c>
      <c r="S8" s="68">
        <v>59535</v>
      </c>
      <c r="T8" s="68">
        <v>67529</v>
      </c>
    </row>
    <row r="9" spans="1:20" ht="18" customHeight="1" x14ac:dyDescent="0.15">
      <c r="A9" s="24" t="s">
        <v>451</v>
      </c>
      <c r="B9" s="19">
        <v>953226</v>
      </c>
      <c r="C9" s="21">
        <v>967369</v>
      </c>
      <c r="D9" s="21">
        <v>1254721</v>
      </c>
      <c r="E9" s="21">
        <v>1482374</v>
      </c>
      <c r="F9" s="21">
        <v>2052062</v>
      </c>
      <c r="G9" s="21">
        <v>1192086</v>
      </c>
      <c r="H9" s="21">
        <v>1457865</v>
      </c>
      <c r="I9" s="21">
        <v>1808239</v>
      </c>
      <c r="J9" s="23">
        <v>1725231</v>
      </c>
      <c r="K9" s="16">
        <v>1566996</v>
      </c>
      <c r="L9" s="68">
        <v>1473443</v>
      </c>
      <c r="M9" s="68">
        <v>1157655</v>
      </c>
      <c r="N9" s="68">
        <v>1183846</v>
      </c>
      <c r="O9" s="68">
        <v>1363781</v>
      </c>
      <c r="P9" s="68">
        <v>1005527</v>
      </c>
      <c r="Q9" s="68">
        <v>947842</v>
      </c>
      <c r="R9" s="68">
        <v>773001</v>
      </c>
      <c r="S9" s="68">
        <v>831280</v>
      </c>
      <c r="T9" s="68">
        <v>1486916</v>
      </c>
    </row>
    <row r="10" spans="1:20" ht="18" customHeight="1" x14ac:dyDescent="0.15">
      <c r="A10" s="24" t="s">
        <v>452</v>
      </c>
      <c r="B10" s="19">
        <v>754929</v>
      </c>
      <c r="C10" s="21">
        <v>796227</v>
      </c>
      <c r="D10" s="21">
        <v>596453</v>
      </c>
      <c r="E10" s="21">
        <v>579524</v>
      </c>
      <c r="F10" s="21">
        <v>851841</v>
      </c>
      <c r="G10" s="21">
        <v>839914</v>
      </c>
      <c r="H10" s="21">
        <v>1016418</v>
      </c>
      <c r="I10" s="21">
        <v>1147990</v>
      </c>
      <c r="J10" s="23">
        <v>1038287</v>
      </c>
      <c r="K10" s="16">
        <v>926132</v>
      </c>
      <c r="L10" s="68">
        <v>818830</v>
      </c>
      <c r="M10" s="68">
        <v>945845</v>
      </c>
      <c r="N10" s="68">
        <v>1211925</v>
      </c>
      <c r="O10" s="68">
        <v>1064957</v>
      </c>
      <c r="P10" s="68">
        <v>1165074</v>
      </c>
      <c r="Q10" s="68">
        <v>910996</v>
      </c>
      <c r="R10" s="68">
        <v>1040662</v>
      </c>
      <c r="S10" s="68">
        <v>540800</v>
      </c>
      <c r="T10" s="68">
        <v>1285497</v>
      </c>
    </row>
    <row r="11" spans="1:20" ht="18" customHeight="1" x14ac:dyDescent="0.15">
      <c r="A11" s="24" t="s">
        <v>453</v>
      </c>
      <c r="B11" s="19">
        <v>3710712</v>
      </c>
      <c r="C11" s="21">
        <v>4955018</v>
      </c>
      <c r="D11" s="21">
        <v>5538686</v>
      </c>
      <c r="E11" s="21">
        <v>5616837</v>
      </c>
      <c r="F11" s="21">
        <v>6317278</v>
      </c>
      <c r="G11" s="21">
        <v>6165076</v>
      </c>
      <c r="H11" s="21">
        <v>5980049</v>
      </c>
      <c r="I11" s="21">
        <v>6093527</v>
      </c>
      <c r="J11" s="23">
        <v>7258567</v>
      </c>
      <c r="K11" s="23">
        <v>7228859</v>
      </c>
      <c r="L11" s="68">
        <v>7478583</v>
      </c>
      <c r="M11" s="68">
        <v>7074402</v>
      </c>
      <c r="N11" s="68">
        <v>6929108</v>
      </c>
      <c r="O11" s="68">
        <v>5799147</v>
      </c>
      <c r="P11" s="68">
        <v>5584856</v>
      </c>
      <c r="Q11" s="68">
        <v>5777758</v>
      </c>
      <c r="R11" s="68">
        <v>5253585</v>
      </c>
      <c r="S11" s="68">
        <v>5645630</v>
      </c>
      <c r="T11" s="68">
        <v>4570572</v>
      </c>
    </row>
    <row r="12" spans="1:20" ht="18" customHeight="1" x14ac:dyDescent="0.15">
      <c r="A12" s="24" t="s">
        <v>454</v>
      </c>
      <c r="B12" s="19">
        <v>487600</v>
      </c>
      <c r="C12" s="21">
        <v>554129</v>
      </c>
      <c r="D12" s="21">
        <v>587985</v>
      </c>
      <c r="E12" s="21">
        <v>633611</v>
      </c>
      <c r="F12" s="21">
        <v>698081</v>
      </c>
      <c r="G12" s="21">
        <v>658396</v>
      </c>
      <c r="H12" s="21">
        <v>707518</v>
      </c>
      <c r="I12" s="21">
        <v>807282</v>
      </c>
      <c r="J12" s="23">
        <v>767014</v>
      </c>
      <c r="K12" s="23">
        <v>819184</v>
      </c>
      <c r="L12" s="68">
        <v>834210</v>
      </c>
      <c r="M12" s="68">
        <v>835645</v>
      </c>
      <c r="N12" s="68">
        <v>848252</v>
      </c>
      <c r="O12" s="68">
        <v>844240</v>
      </c>
      <c r="P12" s="68">
        <v>843765</v>
      </c>
      <c r="Q12" s="68">
        <v>838136</v>
      </c>
      <c r="R12" s="68">
        <v>1176350</v>
      </c>
      <c r="S12" s="68">
        <v>938066</v>
      </c>
      <c r="T12" s="68">
        <v>853556</v>
      </c>
    </row>
    <row r="13" spans="1:20" ht="18" customHeight="1" x14ac:dyDescent="0.15">
      <c r="A13" s="24" t="s">
        <v>455</v>
      </c>
      <c r="B13" s="19">
        <v>3388186</v>
      </c>
      <c r="C13" s="21">
        <v>2632790</v>
      </c>
      <c r="D13" s="21">
        <v>2980773</v>
      </c>
      <c r="E13" s="21">
        <v>4781781</v>
      </c>
      <c r="F13" s="21">
        <v>2699433</v>
      </c>
      <c r="G13" s="21">
        <v>2622868</v>
      </c>
      <c r="H13" s="21">
        <v>2448476</v>
      </c>
      <c r="I13" s="21">
        <v>2604292</v>
      </c>
      <c r="J13" s="23">
        <v>2697455</v>
      </c>
      <c r="K13" s="23">
        <v>2673579</v>
      </c>
      <c r="L13" s="68">
        <v>3125775</v>
      </c>
      <c r="M13" s="68">
        <v>2361053</v>
      </c>
      <c r="N13" s="68">
        <v>2581479</v>
      </c>
      <c r="O13" s="68">
        <v>2330151</v>
      </c>
      <c r="P13" s="68">
        <v>2384367</v>
      </c>
      <c r="Q13" s="68">
        <v>2047849</v>
      </c>
      <c r="R13" s="68">
        <v>2146598</v>
      </c>
      <c r="S13" s="68">
        <v>2419010</v>
      </c>
      <c r="T13" s="68">
        <v>2592862</v>
      </c>
    </row>
    <row r="14" spans="1:20" ht="18" customHeight="1" x14ac:dyDescent="0.15">
      <c r="A14" s="24" t="s">
        <v>456</v>
      </c>
      <c r="B14" s="19">
        <v>0</v>
      </c>
      <c r="C14" s="21">
        <v>0</v>
      </c>
      <c r="D14" s="21">
        <v>39412</v>
      </c>
      <c r="E14" s="21">
        <v>0</v>
      </c>
      <c r="F14" s="21">
        <v>0</v>
      </c>
      <c r="G14" s="21">
        <v>0</v>
      </c>
      <c r="H14" s="21">
        <v>6790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1</v>
      </c>
      <c r="P14" s="68">
        <v>0</v>
      </c>
      <c r="Q14" s="68">
        <v>1</v>
      </c>
      <c r="R14" s="68">
        <v>1</v>
      </c>
      <c r="S14" s="68">
        <v>18350</v>
      </c>
      <c r="T14" s="68">
        <v>0</v>
      </c>
    </row>
    <row r="15" spans="1:20" ht="18" customHeight="1" x14ac:dyDescent="0.15">
      <c r="A15" s="24" t="s">
        <v>457</v>
      </c>
      <c r="B15" s="19">
        <v>1185009</v>
      </c>
      <c r="C15" s="21">
        <v>1213279</v>
      </c>
      <c r="D15" s="21">
        <v>1239962</v>
      </c>
      <c r="E15" s="21">
        <v>1249308</v>
      </c>
      <c r="F15" s="21">
        <v>1350248</v>
      </c>
      <c r="G15" s="21">
        <v>1421024</v>
      </c>
      <c r="H15" s="21">
        <v>1579424</v>
      </c>
      <c r="I15" s="21">
        <v>1739964</v>
      </c>
      <c r="J15" s="23">
        <v>1877509</v>
      </c>
      <c r="K15" s="16">
        <v>2202116</v>
      </c>
      <c r="L15" s="68">
        <v>2278593</v>
      </c>
      <c r="M15" s="68">
        <v>2459525</v>
      </c>
      <c r="N15" s="68">
        <v>2453679</v>
      </c>
      <c r="O15" s="68">
        <v>2593851</v>
      </c>
      <c r="P15" s="68">
        <v>2547330</v>
      </c>
      <c r="Q15" s="68">
        <v>2520782</v>
      </c>
      <c r="R15" s="68">
        <v>2356273</v>
      </c>
      <c r="S15" s="68">
        <v>2243083</v>
      </c>
      <c r="T15" s="68">
        <v>2315010</v>
      </c>
    </row>
    <row r="16" spans="1:20" ht="18" customHeight="1" x14ac:dyDescent="0.15">
      <c r="A16" s="24" t="s">
        <v>81</v>
      </c>
      <c r="B16" s="19">
        <v>32016</v>
      </c>
      <c r="C16" s="21">
        <v>26836</v>
      </c>
      <c r="D16" s="21">
        <v>0</v>
      </c>
      <c r="E16" s="21">
        <v>874</v>
      </c>
      <c r="F16" s="21">
        <v>30000</v>
      </c>
      <c r="G16" s="21">
        <v>26807</v>
      </c>
      <c r="H16" s="21">
        <v>0</v>
      </c>
      <c r="I16" s="21">
        <v>0</v>
      </c>
      <c r="J16" s="23">
        <v>0</v>
      </c>
      <c r="K16" s="16">
        <v>0</v>
      </c>
      <c r="L16" s="68">
        <v>20300</v>
      </c>
      <c r="M16" s="68">
        <v>1252565</v>
      </c>
      <c r="N16" s="68">
        <v>19488</v>
      </c>
      <c r="O16" s="68">
        <v>17864</v>
      </c>
      <c r="P16" s="68">
        <v>0</v>
      </c>
      <c r="Q16" s="68">
        <v>1</v>
      </c>
      <c r="R16" s="68">
        <v>1</v>
      </c>
      <c r="S16" s="68">
        <v>23100</v>
      </c>
      <c r="T16" s="68"/>
    </row>
    <row r="17" spans="1:20" ht="18" customHeight="1" x14ac:dyDescent="0.15">
      <c r="A17" s="24" t="s">
        <v>113</v>
      </c>
      <c r="B17" s="19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1</v>
      </c>
      <c r="P17" s="68">
        <v>0</v>
      </c>
      <c r="Q17" s="68">
        <v>1</v>
      </c>
      <c r="R17" s="68">
        <v>1</v>
      </c>
      <c r="S17" s="68">
        <v>1</v>
      </c>
      <c r="T17" s="68">
        <v>1</v>
      </c>
    </row>
    <row r="18" spans="1:20" ht="18" customHeight="1" x14ac:dyDescent="0.15">
      <c r="A18" s="24" t="s">
        <v>112</v>
      </c>
      <c r="B18" s="19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1</v>
      </c>
      <c r="P18" s="68">
        <v>0</v>
      </c>
      <c r="Q18" s="68">
        <v>1</v>
      </c>
      <c r="R18" s="68">
        <v>1</v>
      </c>
      <c r="S18" s="68">
        <v>1</v>
      </c>
      <c r="T18" s="68">
        <v>1</v>
      </c>
    </row>
    <row r="19" spans="1:20" ht="18" customHeight="1" x14ac:dyDescent="0.15">
      <c r="A19" s="24" t="s">
        <v>114</v>
      </c>
      <c r="B19" s="19">
        <f t="shared" ref="B19:T19" si="0">SUM(B4:B18)</f>
        <v>16455823</v>
      </c>
      <c r="C19" s="21">
        <f t="shared" si="0"/>
        <v>16758385</v>
      </c>
      <c r="D19" s="21">
        <f t="shared" si="0"/>
        <v>18837308</v>
      </c>
      <c r="E19" s="21">
        <f t="shared" si="0"/>
        <v>20995228</v>
      </c>
      <c r="F19" s="21">
        <f t="shared" si="0"/>
        <v>20776991</v>
      </c>
      <c r="G19" s="21">
        <f t="shared" si="0"/>
        <v>20041003</v>
      </c>
      <c r="H19" s="21">
        <f t="shared" si="0"/>
        <v>22655851</v>
      </c>
      <c r="I19" s="21">
        <f t="shared" si="0"/>
        <v>23060611</v>
      </c>
      <c r="J19" s="21">
        <f t="shared" si="0"/>
        <v>23516017</v>
      </c>
      <c r="K19" s="21">
        <f t="shared" si="0"/>
        <v>23870334</v>
      </c>
      <c r="L19" s="69">
        <f t="shared" si="0"/>
        <v>25706003</v>
      </c>
      <c r="M19" s="69">
        <f t="shared" si="0"/>
        <v>24163213</v>
      </c>
      <c r="N19" s="69">
        <f t="shared" si="0"/>
        <v>23067421</v>
      </c>
      <c r="O19" s="69">
        <f t="shared" si="0"/>
        <v>21912701</v>
      </c>
      <c r="P19" s="69">
        <f t="shared" si="0"/>
        <v>21495423</v>
      </c>
      <c r="Q19" s="69">
        <f t="shared" si="0"/>
        <v>21071976</v>
      </c>
      <c r="R19" s="69">
        <f t="shared" si="0"/>
        <v>21340071</v>
      </c>
      <c r="S19" s="69">
        <f t="shared" si="0"/>
        <v>21602552</v>
      </c>
      <c r="T19" s="69">
        <f t="shared" si="0"/>
        <v>21980712</v>
      </c>
    </row>
    <row r="20" spans="1:20" ht="18" customHeight="1" x14ac:dyDescent="0.15"/>
    <row r="21" spans="1:20" ht="18" customHeight="1" x14ac:dyDescent="0.15"/>
    <row r="22" spans="1:20" ht="18" customHeight="1" x14ac:dyDescent="0.15"/>
    <row r="23" spans="1:20" ht="18" customHeight="1" x14ac:dyDescent="0.15"/>
    <row r="24" spans="1:20" ht="18" customHeight="1" x14ac:dyDescent="0.15"/>
    <row r="25" spans="1:20" ht="18" customHeight="1" x14ac:dyDescent="0.15"/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8" t="s">
        <v>102</v>
      </c>
      <c r="L30" s="39"/>
      <c r="M30" s="39" t="str">
        <f>[1]財政指標!$M$1</f>
        <v>真岡市</v>
      </c>
      <c r="O30" s="39"/>
      <c r="P30" s="39"/>
      <c r="Q30" s="39"/>
      <c r="R30" s="39"/>
      <c r="S30" s="39"/>
      <c r="T30" s="39" t="str">
        <f>[1]財政指標!$M$1</f>
        <v>真岡市</v>
      </c>
    </row>
    <row r="31" spans="1:20" ht="18" customHeight="1" x14ac:dyDescent="0.15"/>
    <row r="32" spans="1:20" ht="18" customHeight="1" x14ac:dyDescent="0.15">
      <c r="A32" s="21"/>
      <c r="B32" s="21" t="s">
        <v>10</v>
      </c>
      <c r="C32" s="21" t="s">
        <v>458</v>
      </c>
      <c r="D32" s="21" t="s">
        <v>459</v>
      </c>
      <c r="E32" s="21" t="s">
        <v>460</v>
      </c>
      <c r="F32" s="21" t="s">
        <v>461</v>
      </c>
      <c r="G32" s="21" t="s">
        <v>462</v>
      </c>
      <c r="H32" s="21" t="s">
        <v>463</v>
      </c>
      <c r="I32" s="21" t="s">
        <v>464</v>
      </c>
      <c r="J32" s="17" t="s">
        <v>465</v>
      </c>
      <c r="K32" s="17" t="s">
        <v>466</v>
      </c>
      <c r="L32" s="15" t="s">
        <v>467</v>
      </c>
      <c r="M32" s="67" t="s">
        <v>468</v>
      </c>
      <c r="N32" s="67" t="s">
        <v>469</v>
      </c>
      <c r="O32" s="2" t="s">
        <v>470</v>
      </c>
      <c r="P32" s="2" t="s">
        <v>471</v>
      </c>
      <c r="Q32" s="2" t="s">
        <v>472</v>
      </c>
      <c r="R32" s="2" t="s">
        <v>473</v>
      </c>
      <c r="S32" s="2" t="s">
        <v>474</v>
      </c>
      <c r="T32" s="2" t="s">
        <v>475</v>
      </c>
    </row>
    <row r="33" spans="1:20" s="41" customFormat="1" ht="18" customHeight="1" x14ac:dyDescent="0.15">
      <c r="A33" s="24" t="s">
        <v>476</v>
      </c>
      <c r="B33" s="40">
        <f t="shared" ref="B33:T33" si="1">B4/B$19*100</f>
        <v>1.5093562929061646</v>
      </c>
      <c r="C33" s="40">
        <f t="shared" si="1"/>
        <v>1.6410053832752978</v>
      </c>
      <c r="D33" s="40">
        <f t="shared" si="1"/>
        <v>1.4568482927603033</v>
      </c>
      <c r="E33" s="40">
        <f t="shared" si="1"/>
        <v>1.3375420357425982</v>
      </c>
      <c r="F33" s="40">
        <f t="shared" si="1"/>
        <v>1.4096025743092444</v>
      </c>
      <c r="G33" s="40">
        <f t="shared" si="1"/>
        <v>1.4330919465457892</v>
      </c>
      <c r="H33" s="40">
        <f t="shared" si="1"/>
        <v>1.2985961110002002</v>
      </c>
      <c r="I33" s="40">
        <f t="shared" si="1"/>
        <v>1.3366601604788355</v>
      </c>
      <c r="J33" s="40">
        <f t="shared" si="1"/>
        <v>1.2726007129523678</v>
      </c>
      <c r="K33" s="40">
        <f t="shared" si="1"/>
        <v>1.2710044191254299</v>
      </c>
      <c r="L33" s="40">
        <f t="shared" si="1"/>
        <v>1.1575234002734691</v>
      </c>
      <c r="M33" s="40">
        <f t="shared" si="1"/>
        <v>1.2574114212377303</v>
      </c>
      <c r="N33" s="40">
        <f t="shared" si="1"/>
        <v>1.3053344801744418</v>
      </c>
      <c r="O33" s="40">
        <f t="shared" si="1"/>
        <v>1.3652173686849467</v>
      </c>
      <c r="P33" s="40">
        <f t="shared" si="1"/>
        <v>1.2502615091594151</v>
      </c>
      <c r="Q33" s="40">
        <f t="shared" si="1"/>
        <v>1.250665813210873</v>
      </c>
      <c r="R33" s="40">
        <f t="shared" si="1"/>
        <v>1.2294054691758054</v>
      </c>
      <c r="S33" s="40">
        <f t="shared" si="1"/>
        <v>1.2604853352511314</v>
      </c>
      <c r="T33" s="40">
        <f t="shared" si="1"/>
        <v>1.1544348517918801</v>
      </c>
    </row>
    <row r="34" spans="1:20" s="41" customFormat="1" ht="18" customHeight="1" x14ac:dyDescent="0.15">
      <c r="A34" s="24" t="s">
        <v>477</v>
      </c>
      <c r="B34" s="40">
        <f t="shared" ref="B34:L47" si="2">B5/B$19*100</f>
        <v>16.296346891917835</v>
      </c>
      <c r="C34" s="40">
        <f t="shared" si="2"/>
        <v>14.988998044859333</v>
      </c>
      <c r="D34" s="40">
        <f t="shared" si="2"/>
        <v>13.135682656991115</v>
      </c>
      <c r="E34" s="40">
        <f t="shared" si="2"/>
        <v>10.896595169149865</v>
      </c>
      <c r="F34" s="40">
        <f t="shared" si="2"/>
        <v>12.235491655167969</v>
      </c>
      <c r="G34" s="40">
        <f t="shared" si="2"/>
        <v>11.211270214370009</v>
      </c>
      <c r="H34" s="40">
        <f t="shared" si="2"/>
        <v>11.824579001689232</v>
      </c>
      <c r="I34" s="40">
        <f t="shared" si="2"/>
        <v>15.473466856537321</v>
      </c>
      <c r="J34" s="40">
        <f t="shared" si="2"/>
        <v>9.7678998956328371</v>
      </c>
      <c r="K34" s="40">
        <f t="shared" si="2"/>
        <v>8.9353253289208272</v>
      </c>
      <c r="L34" s="40">
        <f t="shared" si="2"/>
        <v>7.8910595318922194</v>
      </c>
      <c r="M34" s="40">
        <f t="shared" ref="M34:T47" si="3">M5/M$19*100</f>
        <v>8.9526421838022952</v>
      </c>
      <c r="N34" s="40">
        <f t="shared" si="3"/>
        <v>9.0114278488262727</v>
      </c>
      <c r="O34" s="40">
        <f t="shared" si="3"/>
        <v>9.6364158850157278</v>
      </c>
      <c r="P34" s="40">
        <f t="shared" si="3"/>
        <v>10.377534789615444</v>
      </c>
      <c r="Q34" s="40">
        <f t="shared" si="3"/>
        <v>11.135192067416934</v>
      </c>
      <c r="R34" s="40">
        <f t="shared" si="3"/>
        <v>13.287678377452448</v>
      </c>
      <c r="S34" s="40">
        <f t="shared" si="3"/>
        <v>13.778927600776056</v>
      </c>
      <c r="T34" s="40">
        <f t="shared" si="3"/>
        <v>12.418637758412922</v>
      </c>
    </row>
    <row r="35" spans="1:20" s="41" customFormat="1" ht="18" customHeight="1" x14ac:dyDescent="0.15">
      <c r="A35" s="24" t="s">
        <v>94</v>
      </c>
      <c r="B35" s="40">
        <f t="shared" si="2"/>
        <v>9.7355872143252871</v>
      </c>
      <c r="C35" s="40">
        <f t="shared" si="2"/>
        <v>8.9247919772698854</v>
      </c>
      <c r="D35" s="40">
        <f t="shared" si="2"/>
        <v>8.976256055270742</v>
      </c>
      <c r="E35" s="40">
        <f t="shared" si="2"/>
        <v>9.7293346850055649</v>
      </c>
      <c r="F35" s="40">
        <f t="shared" si="2"/>
        <v>10.494224115513164</v>
      </c>
      <c r="G35" s="40">
        <f t="shared" si="2"/>
        <v>10.440355704751902</v>
      </c>
      <c r="H35" s="40">
        <f t="shared" si="2"/>
        <v>9.8130324038589407</v>
      </c>
      <c r="I35" s="40">
        <f t="shared" si="2"/>
        <v>10.685848696723605</v>
      </c>
      <c r="J35" s="40">
        <f t="shared" si="2"/>
        <v>12.786365990465137</v>
      </c>
      <c r="K35" s="40">
        <f t="shared" si="2"/>
        <v>13.605536478877925</v>
      </c>
      <c r="L35" s="40">
        <f t="shared" si="2"/>
        <v>15.293493897125899</v>
      </c>
      <c r="M35" s="40">
        <f t="shared" si="3"/>
        <v>12.796783275469201</v>
      </c>
      <c r="N35" s="40">
        <f t="shared" si="3"/>
        <v>14.396074012781924</v>
      </c>
      <c r="O35" s="40">
        <f t="shared" si="3"/>
        <v>16.209439447925657</v>
      </c>
      <c r="P35" s="40">
        <f t="shared" si="3"/>
        <v>17.072997353901805</v>
      </c>
      <c r="Q35" s="40">
        <f t="shared" si="3"/>
        <v>18.455862895819546</v>
      </c>
      <c r="R35" s="40">
        <f t="shared" si="3"/>
        <v>18.507675068185105</v>
      </c>
      <c r="S35" s="40">
        <f t="shared" si="3"/>
        <v>19.786560402678351</v>
      </c>
      <c r="T35" s="40">
        <f t="shared" si="3"/>
        <v>20.298441651935569</v>
      </c>
    </row>
    <row r="36" spans="1:20" s="41" customFormat="1" ht="18" customHeight="1" x14ac:dyDescent="0.15">
      <c r="A36" s="24" t="s">
        <v>478</v>
      </c>
      <c r="B36" s="40">
        <f t="shared" si="2"/>
        <v>6.640208757714519</v>
      </c>
      <c r="C36" s="40">
        <f t="shared" si="2"/>
        <v>7.4208403733414645</v>
      </c>
      <c r="D36" s="40">
        <f t="shared" si="2"/>
        <v>10.878985468624286</v>
      </c>
      <c r="E36" s="40">
        <f t="shared" si="2"/>
        <v>9.2651768297062542</v>
      </c>
      <c r="F36" s="40">
        <f t="shared" si="2"/>
        <v>7.9549488181421459</v>
      </c>
      <c r="G36" s="40">
        <f t="shared" si="2"/>
        <v>11.823065941360319</v>
      </c>
      <c r="H36" s="40">
        <f t="shared" si="2"/>
        <v>18.185350883531147</v>
      </c>
      <c r="I36" s="40">
        <f t="shared" si="2"/>
        <v>10.084836867505375</v>
      </c>
      <c r="J36" s="40">
        <f t="shared" si="2"/>
        <v>10.016432629726369</v>
      </c>
      <c r="K36" s="40">
        <f t="shared" si="2"/>
        <v>10.695468274553678</v>
      </c>
      <c r="L36" s="40">
        <f t="shared" si="2"/>
        <v>8.388565892566028</v>
      </c>
      <c r="M36" s="40">
        <f t="shared" si="3"/>
        <v>8.451632653323049</v>
      </c>
      <c r="N36" s="40">
        <f t="shared" si="3"/>
        <v>8.0476096569269711</v>
      </c>
      <c r="O36" s="40">
        <f t="shared" si="3"/>
        <v>7.5937786035596435</v>
      </c>
      <c r="P36" s="40">
        <f t="shared" si="3"/>
        <v>7.1182409390129235</v>
      </c>
      <c r="Q36" s="40">
        <f t="shared" si="3"/>
        <v>5.835983298386445</v>
      </c>
      <c r="R36" s="40">
        <f t="shared" si="3"/>
        <v>6.6034222660271364</v>
      </c>
      <c r="S36" s="40">
        <f t="shared" si="3"/>
        <v>6.2973902342649142</v>
      </c>
      <c r="T36" s="40">
        <f t="shared" si="3"/>
        <v>6.203475119459279</v>
      </c>
    </row>
    <row r="37" spans="1:20" s="41" customFormat="1" ht="18" customHeight="1" x14ac:dyDescent="0.15">
      <c r="A37" s="24" t="s">
        <v>479</v>
      </c>
      <c r="B37" s="40">
        <f t="shared" si="2"/>
        <v>1.9403344335922914</v>
      </c>
      <c r="C37" s="40">
        <f t="shared" si="2"/>
        <v>0.51647578212339673</v>
      </c>
      <c r="D37" s="40">
        <f t="shared" si="2"/>
        <v>0.58544989549462167</v>
      </c>
      <c r="E37" s="40">
        <f t="shared" si="2"/>
        <v>0.44959264076579691</v>
      </c>
      <c r="F37" s="40">
        <f t="shared" si="2"/>
        <v>0.52858953445183665</v>
      </c>
      <c r="G37" s="40">
        <f t="shared" si="2"/>
        <v>0.59359304521834566</v>
      </c>
      <c r="H37" s="40">
        <f t="shared" si="2"/>
        <v>0.63061855412096424</v>
      </c>
      <c r="I37" s="40">
        <f t="shared" si="2"/>
        <v>0.8367167721618477</v>
      </c>
      <c r="J37" s="40">
        <f t="shared" si="2"/>
        <v>0.82223958249392315</v>
      </c>
      <c r="K37" s="40">
        <f t="shared" si="2"/>
        <v>0.90678245222710319</v>
      </c>
      <c r="L37" s="40">
        <f t="shared" si="2"/>
        <v>4.9114169946996427</v>
      </c>
      <c r="M37" s="40">
        <f t="shared" si="3"/>
        <v>1.9664023985551919</v>
      </c>
      <c r="N37" s="40">
        <f t="shared" si="3"/>
        <v>1.2253385413133093</v>
      </c>
      <c r="O37" s="40">
        <f t="shared" si="3"/>
        <v>1.2413987668612827</v>
      </c>
      <c r="P37" s="40">
        <f t="shared" si="3"/>
        <v>1.2330578467797539</v>
      </c>
      <c r="Q37" s="40">
        <f t="shared" si="3"/>
        <v>1.423179297470726</v>
      </c>
      <c r="R37" s="40">
        <f t="shared" si="3"/>
        <v>0.64159111748034958</v>
      </c>
      <c r="S37" s="40">
        <f t="shared" si="3"/>
        <v>0.2755924392636574</v>
      </c>
      <c r="T37" s="40">
        <f t="shared" si="3"/>
        <v>0.30721934758073349</v>
      </c>
    </row>
    <row r="38" spans="1:20" s="41" customFormat="1" ht="18" customHeight="1" x14ac:dyDescent="0.15">
      <c r="A38" s="24" t="s">
        <v>480</v>
      </c>
      <c r="B38" s="40">
        <f t="shared" si="2"/>
        <v>5.792636442431351</v>
      </c>
      <c r="C38" s="40">
        <f t="shared" si="2"/>
        <v>5.7724476433737504</v>
      </c>
      <c r="D38" s="40">
        <f t="shared" si="2"/>
        <v>6.6608296684430703</v>
      </c>
      <c r="E38" s="40">
        <f t="shared" si="2"/>
        <v>7.0605282305102852</v>
      </c>
      <c r="F38" s="40">
        <f t="shared" si="2"/>
        <v>9.8766082153089449</v>
      </c>
      <c r="G38" s="40">
        <f t="shared" si="2"/>
        <v>5.9482352255523345</v>
      </c>
      <c r="H38" s="40">
        <f t="shared" si="2"/>
        <v>6.4348278067330149</v>
      </c>
      <c r="I38" s="40">
        <f t="shared" si="2"/>
        <v>7.8412449696150714</v>
      </c>
      <c r="J38" s="40">
        <f t="shared" si="2"/>
        <v>7.3364082021202828</v>
      </c>
      <c r="K38" s="40">
        <f t="shared" si="2"/>
        <v>6.5646169844125346</v>
      </c>
      <c r="L38" s="40">
        <f t="shared" si="2"/>
        <v>5.7319023887144178</v>
      </c>
      <c r="M38" s="40">
        <f t="shared" si="3"/>
        <v>4.7909812325041381</v>
      </c>
      <c r="N38" s="40">
        <f t="shared" si="3"/>
        <v>5.1321125148754163</v>
      </c>
      <c r="O38" s="40">
        <f t="shared" si="3"/>
        <v>6.2237010398672448</v>
      </c>
      <c r="P38" s="40">
        <f t="shared" si="3"/>
        <v>4.6778656088786903</v>
      </c>
      <c r="Q38" s="40">
        <f t="shared" si="3"/>
        <v>4.4981163608007151</v>
      </c>
      <c r="R38" s="40">
        <f t="shared" si="3"/>
        <v>3.6222981638627165</v>
      </c>
      <c r="S38" s="40">
        <f t="shared" si="3"/>
        <v>3.8480638768975077</v>
      </c>
      <c r="T38" s="40">
        <f t="shared" si="3"/>
        <v>6.7646398351427379</v>
      </c>
    </row>
    <row r="39" spans="1:20" s="41" customFormat="1" ht="18" customHeight="1" x14ac:dyDescent="0.15">
      <c r="A39" s="24" t="s">
        <v>481</v>
      </c>
      <c r="B39" s="40">
        <f t="shared" si="2"/>
        <v>4.5876101122380817</v>
      </c>
      <c r="C39" s="40">
        <f t="shared" si="2"/>
        <v>4.751215585511372</v>
      </c>
      <c r="D39" s="40">
        <f t="shared" si="2"/>
        <v>3.1663388420468572</v>
      </c>
      <c r="E39" s="40">
        <f t="shared" si="2"/>
        <v>2.7602653326746438</v>
      </c>
      <c r="F39" s="40">
        <f t="shared" si="2"/>
        <v>4.0999247677394672</v>
      </c>
      <c r="G39" s="40">
        <f t="shared" si="2"/>
        <v>4.1909778667265307</v>
      </c>
      <c r="H39" s="40">
        <f t="shared" si="2"/>
        <v>4.4863377676698173</v>
      </c>
      <c r="I39" s="40">
        <f t="shared" si="2"/>
        <v>4.9781421663112049</v>
      </c>
      <c r="J39" s="40">
        <f t="shared" si="2"/>
        <v>4.4152332429424588</v>
      </c>
      <c r="K39" s="40">
        <f t="shared" si="2"/>
        <v>3.8798451668083067</v>
      </c>
      <c r="L39" s="40">
        <f t="shared" si="2"/>
        <v>3.1853649126237165</v>
      </c>
      <c r="M39" s="40">
        <f t="shared" si="3"/>
        <v>3.9144007876767049</v>
      </c>
      <c r="N39" s="40">
        <f t="shared" si="3"/>
        <v>5.2538383029468267</v>
      </c>
      <c r="O39" s="40">
        <f t="shared" si="3"/>
        <v>4.8599987742268747</v>
      </c>
      <c r="P39" s="40">
        <f t="shared" si="3"/>
        <v>5.4201026888375266</v>
      </c>
      <c r="Q39" s="40">
        <f t="shared" si="3"/>
        <v>4.3232585306665117</v>
      </c>
      <c r="R39" s="40">
        <f t="shared" si="3"/>
        <v>4.8765629692609735</v>
      </c>
      <c r="S39" s="40">
        <f t="shared" si="3"/>
        <v>2.5034079306926329</v>
      </c>
      <c r="T39" s="40">
        <f t="shared" si="3"/>
        <v>5.8482955420188389</v>
      </c>
    </row>
    <row r="40" spans="1:20" s="41" customFormat="1" ht="18" customHeight="1" x14ac:dyDescent="0.15">
      <c r="A40" s="24" t="s">
        <v>482</v>
      </c>
      <c r="B40" s="40">
        <f t="shared" si="2"/>
        <v>22.549537631755033</v>
      </c>
      <c r="C40" s="40">
        <f t="shared" si="2"/>
        <v>29.567395664916397</v>
      </c>
      <c r="D40" s="40">
        <f t="shared" si="2"/>
        <v>29.402746931780271</v>
      </c>
      <c r="E40" s="40">
        <f t="shared" si="2"/>
        <v>26.752922140212053</v>
      </c>
      <c r="F40" s="40">
        <f t="shared" si="2"/>
        <v>30.405163096042152</v>
      </c>
      <c r="G40" s="40">
        <f t="shared" si="2"/>
        <v>30.762312644731406</v>
      </c>
      <c r="H40" s="40">
        <f t="shared" si="2"/>
        <v>26.39516388062404</v>
      </c>
      <c r="I40" s="40">
        <f t="shared" si="2"/>
        <v>26.423961620097575</v>
      </c>
      <c r="J40" s="40">
        <f t="shared" si="2"/>
        <v>30.866481343332929</v>
      </c>
      <c r="K40" s="40">
        <f t="shared" si="2"/>
        <v>30.283861968584102</v>
      </c>
      <c r="L40" s="40">
        <f t="shared" si="2"/>
        <v>29.092749269499425</v>
      </c>
      <c r="M40" s="40">
        <f t="shared" si="3"/>
        <v>29.277571654067692</v>
      </c>
      <c r="N40" s="40">
        <f t="shared" si="3"/>
        <v>30.038503220624445</v>
      </c>
      <c r="O40" s="40">
        <f t="shared" si="3"/>
        <v>26.464774926650986</v>
      </c>
      <c r="P40" s="40">
        <f t="shared" si="3"/>
        <v>25.98160547945486</v>
      </c>
      <c r="Q40" s="40">
        <f t="shared" si="3"/>
        <v>27.419156134194534</v>
      </c>
      <c r="R40" s="40">
        <f t="shared" si="3"/>
        <v>24.618404502965337</v>
      </c>
      <c r="S40" s="40">
        <f t="shared" si="3"/>
        <v>26.134088231797797</v>
      </c>
      <c r="T40" s="40">
        <f t="shared" si="3"/>
        <v>20.793557551729901</v>
      </c>
    </row>
    <row r="41" spans="1:20" s="41" customFormat="1" ht="18" customHeight="1" x14ac:dyDescent="0.15">
      <c r="A41" s="24" t="s">
        <v>483</v>
      </c>
      <c r="B41" s="40">
        <f t="shared" si="2"/>
        <v>2.9630848605991935</v>
      </c>
      <c r="C41" s="40">
        <f t="shared" si="2"/>
        <v>3.3065775729582532</v>
      </c>
      <c r="D41" s="40">
        <f t="shared" si="2"/>
        <v>3.1213854973332711</v>
      </c>
      <c r="E41" s="40">
        <f t="shared" si="2"/>
        <v>3.0178810156288849</v>
      </c>
      <c r="F41" s="40">
        <f t="shared" si="2"/>
        <v>3.359875354424517</v>
      </c>
      <c r="G41" s="40">
        <f t="shared" si="2"/>
        <v>3.2852447554645843</v>
      </c>
      <c r="H41" s="40">
        <f t="shared" si="2"/>
        <v>3.1228930663429946</v>
      </c>
      <c r="I41" s="40">
        <f t="shared" si="2"/>
        <v>3.5006964906523939</v>
      </c>
      <c r="J41" s="40">
        <f t="shared" si="2"/>
        <v>3.2616662932332461</v>
      </c>
      <c r="K41" s="40">
        <f t="shared" si="2"/>
        <v>3.4318078666180369</v>
      </c>
      <c r="L41" s="40">
        <f t="shared" si="2"/>
        <v>3.2451952954335219</v>
      </c>
      <c r="M41" s="40">
        <f t="shared" si="3"/>
        <v>3.4583356112450772</v>
      </c>
      <c r="N41" s="40">
        <f t="shared" si="3"/>
        <v>3.6772728082606196</v>
      </c>
      <c r="O41" s="40">
        <f t="shared" si="3"/>
        <v>3.8527427540767336</v>
      </c>
      <c r="P41" s="40">
        <f t="shared" si="3"/>
        <v>3.9253240096740596</v>
      </c>
      <c r="Q41" s="40">
        <f t="shared" si="3"/>
        <v>3.977491242397011</v>
      </c>
      <c r="R41" s="40">
        <f t="shared" si="3"/>
        <v>5.5123996541529783</v>
      </c>
      <c r="S41" s="40">
        <f t="shared" si="3"/>
        <v>4.3423851033896366</v>
      </c>
      <c r="T41" s="40">
        <f t="shared" si="3"/>
        <v>3.8832045113006348</v>
      </c>
    </row>
    <row r="42" spans="1:20" s="41" customFormat="1" ht="18" customHeight="1" x14ac:dyDescent="0.15">
      <c r="A42" s="24" t="s">
        <v>484</v>
      </c>
      <c r="B42" s="40">
        <f t="shared" si="2"/>
        <v>20.589587041620465</v>
      </c>
      <c r="C42" s="40">
        <f t="shared" si="2"/>
        <v>15.710284732090832</v>
      </c>
      <c r="D42" s="40">
        <f t="shared" si="2"/>
        <v>15.823773757906384</v>
      </c>
      <c r="E42" s="40">
        <f t="shared" si="2"/>
        <v>22.775561189428377</v>
      </c>
      <c r="F42" s="40">
        <f t="shared" si="2"/>
        <v>12.992415504246981</v>
      </c>
      <c r="G42" s="40">
        <f t="shared" si="2"/>
        <v>13.087508644153189</v>
      </c>
      <c r="H42" s="40">
        <f t="shared" si="2"/>
        <v>10.807256809730962</v>
      </c>
      <c r="I42" s="40">
        <f t="shared" si="2"/>
        <v>11.293248040999435</v>
      </c>
      <c r="J42" s="40">
        <f t="shared" si="2"/>
        <v>11.470713769257779</v>
      </c>
      <c r="K42" s="40">
        <f t="shared" si="2"/>
        <v>11.200425599407197</v>
      </c>
      <c r="L42" s="40">
        <f t="shared" si="2"/>
        <v>12.159708376288604</v>
      </c>
      <c r="M42" s="40">
        <f t="shared" si="3"/>
        <v>9.7712708984521228</v>
      </c>
      <c r="N42" s="40">
        <f t="shared" si="3"/>
        <v>11.191016975846585</v>
      </c>
      <c r="O42" s="40">
        <f t="shared" si="3"/>
        <v>10.633791790432408</v>
      </c>
      <c r="P42" s="40">
        <f t="shared" si="3"/>
        <v>11.092440469768844</v>
      </c>
      <c r="Q42" s="40">
        <f t="shared" si="3"/>
        <v>9.7183529442136809</v>
      </c>
      <c r="R42" s="40">
        <f t="shared" si="3"/>
        <v>10.059001209508628</v>
      </c>
      <c r="S42" s="40">
        <f t="shared" si="3"/>
        <v>11.197797371347608</v>
      </c>
      <c r="T42" s="40">
        <f t="shared" si="3"/>
        <v>11.796078307199512</v>
      </c>
    </row>
    <row r="43" spans="1:20" s="41" customFormat="1" ht="18" customHeight="1" x14ac:dyDescent="0.15">
      <c r="A43" s="24" t="s">
        <v>485</v>
      </c>
      <c r="B43" s="40">
        <f t="shared" si="2"/>
        <v>0</v>
      </c>
      <c r="C43" s="40">
        <f t="shared" si="2"/>
        <v>0</v>
      </c>
      <c r="D43" s="40">
        <f t="shared" si="2"/>
        <v>0.20922310130513344</v>
      </c>
      <c r="E43" s="40">
        <f t="shared" si="2"/>
        <v>0</v>
      </c>
      <c r="F43" s="40">
        <f t="shared" si="2"/>
        <v>0</v>
      </c>
      <c r="G43" s="40">
        <f t="shared" si="2"/>
        <v>0</v>
      </c>
      <c r="H43" s="40">
        <f t="shared" si="2"/>
        <v>2.9970182978339682E-2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3"/>
        <v>0</v>
      </c>
      <c r="N43" s="40">
        <f t="shared" si="3"/>
        <v>0</v>
      </c>
      <c r="O43" s="40">
        <f t="shared" si="3"/>
        <v>4.5635633872793685E-6</v>
      </c>
      <c r="P43" s="40">
        <f t="shared" si="3"/>
        <v>0</v>
      </c>
      <c r="Q43" s="40">
        <f t="shared" si="3"/>
        <v>4.7456394217609207E-6</v>
      </c>
      <c r="R43" s="40">
        <f t="shared" si="3"/>
        <v>4.6860200230823977E-6</v>
      </c>
      <c r="S43" s="40">
        <f t="shared" si="3"/>
        <v>8.4943667766660166E-2</v>
      </c>
      <c r="T43" s="40">
        <f t="shared" si="3"/>
        <v>0</v>
      </c>
    </row>
    <row r="44" spans="1:20" s="41" customFormat="1" ht="18" customHeight="1" x14ac:dyDescent="0.15">
      <c r="A44" s="24" t="s">
        <v>486</v>
      </c>
      <c r="B44" s="40">
        <f t="shared" si="2"/>
        <v>7.2011530508076067</v>
      </c>
      <c r="C44" s="40">
        <f t="shared" si="2"/>
        <v>7.2398324778909187</v>
      </c>
      <c r="D44" s="40">
        <f t="shared" si="2"/>
        <v>6.5824798320439415</v>
      </c>
      <c r="E44" s="40">
        <f t="shared" si="2"/>
        <v>5.9504378804555014</v>
      </c>
      <c r="F44" s="40">
        <f t="shared" si="2"/>
        <v>6.4987658703803648</v>
      </c>
      <c r="G44" s="40">
        <f t="shared" si="2"/>
        <v>7.0905832407689369</v>
      </c>
      <c r="H44" s="40">
        <f t="shared" si="2"/>
        <v>6.9713735317203485</v>
      </c>
      <c r="I44" s="40">
        <f t="shared" si="2"/>
        <v>7.5451773589173339</v>
      </c>
      <c r="J44" s="40">
        <f t="shared" si="2"/>
        <v>7.9839583378426715</v>
      </c>
      <c r="K44" s="40">
        <f t="shared" si="2"/>
        <v>9.2253254604648607</v>
      </c>
      <c r="L44" s="40">
        <f t="shared" si="2"/>
        <v>8.8640501598011952</v>
      </c>
      <c r="M44" s="40">
        <f t="shared" si="3"/>
        <v>10.1787994833303</v>
      </c>
      <c r="N44" s="40">
        <f t="shared" si="3"/>
        <v>10.636988851072688</v>
      </c>
      <c r="O44" s="40">
        <f t="shared" si="3"/>
        <v>11.837203455657978</v>
      </c>
      <c r="P44" s="40">
        <f t="shared" si="3"/>
        <v>11.850569304916679</v>
      </c>
      <c r="Q44" s="40">
        <f t="shared" si="3"/>
        <v>11.962722432865338</v>
      </c>
      <c r="R44" s="40">
        <f t="shared" si="3"/>
        <v>11.041542457848429</v>
      </c>
      <c r="S44" s="40">
        <f t="shared" si="3"/>
        <v>10.383416737059585</v>
      </c>
      <c r="T44" s="40">
        <f t="shared" si="3"/>
        <v>10.532006424541663</v>
      </c>
    </row>
    <row r="45" spans="1:20" s="41" customFormat="1" ht="18" customHeight="1" x14ac:dyDescent="0.15">
      <c r="A45" s="24" t="s">
        <v>81</v>
      </c>
      <c r="B45" s="40">
        <f t="shared" si="2"/>
        <v>0.19455727009217344</v>
      </c>
      <c r="C45" s="40">
        <f t="shared" si="2"/>
        <v>0.16013476238909657</v>
      </c>
      <c r="D45" s="40">
        <f t="shared" si="2"/>
        <v>0</v>
      </c>
      <c r="E45" s="40">
        <f t="shared" si="2"/>
        <v>4.1628507201731746E-3</v>
      </c>
      <c r="F45" s="40">
        <f t="shared" si="2"/>
        <v>0.1443904942732083</v>
      </c>
      <c r="G45" s="40">
        <f t="shared" si="2"/>
        <v>0.13376077035665332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7.8969881081862467E-2</v>
      </c>
      <c r="M45" s="40">
        <f t="shared" si="3"/>
        <v>5.1837684003364952</v>
      </c>
      <c r="N45" s="40">
        <f t="shared" si="3"/>
        <v>8.4482786350498384E-2</v>
      </c>
      <c r="O45" s="40">
        <f t="shared" si="3"/>
        <v>8.1523496350358632E-2</v>
      </c>
      <c r="P45" s="40">
        <f t="shared" si="3"/>
        <v>0</v>
      </c>
      <c r="Q45" s="40">
        <f t="shared" si="3"/>
        <v>4.7456394217609207E-6</v>
      </c>
      <c r="R45" s="40">
        <f t="shared" si="3"/>
        <v>4.6860200230823977E-6</v>
      </c>
      <c r="S45" s="40">
        <f t="shared" si="3"/>
        <v>0.10693181064903813</v>
      </c>
      <c r="T45" s="40">
        <f t="shared" si="3"/>
        <v>0</v>
      </c>
    </row>
    <row r="46" spans="1:20" s="41" customFormat="1" ht="18" customHeight="1" x14ac:dyDescent="0.15">
      <c r="A46" s="24" t="s">
        <v>113</v>
      </c>
      <c r="B46" s="40">
        <f t="shared" si="2"/>
        <v>0</v>
      </c>
      <c r="C46" s="40">
        <f t="shared" si="2"/>
        <v>0</v>
      </c>
      <c r="D46" s="40">
        <f t="shared" si="2"/>
        <v>0</v>
      </c>
      <c r="E46" s="40">
        <f t="shared" si="2"/>
        <v>0</v>
      </c>
      <c r="F46" s="40">
        <f t="shared" si="2"/>
        <v>0</v>
      </c>
      <c r="G46" s="40">
        <f t="shared" si="2"/>
        <v>0</v>
      </c>
      <c r="H46" s="40">
        <f t="shared" si="2"/>
        <v>0</v>
      </c>
      <c r="I46" s="40">
        <f t="shared" si="2"/>
        <v>0</v>
      </c>
      <c r="J46" s="40">
        <f t="shared" si="2"/>
        <v>0</v>
      </c>
      <c r="K46" s="40">
        <f t="shared" si="2"/>
        <v>0</v>
      </c>
      <c r="L46" s="40">
        <f t="shared" si="2"/>
        <v>0</v>
      </c>
      <c r="M46" s="40">
        <f t="shared" si="3"/>
        <v>0</v>
      </c>
      <c r="N46" s="40">
        <f t="shared" si="3"/>
        <v>0</v>
      </c>
      <c r="O46" s="40">
        <f t="shared" si="3"/>
        <v>4.5635633872793685E-6</v>
      </c>
      <c r="P46" s="40">
        <f t="shared" si="3"/>
        <v>0</v>
      </c>
      <c r="Q46" s="40">
        <f t="shared" si="3"/>
        <v>4.7456394217609207E-6</v>
      </c>
      <c r="R46" s="40">
        <f t="shared" si="3"/>
        <v>4.6860200230823977E-6</v>
      </c>
      <c r="S46" s="40">
        <f t="shared" si="3"/>
        <v>4.6290827120795731E-6</v>
      </c>
      <c r="T46" s="40">
        <f t="shared" si="3"/>
        <v>4.5494431663542115E-6</v>
      </c>
    </row>
    <row r="47" spans="1:20" s="41" customFormat="1" ht="18" customHeight="1" x14ac:dyDescent="0.15">
      <c r="A47" s="24" t="s">
        <v>112</v>
      </c>
      <c r="B47" s="40">
        <f t="shared" si="2"/>
        <v>0</v>
      </c>
      <c r="C47" s="40">
        <f t="shared" si="2"/>
        <v>0</v>
      </c>
      <c r="D47" s="40">
        <f t="shared" si="2"/>
        <v>0</v>
      </c>
      <c r="E47" s="40">
        <f t="shared" si="2"/>
        <v>0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3"/>
        <v>0</v>
      </c>
      <c r="N47" s="40">
        <f t="shared" si="3"/>
        <v>0</v>
      </c>
      <c r="O47" s="40">
        <f t="shared" si="3"/>
        <v>4.5635633872793685E-6</v>
      </c>
      <c r="P47" s="40">
        <f t="shared" si="3"/>
        <v>0</v>
      </c>
      <c r="Q47" s="40">
        <f t="shared" si="3"/>
        <v>4.7456394217609207E-6</v>
      </c>
      <c r="R47" s="40">
        <f t="shared" si="3"/>
        <v>4.6860200230823977E-6</v>
      </c>
      <c r="S47" s="40">
        <f t="shared" si="3"/>
        <v>4.6290827120795731E-6</v>
      </c>
      <c r="T47" s="40">
        <f t="shared" si="3"/>
        <v>4.5494431663542115E-6</v>
      </c>
    </row>
    <row r="48" spans="1:20" s="41" customFormat="1" ht="18" customHeight="1" x14ac:dyDescent="0.15">
      <c r="A48" s="24" t="s">
        <v>114</v>
      </c>
      <c r="B48" s="40">
        <f t="shared" ref="B48:T48" si="4">SUM(B33:B47)</f>
        <v>100</v>
      </c>
      <c r="C48" s="37">
        <f t="shared" si="4"/>
        <v>99.999999999999972</v>
      </c>
      <c r="D48" s="37">
        <f t="shared" si="4"/>
        <v>99.999999999999986</v>
      </c>
      <c r="E48" s="37">
        <f t="shared" si="4"/>
        <v>99.999999999999986</v>
      </c>
      <c r="F48" s="37">
        <f t="shared" si="4"/>
        <v>100</v>
      </c>
      <c r="G48" s="37">
        <f t="shared" si="4"/>
        <v>100.00000000000001</v>
      </c>
      <c r="H48" s="37">
        <f t="shared" si="4"/>
        <v>100</v>
      </c>
      <c r="I48" s="37">
        <f t="shared" si="4"/>
        <v>99.999999999999972</v>
      </c>
      <c r="J48" s="37">
        <f t="shared" si="4"/>
        <v>99.999999999999986</v>
      </c>
      <c r="K48" s="37">
        <f t="shared" si="4"/>
        <v>100</v>
      </c>
      <c r="L48" s="37">
        <f t="shared" si="4"/>
        <v>100</v>
      </c>
      <c r="M48" s="37">
        <f t="shared" si="4"/>
        <v>99.999999999999986</v>
      </c>
      <c r="N48" s="37">
        <f t="shared" si="4"/>
        <v>99.999999999999986</v>
      </c>
      <c r="O48" s="37">
        <f t="shared" si="4"/>
        <v>100.00000000000001</v>
      </c>
      <c r="P48" s="37">
        <f t="shared" si="4"/>
        <v>99.999999999999986</v>
      </c>
      <c r="Q48" s="37">
        <f t="shared" si="4"/>
        <v>99.999999999999972</v>
      </c>
      <c r="R48" s="37">
        <f t="shared" si="4"/>
        <v>99.999999999999972</v>
      </c>
      <c r="S48" s="37">
        <f t="shared" si="4"/>
        <v>100</v>
      </c>
      <c r="T48" s="37">
        <f t="shared" si="4"/>
        <v>99.999999999999986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381"/>
  <sheetViews>
    <sheetView workbookViewId="0">
      <selection activeCell="F23" sqref="F23"/>
    </sheetView>
  </sheetViews>
  <sheetFormatPr defaultColWidth="9" defaultRowHeight="12" x14ac:dyDescent="0.15"/>
  <cols>
    <col min="1" max="1" width="24.77734375" style="22" customWidth="1"/>
    <col min="2" max="9" width="8.6640625" style="22" customWidth="1"/>
    <col min="10" max="11" width="8.6640625" style="25" customWidth="1"/>
    <col min="12" max="13" width="8.6640625" style="22" customWidth="1"/>
    <col min="14" max="16384" width="9" style="22"/>
  </cols>
  <sheetData>
    <row r="1" spans="1:20" ht="15" customHeight="1" x14ac:dyDescent="0.2">
      <c r="A1" s="38" t="s">
        <v>101</v>
      </c>
      <c r="L1" s="39" t="str">
        <f>[2]財政指標!$M$1</f>
        <v>二宮町</v>
      </c>
      <c r="S1" s="39" t="str">
        <f>[2]財政指標!$M$1</f>
        <v>二宮町</v>
      </c>
    </row>
    <row r="2" spans="1:20" ht="15" customHeight="1" x14ac:dyDescent="0.15">
      <c r="M2" s="22" t="s">
        <v>169</v>
      </c>
      <c r="T2" s="22" t="s">
        <v>169</v>
      </c>
    </row>
    <row r="3" spans="1:20" ht="18" customHeight="1" x14ac:dyDescent="0.15">
      <c r="A3" s="21"/>
      <c r="B3" s="21" t="s">
        <v>10</v>
      </c>
      <c r="C3" s="21" t="s">
        <v>616</v>
      </c>
      <c r="D3" s="21" t="s">
        <v>617</v>
      </c>
      <c r="E3" s="21" t="s">
        <v>618</v>
      </c>
      <c r="F3" s="21" t="s">
        <v>619</v>
      </c>
      <c r="G3" s="21" t="s">
        <v>620</v>
      </c>
      <c r="H3" s="21" t="s">
        <v>621</v>
      </c>
      <c r="I3" s="21" t="s">
        <v>622</v>
      </c>
      <c r="J3" s="17" t="s">
        <v>623</v>
      </c>
      <c r="K3" s="17" t="s">
        <v>624</v>
      </c>
      <c r="L3" s="67" t="s">
        <v>625</v>
      </c>
      <c r="M3" s="67" t="s">
        <v>626</v>
      </c>
      <c r="N3" s="67" t="s">
        <v>627</v>
      </c>
      <c r="O3" s="2" t="s">
        <v>628</v>
      </c>
      <c r="P3" s="2" t="s">
        <v>629</v>
      </c>
      <c r="Q3" s="2" t="s">
        <v>630</v>
      </c>
      <c r="R3" s="2" t="s">
        <v>631</v>
      </c>
      <c r="S3" s="2" t="s">
        <v>632</v>
      </c>
      <c r="T3" s="2" t="s">
        <v>633</v>
      </c>
    </row>
    <row r="4" spans="1:20" ht="18" customHeight="1" x14ac:dyDescent="0.15">
      <c r="A4" s="24" t="s">
        <v>634</v>
      </c>
      <c r="B4" s="19"/>
      <c r="C4" s="21"/>
      <c r="D4" s="21">
        <v>108183</v>
      </c>
      <c r="E4" s="21">
        <v>113318</v>
      </c>
      <c r="F4" s="21">
        <v>116204</v>
      </c>
      <c r="G4" s="21">
        <v>116961</v>
      </c>
      <c r="H4" s="21">
        <v>126851</v>
      </c>
      <c r="I4" s="21">
        <v>124923</v>
      </c>
      <c r="J4" s="23">
        <v>124809</v>
      </c>
      <c r="K4" s="16">
        <v>124730</v>
      </c>
      <c r="L4" s="68">
        <v>123015</v>
      </c>
      <c r="M4" s="68">
        <v>122478</v>
      </c>
      <c r="N4" s="68">
        <v>118374</v>
      </c>
      <c r="O4" s="68">
        <v>113538</v>
      </c>
      <c r="P4" s="68">
        <v>110337</v>
      </c>
      <c r="Q4" s="68">
        <v>110244</v>
      </c>
      <c r="R4" s="68">
        <v>101999</v>
      </c>
      <c r="S4" s="68">
        <v>102188</v>
      </c>
      <c r="T4" s="68">
        <v>86382</v>
      </c>
    </row>
    <row r="5" spans="1:20" ht="18" customHeight="1" x14ac:dyDescent="0.15">
      <c r="A5" s="24" t="s">
        <v>635</v>
      </c>
      <c r="B5" s="19"/>
      <c r="C5" s="21"/>
      <c r="D5" s="21">
        <v>839312</v>
      </c>
      <c r="E5" s="21">
        <v>1128017</v>
      </c>
      <c r="F5" s="21">
        <v>1034673</v>
      </c>
      <c r="G5" s="21">
        <v>909863</v>
      </c>
      <c r="H5" s="21">
        <v>1024768</v>
      </c>
      <c r="I5" s="21">
        <v>1525149</v>
      </c>
      <c r="J5" s="23">
        <v>2568229</v>
      </c>
      <c r="K5" s="16">
        <v>876771</v>
      </c>
      <c r="L5" s="68">
        <v>1021556</v>
      </c>
      <c r="M5" s="68">
        <v>981900</v>
      </c>
      <c r="N5" s="68">
        <v>1010623</v>
      </c>
      <c r="O5" s="68">
        <v>938432</v>
      </c>
      <c r="P5" s="68">
        <v>904577</v>
      </c>
      <c r="Q5" s="68">
        <v>889456</v>
      </c>
      <c r="R5" s="68">
        <v>1042888</v>
      </c>
      <c r="S5" s="68">
        <v>1117964</v>
      </c>
      <c r="T5" s="68">
        <v>852070</v>
      </c>
    </row>
    <row r="6" spans="1:20" ht="18" customHeight="1" x14ac:dyDescent="0.15">
      <c r="A6" s="24" t="s">
        <v>636</v>
      </c>
      <c r="B6" s="19"/>
      <c r="C6" s="21"/>
      <c r="D6" s="21">
        <v>326907</v>
      </c>
      <c r="E6" s="21">
        <v>454855</v>
      </c>
      <c r="F6" s="21">
        <v>666870</v>
      </c>
      <c r="G6" s="21">
        <v>599449</v>
      </c>
      <c r="H6" s="21">
        <v>694947</v>
      </c>
      <c r="I6" s="21">
        <v>747319</v>
      </c>
      <c r="J6" s="23">
        <v>810354</v>
      </c>
      <c r="K6" s="25">
        <v>861034</v>
      </c>
      <c r="L6" s="68">
        <v>1131745</v>
      </c>
      <c r="M6" s="68">
        <v>783977</v>
      </c>
      <c r="N6" s="68">
        <v>832228</v>
      </c>
      <c r="O6" s="68">
        <v>821613</v>
      </c>
      <c r="P6" s="68">
        <v>966127</v>
      </c>
      <c r="Q6" s="68">
        <v>845166</v>
      </c>
      <c r="R6" s="68">
        <v>811683</v>
      </c>
      <c r="S6" s="68">
        <v>1003861</v>
      </c>
      <c r="T6" s="68">
        <v>1000804</v>
      </c>
    </row>
    <row r="7" spans="1:20" ht="18" customHeight="1" x14ac:dyDescent="0.15">
      <c r="A7" s="24" t="s">
        <v>637</v>
      </c>
      <c r="B7" s="19"/>
      <c r="C7" s="21"/>
      <c r="D7" s="21">
        <v>336692</v>
      </c>
      <c r="E7" s="21">
        <v>285075</v>
      </c>
      <c r="F7" s="21">
        <v>322273</v>
      </c>
      <c r="G7" s="21">
        <v>339553</v>
      </c>
      <c r="H7" s="21">
        <v>339427</v>
      </c>
      <c r="I7" s="21">
        <v>356596</v>
      </c>
      <c r="J7" s="23">
        <v>382541</v>
      </c>
      <c r="K7" s="16">
        <v>448254</v>
      </c>
      <c r="L7" s="68">
        <v>457314</v>
      </c>
      <c r="M7" s="68">
        <v>461617</v>
      </c>
      <c r="N7" s="68">
        <v>366782</v>
      </c>
      <c r="O7" s="68">
        <v>385052</v>
      </c>
      <c r="P7" s="68">
        <v>382557</v>
      </c>
      <c r="Q7" s="68">
        <v>324564</v>
      </c>
      <c r="R7" s="68">
        <v>311035</v>
      </c>
      <c r="S7" s="68">
        <v>300874</v>
      </c>
      <c r="T7" s="68">
        <v>313274</v>
      </c>
    </row>
    <row r="8" spans="1:20" ht="18" customHeight="1" x14ac:dyDescent="0.15">
      <c r="A8" s="24" t="s">
        <v>638</v>
      </c>
      <c r="B8" s="19"/>
      <c r="C8" s="21"/>
      <c r="D8" s="21">
        <v>555</v>
      </c>
      <c r="E8" s="21">
        <v>225</v>
      </c>
      <c r="F8" s="21">
        <v>170</v>
      </c>
      <c r="G8" s="21">
        <v>56656</v>
      </c>
      <c r="H8" s="21">
        <v>128</v>
      </c>
      <c r="I8" s="21">
        <v>162</v>
      </c>
      <c r="J8" s="23">
        <v>165</v>
      </c>
      <c r="K8" s="16">
        <v>193</v>
      </c>
      <c r="L8" s="68">
        <v>120</v>
      </c>
      <c r="M8" s="68">
        <v>197</v>
      </c>
      <c r="N8" s="68">
        <v>632</v>
      </c>
      <c r="O8" s="68">
        <v>500</v>
      </c>
      <c r="P8" s="68">
        <v>307</v>
      </c>
      <c r="Q8" s="68">
        <v>302</v>
      </c>
      <c r="R8" s="68">
        <v>252</v>
      </c>
      <c r="S8" s="68">
        <v>236</v>
      </c>
      <c r="T8" s="68">
        <v>106</v>
      </c>
    </row>
    <row r="9" spans="1:20" ht="18" customHeight="1" x14ac:dyDescent="0.15">
      <c r="A9" s="24" t="s">
        <v>639</v>
      </c>
      <c r="B9" s="19"/>
      <c r="C9" s="21"/>
      <c r="D9" s="21">
        <v>514278</v>
      </c>
      <c r="E9" s="21">
        <v>567824</v>
      </c>
      <c r="F9" s="21">
        <v>1231248</v>
      </c>
      <c r="G9" s="21">
        <v>696327</v>
      </c>
      <c r="H9" s="21">
        <v>902815</v>
      </c>
      <c r="I9" s="21">
        <v>807236</v>
      </c>
      <c r="J9" s="23">
        <v>1134618</v>
      </c>
      <c r="K9" s="16">
        <v>823381</v>
      </c>
      <c r="L9" s="68">
        <v>859515</v>
      </c>
      <c r="M9" s="68">
        <v>760595</v>
      </c>
      <c r="N9" s="68">
        <v>625545</v>
      </c>
      <c r="O9" s="68">
        <v>648392</v>
      </c>
      <c r="P9" s="68">
        <v>683970</v>
      </c>
      <c r="Q9" s="68">
        <v>549638</v>
      </c>
      <c r="R9" s="68">
        <v>360160</v>
      </c>
      <c r="S9" s="68">
        <v>385419</v>
      </c>
      <c r="T9" s="68">
        <v>389417</v>
      </c>
    </row>
    <row r="10" spans="1:20" ht="18" customHeight="1" x14ac:dyDescent="0.15">
      <c r="A10" s="24" t="s">
        <v>640</v>
      </c>
      <c r="B10" s="19"/>
      <c r="C10" s="21"/>
      <c r="D10" s="21">
        <v>42354</v>
      </c>
      <c r="E10" s="21">
        <v>56844</v>
      </c>
      <c r="F10" s="21">
        <v>55068</v>
      </c>
      <c r="G10" s="21">
        <v>51436</v>
      </c>
      <c r="H10" s="21">
        <v>42334</v>
      </c>
      <c r="I10" s="21">
        <v>39221</v>
      </c>
      <c r="J10" s="23">
        <v>49846</v>
      </c>
      <c r="K10" s="16">
        <v>44855</v>
      </c>
      <c r="L10" s="68">
        <v>42506</v>
      </c>
      <c r="M10" s="68">
        <v>175420</v>
      </c>
      <c r="N10" s="68">
        <v>127844</v>
      </c>
      <c r="O10" s="68">
        <v>44942</v>
      </c>
      <c r="P10" s="68">
        <v>47747</v>
      </c>
      <c r="Q10" s="68">
        <v>39381</v>
      </c>
      <c r="R10" s="68">
        <v>60148</v>
      </c>
      <c r="S10" s="68">
        <v>59264</v>
      </c>
      <c r="T10" s="68">
        <v>54474</v>
      </c>
    </row>
    <row r="11" spans="1:20" ht="18" customHeight="1" x14ac:dyDescent="0.15">
      <c r="A11" s="24" t="s">
        <v>641</v>
      </c>
      <c r="B11" s="19"/>
      <c r="C11" s="21"/>
      <c r="D11" s="21">
        <v>679987</v>
      </c>
      <c r="E11" s="21">
        <v>810037</v>
      </c>
      <c r="F11" s="21">
        <v>729940</v>
      </c>
      <c r="G11" s="21">
        <v>722795</v>
      </c>
      <c r="H11" s="21">
        <v>737613</v>
      </c>
      <c r="I11" s="21">
        <v>621542</v>
      </c>
      <c r="J11" s="23">
        <v>624552</v>
      </c>
      <c r="K11" s="23">
        <v>756986</v>
      </c>
      <c r="L11" s="68">
        <v>602331</v>
      </c>
      <c r="M11" s="68">
        <v>701774</v>
      </c>
      <c r="N11" s="68">
        <v>704872</v>
      </c>
      <c r="O11" s="68">
        <v>776709</v>
      </c>
      <c r="P11" s="68">
        <v>638742</v>
      </c>
      <c r="Q11" s="68">
        <v>603688</v>
      </c>
      <c r="R11" s="68">
        <v>438599</v>
      </c>
      <c r="S11" s="68">
        <v>428805</v>
      </c>
      <c r="T11" s="68">
        <v>475631</v>
      </c>
    </row>
    <row r="12" spans="1:20" ht="18" customHeight="1" x14ac:dyDescent="0.15">
      <c r="A12" s="24" t="s">
        <v>642</v>
      </c>
      <c r="B12" s="19"/>
      <c r="C12" s="21"/>
      <c r="D12" s="21">
        <v>198160</v>
      </c>
      <c r="E12" s="21">
        <v>229846</v>
      </c>
      <c r="F12" s="21">
        <v>247288</v>
      </c>
      <c r="G12" s="21">
        <v>256893</v>
      </c>
      <c r="H12" s="21">
        <v>268106</v>
      </c>
      <c r="I12" s="21">
        <v>269543</v>
      </c>
      <c r="J12" s="23">
        <v>279120</v>
      </c>
      <c r="K12" s="23">
        <v>422955</v>
      </c>
      <c r="L12" s="68">
        <v>414291</v>
      </c>
      <c r="M12" s="68">
        <v>282894</v>
      </c>
      <c r="N12" s="68">
        <v>276627</v>
      </c>
      <c r="O12" s="68">
        <v>299235</v>
      </c>
      <c r="P12" s="68">
        <v>269360</v>
      </c>
      <c r="Q12" s="68">
        <v>299629</v>
      </c>
      <c r="R12" s="68">
        <v>277706</v>
      </c>
      <c r="S12" s="68">
        <v>276747</v>
      </c>
      <c r="T12" s="68">
        <v>286330</v>
      </c>
    </row>
    <row r="13" spans="1:20" ht="18" customHeight="1" x14ac:dyDescent="0.15">
      <c r="A13" s="24" t="s">
        <v>643</v>
      </c>
      <c r="B13" s="19"/>
      <c r="C13" s="21"/>
      <c r="D13" s="21">
        <v>1047196</v>
      </c>
      <c r="E13" s="21">
        <v>654917</v>
      </c>
      <c r="F13" s="21">
        <v>652820</v>
      </c>
      <c r="G13" s="21">
        <v>664162</v>
      </c>
      <c r="H13" s="21">
        <v>650187</v>
      </c>
      <c r="I13" s="21">
        <v>827307</v>
      </c>
      <c r="J13" s="23">
        <v>662787</v>
      </c>
      <c r="K13" s="23">
        <v>706674</v>
      </c>
      <c r="L13" s="68">
        <v>717221</v>
      </c>
      <c r="M13" s="68">
        <v>799587</v>
      </c>
      <c r="N13" s="68">
        <v>785232</v>
      </c>
      <c r="O13" s="68">
        <v>1200246</v>
      </c>
      <c r="P13" s="68">
        <v>826322</v>
      </c>
      <c r="Q13" s="68">
        <v>660326</v>
      </c>
      <c r="R13" s="68">
        <v>697149</v>
      </c>
      <c r="S13" s="68">
        <v>597025</v>
      </c>
      <c r="T13" s="68">
        <v>1147149</v>
      </c>
    </row>
    <row r="14" spans="1:20" ht="18" customHeight="1" x14ac:dyDescent="0.15">
      <c r="A14" s="24" t="s">
        <v>644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68">
        <v>0</v>
      </c>
      <c r="M14" s="68">
        <v>0</v>
      </c>
      <c r="N14" s="68">
        <v>0</v>
      </c>
      <c r="O14" s="68">
        <v>1</v>
      </c>
      <c r="P14" s="68">
        <v>1</v>
      </c>
      <c r="Q14" s="68">
        <v>0</v>
      </c>
      <c r="R14" s="68">
        <v>0</v>
      </c>
      <c r="S14" s="68">
        <v>0</v>
      </c>
      <c r="T14" s="68">
        <v>0</v>
      </c>
    </row>
    <row r="15" spans="1:20" ht="18" customHeight="1" x14ac:dyDescent="0.15">
      <c r="A15" s="24" t="s">
        <v>645</v>
      </c>
      <c r="B15" s="19"/>
      <c r="C15" s="21"/>
      <c r="D15" s="21">
        <v>331777</v>
      </c>
      <c r="E15" s="21">
        <v>333782</v>
      </c>
      <c r="F15" s="21">
        <v>344672</v>
      </c>
      <c r="G15" s="21">
        <v>324733</v>
      </c>
      <c r="H15" s="21">
        <v>323527</v>
      </c>
      <c r="I15" s="21">
        <v>324100</v>
      </c>
      <c r="J15" s="23">
        <v>321306</v>
      </c>
      <c r="K15" s="16">
        <v>355753</v>
      </c>
      <c r="L15" s="68">
        <v>354096</v>
      </c>
      <c r="M15" s="68">
        <v>367945</v>
      </c>
      <c r="N15" s="68">
        <v>410214</v>
      </c>
      <c r="O15" s="68">
        <v>439276</v>
      </c>
      <c r="P15" s="68">
        <v>482666</v>
      </c>
      <c r="Q15" s="68">
        <v>503338</v>
      </c>
      <c r="R15" s="68">
        <v>509210</v>
      </c>
      <c r="S15" s="68">
        <v>523972</v>
      </c>
      <c r="T15" s="68">
        <v>581429</v>
      </c>
    </row>
    <row r="16" spans="1:20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1</v>
      </c>
      <c r="P16" s="68">
        <v>1</v>
      </c>
      <c r="Q16" s="68">
        <v>1</v>
      </c>
      <c r="R16" s="68">
        <v>1</v>
      </c>
      <c r="S16" s="68">
        <v>1</v>
      </c>
      <c r="T16" s="68">
        <v>1</v>
      </c>
    </row>
    <row r="17" spans="1:20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1</v>
      </c>
      <c r="P17" s="68">
        <v>1</v>
      </c>
      <c r="Q17" s="68">
        <v>1</v>
      </c>
      <c r="R17" s="68">
        <v>1</v>
      </c>
      <c r="S17" s="68">
        <v>1</v>
      </c>
      <c r="T17" s="68">
        <v>1</v>
      </c>
    </row>
    <row r="18" spans="1:20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1</v>
      </c>
      <c r="P18" s="68">
        <v>1</v>
      </c>
      <c r="Q18" s="68">
        <v>1</v>
      </c>
      <c r="R18" s="68">
        <v>1</v>
      </c>
      <c r="S18" s="68">
        <v>1</v>
      </c>
      <c r="T18" s="68">
        <v>1</v>
      </c>
    </row>
    <row r="19" spans="1:20" ht="18" customHeight="1" x14ac:dyDescent="0.15">
      <c r="A19" s="24" t="s">
        <v>114</v>
      </c>
      <c r="B19" s="19">
        <f t="shared" ref="B19:T19" si="0">SUM(B4:B18)</f>
        <v>0</v>
      </c>
      <c r="C19" s="21">
        <f t="shared" si="0"/>
        <v>0</v>
      </c>
      <c r="D19" s="21">
        <f t="shared" si="0"/>
        <v>4425401</v>
      </c>
      <c r="E19" s="21">
        <f t="shared" si="0"/>
        <v>4634740</v>
      </c>
      <c r="F19" s="21">
        <f t="shared" si="0"/>
        <v>5401226</v>
      </c>
      <c r="G19" s="21">
        <f t="shared" si="0"/>
        <v>4738828</v>
      </c>
      <c r="H19" s="21">
        <f t="shared" si="0"/>
        <v>5110703</v>
      </c>
      <c r="I19" s="21">
        <f t="shared" si="0"/>
        <v>5643098</v>
      </c>
      <c r="J19" s="21">
        <f t="shared" si="0"/>
        <v>6958327</v>
      </c>
      <c r="K19" s="21">
        <f t="shared" si="0"/>
        <v>5421586</v>
      </c>
      <c r="L19" s="69">
        <f t="shared" si="0"/>
        <v>5723710</v>
      </c>
      <c r="M19" s="69">
        <f t="shared" si="0"/>
        <v>5438384</v>
      </c>
      <c r="N19" s="69">
        <f t="shared" si="0"/>
        <v>5258973</v>
      </c>
      <c r="O19" s="69">
        <f t="shared" si="0"/>
        <v>5667939</v>
      </c>
      <c r="P19" s="69">
        <f t="shared" si="0"/>
        <v>5312716</v>
      </c>
      <c r="Q19" s="69">
        <f t="shared" si="0"/>
        <v>4825735</v>
      </c>
      <c r="R19" s="69">
        <f t="shared" si="0"/>
        <v>4610832</v>
      </c>
      <c r="S19" s="69">
        <f t="shared" si="0"/>
        <v>4796358</v>
      </c>
      <c r="T19" s="69">
        <f t="shared" si="0"/>
        <v>5187069</v>
      </c>
    </row>
    <row r="20" spans="1:20" ht="18" customHeight="1" x14ac:dyDescent="0.15"/>
    <row r="21" spans="1:20" ht="18" customHeight="1" x14ac:dyDescent="0.15"/>
    <row r="22" spans="1:20" ht="18" customHeight="1" x14ac:dyDescent="0.15"/>
    <row r="23" spans="1:20" ht="18" customHeight="1" x14ac:dyDescent="0.15"/>
    <row r="24" spans="1:20" ht="18" customHeight="1" x14ac:dyDescent="0.15"/>
    <row r="25" spans="1:20" ht="18" customHeight="1" x14ac:dyDescent="0.15"/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8" t="s">
        <v>102</v>
      </c>
      <c r="L30" s="39"/>
      <c r="M30" s="39" t="str">
        <f>[2]財政指標!$M$1</f>
        <v>二宮町</v>
      </c>
      <c r="P30" s="39"/>
      <c r="R30" s="39"/>
      <c r="S30" s="39"/>
      <c r="T30" s="39" t="str">
        <f>[2]財政指標!$M$1</f>
        <v>二宮町</v>
      </c>
    </row>
    <row r="31" spans="1:20" ht="18" customHeight="1" x14ac:dyDescent="0.15"/>
    <row r="32" spans="1:20" ht="18" customHeight="1" x14ac:dyDescent="0.15">
      <c r="A32" s="21"/>
      <c r="B32" s="21" t="s">
        <v>10</v>
      </c>
      <c r="C32" s="21" t="s">
        <v>646</v>
      </c>
      <c r="D32" s="21" t="s">
        <v>647</v>
      </c>
      <c r="E32" s="21" t="s">
        <v>648</v>
      </c>
      <c r="F32" s="21" t="s">
        <v>649</v>
      </c>
      <c r="G32" s="21" t="s">
        <v>650</v>
      </c>
      <c r="H32" s="21" t="s">
        <v>651</v>
      </c>
      <c r="I32" s="21" t="s">
        <v>652</v>
      </c>
      <c r="J32" s="17" t="s">
        <v>653</v>
      </c>
      <c r="K32" s="17" t="s">
        <v>654</v>
      </c>
      <c r="L32" s="15" t="s">
        <v>655</v>
      </c>
      <c r="M32" s="7" t="s">
        <v>656</v>
      </c>
      <c r="N32" s="7" t="s">
        <v>657</v>
      </c>
      <c r="O32" s="2" t="s">
        <v>658</v>
      </c>
      <c r="P32" s="2" t="s">
        <v>659</v>
      </c>
      <c r="Q32" s="2" t="s">
        <v>660</v>
      </c>
      <c r="R32" s="2" t="s">
        <v>661</v>
      </c>
      <c r="S32" s="2" t="s">
        <v>662</v>
      </c>
      <c r="T32" s="2" t="s">
        <v>663</v>
      </c>
    </row>
    <row r="33" spans="1:20" s="41" customFormat="1" ht="18" customHeight="1" x14ac:dyDescent="0.15">
      <c r="A33" s="24" t="s">
        <v>664</v>
      </c>
      <c r="B33" s="40" t="e">
        <f t="shared" ref="B33:T33" si="1">B4/B$19*100</f>
        <v>#DIV/0!</v>
      </c>
      <c r="C33" s="40" t="e">
        <f t="shared" si="1"/>
        <v>#DIV/0!</v>
      </c>
      <c r="D33" s="40">
        <f t="shared" si="1"/>
        <v>2.4445920268016388</v>
      </c>
      <c r="E33" s="40">
        <f t="shared" si="1"/>
        <v>2.4449699443765995</v>
      </c>
      <c r="F33" s="40">
        <f t="shared" si="1"/>
        <v>2.1514374699373806</v>
      </c>
      <c r="G33" s="40">
        <f t="shared" si="1"/>
        <v>2.4681419118820096</v>
      </c>
      <c r="H33" s="40">
        <f t="shared" si="1"/>
        <v>2.4820655788450239</v>
      </c>
      <c r="I33" s="40">
        <f t="shared" si="1"/>
        <v>2.2137308265778834</v>
      </c>
      <c r="J33" s="40">
        <f t="shared" si="1"/>
        <v>1.793663908005473</v>
      </c>
      <c r="K33" s="40">
        <f t="shared" si="1"/>
        <v>2.3006183061561689</v>
      </c>
      <c r="L33" s="40">
        <f t="shared" si="1"/>
        <v>2.149217902374509</v>
      </c>
      <c r="M33" s="40">
        <f t="shared" si="1"/>
        <v>2.2521028305467214</v>
      </c>
      <c r="N33" s="40">
        <f t="shared" si="1"/>
        <v>2.2508957547414674</v>
      </c>
      <c r="O33" s="40">
        <f t="shared" si="1"/>
        <v>2.003161995921269</v>
      </c>
      <c r="P33" s="40">
        <f t="shared" si="1"/>
        <v>2.0768473225370978</v>
      </c>
      <c r="Q33" s="40">
        <f t="shared" si="1"/>
        <v>2.2845017391133164</v>
      </c>
      <c r="R33" s="40">
        <f t="shared" si="1"/>
        <v>2.2121604083601398</v>
      </c>
      <c r="S33" s="40">
        <f t="shared" si="1"/>
        <v>2.1305332087387971</v>
      </c>
      <c r="T33" s="40">
        <f t="shared" si="1"/>
        <v>1.6653335438568486</v>
      </c>
    </row>
    <row r="34" spans="1:20" s="41" customFormat="1" ht="18" customHeight="1" x14ac:dyDescent="0.15">
      <c r="A34" s="24" t="s">
        <v>92</v>
      </c>
      <c r="B34" s="40" t="e">
        <f t="shared" ref="B34:L47" si="2">B5/B$19*100</f>
        <v>#DIV/0!</v>
      </c>
      <c r="C34" s="40" t="e">
        <f t="shared" si="2"/>
        <v>#DIV/0!</v>
      </c>
      <c r="D34" s="40">
        <f t="shared" si="2"/>
        <v>18.965784117642674</v>
      </c>
      <c r="E34" s="40">
        <f t="shared" si="2"/>
        <v>24.338301609151756</v>
      </c>
      <c r="F34" s="40">
        <f t="shared" si="2"/>
        <v>19.156261930161783</v>
      </c>
      <c r="G34" s="40">
        <f t="shared" si="2"/>
        <v>19.20016932456717</v>
      </c>
      <c r="H34" s="40">
        <f t="shared" si="2"/>
        <v>20.051409757131257</v>
      </c>
      <c r="I34" s="40">
        <f t="shared" si="2"/>
        <v>27.026803362266609</v>
      </c>
      <c r="J34" s="40">
        <f t="shared" si="2"/>
        <v>36.908713833080853</v>
      </c>
      <c r="K34" s="40">
        <f t="shared" si="2"/>
        <v>16.171854508994233</v>
      </c>
      <c r="L34" s="40">
        <f t="shared" si="2"/>
        <v>17.847794524879841</v>
      </c>
      <c r="M34" s="40">
        <f t="shared" ref="M34:T47" si="3">M5/M$19*100</f>
        <v>18.054995748737124</v>
      </c>
      <c r="N34" s="40">
        <f t="shared" si="3"/>
        <v>19.217117106324753</v>
      </c>
      <c r="O34" s="40">
        <f t="shared" si="3"/>
        <v>16.556847206718352</v>
      </c>
      <c r="P34" s="40">
        <f t="shared" si="3"/>
        <v>17.026639481575902</v>
      </c>
      <c r="Q34" s="40">
        <f t="shared" si="3"/>
        <v>18.431513541460522</v>
      </c>
      <c r="R34" s="40">
        <f t="shared" si="3"/>
        <v>22.618217276187899</v>
      </c>
      <c r="S34" s="40">
        <f t="shared" si="3"/>
        <v>23.308602068486131</v>
      </c>
      <c r="T34" s="40">
        <f t="shared" si="3"/>
        <v>16.426810593805481</v>
      </c>
    </row>
    <row r="35" spans="1:20" s="41" customFormat="1" ht="18" customHeight="1" x14ac:dyDescent="0.15">
      <c r="A35" s="24" t="s">
        <v>94</v>
      </c>
      <c r="B35" s="40" t="e">
        <f t="shared" si="2"/>
        <v>#DIV/0!</v>
      </c>
      <c r="C35" s="40" t="e">
        <f t="shared" si="2"/>
        <v>#DIV/0!</v>
      </c>
      <c r="D35" s="40">
        <f t="shared" si="2"/>
        <v>7.3870593873865893</v>
      </c>
      <c r="E35" s="40">
        <f t="shared" si="2"/>
        <v>9.8140348757427596</v>
      </c>
      <c r="F35" s="40">
        <f t="shared" si="2"/>
        <v>12.346641299586429</v>
      </c>
      <c r="G35" s="40">
        <f t="shared" si="2"/>
        <v>12.649731114950786</v>
      </c>
      <c r="H35" s="40">
        <f t="shared" si="2"/>
        <v>13.597874891184247</v>
      </c>
      <c r="I35" s="40">
        <f t="shared" si="2"/>
        <v>13.243062587252604</v>
      </c>
      <c r="J35" s="40">
        <f t="shared" si="2"/>
        <v>11.64581658780911</v>
      </c>
      <c r="K35" s="40">
        <f t="shared" si="2"/>
        <v>15.881588892991831</v>
      </c>
      <c r="L35" s="40">
        <f t="shared" si="2"/>
        <v>19.77292700014501</v>
      </c>
      <c r="M35" s="40">
        <f t="shared" si="3"/>
        <v>14.41562420013004</v>
      </c>
      <c r="N35" s="40">
        <f t="shared" si="3"/>
        <v>15.824914864556256</v>
      </c>
      <c r="O35" s="40">
        <f t="shared" si="3"/>
        <v>14.495798208131738</v>
      </c>
      <c r="P35" s="40">
        <f t="shared" si="3"/>
        <v>18.185180611950649</v>
      </c>
      <c r="Q35" s="40">
        <f t="shared" si="3"/>
        <v>17.513725888387988</v>
      </c>
      <c r="R35" s="40">
        <f t="shared" si="3"/>
        <v>17.603829417337259</v>
      </c>
      <c r="S35" s="40">
        <f t="shared" si="3"/>
        <v>20.929651206186026</v>
      </c>
      <c r="T35" s="40">
        <f t="shared" si="3"/>
        <v>19.294210275591091</v>
      </c>
    </row>
    <row r="36" spans="1:20" s="41" customFormat="1" ht="18" customHeight="1" x14ac:dyDescent="0.15">
      <c r="A36" s="24" t="s">
        <v>665</v>
      </c>
      <c r="B36" s="40" t="e">
        <f t="shared" si="2"/>
        <v>#DIV/0!</v>
      </c>
      <c r="C36" s="40" t="e">
        <f t="shared" si="2"/>
        <v>#DIV/0!</v>
      </c>
      <c r="D36" s="40">
        <f t="shared" si="2"/>
        <v>7.608169293584921</v>
      </c>
      <c r="E36" s="40">
        <f t="shared" si="2"/>
        <v>6.1508304672969789</v>
      </c>
      <c r="F36" s="40">
        <f t="shared" si="2"/>
        <v>5.9666638648336514</v>
      </c>
      <c r="G36" s="40">
        <f t="shared" si="2"/>
        <v>7.1653370833463459</v>
      </c>
      <c r="H36" s="40">
        <f t="shared" si="2"/>
        <v>6.6414933522844111</v>
      </c>
      <c r="I36" s="40">
        <f t="shared" si="2"/>
        <v>6.3191530609604865</v>
      </c>
      <c r="J36" s="40">
        <f t="shared" si="2"/>
        <v>5.4976002133846258</v>
      </c>
      <c r="K36" s="40">
        <f t="shared" si="2"/>
        <v>8.267949636877475</v>
      </c>
      <c r="L36" s="40">
        <f t="shared" si="2"/>
        <v>7.989817793004887</v>
      </c>
      <c r="M36" s="40">
        <f t="shared" si="3"/>
        <v>8.4881280909917347</v>
      </c>
      <c r="N36" s="40">
        <f t="shared" si="3"/>
        <v>6.9744035575006764</v>
      </c>
      <c r="O36" s="40">
        <f t="shared" si="3"/>
        <v>6.7935099513244586</v>
      </c>
      <c r="P36" s="40">
        <f t="shared" si="3"/>
        <v>7.2007801659264308</v>
      </c>
      <c r="Q36" s="40">
        <f t="shared" si="3"/>
        <v>6.7256904906713695</v>
      </c>
      <c r="R36" s="40">
        <f t="shared" si="3"/>
        <v>6.7457456701957481</v>
      </c>
      <c r="S36" s="40">
        <f t="shared" si="3"/>
        <v>6.2729679477636999</v>
      </c>
      <c r="T36" s="40">
        <f t="shared" si="3"/>
        <v>6.0395186568753951</v>
      </c>
    </row>
    <row r="37" spans="1:20" s="41" customFormat="1" ht="18" customHeight="1" x14ac:dyDescent="0.15">
      <c r="A37" s="24" t="s">
        <v>479</v>
      </c>
      <c r="B37" s="40" t="e">
        <f t="shared" si="2"/>
        <v>#DIV/0!</v>
      </c>
      <c r="C37" s="40" t="e">
        <f t="shared" si="2"/>
        <v>#DIV/0!</v>
      </c>
      <c r="D37" s="40">
        <f t="shared" si="2"/>
        <v>1.2541236376093376E-2</v>
      </c>
      <c r="E37" s="40">
        <f t="shared" si="2"/>
        <v>4.8546412527995103E-3</v>
      </c>
      <c r="F37" s="40">
        <f t="shared" si="2"/>
        <v>3.147433564157471E-3</v>
      </c>
      <c r="G37" s="40">
        <f t="shared" si="2"/>
        <v>1.1955698750830375</v>
      </c>
      <c r="H37" s="40">
        <f t="shared" si="2"/>
        <v>2.5045478087848188E-3</v>
      </c>
      <c r="I37" s="40">
        <f t="shared" si="2"/>
        <v>2.8707635415865544E-3</v>
      </c>
      <c r="J37" s="40">
        <f t="shared" si="2"/>
        <v>2.3712596433021903E-3</v>
      </c>
      <c r="K37" s="40">
        <f t="shared" si="2"/>
        <v>3.5598439275887164E-3</v>
      </c>
      <c r="L37" s="40">
        <f t="shared" si="2"/>
        <v>2.096542277648588E-3</v>
      </c>
      <c r="M37" s="40">
        <f t="shared" si="3"/>
        <v>3.6223995951738604E-3</v>
      </c>
      <c r="N37" s="40">
        <f t="shared" si="3"/>
        <v>1.2017555518919759E-2</v>
      </c>
      <c r="O37" s="40">
        <f t="shared" si="3"/>
        <v>8.8215487146209581E-3</v>
      </c>
      <c r="P37" s="40">
        <f t="shared" si="3"/>
        <v>5.7785885787984903E-3</v>
      </c>
      <c r="Q37" s="40">
        <f t="shared" si="3"/>
        <v>6.2581140489479832E-3</v>
      </c>
      <c r="R37" s="40">
        <f t="shared" si="3"/>
        <v>5.4653910617433032E-3</v>
      </c>
      <c r="S37" s="40">
        <f t="shared" si="3"/>
        <v>4.9204000201819795E-3</v>
      </c>
      <c r="T37" s="40">
        <f t="shared" si="3"/>
        <v>2.0435432804152016E-3</v>
      </c>
    </row>
    <row r="38" spans="1:20" s="41" customFormat="1" ht="18" customHeight="1" x14ac:dyDescent="0.15">
      <c r="A38" s="24" t="s">
        <v>480</v>
      </c>
      <c r="B38" s="40" t="e">
        <f t="shared" si="2"/>
        <v>#DIV/0!</v>
      </c>
      <c r="C38" s="40" t="e">
        <f t="shared" si="2"/>
        <v>#DIV/0!</v>
      </c>
      <c r="D38" s="40">
        <f t="shared" si="2"/>
        <v>11.621048578422609</v>
      </c>
      <c r="E38" s="40">
        <f t="shared" si="2"/>
        <v>12.251474732131683</v>
      </c>
      <c r="F38" s="40">
        <f t="shared" si="2"/>
        <v>22.795713417657399</v>
      </c>
      <c r="G38" s="40">
        <f t="shared" si="2"/>
        <v>14.694076256829746</v>
      </c>
      <c r="H38" s="40">
        <f t="shared" si="2"/>
        <v>17.665182265531769</v>
      </c>
      <c r="I38" s="40">
        <f t="shared" si="2"/>
        <v>14.304837520099776</v>
      </c>
      <c r="J38" s="40">
        <f t="shared" si="2"/>
        <v>16.305902266449969</v>
      </c>
      <c r="K38" s="40">
        <f t="shared" si="2"/>
        <v>15.187087320942616</v>
      </c>
      <c r="L38" s="40">
        <f t="shared" si="2"/>
        <v>15.016746131442718</v>
      </c>
      <c r="M38" s="40">
        <f t="shared" si="3"/>
        <v>13.985680305031789</v>
      </c>
      <c r="N38" s="40">
        <f t="shared" si="3"/>
        <v>11.894812922599145</v>
      </c>
      <c r="O38" s="40">
        <f t="shared" si="3"/>
        <v>11.439643228341025</v>
      </c>
      <c r="P38" s="40">
        <f t="shared" si="3"/>
        <v>12.874205961696427</v>
      </c>
      <c r="Q38" s="40">
        <f t="shared" si="3"/>
        <v>11.389726124621431</v>
      </c>
      <c r="R38" s="40">
        <f t="shared" si="3"/>
        <v>7.8111716063391592</v>
      </c>
      <c r="S38" s="40">
        <f t="shared" si="3"/>
        <v>8.0356595566886373</v>
      </c>
      <c r="T38" s="40">
        <f t="shared" si="3"/>
        <v>7.5074574870702513</v>
      </c>
    </row>
    <row r="39" spans="1:20" s="41" customFormat="1" ht="18" customHeight="1" x14ac:dyDescent="0.15">
      <c r="A39" s="24" t="s">
        <v>481</v>
      </c>
      <c r="B39" s="40" t="e">
        <f t="shared" si="2"/>
        <v>#DIV/0!</v>
      </c>
      <c r="C39" s="40" t="e">
        <f t="shared" si="2"/>
        <v>#DIV/0!</v>
      </c>
      <c r="D39" s="40">
        <f t="shared" si="2"/>
        <v>0.95706581166316917</v>
      </c>
      <c r="E39" s="40">
        <f t="shared" si="2"/>
        <v>1.2264765661072681</v>
      </c>
      <c r="F39" s="40">
        <f t="shared" si="2"/>
        <v>1.0195463030060212</v>
      </c>
      <c r="G39" s="40">
        <f t="shared" si="2"/>
        <v>1.0854160564595297</v>
      </c>
      <c r="H39" s="40">
        <f t="shared" si="2"/>
        <v>0.82834005419606649</v>
      </c>
      <c r="I39" s="40">
        <f t="shared" si="2"/>
        <v>0.69502603002818664</v>
      </c>
      <c r="J39" s="40">
        <f t="shared" si="2"/>
        <v>0.71635035260630897</v>
      </c>
      <c r="K39" s="40">
        <f t="shared" si="2"/>
        <v>0.82734092938855897</v>
      </c>
      <c r="L39" s="40">
        <f t="shared" si="2"/>
        <v>0.74263021711442401</v>
      </c>
      <c r="M39" s="40">
        <f t="shared" si="3"/>
        <v>3.2255905430730896</v>
      </c>
      <c r="N39" s="40">
        <f t="shared" si="3"/>
        <v>2.4309689363303444</v>
      </c>
      <c r="O39" s="40">
        <f t="shared" si="3"/>
        <v>0.7929160846649902</v>
      </c>
      <c r="P39" s="40">
        <f t="shared" si="3"/>
        <v>0.89873051749801791</v>
      </c>
      <c r="Q39" s="40">
        <f t="shared" si="3"/>
        <v>0.81606221642920729</v>
      </c>
      <c r="R39" s="40">
        <f t="shared" si="3"/>
        <v>1.3044934189751438</v>
      </c>
      <c r="S39" s="40">
        <f t="shared" si="3"/>
        <v>1.235604181339258</v>
      </c>
      <c r="T39" s="40">
        <f t="shared" si="3"/>
        <v>1.0501884590314878</v>
      </c>
    </row>
    <row r="40" spans="1:20" s="41" customFormat="1" ht="18" customHeight="1" x14ac:dyDescent="0.15">
      <c r="A40" s="24" t="s">
        <v>482</v>
      </c>
      <c r="B40" s="40" t="e">
        <f t="shared" si="2"/>
        <v>#DIV/0!</v>
      </c>
      <c r="C40" s="40" t="e">
        <f t="shared" si="2"/>
        <v>#DIV/0!</v>
      </c>
      <c r="D40" s="40">
        <f t="shared" si="2"/>
        <v>15.365545404811904</v>
      </c>
      <c r="E40" s="40">
        <f t="shared" si="2"/>
        <v>17.47750682886203</v>
      </c>
      <c r="F40" s="40">
        <f t="shared" si="2"/>
        <v>13.51433915188885</v>
      </c>
      <c r="G40" s="40">
        <f t="shared" si="2"/>
        <v>15.252610983137602</v>
      </c>
      <c r="H40" s="40">
        <f t="shared" si="2"/>
        <v>14.432711116259348</v>
      </c>
      <c r="I40" s="40">
        <f t="shared" si="2"/>
        <v>11.014198229412283</v>
      </c>
      <c r="J40" s="40">
        <f t="shared" si="2"/>
        <v>8.9756057742040589</v>
      </c>
      <c r="K40" s="40">
        <f t="shared" si="2"/>
        <v>13.962445675490528</v>
      </c>
      <c r="L40" s="40">
        <f t="shared" si="2"/>
        <v>10.523436721986263</v>
      </c>
      <c r="M40" s="40">
        <f t="shared" si="3"/>
        <v>12.904090626921526</v>
      </c>
      <c r="N40" s="40">
        <f t="shared" si="3"/>
        <v>13.403225306537989</v>
      </c>
      <c r="O40" s="40">
        <f t="shared" si="3"/>
        <v>13.70355256116906</v>
      </c>
      <c r="P40" s="40">
        <f t="shared" si="3"/>
        <v>12.022889986967119</v>
      </c>
      <c r="Q40" s="40">
        <f t="shared" si="3"/>
        <v>12.509762761527519</v>
      </c>
      <c r="R40" s="40">
        <f t="shared" si="3"/>
        <v>9.5123613265458395</v>
      </c>
      <c r="S40" s="40">
        <f t="shared" si="3"/>
        <v>8.9402208926022624</v>
      </c>
      <c r="T40" s="40">
        <f t="shared" si="3"/>
        <v>9.1695522076147444</v>
      </c>
    </row>
    <row r="41" spans="1:20" s="41" customFormat="1" ht="18" customHeight="1" x14ac:dyDescent="0.15">
      <c r="A41" s="24" t="s">
        <v>483</v>
      </c>
      <c r="B41" s="40" t="e">
        <f t="shared" si="2"/>
        <v>#DIV/0!</v>
      </c>
      <c r="C41" s="40" t="e">
        <f t="shared" si="2"/>
        <v>#DIV/0!</v>
      </c>
      <c r="D41" s="40">
        <f t="shared" si="2"/>
        <v>4.477786306822817</v>
      </c>
      <c r="E41" s="40">
        <f t="shared" si="2"/>
        <v>4.9591994372931385</v>
      </c>
      <c r="F41" s="40">
        <f t="shared" si="2"/>
        <v>4.5783679483139572</v>
      </c>
      <c r="G41" s="40">
        <f t="shared" si="2"/>
        <v>5.4210239324997662</v>
      </c>
      <c r="H41" s="40">
        <f t="shared" si="2"/>
        <v>5.2459710532973647</v>
      </c>
      <c r="I41" s="40">
        <f t="shared" si="2"/>
        <v>4.7765075141349662</v>
      </c>
      <c r="J41" s="40">
        <f t="shared" si="2"/>
        <v>4.0113090402333782</v>
      </c>
      <c r="K41" s="40">
        <f t="shared" si="2"/>
        <v>7.8013149657683192</v>
      </c>
      <c r="L41" s="40">
        <f t="shared" si="2"/>
        <v>7.2381549729109267</v>
      </c>
      <c r="M41" s="40">
        <f t="shared" si="3"/>
        <v>5.2018025943000712</v>
      </c>
      <c r="N41" s="40">
        <f t="shared" si="3"/>
        <v>5.2600954597028737</v>
      </c>
      <c r="O41" s="40">
        <f t="shared" si="3"/>
        <v>5.2794322592392051</v>
      </c>
      <c r="P41" s="40">
        <f t="shared" si="3"/>
        <v>5.0700997380624147</v>
      </c>
      <c r="Q41" s="40">
        <f t="shared" si="3"/>
        <v>6.2089816369941575</v>
      </c>
      <c r="R41" s="40">
        <f t="shared" si="3"/>
        <v>6.0229043261606581</v>
      </c>
      <c r="S41" s="40">
        <f t="shared" si="3"/>
        <v>5.7699404423106033</v>
      </c>
      <c r="T41" s="40">
        <f t="shared" si="3"/>
        <v>5.5200730894460825</v>
      </c>
    </row>
    <row r="42" spans="1:20" s="41" customFormat="1" ht="18" customHeight="1" x14ac:dyDescent="0.15">
      <c r="A42" s="24" t="s">
        <v>484</v>
      </c>
      <c r="B42" s="40" t="e">
        <f t="shared" si="2"/>
        <v>#DIV/0!</v>
      </c>
      <c r="C42" s="40" t="e">
        <f t="shared" si="2"/>
        <v>#DIV/0!</v>
      </c>
      <c r="D42" s="40">
        <f t="shared" si="2"/>
        <v>23.663301924503564</v>
      </c>
      <c r="E42" s="40">
        <f t="shared" si="2"/>
        <v>14.130609268265317</v>
      </c>
      <c r="F42" s="40">
        <f t="shared" si="2"/>
        <v>12.086515172666354</v>
      </c>
      <c r="G42" s="40">
        <f t="shared" si="2"/>
        <v>14.015321931920719</v>
      </c>
      <c r="H42" s="40">
        <f t="shared" si="2"/>
        <v>12.722065829299806</v>
      </c>
      <c r="I42" s="40">
        <f t="shared" si="2"/>
        <v>14.660510946292268</v>
      </c>
      <c r="J42" s="40">
        <f t="shared" si="2"/>
        <v>9.5250913042747207</v>
      </c>
      <c r="K42" s="40">
        <f t="shared" si="2"/>
        <v>13.034451542408441</v>
      </c>
      <c r="L42" s="40">
        <f t="shared" si="2"/>
        <v>12.530701240978317</v>
      </c>
      <c r="M42" s="40">
        <f t="shared" si="3"/>
        <v>14.702657995463358</v>
      </c>
      <c r="N42" s="40">
        <f t="shared" si="3"/>
        <v>14.931280308912026</v>
      </c>
      <c r="O42" s="40">
        <f t="shared" si="3"/>
        <v>21.176057117057894</v>
      </c>
      <c r="P42" s="40">
        <f t="shared" si="3"/>
        <v>15.553664076905296</v>
      </c>
      <c r="Q42" s="40">
        <f t="shared" si="3"/>
        <v>13.683428534720617</v>
      </c>
      <c r="R42" s="40">
        <f t="shared" si="3"/>
        <v>15.119809179774929</v>
      </c>
      <c r="S42" s="40">
        <f t="shared" si="3"/>
        <v>12.447465347665874</v>
      </c>
      <c r="T42" s="40">
        <f t="shared" si="3"/>
        <v>22.115553118726588</v>
      </c>
    </row>
    <row r="43" spans="1:20" s="41" customFormat="1" ht="18" customHeight="1" x14ac:dyDescent="0.15">
      <c r="A43" s="24" t="s">
        <v>485</v>
      </c>
      <c r="B43" s="40" t="e">
        <f t="shared" si="2"/>
        <v>#DIV/0!</v>
      </c>
      <c r="C43" s="40" t="e">
        <f t="shared" si="2"/>
        <v>#DIV/0!</v>
      </c>
      <c r="D43" s="40">
        <f t="shared" si="2"/>
        <v>0</v>
      </c>
      <c r="E43" s="40">
        <f t="shared" si="2"/>
        <v>0</v>
      </c>
      <c r="F43" s="40">
        <f t="shared" si="2"/>
        <v>0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  <c r="K43" s="40">
        <f t="shared" si="2"/>
        <v>0</v>
      </c>
      <c r="L43" s="40">
        <f t="shared" si="2"/>
        <v>0</v>
      </c>
      <c r="M43" s="40">
        <f t="shared" si="3"/>
        <v>0</v>
      </c>
      <c r="N43" s="40">
        <f t="shared" si="3"/>
        <v>0</v>
      </c>
      <c r="O43" s="40">
        <f t="shared" si="3"/>
        <v>1.7643097429241917E-5</v>
      </c>
      <c r="P43" s="40">
        <f t="shared" si="3"/>
        <v>1.8822764100320814E-5</v>
      </c>
      <c r="Q43" s="40">
        <f t="shared" si="3"/>
        <v>0</v>
      </c>
      <c r="R43" s="40">
        <f t="shared" si="3"/>
        <v>0</v>
      </c>
      <c r="S43" s="40">
        <f t="shared" si="3"/>
        <v>0</v>
      </c>
      <c r="T43" s="40">
        <f t="shared" si="3"/>
        <v>0</v>
      </c>
    </row>
    <row r="44" spans="1:20" s="41" customFormat="1" ht="18" customHeight="1" x14ac:dyDescent="0.15">
      <c r="A44" s="24" t="s">
        <v>486</v>
      </c>
      <c r="B44" s="40" t="e">
        <f t="shared" si="2"/>
        <v>#DIV/0!</v>
      </c>
      <c r="C44" s="40" t="e">
        <f t="shared" si="2"/>
        <v>#DIV/0!</v>
      </c>
      <c r="D44" s="40">
        <f t="shared" si="2"/>
        <v>7.4971059119840211</v>
      </c>
      <c r="E44" s="40">
        <f t="shared" si="2"/>
        <v>7.2017416295196712</v>
      </c>
      <c r="F44" s="40">
        <f t="shared" si="2"/>
        <v>6.3813660083840222</v>
      </c>
      <c r="G44" s="40">
        <f t="shared" si="2"/>
        <v>6.8526015293232838</v>
      </c>
      <c r="H44" s="40">
        <f t="shared" si="2"/>
        <v>6.3303815541619217</v>
      </c>
      <c r="I44" s="40">
        <f t="shared" si="2"/>
        <v>5.7432991594333469</v>
      </c>
      <c r="J44" s="40">
        <f t="shared" si="2"/>
        <v>4.6175754603082035</v>
      </c>
      <c r="K44" s="40">
        <f t="shared" si="2"/>
        <v>6.561788377054242</v>
      </c>
      <c r="L44" s="40">
        <f t="shared" si="2"/>
        <v>6.186476952885454</v>
      </c>
      <c r="M44" s="40">
        <f t="shared" si="3"/>
        <v>6.7657046652093715</v>
      </c>
      <c r="N44" s="40">
        <f t="shared" si="3"/>
        <v>7.800268227275553</v>
      </c>
      <c r="O44" s="40">
        <f t="shared" si="3"/>
        <v>7.7501892663276726</v>
      </c>
      <c r="P44" s="40">
        <f t="shared" si="3"/>
        <v>9.085108257245448</v>
      </c>
      <c r="Q44" s="40">
        <f t="shared" si="3"/>
        <v>10.430286785329073</v>
      </c>
      <c r="R44" s="40">
        <f t="shared" si="3"/>
        <v>11.043776914882173</v>
      </c>
      <c r="S44" s="40">
        <f t="shared" si="3"/>
        <v>10.924372200740645</v>
      </c>
      <c r="T44" s="40">
        <f t="shared" si="3"/>
        <v>11.209201188571042</v>
      </c>
    </row>
    <row r="45" spans="1:20" s="41" customFormat="1" ht="18" customHeight="1" x14ac:dyDescent="0.15">
      <c r="A45" s="24" t="s">
        <v>81</v>
      </c>
      <c r="B45" s="40" t="e">
        <f t="shared" si="2"/>
        <v>#DIV/0!</v>
      </c>
      <c r="C45" s="40" t="e">
        <f t="shared" si="2"/>
        <v>#DIV/0!</v>
      </c>
      <c r="D45" s="40">
        <f t="shared" si="2"/>
        <v>0</v>
      </c>
      <c r="E45" s="40">
        <f t="shared" si="2"/>
        <v>0</v>
      </c>
      <c r="F45" s="40">
        <f t="shared" si="2"/>
        <v>0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3"/>
        <v>0</v>
      </c>
      <c r="N45" s="40">
        <f t="shared" si="3"/>
        <v>0</v>
      </c>
      <c r="O45" s="40">
        <f t="shared" si="3"/>
        <v>1.7643097429241917E-5</v>
      </c>
      <c r="P45" s="40">
        <f t="shared" si="3"/>
        <v>1.8822764100320814E-5</v>
      </c>
      <c r="Q45" s="40">
        <f t="shared" si="3"/>
        <v>2.0722231950158888E-5</v>
      </c>
      <c r="R45" s="40">
        <f t="shared" si="3"/>
        <v>2.1688059768822632E-5</v>
      </c>
      <c r="S45" s="40">
        <f t="shared" si="3"/>
        <v>2.0849152627889744E-5</v>
      </c>
      <c r="T45" s="40">
        <f t="shared" si="3"/>
        <v>1.9278710192596244E-5</v>
      </c>
    </row>
    <row r="46" spans="1:20" s="41" customFormat="1" ht="18" customHeight="1" x14ac:dyDescent="0.15">
      <c r="A46" s="24" t="s">
        <v>113</v>
      </c>
      <c r="B46" s="40" t="e">
        <f t="shared" si="2"/>
        <v>#DIV/0!</v>
      </c>
      <c r="C46" s="40" t="e">
        <f t="shared" si="2"/>
        <v>#DIV/0!</v>
      </c>
      <c r="D46" s="40">
        <f t="shared" si="2"/>
        <v>0</v>
      </c>
      <c r="E46" s="40">
        <f t="shared" si="2"/>
        <v>0</v>
      </c>
      <c r="F46" s="40">
        <f t="shared" si="2"/>
        <v>0</v>
      </c>
      <c r="G46" s="40">
        <f t="shared" si="2"/>
        <v>0</v>
      </c>
      <c r="H46" s="40">
        <f t="shared" si="2"/>
        <v>0</v>
      </c>
      <c r="I46" s="40">
        <f t="shared" si="2"/>
        <v>0</v>
      </c>
      <c r="J46" s="40">
        <f t="shared" si="2"/>
        <v>0</v>
      </c>
      <c r="K46" s="40">
        <f t="shared" si="2"/>
        <v>0</v>
      </c>
      <c r="L46" s="40">
        <f t="shared" si="2"/>
        <v>0</v>
      </c>
      <c r="M46" s="40">
        <f t="shared" si="3"/>
        <v>0</v>
      </c>
      <c r="N46" s="40">
        <f t="shared" si="3"/>
        <v>0</v>
      </c>
      <c r="O46" s="40">
        <f t="shared" si="3"/>
        <v>1.7643097429241917E-5</v>
      </c>
      <c r="P46" s="40">
        <f t="shared" si="3"/>
        <v>1.8822764100320814E-5</v>
      </c>
      <c r="Q46" s="40">
        <f t="shared" si="3"/>
        <v>2.0722231950158888E-5</v>
      </c>
      <c r="R46" s="40">
        <f t="shared" si="3"/>
        <v>2.1688059768822632E-5</v>
      </c>
      <c r="S46" s="40">
        <f t="shared" si="3"/>
        <v>2.0849152627889744E-5</v>
      </c>
      <c r="T46" s="40">
        <f t="shared" si="3"/>
        <v>1.9278710192596244E-5</v>
      </c>
    </row>
    <row r="47" spans="1:20" s="41" customFormat="1" ht="18" customHeight="1" x14ac:dyDescent="0.15">
      <c r="A47" s="24" t="s">
        <v>112</v>
      </c>
      <c r="B47" s="40" t="e">
        <f t="shared" si="2"/>
        <v>#DIV/0!</v>
      </c>
      <c r="C47" s="40" t="e">
        <f t="shared" si="2"/>
        <v>#DIV/0!</v>
      </c>
      <c r="D47" s="40">
        <f t="shared" si="2"/>
        <v>0</v>
      </c>
      <c r="E47" s="40">
        <f t="shared" si="2"/>
        <v>0</v>
      </c>
      <c r="F47" s="40">
        <f t="shared" si="2"/>
        <v>0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  <c r="K47" s="40">
        <f t="shared" si="2"/>
        <v>0</v>
      </c>
      <c r="L47" s="40">
        <f t="shared" si="2"/>
        <v>0</v>
      </c>
      <c r="M47" s="40">
        <f t="shared" si="3"/>
        <v>0</v>
      </c>
      <c r="N47" s="40">
        <f t="shared" si="3"/>
        <v>0</v>
      </c>
      <c r="O47" s="40">
        <f t="shared" si="3"/>
        <v>1.7643097429241917E-5</v>
      </c>
      <c r="P47" s="40">
        <f t="shared" si="3"/>
        <v>1.8822764100320814E-5</v>
      </c>
      <c r="Q47" s="40">
        <f t="shared" si="3"/>
        <v>2.0722231950158888E-5</v>
      </c>
      <c r="R47" s="40">
        <f t="shared" si="3"/>
        <v>2.1688059768822632E-5</v>
      </c>
      <c r="S47" s="40">
        <f t="shared" si="3"/>
        <v>2.0849152627889744E-5</v>
      </c>
      <c r="T47" s="40">
        <f t="shared" si="3"/>
        <v>1.9278710192596244E-5</v>
      </c>
    </row>
    <row r="48" spans="1:20" s="41" customFormat="1" ht="18" customHeight="1" x14ac:dyDescent="0.15">
      <c r="A48" s="24" t="s">
        <v>114</v>
      </c>
      <c r="B48" s="40" t="e">
        <f t="shared" ref="B48:T48" si="4">SUM(B33:B47)</f>
        <v>#DIV/0!</v>
      </c>
      <c r="C48" s="37" t="e">
        <f t="shared" si="4"/>
        <v>#DIV/0!</v>
      </c>
      <c r="D48" s="37">
        <f t="shared" si="4"/>
        <v>100</v>
      </c>
      <c r="E48" s="37">
        <f t="shared" si="4"/>
        <v>100</v>
      </c>
      <c r="F48" s="37">
        <f t="shared" si="4"/>
        <v>100</v>
      </c>
      <c r="G48" s="37">
        <f t="shared" si="4"/>
        <v>100</v>
      </c>
      <c r="H48" s="37">
        <f t="shared" si="4"/>
        <v>100</v>
      </c>
      <c r="I48" s="37">
        <f t="shared" si="4"/>
        <v>99.999999999999986</v>
      </c>
      <c r="J48" s="37">
        <f t="shared" si="4"/>
        <v>100.00000000000001</v>
      </c>
      <c r="K48" s="37">
        <f t="shared" si="4"/>
        <v>100.00000000000001</v>
      </c>
      <c r="L48" s="37">
        <f t="shared" si="4"/>
        <v>100.00000000000001</v>
      </c>
      <c r="M48" s="37">
        <f t="shared" si="4"/>
        <v>100</v>
      </c>
      <c r="N48" s="37">
        <f t="shared" si="4"/>
        <v>99.999999999999986</v>
      </c>
      <c r="O48" s="37">
        <f t="shared" si="4"/>
        <v>100</v>
      </c>
      <c r="P48" s="37">
        <f t="shared" si="4"/>
        <v>100.00000000000001</v>
      </c>
      <c r="Q48" s="37">
        <f t="shared" si="4"/>
        <v>100</v>
      </c>
      <c r="R48" s="37">
        <f t="shared" si="4"/>
        <v>100.00000000000001</v>
      </c>
      <c r="S48" s="37">
        <f t="shared" si="4"/>
        <v>100.00000000000001</v>
      </c>
      <c r="T48" s="37">
        <f t="shared" si="4"/>
        <v>100.00000000000001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M1:AT202"/>
  <sheetViews>
    <sheetView view="pageBreakPreview" zoomScale="90" zoomScaleNormal="50" zoomScaleSheetLayoutView="90" workbookViewId="0">
      <selection activeCell="P214" sqref="P214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s="39" t="str">
        <f>財政指標!$L$1</f>
        <v>真岡市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１2(H24)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7">
        <f>歳入!B4</f>
        <v>8741515</v>
      </c>
      <c r="R2" s="47">
        <f>歳入!D4</f>
        <v>11277552</v>
      </c>
      <c r="S2" s="47">
        <f>歳入!E4</f>
        <v>12063040</v>
      </c>
      <c r="T2" s="47">
        <f>歳入!F4</f>
        <v>12303904</v>
      </c>
      <c r="U2" s="47">
        <f>歳入!G4</f>
        <v>11984215</v>
      </c>
      <c r="V2" s="47">
        <f>歳入!H4</f>
        <v>12362014</v>
      </c>
      <c r="W2" s="47">
        <f>歳入!I4</f>
        <v>12824452</v>
      </c>
      <c r="X2" s="47">
        <f>歳入!J4</f>
        <v>13559558</v>
      </c>
      <c r="Y2" s="47">
        <f>歳入!K4</f>
        <v>12957290</v>
      </c>
      <c r="Z2" s="47">
        <f>歳入!L4</f>
        <v>12908176</v>
      </c>
      <c r="AA2" s="47">
        <f>歳入!M4</f>
        <v>12626610</v>
      </c>
      <c r="AB2" s="47">
        <f>歳入!N4</f>
        <v>12622177</v>
      </c>
      <c r="AC2" s="47">
        <f>歳入!O4</f>
        <v>12222881</v>
      </c>
      <c r="AD2" s="47">
        <f>歳入!P4</f>
        <v>12105605</v>
      </c>
      <c r="AE2" s="47">
        <f>歳入!Q4</f>
        <v>12358260</v>
      </c>
      <c r="AF2" s="47">
        <f>歳入!R4</f>
        <v>12781208</v>
      </c>
      <c r="AG2" s="47">
        <f>歳入!S4</f>
        <v>14016095</v>
      </c>
      <c r="AH2" s="47">
        <f>歳入!T4</f>
        <v>15273060</v>
      </c>
      <c r="AI2" s="47">
        <f>歳入!U4</f>
        <v>14742657</v>
      </c>
      <c r="AJ2" s="47">
        <f>歳入!V4</f>
        <v>12810663</v>
      </c>
      <c r="AK2" s="47">
        <f>歳入!W4</f>
        <v>12917594</v>
      </c>
      <c r="AL2" s="47">
        <f>歳入!X4</f>
        <v>12577491</v>
      </c>
      <c r="AM2" s="47">
        <f>歳入!Y4</f>
        <v>12352697</v>
      </c>
      <c r="AN2" s="47">
        <f>歳入!Z4</f>
        <v>12194411</v>
      </c>
      <c r="AO2" s="47">
        <f>歳入!AA4</f>
        <v>12565799</v>
      </c>
      <c r="AP2" s="47">
        <f>歳入!AB4</f>
        <v>12464924</v>
      </c>
      <c r="AQ2" s="47">
        <f>歳入!AC4</f>
        <v>12687420</v>
      </c>
      <c r="AR2" s="47">
        <f>歳入!AD4</f>
        <v>12987694</v>
      </c>
      <c r="AS2" s="47">
        <f>歳入!AE4</f>
        <v>12995423</v>
      </c>
      <c r="AT2" s="47">
        <f>歳入!AF4</f>
        <v>13001790</v>
      </c>
    </row>
    <row r="3" spans="13:46" x14ac:dyDescent="0.2">
      <c r="P3" s="47" t="s">
        <v>173</v>
      </c>
      <c r="Q3" s="47">
        <f>歳入!B15</f>
        <v>1286758</v>
      </c>
      <c r="R3" s="47">
        <f>歳入!D15</f>
        <v>2940730</v>
      </c>
      <c r="S3" s="47">
        <f>歳入!E15</f>
        <v>3330396</v>
      </c>
      <c r="T3" s="47">
        <f>歳入!F15</f>
        <v>2623890</v>
      </c>
      <c r="U3" s="47">
        <f>歳入!G15</f>
        <v>2821962</v>
      </c>
      <c r="V3" s="47">
        <f>歳入!H15</f>
        <v>3323387</v>
      </c>
      <c r="W3" s="47">
        <f>歳入!I15</f>
        <v>3760773</v>
      </c>
      <c r="X3" s="47">
        <f>歳入!J15</f>
        <v>3773786</v>
      </c>
      <c r="Y3" s="47">
        <f>歳入!K15</f>
        <v>3698255</v>
      </c>
      <c r="Z3" s="47">
        <f>歳入!L15</f>
        <v>4523453</v>
      </c>
      <c r="AA3" s="47">
        <f>歳入!M15</f>
        <v>4812749</v>
      </c>
      <c r="AB3" s="47">
        <f>歳入!N15</f>
        <v>4215353</v>
      </c>
      <c r="AC3" s="47">
        <f>歳入!O15</f>
        <v>4072670</v>
      </c>
      <c r="AD3" s="47">
        <f>歳入!P15</f>
        <v>3475073</v>
      </c>
      <c r="AE3" s="47">
        <f>歳入!Q15</f>
        <v>2757102</v>
      </c>
      <c r="AF3" s="47">
        <f>歳入!R15</f>
        <v>2198972</v>
      </c>
      <c r="AG3" s="47">
        <f>歳入!S15</f>
        <v>1901851</v>
      </c>
      <c r="AH3" s="47">
        <f>歳入!T15</f>
        <v>1831239</v>
      </c>
      <c r="AI3" s="47">
        <f>歳入!U15</f>
        <v>2323051</v>
      </c>
      <c r="AJ3" s="47">
        <f>歳入!V15</f>
        <v>2096034</v>
      </c>
      <c r="AK3" s="47">
        <f>歳入!W15</f>
        <v>3235590</v>
      </c>
      <c r="AL3" s="47">
        <f>歳入!X15</f>
        <v>4731310</v>
      </c>
      <c r="AM3" s="47">
        <f>歳入!Y15</f>
        <v>4480411</v>
      </c>
      <c r="AN3" s="47">
        <f>歳入!Z15</f>
        <v>5531138</v>
      </c>
      <c r="AO3" s="47">
        <f>歳入!AA15</f>
        <v>3786802</v>
      </c>
      <c r="AP3" s="47">
        <f>歳入!AB15</f>
        <v>3785089</v>
      </c>
      <c r="AQ3" s="47">
        <f>歳入!AC15</f>
        <v>3890545</v>
      </c>
      <c r="AR3" s="47">
        <f>歳入!AD15</f>
        <v>3319152</v>
      </c>
      <c r="AS3" s="47">
        <f>歳入!AE15</f>
        <v>3263012</v>
      </c>
      <c r="AT3" s="47">
        <f>歳入!AF15</f>
        <v>3072620</v>
      </c>
    </row>
    <row r="4" spans="13:46" x14ac:dyDescent="0.2">
      <c r="P4" t="s">
        <v>139</v>
      </c>
      <c r="Q4" s="47">
        <f>歳入!B23</f>
        <v>1496480</v>
      </c>
      <c r="R4" s="47">
        <f>歳入!D23</f>
        <v>1249681</v>
      </c>
      <c r="S4" s="47">
        <f>歳入!E23</f>
        <v>1539715</v>
      </c>
      <c r="T4" s="47">
        <f>歳入!F23</f>
        <v>1425350</v>
      </c>
      <c r="U4" s="47">
        <f>歳入!G23</f>
        <v>1730851</v>
      </c>
      <c r="V4" s="47">
        <f>歳入!H23</f>
        <v>1485867</v>
      </c>
      <c r="W4" s="47">
        <f>歳入!I23</f>
        <v>1558105</v>
      </c>
      <c r="X4" s="47">
        <f>歳入!J23</f>
        <v>1351006</v>
      </c>
      <c r="Y4" s="47">
        <f>歳入!K23</f>
        <v>1978153</v>
      </c>
      <c r="Z4" s="47">
        <f>歳入!L23</f>
        <v>2757458</v>
      </c>
      <c r="AA4" s="47">
        <f>歳入!M23</f>
        <v>1500116</v>
      </c>
      <c r="AB4" s="47">
        <f>歳入!N23</f>
        <v>1454845</v>
      </c>
      <c r="AC4" s="47">
        <f>歳入!O23</f>
        <v>1478712</v>
      </c>
      <c r="AD4" s="47">
        <f>歳入!P23</f>
        <v>1395879</v>
      </c>
      <c r="AE4" s="47">
        <f>歳入!Q23</f>
        <v>1368178</v>
      </c>
      <c r="AF4" s="47">
        <f>歳入!R23</f>
        <v>1389327</v>
      </c>
      <c r="AG4" s="47">
        <f>歳入!S23</f>
        <v>1433438</v>
      </c>
      <c r="AH4" s="47">
        <f>歳入!T23</f>
        <v>1651177</v>
      </c>
      <c r="AI4" s="47">
        <f>歳入!U23</f>
        <v>3466794</v>
      </c>
      <c r="AJ4" s="47">
        <f>歳入!V23</f>
        <v>2924089</v>
      </c>
      <c r="AK4" s="47">
        <f>歳入!W23</f>
        <v>4098631</v>
      </c>
      <c r="AL4" s="47">
        <f>歳入!X23</f>
        <v>3962657</v>
      </c>
      <c r="AM4" s="47">
        <f>歳入!Y23</f>
        <v>3321287</v>
      </c>
      <c r="AN4" s="47">
        <f>歳入!Z23</f>
        <v>4327494</v>
      </c>
      <c r="AO4" s="47">
        <f>歳入!AA23</f>
        <v>4096642</v>
      </c>
      <c r="AP4" s="47">
        <f>歳入!AB23</f>
        <v>4203215</v>
      </c>
      <c r="AQ4" s="47">
        <f>歳入!AC23</f>
        <v>4125361</v>
      </c>
      <c r="AR4" s="47">
        <f>歳入!AD23</f>
        <v>4571772</v>
      </c>
      <c r="AS4" s="47">
        <f>歳入!AE23</f>
        <v>4349509</v>
      </c>
      <c r="AT4" s="47">
        <f>歳入!AF23</f>
        <v>4652627</v>
      </c>
    </row>
    <row r="5" spans="13:46" x14ac:dyDescent="0.2">
      <c r="P5" t="s">
        <v>180</v>
      </c>
      <c r="Q5" s="47">
        <f>歳入!B29</f>
        <v>1143234</v>
      </c>
      <c r="R5" s="47">
        <f>歳入!D24</f>
        <v>974334</v>
      </c>
      <c r="S5" s="47">
        <f>歳入!E24</f>
        <v>1162961</v>
      </c>
      <c r="T5" s="47">
        <f>歳入!F24</f>
        <v>2006710</v>
      </c>
      <c r="U5" s="47">
        <f>歳入!G24</f>
        <v>997494</v>
      </c>
      <c r="V5" s="47">
        <f>歳入!H24</f>
        <v>1204743</v>
      </c>
      <c r="W5" s="47">
        <f>歳入!I24</f>
        <v>1646107</v>
      </c>
      <c r="X5" s="47">
        <f>歳入!J24</f>
        <v>1683857</v>
      </c>
      <c r="Y5" s="47">
        <f>歳入!K24</f>
        <v>1270378</v>
      </c>
      <c r="Z5" s="47">
        <f>歳入!L24</f>
        <v>1330047</v>
      </c>
      <c r="AA5" s="47">
        <f>歳入!M24</f>
        <v>1094577</v>
      </c>
      <c r="AB5" s="47">
        <f>歳入!N24</f>
        <v>1049258</v>
      </c>
      <c r="AC5" s="47">
        <f>歳入!O24</f>
        <v>1370716</v>
      </c>
      <c r="AD5" s="47">
        <f>歳入!P24</f>
        <v>1497553</v>
      </c>
      <c r="AE5" s="47">
        <f>歳入!Q24</f>
        <v>1448894</v>
      </c>
      <c r="AF5" s="47">
        <f>歳入!R24</f>
        <v>1194736</v>
      </c>
      <c r="AG5" s="47">
        <f>歳入!S24</f>
        <v>1292042</v>
      </c>
      <c r="AH5" s="47">
        <f>歳入!T24</f>
        <v>2065557</v>
      </c>
      <c r="AI5" s="47">
        <f>歳入!U24</f>
        <v>1547916</v>
      </c>
      <c r="AJ5" s="47">
        <f>歳入!V24</f>
        <v>1422001</v>
      </c>
      <c r="AK5" s="47">
        <f>歳入!W24</f>
        <v>1781619</v>
      </c>
      <c r="AL5" s="47">
        <f>歳入!X24</f>
        <v>1754542</v>
      </c>
      <c r="AM5" s="47">
        <f>歳入!Y24</f>
        <v>1689225</v>
      </c>
      <c r="AN5" s="47">
        <f>歳入!Z24</f>
        <v>1670423</v>
      </c>
      <c r="AO5" s="47">
        <f>歳入!AA24</f>
        <v>1995656</v>
      </c>
      <c r="AP5" s="47">
        <f>歳入!AB24</f>
        <v>1747780</v>
      </c>
      <c r="AQ5" s="47">
        <f>歳入!AC24</f>
        <v>2155718</v>
      </c>
      <c r="AR5" s="47">
        <f>歳入!AD24</f>
        <v>1868492</v>
      </c>
      <c r="AS5" s="47">
        <f>歳入!AE24</f>
        <v>2044478</v>
      </c>
      <c r="AT5" s="47">
        <f>歳入!AF24</f>
        <v>2147930</v>
      </c>
    </row>
    <row r="6" spans="13:46" x14ac:dyDescent="0.2">
      <c r="P6" t="s">
        <v>140</v>
      </c>
      <c r="Q6" s="47">
        <f>歳入!B30</f>
        <v>821234</v>
      </c>
      <c r="R6" s="47">
        <f>歳入!D30</f>
        <v>1066550</v>
      </c>
      <c r="S6" s="47">
        <f>歳入!E30</f>
        <v>2192300</v>
      </c>
      <c r="T6" s="47">
        <f>歳入!F30</f>
        <v>1845500</v>
      </c>
      <c r="U6" s="47">
        <f>歳入!G30</f>
        <v>2407500</v>
      </c>
      <c r="V6" s="47">
        <f>歳入!H30</f>
        <v>3646700</v>
      </c>
      <c r="W6" s="47">
        <f>歳入!I30</f>
        <v>2765900</v>
      </c>
      <c r="X6" s="47">
        <f>歳入!J30</f>
        <v>3230400</v>
      </c>
      <c r="Y6" s="47">
        <f>歳入!K30</f>
        <v>2756600</v>
      </c>
      <c r="Z6" s="47">
        <f>歳入!L30</f>
        <v>3930000</v>
      </c>
      <c r="AA6" s="47">
        <f>歳入!M30</f>
        <v>2131500</v>
      </c>
      <c r="AB6" s="47">
        <f>歳入!N30</f>
        <v>2436600</v>
      </c>
      <c r="AC6" s="47">
        <f>歳入!O30</f>
        <v>2823086</v>
      </c>
      <c r="AD6" s="47">
        <f>歳入!P30</f>
        <v>3068300</v>
      </c>
      <c r="AE6" s="47">
        <f>歳入!Q30</f>
        <v>2550470</v>
      </c>
      <c r="AF6" s="47">
        <f>歳入!R30</f>
        <v>2478630</v>
      </c>
      <c r="AG6" s="47">
        <f>歳入!S30</f>
        <v>1376800</v>
      </c>
      <c r="AH6" s="47">
        <f>歳入!T30</f>
        <v>1074051</v>
      </c>
      <c r="AI6" s="47">
        <f>歳入!U30</f>
        <v>2090448</v>
      </c>
      <c r="AJ6" s="47">
        <f>歳入!V30</f>
        <v>1823795</v>
      </c>
      <c r="AK6" s="47">
        <f>歳入!W30</f>
        <v>2028100</v>
      </c>
      <c r="AL6" s="47">
        <f>歳入!X30</f>
        <v>2063200</v>
      </c>
      <c r="AM6" s="47">
        <f>歳入!Y30</f>
        <v>2762200</v>
      </c>
      <c r="AN6" s="47">
        <f>歳入!Z30</f>
        <v>2657000</v>
      </c>
      <c r="AO6" s="47">
        <f>歳入!AA30</f>
        <v>2677200</v>
      </c>
      <c r="AP6" s="47">
        <f>歳入!AB30</f>
        <v>2086400</v>
      </c>
      <c r="AQ6" s="47">
        <f>歳入!AC30</f>
        <v>1945300</v>
      </c>
      <c r="AR6" s="47">
        <f>歳入!AD30</f>
        <v>2809500</v>
      </c>
      <c r="AS6" s="47">
        <f>歳入!AE30</f>
        <v>2659875</v>
      </c>
      <c r="AT6" s="47">
        <f>歳入!AF30</f>
        <v>6032700</v>
      </c>
    </row>
    <row r="7" spans="13:46" x14ac:dyDescent="0.2">
      <c r="P7" s="72" t="str">
        <f>歳入!A33</f>
        <v>　 歳 入 合 計</v>
      </c>
      <c r="Q7" s="47">
        <f>歳入!B33</f>
        <v>17056112</v>
      </c>
      <c r="R7" s="47">
        <f>歳入!D33</f>
        <v>24141713</v>
      </c>
      <c r="S7" s="47">
        <f>歳入!E33</f>
        <v>26576450</v>
      </c>
      <c r="T7" s="47">
        <f>歳入!F33</f>
        <v>27198372</v>
      </c>
      <c r="U7" s="47">
        <f>歳入!G33</f>
        <v>26303215</v>
      </c>
      <c r="V7" s="47">
        <f>歳入!H33</f>
        <v>29002386</v>
      </c>
      <c r="W7" s="47">
        <f>歳入!I33</f>
        <v>30181055</v>
      </c>
      <c r="X7" s="47">
        <f>歳入!J33</f>
        <v>32050905</v>
      </c>
      <c r="Y7" s="47">
        <f>歳入!K33</f>
        <v>30369510</v>
      </c>
      <c r="Z7" s="47">
        <f>歳入!L33</f>
        <v>32273460</v>
      </c>
      <c r="AA7" s="47">
        <f>歳入!M33</f>
        <v>30905143</v>
      </c>
      <c r="AB7" s="47">
        <f>歳入!N33</f>
        <v>29577911</v>
      </c>
      <c r="AC7" s="47">
        <f>歳入!O33</f>
        <v>29187096</v>
      </c>
      <c r="AD7" s="47">
        <f>歳入!P33</f>
        <v>28831198</v>
      </c>
      <c r="AE7" s="47">
        <f>歳入!Q33</f>
        <v>28246353</v>
      </c>
      <c r="AF7" s="47">
        <f>歳入!R33</f>
        <v>28203350</v>
      </c>
      <c r="AG7" s="47">
        <f>歳入!S33</f>
        <v>28592624</v>
      </c>
      <c r="AH7" s="47">
        <f>歳入!T33</f>
        <v>29416232</v>
      </c>
      <c r="AI7" s="47">
        <f>歳入!U33</f>
        <v>34001217</v>
      </c>
      <c r="AJ7" s="47">
        <f>歳入!V33</f>
        <v>31567202</v>
      </c>
      <c r="AK7" s="47">
        <f>歳入!W33</f>
        <v>32352613</v>
      </c>
      <c r="AL7" s="47">
        <f>歳入!X33</f>
        <v>33784101</v>
      </c>
      <c r="AM7" s="47">
        <f>歳入!Y33</f>
        <v>33860537</v>
      </c>
      <c r="AN7" s="47">
        <f>歳入!Z33</f>
        <v>35107110</v>
      </c>
      <c r="AO7" s="47">
        <f>歳入!AA33</f>
        <v>33350700</v>
      </c>
      <c r="AP7" s="47">
        <f>歳入!AB33</f>
        <v>33022974</v>
      </c>
      <c r="AQ7" s="47">
        <f>歳入!AC33</f>
        <v>36143588</v>
      </c>
      <c r="AR7" s="47">
        <f>歳入!AD33</f>
        <v>33863611</v>
      </c>
      <c r="AS7" s="47">
        <f>歳入!AE33</f>
        <v>33875704</v>
      </c>
      <c r="AT7" s="47">
        <f>歳入!AF33</f>
        <v>37486914</v>
      </c>
    </row>
    <row r="40" spans="13:46" x14ac:dyDescent="0.2">
      <c r="M40" s="39" t="str">
        <f>財政指標!$L$1</f>
        <v>真岡市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１2(H24)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１９(R１)</v>
      </c>
    </row>
    <row r="43" spans="13:46" x14ac:dyDescent="0.2">
      <c r="P43" t="s">
        <v>142</v>
      </c>
      <c r="Q43">
        <f>税!B4</f>
        <v>3950542</v>
      </c>
      <c r="R43" s="47">
        <f>税!D4</f>
        <v>4934611</v>
      </c>
      <c r="S43" s="47">
        <f>税!E4</f>
        <v>5161048</v>
      </c>
      <c r="T43" s="47">
        <f>税!F4</f>
        <v>4872385</v>
      </c>
      <c r="U43" s="47">
        <f>税!G4</f>
        <v>4166845</v>
      </c>
      <c r="V43" s="47">
        <f>税!H4</f>
        <v>4411638</v>
      </c>
      <c r="W43" s="47">
        <f>税!I4</f>
        <v>4639633</v>
      </c>
      <c r="X43" s="47">
        <f>税!J4</f>
        <v>5433695</v>
      </c>
      <c r="Y43" s="47">
        <f>税!K4</f>
        <v>4699895</v>
      </c>
      <c r="Z43" s="47">
        <f>税!L4</f>
        <v>4369530</v>
      </c>
      <c r="AA43" s="47">
        <f>税!M4</f>
        <v>4393058</v>
      </c>
      <c r="AB43" s="47">
        <f>税!N4</f>
        <v>4316254</v>
      </c>
      <c r="AC43" s="47">
        <f>税!O4</f>
        <v>3998428</v>
      </c>
      <c r="AD43" s="47">
        <f>税!P4</f>
        <v>4200391</v>
      </c>
      <c r="AE43" s="47">
        <f>税!Q4</f>
        <v>4491294</v>
      </c>
      <c r="AF43" s="47">
        <f>税!R4</f>
        <v>4858171</v>
      </c>
      <c r="AG43" s="47">
        <f>税!S4</f>
        <v>6277053</v>
      </c>
      <c r="AH43" s="47">
        <f>税!T4</f>
        <v>7283875</v>
      </c>
      <c r="AI43" s="47">
        <f>税!U4</f>
        <v>6622286</v>
      </c>
      <c r="AJ43" s="47">
        <f>税!V4</f>
        <v>4745163</v>
      </c>
      <c r="AK43" s="47">
        <f>税!W4</f>
        <v>4897780</v>
      </c>
      <c r="AL43" s="47">
        <f>税!X4</f>
        <v>4462249</v>
      </c>
      <c r="AM43" s="47">
        <f>税!Y4</f>
        <v>4806996</v>
      </c>
      <c r="AN43" s="47">
        <f>税!Z4</f>
        <v>4634460</v>
      </c>
      <c r="AO43" s="47">
        <f>税!AA4</f>
        <v>4877835</v>
      </c>
      <c r="AP43" s="47">
        <f>税!AB4</f>
        <v>4865257</v>
      </c>
      <c r="AQ43" s="47">
        <f>税!AC4</f>
        <v>4856586</v>
      </c>
      <c r="AR43" s="47">
        <f>税!AD4</f>
        <v>5114175</v>
      </c>
      <c r="AS43" s="47">
        <f>税!AE4</f>
        <v>5193690</v>
      </c>
      <c r="AT43" s="47">
        <f>税!AF4</f>
        <v>5121546</v>
      </c>
    </row>
    <row r="44" spans="13:46" x14ac:dyDescent="0.2">
      <c r="P44" t="s">
        <v>143</v>
      </c>
      <c r="Q44">
        <f>税!B9</f>
        <v>3781428</v>
      </c>
      <c r="R44" s="47">
        <f>税!D9</f>
        <v>5179424</v>
      </c>
      <c r="S44" s="47">
        <f>税!E9</f>
        <v>5688257</v>
      </c>
      <c r="T44" s="47">
        <f>税!F9</f>
        <v>6180197</v>
      </c>
      <c r="U44" s="47">
        <f>税!G9</f>
        <v>6544096</v>
      </c>
      <c r="V44" s="47">
        <f>税!H9</f>
        <v>6633951</v>
      </c>
      <c r="W44" s="47">
        <f>税!I9</f>
        <v>6822438</v>
      </c>
      <c r="X44" s="47">
        <f>税!J9</f>
        <v>6673749</v>
      </c>
      <c r="Y44" s="47">
        <f>税!K9</f>
        <v>6778688</v>
      </c>
      <c r="Z44" s="47">
        <f>税!L9</f>
        <v>6993708</v>
      </c>
      <c r="AA44" s="47">
        <f>税!M9</f>
        <v>6724799</v>
      </c>
      <c r="AB44" s="47">
        <f>税!N9</f>
        <v>6783894</v>
      </c>
      <c r="AC44" s="47">
        <f>税!O9</f>
        <v>6702332</v>
      </c>
      <c r="AD44" s="47">
        <f>税!P9</f>
        <v>6394315</v>
      </c>
      <c r="AE44" s="47">
        <f>税!Q9</f>
        <v>6339293</v>
      </c>
      <c r="AF44" s="47">
        <f>税!R9</f>
        <v>6410821</v>
      </c>
      <c r="AG44" s="47">
        <f>税!S9</f>
        <v>6256851</v>
      </c>
      <c r="AH44" s="47">
        <f>税!T9</f>
        <v>6492770</v>
      </c>
      <c r="AI44" s="47">
        <f>税!U9</f>
        <v>6668136</v>
      </c>
      <c r="AJ44" s="47">
        <f>税!V9</f>
        <v>6619536</v>
      </c>
      <c r="AK44" s="47">
        <f>税!W9</f>
        <v>6543978</v>
      </c>
      <c r="AL44" s="47">
        <f>税!X9</f>
        <v>6536558</v>
      </c>
      <c r="AM44" s="47">
        <f>税!Y9</f>
        <v>6040080</v>
      </c>
      <c r="AN44" s="47">
        <f>税!Z9</f>
        <v>6000108</v>
      </c>
      <c r="AO44" s="47">
        <f>税!AA9</f>
        <v>6134437</v>
      </c>
      <c r="AP44" s="47">
        <f>税!AB9</f>
        <v>6060687</v>
      </c>
      <c r="AQ44" s="47">
        <f>税!AC9</f>
        <v>6259062</v>
      </c>
      <c r="AR44" s="47">
        <f>税!AD9</f>
        <v>6310031</v>
      </c>
      <c r="AS44" s="47">
        <f>税!AE9</f>
        <v>6238052</v>
      </c>
      <c r="AT44" s="47">
        <f>税!AF9</f>
        <v>6284918</v>
      </c>
    </row>
    <row r="45" spans="13:46" x14ac:dyDescent="0.2">
      <c r="P45" t="s">
        <v>144</v>
      </c>
      <c r="Q45">
        <f>税!B12</f>
        <v>298110</v>
      </c>
      <c r="R45" s="47">
        <f>税!D12</f>
        <v>433896</v>
      </c>
      <c r="S45" s="47">
        <f>税!E12</f>
        <v>438979</v>
      </c>
      <c r="T45" s="47">
        <f>税!F12</f>
        <v>432637</v>
      </c>
      <c r="U45" s="47">
        <f>税!G12</f>
        <v>441087</v>
      </c>
      <c r="V45" s="47">
        <f>税!H12</f>
        <v>442537</v>
      </c>
      <c r="W45" s="47">
        <f>税!I12</f>
        <v>456873</v>
      </c>
      <c r="X45" s="47">
        <f>税!J12</f>
        <v>557121</v>
      </c>
      <c r="Y45" s="47">
        <f>税!K12</f>
        <v>562933</v>
      </c>
      <c r="Z45" s="47">
        <f>税!L12</f>
        <v>607255</v>
      </c>
      <c r="AA45" s="47">
        <f>税!M12</f>
        <v>603253</v>
      </c>
      <c r="AB45" s="47">
        <f>税!N12</f>
        <v>586077</v>
      </c>
      <c r="AC45" s="47">
        <f>税!O12</f>
        <v>579464</v>
      </c>
      <c r="AD45" s="47">
        <f>税!P12</f>
        <v>602605</v>
      </c>
      <c r="AE45" s="47">
        <f>税!Q12</f>
        <v>614872</v>
      </c>
      <c r="AF45" s="47">
        <f>税!R12</f>
        <v>597190</v>
      </c>
      <c r="AG45" s="47">
        <f>税!S12</f>
        <v>611570</v>
      </c>
      <c r="AH45" s="47">
        <f>税!T12</f>
        <v>609826</v>
      </c>
      <c r="AI45" s="47">
        <f>税!U12</f>
        <v>580961</v>
      </c>
      <c r="AJ45" s="47">
        <f>税!V12</f>
        <v>545200</v>
      </c>
      <c r="AK45" s="47">
        <f>税!W12</f>
        <v>559861</v>
      </c>
      <c r="AL45" s="47">
        <f>税!X12</f>
        <v>653778</v>
      </c>
      <c r="AM45" s="47">
        <f>税!Y12</f>
        <v>642384</v>
      </c>
      <c r="AN45" s="47">
        <f>税!Z12</f>
        <v>698671</v>
      </c>
      <c r="AO45" s="47">
        <f>税!AA12</f>
        <v>673702</v>
      </c>
      <c r="AP45" s="47">
        <f>税!AB12</f>
        <v>665418</v>
      </c>
      <c r="AQ45" s="47">
        <f>税!AC12</f>
        <v>646620</v>
      </c>
      <c r="AR45" s="47">
        <f>税!AD12</f>
        <v>613541</v>
      </c>
      <c r="AS45" s="47">
        <f>税!AE12</f>
        <v>617585</v>
      </c>
      <c r="AT45" s="47">
        <f>税!AF12</f>
        <v>629119</v>
      </c>
    </row>
    <row r="46" spans="13:46" x14ac:dyDescent="0.2">
      <c r="P46" t="s">
        <v>141</v>
      </c>
      <c r="Q46">
        <f>税!B22</f>
        <v>8741515</v>
      </c>
      <c r="R46" s="47">
        <f>税!D22</f>
        <v>11277552</v>
      </c>
      <c r="S46" s="47">
        <f>税!E22</f>
        <v>12063040</v>
      </c>
      <c r="T46" s="47">
        <f>税!F22</f>
        <v>12303904</v>
      </c>
      <c r="U46" s="47">
        <f>税!G22</f>
        <v>11984215</v>
      </c>
      <c r="V46" s="47">
        <f>税!H22</f>
        <v>12362014</v>
      </c>
      <c r="W46" s="47">
        <f>税!I22</f>
        <v>12824451</v>
      </c>
      <c r="X46" s="47">
        <f>税!J22</f>
        <v>13559555</v>
      </c>
      <c r="Y46" s="47">
        <f>税!K22</f>
        <v>12957290</v>
      </c>
      <c r="Z46" s="47">
        <f>税!L22</f>
        <v>12908176</v>
      </c>
      <c r="AA46" s="47">
        <f>税!M22</f>
        <v>12626610</v>
      </c>
      <c r="AB46" s="47">
        <f>税!N22</f>
        <v>12622177</v>
      </c>
      <c r="AC46" s="47">
        <f>税!O22</f>
        <v>12223892</v>
      </c>
      <c r="AD46" s="47">
        <f>税!P22</f>
        <v>12105613</v>
      </c>
      <c r="AE46" s="47">
        <f>税!Q22</f>
        <v>12358268</v>
      </c>
      <c r="AF46" s="47">
        <f>税!R22</f>
        <v>12781216</v>
      </c>
      <c r="AG46" s="47">
        <f>税!S22</f>
        <v>14016103</v>
      </c>
      <c r="AH46" s="47">
        <f>税!T22</f>
        <v>15273068</v>
      </c>
      <c r="AI46" s="47">
        <f>税!U22</f>
        <v>14742665</v>
      </c>
      <c r="AJ46" s="47">
        <f>税!V22</f>
        <v>12810670</v>
      </c>
      <c r="AK46" s="47">
        <f>税!W22</f>
        <v>12917601</v>
      </c>
      <c r="AL46" s="47">
        <f>税!X22</f>
        <v>12577498</v>
      </c>
      <c r="AM46" s="47">
        <f>税!Y22</f>
        <v>12352702</v>
      </c>
      <c r="AN46" s="47">
        <f>税!Z22</f>
        <v>12194418</v>
      </c>
      <c r="AO46" s="47">
        <f>税!AA22</f>
        <v>12565806</v>
      </c>
      <c r="AP46" s="47">
        <f>税!AB22</f>
        <v>12464931</v>
      </c>
      <c r="AQ46" s="47">
        <f>税!AC22</f>
        <v>12687427</v>
      </c>
      <c r="AR46" s="47">
        <f>税!AD22</f>
        <v>12987701</v>
      </c>
      <c r="AS46" s="47">
        <f>税!AE22</f>
        <v>12995430</v>
      </c>
      <c r="AT46" s="47">
        <f>税!AF22</f>
        <v>13001797</v>
      </c>
    </row>
    <row r="79" spans="13:13" x14ac:dyDescent="0.2">
      <c r="M79" s="39" t="str">
        <f>財政指標!$L$1</f>
        <v>真岡市</v>
      </c>
    </row>
    <row r="81" spans="16:46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０２(H14)</v>
      </c>
      <c r="AD81" t="str">
        <f>'歳出（性質別）'!P3</f>
        <v>０３(H15)</v>
      </c>
      <c r="AE81" t="str">
        <f>'歳出（性質別）'!Q3</f>
        <v>０４(H16)</v>
      </c>
      <c r="AF81" t="str">
        <f>'歳出（性質別）'!R3</f>
        <v>０５(H17)</v>
      </c>
      <c r="AG81" t="str">
        <f>'歳出（性質別）'!S3</f>
        <v>０６(H18)</v>
      </c>
      <c r="AH81" t="str">
        <f>'歳出（性質別）'!T3</f>
        <v>０７(H19)</v>
      </c>
      <c r="AI81" t="str">
        <f>'歳出（性質別）'!U3</f>
        <v>０８(H20)</v>
      </c>
      <c r="AJ81" t="str">
        <f>'歳出（性質別）'!V3</f>
        <v>０９(H21)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１2(H24)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１６(H28)</v>
      </c>
      <c r="AR81" t="str">
        <f>'歳出（性質別）'!AD3</f>
        <v>１７(H29)</v>
      </c>
      <c r="AS81" t="str">
        <f>'歳出（性質別）'!AE3</f>
        <v>１８(H30)</v>
      </c>
      <c r="AT81" t="str">
        <f>'歳出（性質別）'!AF3</f>
        <v>１９(R１)</v>
      </c>
    </row>
    <row r="82" spans="16:46" x14ac:dyDescent="0.2">
      <c r="P82" t="s">
        <v>147</v>
      </c>
      <c r="Q82">
        <f>'歳出（性質別）'!B4</f>
        <v>2805118</v>
      </c>
      <c r="R82" s="47">
        <f>'歳出（性質別）'!D4</f>
        <v>4395695</v>
      </c>
      <c r="S82" s="47">
        <f>'歳出（性質別）'!E4</f>
        <v>4751675</v>
      </c>
      <c r="T82" s="47">
        <f>'歳出（性質別）'!F4</f>
        <v>4995509</v>
      </c>
      <c r="U82" s="47">
        <f>'歳出（性質別）'!G4</f>
        <v>5062901</v>
      </c>
      <c r="V82" s="47">
        <f>'歳出（性質別）'!H4</f>
        <v>5239872</v>
      </c>
      <c r="W82" s="47">
        <f>'歳出（性質別）'!I4</f>
        <v>5366100</v>
      </c>
      <c r="X82" s="47">
        <f>'歳出（性質別）'!J4</f>
        <v>5497970</v>
      </c>
      <c r="Y82" s="47">
        <f>'歳出（性質別）'!K4</f>
        <v>5596513</v>
      </c>
      <c r="Z82" s="47">
        <f>'歳出（性質別）'!L4</f>
        <v>5602095</v>
      </c>
      <c r="AA82" s="47">
        <f>'歳出（性質別）'!M4</f>
        <v>5474608</v>
      </c>
      <c r="AB82" s="47">
        <f>'歳出（性質別）'!N4</f>
        <v>5428228</v>
      </c>
      <c r="AC82" s="47">
        <f>'歳出（性質別）'!O4</f>
        <v>5206326</v>
      </c>
      <c r="AD82" s="47">
        <f>'歳出（性質別）'!P4</f>
        <v>5072005</v>
      </c>
      <c r="AE82" s="47">
        <f>'歳出（性質別）'!Q4</f>
        <v>4961532</v>
      </c>
      <c r="AF82" s="47">
        <f>'歳出（性質別）'!R4</f>
        <v>4836998</v>
      </c>
      <c r="AG82" s="47">
        <f>'歳出（性質別）'!S4</f>
        <v>4602527</v>
      </c>
      <c r="AH82" s="47">
        <f>'歳出（性質別）'!T4</f>
        <v>4471303</v>
      </c>
      <c r="AI82" s="47">
        <f>'歳出（性質別）'!U4</f>
        <v>4310882</v>
      </c>
      <c r="AJ82" s="47">
        <f>'歳出（性質別）'!V4</f>
        <v>4043292</v>
      </c>
      <c r="AK82" s="47">
        <f>'歳出（性質別）'!W4</f>
        <v>3999149</v>
      </c>
      <c r="AL82" s="47">
        <f>'歳出（性質別）'!X4</f>
        <v>3841323</v>
      </c>
      <c r="AM82" s="47">
        <f>'歳出（性質別）'!Y4</f>
        <v>3868336</v>
      </c>
      <c r="AN82" s="47">
        <f>'歳出（性質別）'!Z4</f>
        <v>3720165</v>
      </c>
      <c r="AO82" s="47">
        <f>'歳出（性質別）'!AA4</f>
        <v>3937130</v>
      </c>
      <c r="AP82" s="47">
        <f>'歳出（性質別）'!AB4</f>
        <v>3890419</v>
      </c>
      <c r="AQ82" s="47">
        <f>'歳出（性質別）'!AC4</f>
        <v>3872890</v>
      </c>
      <c r="AR82" s="47">
        <f>'歳出（性質別）'!AD4</f>
        <v>3885620</v>
      </c>
      <c r="AS82" s="47">
        <f>'歳出（性質別）'!AE4</f>
        <v>3909109</v>
      </c>
      <c r="AT82" s="47">
        <f>'歳出（性質別）'!AF4</f>
        <v>4020341</v>
      </c>
    </row>
    <row r="83" spans="16:46" x14ac:dyDescent="0.2">
      <c r="P83" t="s">
        <v>148</v>
      </c>
      <c r="Q83">
        <f>'歳出（性質別）'!B6</f>
        <v>675435</v>
      </c>
      <c r="R83" s="47">
        <f>'歳出（性質別）'!D6</f>
        <v>757638</v>
      </c>
      <c r="S83" s="47">
        <f>'歳出（性質別）'!E6</f>
        <v>880844</v>
      </c>
      <c r="T83" s="47">
        <f>'歳出（性質別）'!F6</f>
        <v>911603</v>
      </c>
      <c r="U83" s="47">
        <f>'歳出（性質別）'!G6</f>
        <v>900339</v>
      </c>
      <c r="V83" s="47">
        <f>'歳出（性質別）'!H6</f>
        <v>934126</v>
      </c>
      <c r="W83" s="47">
        <f>'歳出（性質別）'!I6</f>
        <v>968138</v>
      </c>
      <c r="X83" s="47">
        <f>'歳出（性質別）'!J6</f>
        <v>1090117</v>
      </c>
      <c r="Y83" s="47">
        <f>'歳出（性質別）'!K6</f>
        <v>1276243</v>
      </c>
      <c r="Z83" s="47">
        <f>'歳出（性質別）'!L6</f>
        <v>1347609</v>
      </c>
      <c r="AA83" s="47">
        <f>'歳出（性質別）'!M6</f>
        <v>1075678</v>
      </c>
      <c r="AB83" s="47">
        <f>'歳出（性質別）'!N6</f>
        <v>1264067</v>
      </c>
      <c r="AC83" s="47">
        <f>'歳出（性質別）'!O6</f>
        <v>1429276</v>
      </c>
      <c r="AD83" s="47">
        <f>'歳出（性質別）'!P6</f>
        <v>1694544</v>
      </c>
      <c r="AE83" s="47">
        <f>'歳出（性質別）'!Q6</f>
        <v>1851082</v>
      </c>
      <c r="AF83" s="47">
        <f>'歳出（性質別）'!R6</f>
        <v>1929043</v>
      </c>
      <c r="AG83" s="47">
        <f>'歳出（性質別）'!S6</f>
        <v>2065788</v>
      </c>
      <c r="AH83" s="47">
        <f>'歳出（性質別）'!T6</f>
        <v>2401745</v>
      </c>
      <c r="AI83" s="47">
        <f>'歳出（性質別）'!U6</f>
        <v>2812708</v>
      </c>
      <c r="AJ83" s="47">
        <f>'歳出（性質別）'!V6</f>
        <v>3491909</v>
      </c>
      <c r="AK83" s="47">
        <f>'歳出（性質別）'!W6</f>
        <v>4778057</v>
      </c>
      <c r="AL83" s="47">
        <f>'歳出（性質別）'!X6</f>
        <v>5071909</v>
      </c>
      <c r="AM83" s="47">
        <f>'歳出（性質別）'!Y6</f>
        <v>5097396</v>
      </c>
      <c r="AN83" s="47">
        <f>'歳出（性質別）'!Z6</f>
        <v>5269194</v>
      </c>
      <c r="AO83" s="47">
        <f>'歳出（性質別）'!AA6</f>
        <v>5650538</v>
      </c>
      <c r="AP83" s="47">
        <f>'歳出（性質別）'!AB6</f>
        <v>6075303</v>
      </c>
      <c r="AQ83" s="47">
        <f>'歳出（性質別）'!AC6</f>
        <v>6784482</v>
      </c>
      <c r="AR83" s="47">
        <f>'歳出（性質別）'!AD6</f>
        <v>6723771</v>
      </c>
      <c r="AS83" s="47">
        <f>'歳出（性質別）'!AE6</f>
        <v>6748068</v>
      </c>
      <c r="AT83" s="47">
        <f>'歳出（性質別）'!AF6</f>
        <v>7029540</v>
      </c>
    </row>
    <row r="84" spans="16:46" x14ac:dyDescent="0.2">
      <c r="P84" t="s">
        <v>149</v>
      </c>
      <c r="Q84">
        <f>'歳出（性質別）'!B7</f>
        <v>1184887</v>
      </c>
      <c r="R84" s="47">
        <f>'歳出（性質別）'!D7</f>
        <v>1571393</v>
      </c>
      <c r="S84" s="47">
        <f>'歳出（性質別）'!E7</f>
        <v>1582116</v>
      </c>
      <c r="T84" s="47">
        <f>'歳出（性質別）'!F7</f>
        <v>1694607</v>
      </c>
      <c r="U84" s="47">
        <f>'歳出（性質別）'!G7</f>
        <v>1745463</v>
      </c>
      <c r="V84" s="47">
        <f>'歳出（性質別）'!H7</f>
        <v>1902695</v>
      </c>
      <c r="W84" s="47">
        <f>'歳出（性質別）'!I7</f>
        <v>2063856</v>
      </c>
      <c r="X84" s="47">
        <f>'歳出（性質別）'!J7</f>
        <v>2198644</v>
      </c>
      <c r="Y84" s="47">
        <f>'歳出（性質別）'!K7</f>
        <v>2557714</v>
      </c>
      <c r="Z84" s="47">
        <f>'歳出（性質別）'!L7</f>
        <v>2632537</v>
      </c>
      <c r="AA84" s="47">
        <f>'歳出（性質別）'!M7</f>
        <v>2827332</v>
      </c>
      <c r="AB84" s="47">
        <f>'歳出（性質別）'!N7</f>
        <v>2863738</v>
      </c>
      <c r="AC84" s="47">
        <f>'歳出（性質別）'!O7</f>
        <v>3033004</v>
      </c>
      <c r="AD84" s="47">
        <f>'歳出（性質別）'!P7</f>
        <v>3029912</v>
      </c>
      <c r="AE84" s="47">
        <f>'歳出（性質別）'!Q7</f>
        <v>3024072</v>
      </c>
      <c r="AF84" s="47">
        <f>'歳出（性質別）'!R7</f>
        <v>2863440</v>
      </c>
      <c r="AG84" s="47">
        <f>'歳出（性質別）'!S7</f>
        <v>2765143</v>
      </c>
      <c r="AH84" s="47">
        <f>'歳出（性質別）'!T7</f>
        <v>2895670</v>
      </c>
      <c r="AI84" s="47">
        <f>'歳出（性質別）'!U7</f>
        <v>3042296</v>
      </c>
      <c r="AJ84" s="47">
        <f>'歳出（性質別）'!V7</f>
        <v>2865403</v>
      </c>
      <c r="AK84" s="47">
        <f>'歳出（性質別）'!W7</f>
        <v>2728453</v>
      </c>
      <c r="AL84" s="47">
        <f>'歳出（性質別）'!X7</f>
        <v>2678203</v>
      </c>
      <c r="AM84" s="47">
        <f>'歳出（性質別）'!Y7</f>
        <v>2629598</v>
      </c>
      <c r="AN84" s="47">
        <f>'歳出（性質別）'!Z7</f>
        <v>2564307</v>
      </c>
      <c r="AO84" s="47">
        <f>'歳出（性質別）'!AA7</f>
        <v>2382409</v>
      </c>
      <c r="AP84" s="47">
        <f>'歳出（性質別）'!AB7</f>
        <v>2414913</v>
      </c>
      <c r="AQ84" s="47">
        <f>'歳出（性質別）'!AC7</f>
        <v>2498154</v>
      </c>
      <c r="AR84" s="47">
        <f>'歳出（性質別）'!AD7</f>
        <v>2493577</v>
      </c>
      <c r="AS84" s="47">
        <f>'歳出（性質別）'!AE7</f>
        <v>2442204</v>
      </c>
      <c r="AT84" s="47">
        <f>'歳出（性質別）'!AF7</f>
        <v>2347235</v>
      </c>
    </row>
    <row r="85" spans="16:46" x14ac:dyDescent="0.2">
      <c r="P85" t="s">
        <v>150</v>
      </c>
      <c r="Q85">
        <f>'歳出（性質別）'!B10</f>
        <v>1386027</v>
      </c>
      <c r="R85" s="47">
        <f>'歳出（性質別）'!D10</f>
        <v>2200272</v>
      </c>
      <c r="S85" s="47">
        <f>'歳出（性質別）'!E10</f>
        <v>2375909</v>
      </c>
      <c r="T85" s="47">
        <f>'歳出（性質別）'!F10</f>
        <v>2698097</v>
      </c>
      <c r="U85" s="47">
        <f>'歳出（性質別）'!G10</f>
        <v>2735532</v>
      </c>
      <c r="V85" s="47">
        <f>'歳出（性質別）'!H10</f>
        <v>2999462</v>
      </c>
      <c r="W85" s="47">
        <f>'歳出（性質別）'!I10</f>
        <v>3080127</v>
      </c>
      <c r="X85" s="47">
        <f>'歳出（性質別）'!J10</f>
        <v>3329959</v>
      </c>
      <c r="Y85" s="47">
        <f>'歳出（性質別）'!K10</f>
        <v>3437766</v>
      </c>
      <c r="Z85" s="47">
        <f>'歳出（性質別）'!L10</f>
        <v>3538356</v>
      </c>
      <c r="AA85" s="47">
        <f>'歳出（性質別）'!M10</f>
        <v>3481266</v>
      </c>
      <c r="AB85" s="47">
        <f>'歳出（性質別）'!N10</f>
        <v>3534041</v>
      </c>
      <c r="AC85" s="47">
        <f>'歳出（性質別）'!O10</f>
        <v>3429422</v>
      </c>
      <c r="AD85" s="47">
        <f>'歳出（性質別）'!P10</f>
        <v>3372054</v>
      </c>
      <c r="AE85" s="47">
        <f>'歳出（性質別）'!Q10</f>
        <v>3376037</v>
      </c>
      <c r="AF85" s="47">
        <f>'歳出（性質別）'!R10</f>
        <v>3218344</v>
      </c>
      <c r="AG85" s="47">
        <f>'歳出（性質別）'!S10</f>
        <v>3092622</v>
      </c>
      <c r="AH85" s="47">
        <f>'歳出（性質別）'!T10</f>
        <v>3303676</v>
      </c>
      <c r="AI85" s="47">
        <f>'歳出（性質別）'!U10</f>
        <v>3536736</v>
      </c>
      <c r="AJ85" s="47">
        <f>'歳出（性質別）'!V10</f>
        <v>3528724</v>
      </c>
      <c r="AK85" s="47">
        <f>'歳出（性質別）'!W10</f>
        <v>3543593</v>
      </c>
      <c r="AL85" s="47">
        <f>'歳出（性質別）'!X10</f>
        <v>3897769</v>
      </c>
      <c r="AM85" s="47">
        <f>'歳出（性質別）'!Y10</f>
        <v>3688469</v>
      </c>
      <c r="AN85" s="47">
        <f>'歳出（性質別）'!Z10</f>
        <v>3730567</v>
      </c>
      <c r="AO85" s="47">
        <f>'歳出（性質別）'!AA10</f>
        <v>3753706</v>
      </c>
      <c r="AP85" s="47">
        <f>'歳出（性質別）'!AB10</f>
        <v>3876249</v>
      </c>
      <c r="AQ85" s="47">
        <f>'歳出（性質別）'!AC10</f>
        <v>3820764</v>
      </c>
      <c r="AR85" s="47">
        <f>'歳出（性質別）'!AD10</f>
        <v>3872200</v>
      </c>
      <c r="AS85" s="47">
        <f>'歳出（性質別）'!AE10</f>
        <v>4322004</v>
      </c>
      <c r="AT85" s="47">
        <f>'歳出（性質別）'!AF10</f>
        <v>4757934</v>
      </c>
    </row>
    <row r="86" spans="16:46" x14ac:dyDescent="0.2">
      <c r="P86" t="s">
        <v>151</v>
      </c>
      <c r="Q86">
        <f>'歳出（性質別）'!B11</f>
        <v>151089</v>
      </c>
      <c r="R86" s="47">
        <f>'歳出（性質別）'!D11</f>
        <v>352987</v>
      </c>
      <c r="S86" s="47">
        <f>'歳出（性質別）'!E11</f>
        <v>241925</v>
      </c>
      <c r="T86" s="47">
        <f>'歳出（性質別）'!F11</f>
        <v>287504</v>
      </c>
      <c r="U86" s="47">
        <f>'歳出（性質別）'!G11</f>
        <v>266737</v>
      </c>
      <c r="V86" s="47">
        <f>'歳出（性質別）'!H11</f>
        <v>277583</v>
      </c>
      <c r="W86" s="47">
        <f>'歳出（性質別）'!I11</f>
        <v>306670</v>
      </c>
      <c r="X86" s="47">
        <f>'歳出（性質別）'!J11</f>
        <v>327016</v>
      </c>
      <c r="Y86" s="47">
        <f>'歳出（性質別）'!K11</f>
        <v>311436</v>
      </c>
      <c r="Z86" s="47">
        <f>'歳出（性質別）'!L11</f>
        <v>261229</v>
      </c>
      <c r="AA86" s="47">
        <f>'歳出（性質別）'!M11</f>
        <v>232147</v>
      </c>
      <c r="AB86" s="47">
        <f>'歳出（性質別）'!N11</f>
        <v>231598</v>
      </c>
      <c r="AC86" s="47">
        <f>'歳出（性質別）'!O11</f>
        <v>225450</v>
      </c>
      <c r="AD86" s="47">
        <f>'歳出（性質別）'!P11</f>
        <v>210898</v>
      </c>
      <c r="AE86" s="47">
        <f>'歳出（性質別）'!Q11</f>
        <v>208866</v>
      </c>
      <c r="AF86" s="47">
        <f>'歳出（性質別）'!R11</f>
        <v>216190</v>
      </c>
      <c r="AG86" s="47">
        <f>'歳出（性質別）'!S11</f>
        <v>215754</v>
      </c>
      <c r="AH86" s="47">
        <f>'歳出（性質別）'!T11</f>
        <v>255936</v>
      </c>
      <c r="AI86" s="47">
        <f>'歳出（性質別）'!U11</f>
        <v>371499</v>
      </c>
      <c r="AJ86" s="47">
        <f>'歳出（性質別）'!V11</f>
        <v>418745</v>
      </c>
      <c r="AK86" s="47">
        <f>'歳出（性質別）'!W11</f>
        <v>351700</v>
      </c>
      <c r="AL86" s="47">
        <f>'歳出（性質別）'!X11</f>
        <v>298984</v>
      </c>
      <c r="AM86" s="47">
        <f>'歳出（性質別）'!Y11</f>
        <v>274042</v>
      </c>
      <c r="AN86" s="47">
        <f>'歳出（性質別）'!Z11</f>
        <v>315910</v>
      </c>
      <c r="AO86" s="47">
        <f>'歳出（性質別）'!AA11</f>
        <v>219996</v>
      </c>
      <c r="AP86" s="47">
        <f>'歳出（性質別）'!AB11</f>
        <v>168927</v>
      </c>
      <c r="AQ86" s="47">
        <f>'歳出（性質別）'!AC11</f>
        <v>183712</v>
      </c>
      <c r="AR86" s="47">
        <f>'歳出（性質別）'!AD11</f>
        <v>193470</v>
      </c>
      <c r="AS86" s="47">
        <f>'歳出（性質別）'!AE11</f>
        <v>251860</v>
      </c>
      <c r="AT86" s="47">
        <f>'歳出（性質別）'!AF11</f>
        <v>252485</v>
      </c>
    </row>
    <row r="87" spans="16:46" x14ac:dyDescent="0.2">
      <c r="P87" t="s">
        <v>152</v>
      </c>
      <c r="Q87">
        <f>'歳出（性質別）'!B16</f>
        <v>993764</v>
      </c>
      <c r="R87" s="47">
        <f>'歳出（性質別）'!D16</f>
        <v>1791593</v>
      </c>
      <c r="S87" s="47">
        <f>'歳出（性質別）'!E16</f>
        <v>2016930</v>
      </c>
      <c r="T87" s="47">
        <f>'歳出（性質別）'!F16</f>
        <v>2146096</v>
      </c>
      <c r="U87" s="47">
        <f>'歳出（性質別）'!G16</f>
        <v>2374131</v>
      </c>
      <c r="V87" s="47">
        <f>'歳出（性質別）'!H16</f>
        <v>2618911</v>
      </c>
      <c r="W87" s="47">
        <f>'歳出（性質別）'!I16</f>
        <v>3327919</v>
      </c>
      <c r="X87" s="47">
        <f>'歳出（性質別）'!J16</f>
        <v>3313449</v>
      </c>
      <c r="Y87" s="47">
        <f>'歳出（性質別）'!K16</f>
        <v>3305553</v>
      </c>
      <c r="Z87" s="47">
        <f>'歳出（性質別）'!L16</f>
        <v>3016142</v>
      </c>
      <c r="AA87" s="47">
        <f>'歳出（性質別）'!M16</f>
        <v>3465430</v>
      </c>
      <c r="AB87" s="47">
        <f>'歳出（性質別）'!N16</f>
        <v>3274502</v>
      </c>
      <c r="AC87" s="47">
        <f>'歳出（性質別）'!O16</f>
        <v>2618899</v>
      </c>
      <c r="AD87" s="47">
        <f>'歳出（性質別）'!P16</f>
        <v>2498020</v>
      </c>
      <c r="AE87" s="47">
        <f>'歳出（性質別）'!Q16</f>
        <v>2385319</v>
      </c>
      <c r="AF87" s="47">
        <f>'歳出（性質別）'!R16</f>
        <v>2222021</v>
      </c>
      <c r="AG87" s="47">
        <f>'歳出（性質別）'!S16</f>
        <v>2108707</v>
      </c>
      <c r="AH87" s="47">
        <f>'歳出（性質別）'!T16</f>
        <v>2374661</v>
      </c>
      <c r="AI87" s="47">
        <f>'歳出（性質別）'!U16</f>
        <v>3184083</v>
      </c>
      <c r="AJ87" s="47">
        <f>'歳出（性質別）'!V16</f>
        <v>3392199</v>
      </c>
      <c r="AK87" s="47">
        <f>'歳出（性質別）'!W16</f>
        <v>3469114</v>
      </c>
      <c r="AL87" s="47">
        <f>'歳出（性質別）'!X16</f>
        <v>3108373</v>
      </c>
      <c r="AM87" s="47">
        <f>'歳出（性質別）'!Y16</f>
        <v>3034378</v>
      </c>
      <c r="AN87" s="47">
        <f>'歳出（性質別）'!Z16</f>
        <v>2904004</v>
      </c>
      <c r="AO87" s="47">
        <f>'歳出（性質別）'!AA16</f>
        <v>2777660</v>
      </c>
      <c r="AP87" s="47">
        <f>'歳出（性質別）'!AB16</f>
        <v>2754429</v>
      </c>
      <c r="AQ87" s="47">
        <f>'歳出（性質別）'!AC16</f>
        <v>2668126</v>
      </c>
      <c r="AR87" s="47">
        <f>'歳出（性質別）'!AD16</f>
        <v>2462722</v>
      </c>
      <c r="AS87" s="47">
        <f>'歳出（性質別）'!AE16</f>
        <v>2348422</v>
      </c>
      <c r="AT87" s="47">
        <f>'歳出（性質別）'!AF16</f>
        <v>2215647</v>
      </c>
    </row>
    <row r="88" spans="16:46" x14ac:dyDescent="0.2">
      <c r="P88" t="s">
        <v>154</v>
      </c>
      <c r="Q88">
        <f>'歳出（性質別）'!B18</f>
        <v>5044797</v>
      </c>
      <c r="R88" s="47">
        <f>'歳出（性質別）'!D18</f>
        <v>6441717</v>
      </c>
      <c r="S88" s="47">
        <f>'歳出（性質別）'!E18</f>
        <v>8027721</v>
      </c>
      <c r="T88" s="47">
        <f>'歳出（性質別）'!F18</f>
        <v>7992110</v>
      </c>
      <c r="U88" s="47">
        <f>'歳出（性質別）'!G18</f>
        <v>6099605</v>
      </c>
      <c r="V88" s="47">
        <f>'歳出（性質別）'!H18</f>
        <v>7948074</v>
      </c>
      <c r="W88" s="47">
        <f>'歳出（性質別）'!I18</f>
        <v>7628226</v>
      </c>
      <c r="X88" s="47">
        <f>'歳出（性質別）'!J18</f>
        <v>8817717</v>
      </c>
      <c r="Y88" s="47">
        <f>'歳出（性質別）'!K18</f>
        <v>7139332</v>
      </c>
      <c r="Z88" s="47">
        <f>'歳出（性質別）'!L18</f>
        <v>8543290</v>
      </c>
      <c r="AA88" s="47">
        <f>'歳出（性質別）'!M18</f>
        <v>6621722</v>
      </c>
      <c r="AB88" s="47">
        <f>'歳出（性質別）'!N18</f>
        <v>5139570</v>
      </c>
      <c r="AC88" s="47">
        <f>'歳出（性質別）'!O18</f>
        <v>5483331</v>
      </c>
      <c r="AD88" s="47">
        <f>'歳出（性質別）'!P18</f>
        <v>4460142</v>
      </c>
      <c r="AE88" s="47">
        <f>'歳出（性質別）'!Q18</f>
        <v>4083143</v>
      </c>
      <c r="AF88" s="47">
        <f>'歳出（性質別）'!R18</f>
        <v>3691702</v>
      </c>
      <c r="AG88" s="47">
        <f>'歳出（性質別）'!S18</f>
        <v>4491274</v>
      </c>
      <c r="AH88" s="47">
        <f>'歳出（性質別）'!T18</f>
        <v>4691709</v>
      </c>
      <c r="AI88" s="47">
        <f>'歳出（性質別）'!U18</f>
        <v>6310906</v>
      </c>
      <c r="AJ88" s="47">
        <f>'歳出（性質別）'!V18</f>
        <v>3726334</v>
      </c>
      <c r="AK88" s="47">
        <f>'歳出（性質別）'!W18</f>
        <v>4248019</v>
      </c>
      <c r="AL88" s="47">
        <f>'歳出（性質別）'!X18</f>
        <v>4463362</v>
      </c>
      <c r="AM88" s="47">
        <f>'歳出（性質別）'!Y18</f>
        <v>5373925</v>
      </c>
      <c r="AN88" s="47">
        <f>'歳出（性質別）'!Z18</f>
        <v>5461366</v>
      </c>
      <c r="AO88" s="47">
        <f>'歳出（性質別）'!AA18</f>
        <v>5211494</v>
      </c>
      <c r="AP88" s="47">
        <f>'歳出（性質別）'!AB18</f>
        <v>3788078</v>
      </c>
      <c r="AQ88" s="47">
        <f>'歳出（性質別）'!AC18</f>
        <v>3814592</v>
      </c>
      <c r="AR88" s="47">
        <f>'歳出（性質別）'!AD18</f>
        <v>4697390</v>
      </c>
      <c r="AS88" s="47">
        <f>'歳出（性質別）'!AE18</f>
        <v>4573064</v>
      </c>
      <c r="AT88" s="47">
        <f>'歳出（性質別）'!AF18</f>
        <v>7963926</v>
      </c>
    </row>
    <row r="89" spans="16:46" x14ac:dyDescent="0.2">
      <c r="P89" t="s">
        <v>153</v>
      </c>
      <c r="Q89">
        <f>'歳出（性質別）'!B23</f>
        <v>16455823</v>
      </c>
      <c r="R89" s="47">
        <f>'歳出（性質別）'!D23</f>
        <v>23262709</v>
      </c>
      <c r="S89" s="47">
        <f>'歳出（性質別）'!E23</f>
        <v>25629968</v>
      </c>
      <c r="T89" s="47">
        <f>'歳出（性質別）'!F23</f>
        <v>26178217</v>
      </c>
      <c r="U89" s="47">
        <f>'歳出（性質別）'!G23</f>
        <v>24779831</v>
      </c>
      <c r="V89" s="47">
        <f>'歳出（性質別）'!H23</f>
        <v>27766554</v>
      </c>
      <c r="W89" s="47">
        <f>'歳出（性質別）'!I23</f>
        <v>28703709</v>
      </c>
      <c r="X89" s="47">
        <f>'歳出（性質別）'!J23</f>
        <v>30474344</v>
      </c>
      <c r="Y89" s="47">
        <f>'歳出（性質別）'!K23</f>
        <v>29291920</v>
      </c>
      <c r="Z89" s="47">
        <f>'歳出（性質別）'!L23</f>
        <v>31429714</v>
      </c>
      <c r="AA89" s="47">
        <f>'歳出（性質別）'!M23</f>
        <v>29601597</v>
      </c>
      <c r="AB89" s="47">
        <f>'歳出（性質別）'!N23</f>
        <v>28326654</v>
      </c>
      <c r="AC89" s="47">
        <f>'歳出（性質別）'!O23</f>
        <v>27580558</v>
      </c>
      <c r="AD89" s="47">
        <f>'歳出（性質別）'!P23</f>
        <v>26808138</v>
      </c>
      <c r="AE89" s="47">
        <f>'歳出（性質別）'!Q23</f>
        <v>25897709</v>
      </c>
      <c r="AF89" s="47">
        <f>'歳出（性質別）'!R23</f>
        <v>25950901</v>
      </c>
      <c r="AG89" s="47">
        <f>'歳出（性質別）'!S23</f>
        <v>26398909</v>
      </c>
      <c r="AH89" s="47">
        <f>'歳出（性質別）'!T23</f>
        <v>27167780</v>
      </c>
      <c r="AI89" s="47">
        <f>'歳出（性質別）'!U23</f>
        <v>30277958</v>
      </c>
      <c r="AJ89" s="47">
        <f>'歳出（性質別）'!V23</f>
        <v>29501283</v>
      </c>
      <c r="AK89" s="47">
        <f>'歳出（性質別）'!W23</f>
        <v>29735664</v>
      </c>
      <c r="AL89" s="47">
        <f>'歳出（性質別）'!X23</f>
        <v>30261497</v>
      </c>
      <c r="AM89" s="47">
        <f>'歳出（性質別）'!Y23</f>
        <v>31365242</v>
      </c>
      <c r="AN89" s="47">
        <f>'歳出（性質別）'!Z23</f>
        <v>32843877</v>
      </c>
      <c r="AO89" s="47">
        <f>'歳出（性質別）'!AA23</f>
        <v>31079916</v>
      </c>
      <c r="AP89" s="47">
        <f>'歳出（性質別）'!AB23</f>
        <v>30981834</v>
      </c>
      <c r="AQ89" s="47">
        <f>'歳出（性質別）'!AC23</f>
        <v>34397248</v>
      </c>
      <c r="AR89" s="47">
        <f>'歳出（性質別）'!AD23</f>
        <v>31883357</v>
      </c>
      <c r="AS89" s="47">
        <f>'歳出（性質別）'!AE23</f>
        <v>31479664</v>
      </c>
      <c r="AT89" s="47">
        <f>'歳出（性質別）'!AF23</f>
        <v>35595430</v>
      </c>
    </row>
    <row r="118" spans="13:46" x14ac:dyDescent="0.2">
      <c r="M118" s="39" t="str">
        <f>財政指標!$L$1</f>
        <v>真岡市</v>
      </c>
    </row>
    <row r="121" spans="13:46" x14ac:dyDescent="0.2">
      <c r="P121">
        <f>'歳出（目的別）'!A3</f>
        <v>0</v>
      </c>
      <c r="Q121" t="str">
        <f>'歳出（目的別）'!B3</f>
        <v>８９（元）</v>
      </c>
      <c r="R121" t="str">
        <f>'歳出（目的別）'!D3</f>
        <v>９１（H3）</v>
      </c>
      <c r="S121" t="str">
        <f>'歳出（目的別）'!E3</f>
        <v>９２（H4）</v>
      </c>
      <c r="T121" t="str">
        <f>'歳出（目的別）'!F3</f>
        <v>９３（H5）</v>
      </c>
      <c r="U121" t="str">
        <f>'歳出（目的別）'!G3</f>
        <v>９４（H6）</v>
      </c>
      <c r="V121" t="str">
        <f>'歳出（目的別）'!H3</f>
        <v>９５（H7）</v>
      </c>
      <c r="W121" t="str">
        <f>'歳出（目的別）'!I3</f>
        <v>９６（H8）</v>
      </c>
      <c r="X121" t="str">
        <f>'歳出（目的別）'!J3</f>
        <v>９７(H9）</v>
      </c>
      <c r="Y121" t="str">
        <f>'歳出（目的別）'!K3</f>
        <v>９８(H10）</v>
      </c>
      <c r="Z121" t="str">
        <f>'歳出（目的別）'!L3</f>
        <v>９９(H11)</v>
      </c>
      <c r="AA121" t="str">
        <f>'歳出（目的別）'!M3</f>
        <v>００(H12)</v>
      </c>
      <c r="AB121" t="str">
        <f>'歳出（目的別）'!N3</f>
        <v>０１(H13)</v>
      </c>
      <c r="AC121" t="str">
        <f>'歳出（目的別）'!O3</f>
        <v>０２(H14)</v>
      </c>
      <c r="AD121" t="str">
        <f>'歳出（目的別）'!P3</f>
        <v>０３(H15)</v>
      </c>
      <c r="AE121" t="str">
        <f>'歳出（目的別）'!Q3</f>
        <v>０４(H16)</v>
      </c>
      <c r="AF121" t="str">
        <f>'歳出（目的別）'!R3</f>
        <v>０５(H17)</v>
      </c>
      <c r="AG121" t="str">
        <f>'歳出（目的別）'!S3</f>
        <v>０６(H18)</v>
      </c>
      <c r="AH121" t="str">
        <f>'歳出（目的別）'!T3</f>
        <v>０７(H19)</v>
      </c>
      <c r="AI121" t="str">
        <f>'歳出（目的別）'!U3</f>
        <v>０８(H20)</v>
      </c>
      <c r="AJ121" t="str">
        <f>'歳出（目的別）'!V3</f>
        <v>０９(H21)</v>
      </c>
      <c r="AK121" t="str">
        <f>'歳出（目的別）'!W3</f>
        <v>１０(H22)</v>
      </c>
      <c r="AL121" t="str">
        <f>'歳出（目的別）'!X3</f>
        <v>１１(H23)</v>
      </c>
      <c r="AM121" t="str">
        <f>'歳出（目的別）'!Y3</f>
        <v>１2(H24)</v>
      </c>
      <c r="AN121" t="str">
        <f>'歳出（目的別）'!Z3</f>
        <v>１３(H25)</v>
      </c>
      <c r="AO121" t="str">
        <f>'歳出（目的別）'!AA3</f>
        <v>１４(H26)</v>
      </c>
      <c r="AP121" t="str">
        <f>'歳出（目的別）'!AB3</f>
        <v>１５(H27)</v>
      </c>
      <c r="AQ121" t="str">
        <f>'歳出（目的別）'!AC3</f>
        <v>１６(H28)</v>
      </c>
      <c r="AR121" t="str">
        <f>'歳出（目的別）'!AD3</f>
        <v>１７(H29)</v>
      </c>
      <c r="AS121" t="str">
        <f>'歳出（目的別）'!AE3</f>
        <v>１８(H30)</v>
      </c>
      <c r="AT121" t="str">
        <f>'歳出（目的別）'!AF3</f>
        <v>１９(R１)</v>
      </c>
    </row>
    <row r="122" spans="13:46" x14ac:dyDescent="0.2">
      <c r="P122" t="s">
        <v>155</v>
      </c>
      <c r="Q122">
        <f>'歳出（目的別）'!B5</f>
        <v>2681698</v>
      </c>
      <c r="R122" s="47">
        <f>'歳出（目的別）'!D5</f>
        <v>3313721</v>
      </c>
      <c r="S122" s="47">
        <f>'歳出（目的別）'!E5</f>
        <v>3415782</v>
      </c>
      <c r="T122" s="47">
        <f>'歳出（目的別）'!F5</f>
        <v>3576840</v>
      </c>
      <c r="U122" s="47">
        <f>'歳出（目的別）'!G5</f>
        <v>3156714</v>
      </c>
      <c r="V122" s="47">
        <f>'歳出（目的別）'!H5</f>
        <v>3703727</v>
      </c>
      <c r="W122" s="47">
        <f>'歳出（目的別）'!I5</f>
        <v>5093425</v>
      </c>
      <c r="X122" s="47">
        <f>'歳出（目的別）'!J5</f>
        <v>4865250</v>
      </c>
      <c r="Y122" s="47">
        <f>'歳出（目的別）'!K5</f>
        <v>3009663</v>
      </c>
      <c r="Z122" s="47">
        <f>'歳出（目的別）'!L5</f>
        <v>3050032</v>
      </c>
      <c r="AA122" s="47">
        <f>'歳出（目的別）'!M5</f>
        <v>3145146</v>
      </c>
      <c r="AB122" s="47">
        <f>'歳出（目的別）'!N5</f>
        <v>3089327</v>
      </c>
      <c r="AC122" s="47">
        <f>'歳出（目的別）'!O5</f>
        <v>3050031</v>
      </c>
      <c r="AD122" s="47">
        <f>'歳出（目的別）'!P5</f>
        <v>3135272</v>
      </c>
      <c r="AE122" s="47">
        <f>'歳出（目的別）'!Q5</f>
        <v>3235861</v>
      </c>
      <c r="AF122" s="47">
        <f>'歳出（目的別）'!R5</f>
        <v>3878488</v>
      </c>
      <c r="AG122" s="47">
        <f>'歳出（目的別）'!S5</f>
        <v>4094564</v>
      </c>
      <c r="AH122" s="47">
        <f>'歳出（目的別）'!T5</f>
        <v>3581775</v>
      </c>
      <c r="AI122" s="47">
        <f>'歳出（目的別）'!U5</f>
        <v>5252961</v>
      </c>
      <c r="AJ122" s="47">
        <f>'歳出（目的別）'!V5</f>
        <v>6115273</v>
      </c>
      <c r="AK122" s="47">
        <f>'歳出（目的別）'!W5</f>
        <v>4914067</v>
      </c>
      <c r="AL122" s="47">
        <f>'歳出（目的別）'!X5</f>
        <v>4854529</v>
      </c>
      <c r="AM122" s="47">
        <f>'歳出（目的別）'!Y5</f>
        <v>5399738</v>
      </c>
      <c r="AN122" s="47">
        <f>'歳出（目的別）'!Z5</f>
        <v>6039493</v>
      </c>
      <c r="AO122" s="47">
        <f>'歳出（目的別）'!AA5</f>
        <v>4300280</v>
      </c>
      <c r="AP122" s="47">
        <f>'歳出（目的別）'!AB5</f>
        <v>4952175</v>
      </c>
      <c r="AQ122" s="47">
        <f>'歳出（目的別）'!AC5</f>
        <v>6419624</v>
      </c>
      <c r="AR122" s="47">
        <f>'歳出（目的別）'!AD5</f>
        <v>4571721</v>
      </c>
      <c r="AS122" s="47">
        <f>'歳出（目的別）'!AE5</f>
        <v>4310348</v>
      </c>
      <c r="AT122" s="47">
        <f>'歳出（目的別）'!AF5</f>
        <v>7420816</v>
      </c>
    </row>
    <row r="123" spans="13:46" x14ac:dyDescent="0.2">
      <c r="P123" t="s">
        <v>156</v>
      </c>
      <c r="Q123">
        <f>'歳出（目的別）'!B6</f>
        <v>1602071</v>
      </c>
      <c r="R123" s="47">
        <f>'歳出（目的別）'!D6</f>
        <v>2017792</v>
      </c>
      <c r="S123" s="47">
        <f>'歳出（目的別）'!E6</f>
        <v>2497551</v>
      </c>
      <c r="T123" s="47">
        <f>'歳出（目的別）'!F6</f>
        <v>2847254</v>
      </c>
      <c r="U123" s="47">
        <f>'歳出（目的別）'!G6</f>
        <v>2691801</v>
      </c>
      <c r="V123" s="47">
        <f>'歳出（目的別）'!H6</f>
        <v>2918173</v>
      </c>
      <c r="W123" s="47">
        <f>'歳出（目的別）'!I6</f>
        <v>3211541</v>
      </c>
      <c r="X123" s="47">
        <f>'歳出（目的別）'!J6</f>
        <v>3817198</v>
      </c>
      <c r="Y123" s="47">
        <f>'歳出（目的別）'!K6</f>
        <v>4108721</v>
      </c>
      <c r="Z123" s="47">
        <f>'歳出（目的別）'!L6</f>
        <v>5063091</v>
      </c>
      <c r="AA123" s="47">
        <f>'歳出（目的別）'!M6</f>
        <v>3876091</v>
      </c>
      <c r="AB123" s="47">
        <f>'歳出（目的別）'!N6</f>
        <v>4153031</v>
      </c>
      <c r="AC123" s="47">
        <f>'歳出（目的別）'!O6</f>
        <v>4373539</v>
      </c>
      <c r="AD123" s="47">
        <f>'歳出（目的別）'!P6</f>
        <v>4636040</v>
      </c>
      <c r="AE123" s="47">
        <f>'歳出（目的別）'!Q6</f>
        <v>4734181</v>
      </c>
      <c r="AF123" s="47">
        <f>'歳出（目的別）'!R6</f>
        <v>4761234</v>
      </c>
      <c r="AG123" s="47">
        <f>'歳出（目的別）'!S6</f>
        <v>5278263</v>
      </c>
      <c r="AH123" s="47">
        <f>'歳出（目的別）'!T6</f>
        <v>5462546</v>
      </c>
      <c r="AI123" s="47">
        <f>'歳出（目的別）'!U6</f>
        <v>6075378</v>
      </c>
      <c r="AJ123" s="47">
        <f>'歳出（目的別）'!V6</f>
        <v>6301463</v>
      </c>
      <c r="AK123" s="47">
        <f>'歳出（目的別）'!W6</f>
        <v>7769360</v>
      </c>
      <c r="AL123" s="47">
        <f>'歳出（目的別）'!X6</f>
        <v>8198794</v>
      </c>
      <c r="AM123" s="47">
        <f>'歳出（目的別）'!Y6</f>
        <v>8247775</v>
      </c>
      <c r="AN123" s="47">
        <f>'歳出（目的別）'!Z6</f>
        <v>8347404</v>
      </c>
      <c r="AO123" s="47">
        <f>'歳出（目的別）'!AA6</f>
        <v>9055857</v>
      </c>
      <c r="AP123" s="47">
        <f>'歳出（目的別）'!AB6</f>
        <v>9671805</v>
      </c>
      <c r="AQ123" s="47">
        <f>'歳出（目的別）'!AC6</f>
        <v>10313515</v>
      </c>
      <c r="AR123" s="47">
        <f>'歳出（目的別）'!AD6</f>
        <v>10440678</v>
      </c>
      <c r="AS123" s="47">
        <f>'歳出（目的別）'!AE6</f>
        <v>10728093</v>
      </c>
      <c r="AT123" s="47">
        <f>'歳出（目的別）'!AF6</f>
        <v>11451182</v>
      </c>
    </row>
    <row r="124" spans="13:46" x14ac:dyDescent="0.2">
      <c r="P124" t="s">
        <v>157</v>
      </c>
      <c r="Q124">
        <f>'歳出（目的別）'!B7</f>
        <v>1092701</v>
      </c>
      <c r="R124" s="47">
        <f>'歳出（目的別）'!D7</f>
        <v>2386000</v>
      </c>
      <c r="S124" s="47">
        <f>'歳出（目的別）'!E7</f>
        <v>2230320</v>
      </c>
      <c r="T124" s="47">
        <f>'歳出（目的別）'!F7</f>
        <v>1975072</v>
      </c>
      <c r="U124" s="47">
        <f>'歳出（目的別）'!G7</f>
        <v>2709014</v>
      </c>
      <c r="V124" s="47">
        <f>'歳出（目的別）'!H7</f>
        <v>4459473</v>
      </c>
      <c r="W124" s="47">
        <f>'歳出（目的別）'!I7</f>
        <v>2682221</v>
      </c>
      <c r="X124" s="47">
        <f>'歳出（目的別）'!J7</f>
        <v>2738007</v>
      </c>
      <c r="Y124" s="47">
        <f>'歳出（目的別）'!K7</f>
        <v>3001298</v>
      </c>
      <c r="Z124" s="47">
        <f>'歳出（目的別）'!L7</f>
        <v>2613679</v>
      </c>
      <c r="AA124" s="47">
        <f>'歳出（目的別）'!M7</f>
        <v>2503803</v>
      </c>
      <c r="AB124" s="47">
        <f>'歳出（目的別）'!N7</f>
        <v>2223158</v>
      </c>
      <c r="AC124" s="47">
        <f>'歳出（目的別）'!O7</f>
        <v>2049054</v>
      </c>
      <c r="AD124" s="47">
        <f>'歳出（目的別）'!P7</f>
        <v>1912653</v>
      </c>
      <c r="AE124" s="47">
        <f>'歳出（目的別）'!Q7</f>
        <v>1554321</v>
      </c>
      <c r="AF124" s="47">
        <f>'歳出（目的別）'!R7</f>
        <v>1720210</v>
      </c>
      <c r="AG124" s="47">
        <f>'歳出（目的別）'!S7</f>
        <v>1661271</v>
      </c>
      <c r="AH124" s="47">
        <f>'歳出（目的別）'!T7</f>
        <v>1676842</v>
      </c>
      <c r="AI124" s="47">
        <f>'歳出（目的別）'!U7</f>
        <v>1729380</v>
      </c>
      <c r="AJ124" s="47">
        <f>'歳出（目的別）'!V7</f>
        <v>1922769</v>
      </c>
      <c r="AK124" s="47">
        <f>'歳出（目的別）'!W7</f>
        <v>2020068</v>
      </c>
      <c r="AL124" s="47">
        <f>'歳出（目的別）'!X7</f>
        <v>2296265</v>
      </c>
      <c r="AM124" s="47">
        <f>'歳出（目的別）'!Y7</f>
        <v>2941609</v>
      </c>
      <c r="AN124" s="47">
        <f>'歳出（目的別）'!Z7</f>
        <v>4035336</v>
      </c>
      <c r="AO124" s="47">
        <f>'歳出（目的別）'!AA7</f>
        <v>2095539</v>
      </c>
      <c r="AP124" s="47">
        <f>'歳出（目的別）'!AB7</f>
        <v>2299915</v>
      </c>
      <c r="AQ124" s="47">
        <f>'歳出（目的別）'!AC7</f>
        <v>2878433</v>
      </c>
      <c r="AR124" s="47">
        <f>'歳出（目的別）'!AD7</f>
        <v>2481545</v>
      </c>
      <c r="AS124" s="47">
        <f>'歳出（目的別）'!AE7</f>
        <v>2912677</v>
      </c>
      <c r="AT124" s="47">
        <f>'歳出（目的別）'!AF7</f>
        <v>1953198</v>
      </c>
    </row>
    <row r="125" spans="13:46" x14ac:dyDescent="0.2">
      <c r="P125" t="s">
        <v>171</v>
      </c>
      <c r="Q125">
        <f>'歳出（目的別）'!B9</f>
        <v>953226</v>
      </c>
      <c r="R125" s="47">
        <f>'歳出（目的別）'!D9</f>
        <v>1768999</v>
      </c>
      <c r="S125" s="47">
        <f>'歳出（目的別）'!E9</f>
        <v>2050198</v>
      </c>
      <c r="T125" s="47">
        <f>'歳出（目的別）'!F9</f>
        <v>3283310</v>
      </c>
      <c r="U125" s="47">
        <f>'歳出（目的別）'!G9</f>
        <v>1888413</v>
      </c>
      <c r="V125" s="47">
        <f>'歳出（目的別）'!H9</f>
        <v>2360680</v>
      </c>
      <c r="W125" s="47">
        <f>'歳出（目的別）'!I9</f>
        <v>2615475</v>
      </c>
      <c r="X125" s="47">
        <f>'歳出（目的別）'!J9</f>
        <v>2859849</v>
      </c>
      <c r="Y125" s="47">
        <f>'歳出（目的別）'!K9</f>
        <v>2390377</v>
      </c>
      <c r="Z125" s="47">
        <f>'歳出（目的別）'!L9</f>
        <v>2332958</v>
      </c>
      <c r="AA125" s="47">
        <f>'歳出（目的別）'!M9</f>
        <v>1918250</v>
      </c>
      <c r="AB125" s="47">
        <f>'歳出（目的別）'!N9</f>
        <v>1809391</v>
      </c>
      <c r="AC125" s="47">
        <f>'歳出（目的別）'!O9</f>
        <v>2012173</v>
      </c>
      <c r="AD125" s="47">
        <f>'歳出（目的別）'!P9</f>
        <v>1689497</v>
      </c>
      <c r="AE125" s="47">
        <f>'歳出（目的別）'!Q9</f>
        <v>1497480</v>
      </c>
      <c r="AF125" s="47">
        <f>'歳出（目的別）'!R9</f>
        <v>1133161</v>
      </c>
      <c r="AG125" s="47">
        <f>'歳出（目的別）'!S9</f>
        <v>1216699</v>
      </c>
      <c r="AH125" s="47">
        <f>'歳出（目的別）'!T9</f>
        <v>1876333</v>
      </c>
      <c r="AI125" s="47">
        <f>'歳出（目的別）'!U9</f>
        <v>1256494</v>
      </c>
      <c r="AJ125" s="47">
        <f>'歳出（目的別）'!V9</f>
        <v>894864</v>
      </c>
      <c r="AK125" s="47">
        <f>'歳出（目的別）'!W9</f>
        <v>843314</v>
      </c>
      <c r="AL125" s="47">
        <f>'歳出（目的別）'!X9</f>
        <v>755667</v>
      </c>
      <c r="AM125" s="47">
        <f>'歳出（目的別）'!Y9</f>
        <v>791134</v>
      </c>
      <c r="AN125" s="47">
        <f>'歳出（目的別）'!Z9</f>
        <v>803662</v>
      </c>
      <c r="AO125" s="47">
        <f>'歳出（目的別）'!AA9</f>
        <v>1388052</v>
      </c>
      <c r="AP125" s="47">
        <f>'歳出（目的別）'!AB9</f>
        <v>1034703</v>
      </c>
      <c r="AQ125" s="47">
        <f>'歳出（目的別）'!AC9</f>
        <v>1055706</v>
      </c>
      <c r="AR125" s="47">
        <f>'歳出（目的別）'!AD9</f>
        <v>970970</v>
      </c>
      <c r="AS125" s="47">
        <f>'歳出（目的別）'!AE9</f>
        <v>1011661</v>
      </c>
      <c r="AT125" s="47">
        <f>'歳出（目的別）'!AF9</f>
        <v>1276437</v>
      </c>
    </row>
    <row r="126" spans="13:46" x14ac:dyDescent="0.2">
      <c r="P126" t="s">
        <v>158</v>
      </c>
      <c r="Q126">
        <f>'歳出（目的別）'!B10</f>
        <v>754929</v>
      </c>
      <c r="R126" s="47">
        <f>'歳出（目的別）'!D10</f>
        <v>638807</v>
      </c>
      <c r="S126" s="47">
        <f>'歳出（目的別）'!E10</f>
        <v>636368</v>
      </c>
      <c r="T126" s="47">
        <f>'歳出（目的別）'!F10</f>
        <v>906909</v>
      </c>
      <c r="U126" s="47">
        <f>'歳出（目的別）'!G10</f>
        <v>891350</v>
      </c>
      <c r="V126" s="47">
        <f>'歳出（目的別）'!H10</f>
        <v>1058752</v>
      </c>
      <c r="W126" s="47">
        <f>'歳出（目的別）'!I10</f>
        <v>1187211</v>
      </c>
      <c r="X126" s="47">
        <f>'歳出（目的別）'!J10</f>
        <v>1088133</v>
      </c>
      <c r="Y126" s="47">
        <f>'歳出（目的別）'!K10</f>
        <v>970987</v>
      </c>
      <c r="Z126" s="47">
        <f>'歳出（目的別）'!L10</f>
        <v>861336</v>
      </c>
      <c r="AA126" s="47">
        <f>'歳出（目的別）'!M10</f>
        <v>1121265</v>
      </c>
      <c r="AB126" s="47">
        <f>'歳出（目的別）'!N10</f>
        <v>1339769</v>
      </c>
      <c r="AC126" s="47">
        <f>'歳出（目的別）'!O10</f>
        <v>1109899</v>
      </c>
      <c r="AD126" s="47">
        <f>'歳出（目的別）'!P10</f>
        <v>1212821</v>
      </c>
      <c r="AE126" s="47">
        <f>'歳出（目的別）'!Q10</f>
        <v>950377</v>
      </c>
      <c r="AF126" s="47">
        <f>'歳出（目的別）'!R10</f>
        <v>1100810</v>
      </c>
      <c r="AG126" s="47">
        <f>'歳出（目的別）'!S10</f>
        <v>600064</v>
      </c>
      <c r="AH126" s="47">
        <f>'歳出（目的別）'!T10</f>
        <v>1339971</v>
      </c>
      <c r="AI126" s="47">
        <f>'歳出（目的別）'!U10</f>
        <v>454850</v>
      </c>
      <c r="AJ126" s="47">
        <f>'歳出（目的別）'!V10</f>
        <v>808112</v>
      </c>
      <c r="AK126" s="47">
        <f>'歳出（目的別）'!W10</f>
        <v>978390</v>
      </c>
      <c r="AL126" s="47">
        <f>'歳出（目的別）'!X10</f>
        <v>914850</v>
      </c>
      <c r="AM126" s="47">
        <f>'歳出（目的別）'!Y10</f>
        <v>803726</v>
      </c>
      <c r="AN126" s="47">
        <f>'歳出（目的別）'!Z10</f>
        <v>909243</v>
      </c>
      <c r="AO126" s="47">
        <f>'歳出（目的別）'!AA10</f>
        <v>1372802</v>
      </c>
      <c r="AP126" s="47">
        <f>'歳出（目的別）'!AB10</f>
        <v>1351561</v>
      </c>
      <c r="AQ126" s="47">
        <f>'歳出（目的別）'!AC10</f>
        <v>2425835</v>
      </c>
      <c r="AR126" s="47">
        <f>'歳出（目的別）'!AD10</f>
        <v>1270110</v>
      </c>
      <c r="AS126" s="47">
        <f>'歳出（目的別）'!AE10</f>
        <v>1407562</v>
      </c>
      <c r="AT126" s="47">
        <f>'歳出（目的別）'!AF10</f>
        <v>1210865</v>
      </c>
    </row>
    <row r="127" spans="13:46" x14ac:dyDescent="0.2">
      <c r="P127" t="s">
        <v>159</v>
      </c>
      <c r="Q127">
        <f>'歳出（目的別）'!B11</f>
        <v>3710712</v>
      </c>
      <c r="R127" s="47">
        <f>'歳出（目的別）'!D11</f>
        <v>6218673</v>
      </c>
      <c r="S127" s="47">
        <f>'歳出（目的別）'!E11</f>
        <v>6426874</v>
      </c>
      <c r="T127" s="47">
        <f>'歳出（目的別）'!F11</f>
        <v>7047218</v>
      </c>
      <c r="U127" s="47">
        <f>'歳出（目的別）'!G11</f>
        <v>6887871</v>
      </c>
      <c r="V127" s="47">
        <f>'歳出（目的別）'!H11</f>
        <v>6717662</v>
      </c>
      <c r="W127" s="47">
        <f>'歳出（目的別）'!I11</f>
        <v>6715069</v>
      </c>
      <c r="X127" s="47">
        <f>'歳出（目的別）'!J11</f>
        <v>7883119</v>
      </c>
      <c r="Y127" s="47">
        <f>'歳出（目的別）'!K11</f>
        <v>7985845</v>
      </c>
      <c r="Z127" s="47">
        <f>'歳出（目的別）'!L11</f>
        <v>8080914</v>
      </c>
      <c r="AA127" s="47">
        <f>'歳出（目的別）'!M11</f>
        <v>7776176</v>
      </c>
      <c r="AB127" s="47">
        <f>'歳出（目的別）'!N11</f>
        <v>7633980</v>
      </c>
      <c r="AC127" s="47">
        <f>'歳出（目的別）'!O11</f>
        <v>6575856</v>
      </c>
      <c r="AD127" s="47">
        <f>'歳出（目的別）'!P11</f>
        <v>6223598</v>
      </c>
      <c r="AE127" s="47">
        <f>'歳出（目的別）'!Q11</f>
        <v>6381446</v>
      </c>
      <c r="AF127" s="47">
        <f>'歳出（目的別）'!R11</f>
        <v>5692184</v>
      </c>
      <c r="AG127" s="47">
        <f>'歳出（目的別）'!S11</f>
        <v>6074435</v>
      </c>
      <c r="AH127" s="47">
        <f>'歳出（目的別）'!T11</f>
        <v>5046203</v>
      </c>
      <c r="AI127" s="47">
        <f>'歳出（目的別）'!U11</f>
        <v>5519021</v>
      </c>
      <c r="AJ127" s="47">
        <f>'歳出（目的別）'!V11</f>
        <v>5478211</v>
      </c>
      <c r="AK127" s="47">
        <f>'歳出（目的別）'!W11</f>
        <v>4950925</v>
      </c>
      <c r="AL127" s="47">
        <f>'歳出（目的別）'!X11</f>
        <v>4687193</v>
      </c>
      <c r="AM127" s="47">
        <f>'歳出（目的別）'!Y11</f>
        <v>4588166</v>
      </c>
      <c r="AN127" s="47">
        <f>'歳出（目的別）'!Z11</f>
        <v>4528756</v>
      </c>
      <c r="AO127" s="47">
        <f>'歳出（目的別）'!AA11</f>
        <v>4786536</v>
      </c>
      <c r="AP127" s="47">
        <f>'歳出（目的別）'!AB11</f>
        <v>3880940</v>
      </c>
      <c r="AQ127" s="47">
        <f>'歳出（目的別）'!AC11</f>
        <v>3702719</v>
      </c>
      <c r="AR127" s="47">
        <f>'歳出（目的別）'!AD11</f>
        <v>3304537</v>
      </c>
      <c r="AS127" s="47">
        <f>'歳出（目的別）'!AE11</f>
        <v>3028174</v>
      </c>
      <c r="AT127" s="47">
        <f>'歳出（目的別）'!AF11</f>
        <v>2954000</v>
      </c>
    </row>
    <row r="128" spans="13:46" x14ac:dyDescent="0.2">
      <c r="P128" t="s">
        <v>160</v>
      </c>
      <c r="Q128">
        <f>'歳出（目的別）'!B13</f>
        <v>3388186</v>
      </c>
      <c r="R128" s="47">
        <f>'歳出（目的別）'!D13</f>
        <v>4027969</v>
      </c>
      <c r="S128" s="47">
        <f>'歳出（目的別）'!E13</f>
        <v>5436698</v>
      </c>
      <c r="T128" s="47">
        <f>'歳出（目的別）'!F13</f>
        <v>3352253</v>
      </c>
      <c r="U128" s="47">
        <f>'歳出（目的別）'!G13</f>
        <v>3287030</v>
      </c>
      <c r="V128" s="47">
        <f>'歳出（目的別）'!H13</f>
        <v>3098663</v>
      </c>
      <c r="W128" s="47">
        <f>'歳出（目的別）'!I13</f>
        <v>3431599</v>
      </c>
      <c r="X128" s="47">
        <f>'歳出（目的別）'!J13</f>
        <v>3360242</v>
      </c>
      <c r="Y128" s="47">
        <f>'歳出（目的別）'!K13</f>
        <v>3380253</v>
      </c>
      <c r="Z128" s="47">
        <f>'歳出（目的別）'!L13</f>
        <v>3842996</v>
      </c>
      <c r="AA128" s="47">
        <f>'歳出（目的別）'!M13</f>
        <v>3160640</v>
      </c>
      <c r="AB128" s="47">
        <f>'歳出（目的別）'!N13</f>
        <v>3366711</v>
      </c>
      <c r="AC128" s="47">
        <f>'歳出（目的別）'!O13</f>
        <v>3530397</v>
      </c>
      <c r="AD128" s="47">
        <f>'歳出（目的別）'!P13</f>
        <v>3210689</v>
      </c>
      <c r="AE128" s="47">
        <f>'歳出（目的別）'!Q13</f>
        <v>2708175</v>
      </c>
      <c r="AF128" s="47">
        <f>'歳出（目的別）'!R13</f>
        <v>2843747</v>
      </c>
      <c r="AG128" s="47">
        <f>'歳出（目的別）'!S13</f>
        <v>3016035</v>
      </c>
      <c r="AH128" s="47">
        <f>'歳出（目的別）'!T13</f>
        <v>3740011</v>
      </c>
      <c r="AI128" s="47">
        <f>'歳出（目的別）'!U13</f>
        <v>5310759</v>
      </c>
      <c r="AJ128" s="47">
        <f>'歳出（目的別）'!V13</f>
        <v>3467929</v>
      </c>
      <c r="AK128" s="47">
        <f>'歳出（目的別）'!W13</f>
        <v>3964771</v>
      </c>
      <c r="AL128" s="47">
        <f>'歳出（目的別）'!X13</f>
        <v>3475061</v>
      </c>
      <c r="AM128" s="47">
        <f>'歳出（目的別）'!Y13</f>
        <v>4184665</v>
      </c>
      <c r="AN128" s="47">
        <f>'歳出（目的別）'!Z13</f>
        <v>3952052</v>
      </c>
      <c r="AO128" s="47">
        <f>'歳出（目的別）'!AA13</f>
        <v>4346885</v>
      </c>
      <c r="AP128" s="47">
        <f>'歳出（目的別）'!AB13</f>
        <v>3830316</v>
      </c>
      <c r="AQ128" s="47">
        <f>'歳出（目的別）'!AC13</f>
        <v>3808526</v>
      </c>
      <c r="AR128" s="47">
        <f>'歳出（目的別）'!AD13</f>
        <v>5071432</v>
      </c>
      <c r="AS128" s="47">
        <f>'歳出（目的別）'!AE13</f>
        <v>4118158</v>
      </c>
      <c r="AT128" s="47">
        <f>'歳出（目的別）'!AF13</f>
        <v>5365792</v>
      </c>
    </row>
    <row r="129" spans="16:46" x14ac:dyDescent="0.2">
      <c r="P129" t="s">
        <v>161</v>
      </c>
      <c r="Q129">
        <f>'歳出（目的別）'!B15</f>
        <v>1185009</v>
      </c>
      <c r="R129" s="47">
        <f>'歳出（目的別）'!D15</f>
        <v>1571739</v>
      </c>
      <c r="S129" s="47">
        <f>'歳出（目的別）'!E15</f>
        <v>1583090</v>
      </c>
      <c r="T129" s="47">
        <f>'歳出（目的別）'!F15</f>
        <v>1694920</v>
      </c>
      <c r="U129" s="47">
        <f>'歳出（目的別）'!G15</f>
        <v>1745757</v>
      </c>
      <c r="V129" s="47">
        <f>'歳出（目的別）'!H15</f>
        <v>1902951</v>
      </c>
      <c r="W129" s="47">
        <f>'歳出（目的別）'!I15</f>
        <v>2064064</v>
      </c>
      <c r="X129" s="47">
        <f>'歳出（目的別）'!J15</f>
        <v>2198815</v>
      </c>
      <c r="Y129" s="47">
        <f>'歳出（目的別）'!K15</f>
        <v>2557869</v>
      </c>
      <c r="Z129" s="47">
        <f>'歳出（目的別）'!L15</f>
        <v>2632689</v>
      </c>
      <c r="AA129" s="47">
        <f>'歳出（目的別）'!M15</f>
        <v>2827470</v>
      </c>
      <c r="AB129" s="47">
        <f>'歳出（目的別）'!N15</f>
        <v>2863893</v>
      </c>
      <c r="AC129" s="47">
        <f>'歳出（目的別）'!O15</f>
        <v>3033127</v>
      </c>
      <c r="AD129" s="47">
        <f>'歳出（目的別）'!P15</f>
        <v>3029996</v>
      </c>
      <c r="AE129" s="47">
        <f>'歳出（目的別）'!Q15</f>
        <v>3024120</v>
      </c>
      <c r="AF129" s="47">
        <f>'歳出（目的別）'!R15</f>
        <v>2865483</v>
      </c>
      <c r="AG129" s="47">
        <f>'歳出（目的別）'!S15</f>
        <v>2767055</v>
      </c>
      <c r="AH129" s="47">
        <f>'歳出（目的別）'!T15</f>
        <v>2896439</v>
      </c>
      <c r="AI129" s="47">
        <f>'歳出（目的別）'!U15</f>
        <v>3042963</v>
      </c>
      <c r="AJ129" s="47">
        <f>'歳出（目的別）'!V15</f>
        <v>2866075</v>
      </c>
      <c r="AK129" s="47">
        <f>'歳出（目的別）'!W15</f>
        <v>2729413</v>
      </c>
      <c r="AL129" s="47">
        <f>'歳出（目的別）'!X15</f>
        <v>2678554</v>
      </c>
      <c r="AM129" s="47">
        <f>'歳出（目的別）'!Y15</f>
        <v>2630351</v>
      </c>
      <c r="AN129" s="47">
        <f>'歳出（目的別）'!Z15</f>
        <v>2564864</v>
      </c>
      <c r="AO129" s="47">
        <f>'歳出（目的別）'!AA15</f>
        <v>2382864</v>
      </c>
      <c r="AP129" s="47">
        <f>'歳出（目的別）'!AB15</f>
        <v>2415131</v>
      </c>
      <c r="AQ129" s="47">
        <f>'歳出（目的別）'!AC15</f>
        <v>2498154</v>
      </c>
      <c r="AR129" s="47">
        <f>'歳出（目的別）'!AD15</f>
        <v>2493577</v>
      </c>
      <c r="AS129" s="47">
        <f>'歳出（目的別）'!AE15</f>
        <v>2442204</v>
      </c>
      <c r="AT129" s="47">
        <f>'歳出（目的別）'!AF15</f>
        <v>2347235</v>
      </c>
    </row>
    <row r="130" spans="16:46" x14ac:dyDescent="0.2">
      <c r="P130" t="s">
        <v>162</v>
      </c>
      <c r="Q130">
        <f>'歳出（目的別）'!B19</f>
        <v>16455823</v>
      </c>
      <c r="R130" s="47">
        <f>'歳出（目的別）'!D19</f>
        <v>23262709</v>
      </c>
      <c r="S130" s="47">
        <f>'歳出（目的別）'!E19</f>
        <v>25629968</v>
      </c>
      <c r="T130" s="47">
        <f>'歳出（目的別）'!F19</f>
        <v>26178217</v>
      </c>
      <c r="U130" s="47">
        <f>'歳出（目的別）'!G19</f>
        <v>24779831</v>
      </c>
      <c r="V130" s="47">
        <f>'歳出（目的別）'!H19</f>
        <v>27766554</v>
      </c>
      <c r="W130" s="47">
        <f>'歳出（目的別）'!I19</f>
        <v>28703709</v>
      </c>
      <c r="X130" s="47">
        <f>'歳出（目的別）'!J19</f>
        <v>30474344</v>
      </c>
      <c r="Y130" s="47">
        <f>'歳出（目的別）'!K19</f>
        <v>29291920</v>
      </c>
      <c r="Z130" s="47">
        <f>'歳出（目的別）'!L19</f>
        <v>31429713</v>
      </c>
      <c r="AA130" s="47">
        <f>'歳出（目的別）'!M19</f>
        <v>29601597</v>
      </c>
      <c r="AB130" s="47">
        <f>'歳出（目的別）'!N19</f>
        <v>28326394</v>
      </c>
      <c r="AC130" s="47">
        <f>'歳出（目的別）'!O19</f>
        <v>27580640</v>
      </c>
      <c r="AD130" s="47">
        <f>'歳出（目的別）'!P19</f>
        <v>26808139</v>
      </c>
      <c r="AE130" s="47">
        <f>'歳出（目的別）'!Q19</f>
        <v>25897711</v>
      </c>
      <c r="AF130" s="47">
        <f>'歳出（目的別）'!R19</f>
        <v>25950903</v>
      </c>
      <c r="AG130" s="47">
        <f>'歳出（目的別）'!S19</f>
        <v>26398910</v>
      </c>
      <c r="AH130" s="47">
        <f>'歳出（目的別）'!T19</f>
        <v>27167781</v>
      </c>
      <c r="AI130" s="47">
        <f>'歳出（目的別）'!U19</f>
        <v>30277960</v>
      </c>
      <c r="AJ130" s="47">
        <f>'歳出（目的別）'!V19</f>
        <v>29501285</v>
      </c>
      <c r="AK130" s="47">
        <f>'歳出（目的別）'!W19</f>
        <v>29735666</v>
      </c>
      <c r="AL130" s="47">
        <f>'歳出（目的別）'!X19</f>
        <v>30261497</v>
      </c>
      <c r="AM130" s="47">
        <f>'歳出（目的別）'!Y19</f>
        <v>31365242</v>
      </c>
      <c r="AN130" s="47">
        <f>'歳出（目的別）'!Z19</f>
        <v>32843877</v>
      </c>
      <c r="AO130" s="47">
        <f>'歳出（目的別）'!AA19</f>
        <v>31079916</v>
      </c>
      <c r="AP130" s="47">
        <f>'歳出（目的別）'!AB19</f>
        <v>30981834</v>
      </c>
      <c r="AQ130" s="47">
        <f>'歳出（目的別）'!AC19</f>
        <v>34397248</v>
      </c>
      <c r="AR130" s="47">
        <f>'歳出（目的別）'!AD19</f>
        <v>31883357</v>
      </c>
      <c r="AS130" s="47">
        <f>'歳出（目的別）'!AE19</f>
        <v>31479664</v>
      </c>
      <c r="AT130" s="47">
        <f>'歳出（目的別）'!AF19</f>
        <v>35595430</v>
      </c>
    </row>
    <row r="157" spans="13:46" x14ac:dyDescent="0.2">
      <c r="M157" s="39" t="str">
        <f>財政指標!$L$1</f>
        <v>真岡市</v>
      </c>
    </row>
    <row r="160" spans="13:46" x14ac:dyDescent="0.2">
      <c r="P160">
        <f>'歳出（性質別）'!A3</f>
        <v>0</v>
      </c>
      <c r="Q160" t="str">
        <f>'歳出（性質別）'!B3</f>
        <v>８９（元）</v>
      </c>
      <c r="R160" t="str">
        <f>'歳出（性質別）'!D3</f>
        <v>９１（H3）</v>
      </c>
      <c r="S160" t="str">
        <f>'歳出（性質別）'!E3</f>
        <v>９２（H4）</v>
      </c>
      <c r="T160" t="str">
        <f>'歳出（性質別）'!F3</f>
        <v>９３（H5）</v>
      </c>
      <c r="U160" t="str">
        <f>'歳出（性質別）'!G3</f>
        <v>９４（H6）</v>
      </c>
      <c r="V160" t="str">
        <f>'歳出（性質別）'!H3</f>
        <v>９５（H7）</v>
      </c>
      <c r="W160" t="str">
        <f>'歳出（性質別）'!I3</f>
        <v>９６（H8）</v>
      </c>
      <c r="X160" t="str">
        <f>'歳出（性質別）'!J3</f>
        <v>９７(H9）</v>
      </c>
      <c r="Y160" t="str">
        <f>'歳出（性質別）'!K3</f>
        <v>９８(H10）</v>
      </c>
      <c r="Z160" t="str">
        <f>'歳出（性質別）'!L3</f>
        <v>９９(H11)</v>
      </c>
      <c r="AA160" t="str">
        <f>'歳出（性質別）'!M3</f>
        <v>００(H12)</v>
      </c>
      <c r="AB160" t="str">
        <f>'歳出（性質別）'!N3</f>
        <v>０１(H13)</v>
      </c>
      <c r="AC160" t="str">
        <f>'歳出（性質別）'!O3</f>
        <v>０２(H14)</v>
      </c>
      <c r="AD160" t="str">
        <f>'歳出（性質別）'!P3</f>
        <v>０３(H15)</v>
      </c>
      <c r="AE160" t="str">
        <f>'歳出（性質別）'!Q3</f>
        <v>０４(H16)</v>
      </c>
      <c r="AF160" t="str">
        <f>'歳出（性質別）'!R3</f>
        <v>０５(H17)</v>
      </c>
      <c r="AG160" t="str">
        <f>'歳出（性質別）'!S3</f>
        <v>０６(H18)</v>
      </c>
      <c r="AH160" t="str">
        <f>'歳出（性質別）'!T3</f>
        <v>０７(H19)</v>
      </c>
      <c r="AI160" t="str">
        <f>'歳出（性質別）'!U3</f>
        <v>０８(H20)</v>
      </c>
      <c r="AJ160" t="str">
        <f>'歳出（性質別）'!V3</f>
        <v>０９(H21)</v>
      </c>
      <c r="AK160" t="str">
        <f>'歳出（性質別）'!W3</f>
        <v>１０(H22)</v>
      </c>
      <c r="AL160" t="str">
        <f>'歳出（性質別）'!X3</f>
        <v>１１(H23)</v>
      </c>
      <c r="AM160" t="str">
        <f>'歳出（性質別）'!Y3</f>
        <v>１2(H24)</v>
      </c>
      <c r="AN160" t="str">
        <f>'歳出（性質別）'!Z3</f>
        <v>１３(H25)</v>
      </c>
      <c r="AO160" t="str">
        <f>'歳出（性質別）'!AA3</f>
        <v>１４(H26)</v>
      </c>
      <c r="AP160" t="str">
        <f>'歳出（性質別）'!AB3</f>
        <v>１５(H27)</v>
      </c>
      <c r="AQ160" t="str">
        <f>'歳出（性質別）'!AC3</f>
        <v>１６(H28)</v>
      </c>
      <c r="AR160" t="str">
        <f>'歳出（性質別）'!AD3</f>
        <v>１７(H29)</v>
      </c>
      <c r="AS160" t="str">
        <f>'歳出（性質別）'!AE3</f>
        <v>１８(H30)</v>
      </c>
      <c r="AT160" t="str">
        <f>'歳出（性質別）'!AF3</f>
        <v>１９(R１)</v>
      </c>
    </row>
    <row r="161" spans="16:46" x14ac:dyDescent="0.2">
      <c r="P161" t="s">
        <v>163</v>
      </c>
      <c r="Q161">
        <f>'歳出（性質別）'!B19</f>
        <v>2094480</v>
      </c>
      <c r="R161" s="47">
        <f>'歳出（性質別）'!D19</f>
        <v>1190629</v>
      </c>
      <c r="S161" s="47">
        <f>'歳出（性質別）'!E19</f>
        <v>1265271</v>
      </c>
      <c r="T161" s="47">
        <f>'歳出（性質別）'!F19</f>
        <v>2124759</v>
      </c>
      <c r="U161" s="47">
        <f>'歳出（性質別）'!G19</f>
        <v>1511075</v>
      </c>
      <c r="V161" s="47">
        <f>'歳出（性質別）'!H19</f>
        <v>1081556</v>
      </c>
      <c r="W161" s="47">
        <f>'歳出（性質別）'!I19</f>
        <v>1614401</v>
      </c>
      <c r="X161" s="47">
        <f>'歳出（性質別）'!J19</f>
        <v>771044</v>
      </c>
      <c r="Y161" s="47">
        <f>'歳出（性質別）'!K19</f>
        <v>1299421</v>
      </c>
      <c r="Z161" s="47">
        <f>'歳出（性質別）'!L19</f>
        <v>1569792</v>
      </c>
      <c r="AA161" s="47">
        <f>'歳出（性質別）'!M19</f>
        <v>707278</v>
      </c>
      <c r="AB161" s="47">
        <f>'歳出（性質別）'!N19</f>
        <v>543594</v>
      </c>
      <c r="AC161" s="47">
        <f>'歳出（性質別）'!O19</f>
        <v>1309559</v>
      </c>
      <c r="AD161" s="47">
        <f>'歳出（性質別）'!P19</f>
        <v>665484</v>
      </c>
      <c r="AE161" s="47">
        <f>'歳出（性質別）'!Q19</f>
        <v>615740</v>
      </c>
      <c r="AF161" s="47">
        <f>'歳出（性質別）'!R19</f>
        <v>381978</v>
      </c>
      <c r="AG161" s="47">
        <f>'歳出（性質別）'!S19</f>
        <v>741803</v>
      </c>
      <c r="AH161" s="47">
        <f>'歳出（性質別）'!T19</f>
        <v>1515090</v>
      </c>
      <c r="AI161" s="47">
        <f>'歳出（性質別）'!U19</f>
        <v>2828060</v>
      </c>
      <c r="AJ161" s="47">
        <f>'歳出（性質別）'!V19</f>
        <v>530358</v>
      </c>
      <c r="AK161" s="47">
        <f>'歳出（性質別）'!W19</f>
        <v>1184237</v>
      </c>
      <c r="AL161" s="47">
        <f>'歳出（性質別）'!X19</f>
        <v>1533399</v>
      </c>
      <c r="AM161" s="47">
        <f>'歳出（性質別）'!Y19</f>
        <v>1121686</v>
      </c>
      <c r="AN161" s="47">
        <f>'歳出（性質別）'!Z19</f>
        <v>2133380</v>
      </c>
      <c r="AO161" s="47">
        <f>'歳出（性質別）'!AA19</f>
        <v>1820723</v>
      </c>
      <c r="AP161" s="47">
        <f>'歳出（性質別）'!AB19</f>
        <v>1092201</v>
      </c>
      <c r="AQ161" s="47">
        <f>'歳出（性質別）'!AC19</f>
        <v>1119999</v>
      </c>
      <c r="AR161" s="47">
        <f>'歳出（性質別）'!AD19</f>
        <v>2728116</v>
      </c>
      <c r="AS161" s="47">
        <f>'歳出（性質別）'!AE19</f>
        <v>2168338</v>
      </c>
      <c r="AT161" s="47">
        <f>'歳出（性質別）'!AF19</f>
        <v>1532706</v>
      </c>
    </row>
    <row r="162" spans="16:46" x14ac:dyDescent="0.2">
      <c r="P162" t="s">
        <v>164</v>
      </c>
      <c r="Q162">
        <f>'歳出（性質別）'!B20</f>
        <v>2814104</v>
      </c>
      <c r="R162" s="47">
        <f>'歳出（性質別）'!D20</f>
        <v>4955482</v>
      </c>
      <c r="S162" s="47">
        <f>'歳出（性質別）'!E20</f>
        <v>6370666</v>
      </c>
      <c r="T162" s="47">
        <f>'歳出（性質別）'!F20</f>
        <v>5201661</v>
      </c>
      <c r="U162" s="47">
        <f>'歳出（性質別）'!G20</f>
        <v>3956227</v>
      </c>
      <c r="V162" s="47">
        <f>'歳出（性質別）'!H20</f>
        <v>5935465</v>
      </c>
      <c r="W162" s="47">
        <f>'歳出（性質別）'!I20</f>
        <v>5251911</v>
      </c>
      <c r="X162" s="47">
        <f>'歳出（性質別）'!J20</f>
        <v>7305082</v>
      </c>
      <c r="Y162" s="47">
        <f>'歳出（性質別）'!K20</f>
        <v>4911183</v>
      </c>
      <c r="Z162" s="47">
        <f>'歳出（性質別）'!L20</f>
        <v>6001225</v>
      </c>
      <c r="AA162" s="47">
        <f>'歳出（性質別）'!M20</f>
        <v>5196684</v>
      </c>
      <c r="AB162" s="47">
        <f>'歳出（性質別）'!N20</f>
        <v>3928682</v>
      </c>
      <c r="AC162" s="47">
        <f>'歳出（性質別）'!O20</f>
        <v>3718553</v>
      </c>
      <c r="AD162" s="47">
        <f>'歳出（性質別）'!P20</f>
        <v>3546023</v>
      </c>
      <c r="AE162" s="47">
        <f>'歳出（性質別）'!Q20</f>
        <v>3315265</v>
      </c>
      <c r="AF162" s="47">
        <f>'歳出（性質別）'!R20</f>
        <v>3133936</v>
      </c>
      <c r="AG162" s="47">
        <f>'歳出（性質別）'!S20</f>
        <v>3610173</v>
      </c>
      <c r="AH162" s="47">
        <f>'歳出（性質別）'!T20</f>
        <v>3051026</v>
      </c>
      <c r="AI162" s="47">
        <f>'歳出（性質別）'!U20</f>
        <v>3285010</v>
      </c>
      <c r="AJ162" s="47">
        <f>'歳出（性質別）'!V20</f>
        <v>3017523</v>
      </c>
      <c r="AK162" s="47">
        <f>'歳出（性質別）'!W20</f>
        <v>2938326</v>
      </c>
      <c r="AL162" s="47">
        <f>'歳出（性質別）'!X20</f>
        <v>2804357</v>
      </c>
      <c r="AM162" s="47">
        <f>'歳出（性質別）'!Y20</f>
        <v>4092519</v>
      </c>
      <c r="AN162" s="47">
        <f>'歳出（性質別）'!Z20</f>
        <v>3134018</v>
      </c>
      <c r="AO162" s="47">
        <f>'歳出（性質別）'!AA20</f>
        <v>3297448</v>
      </c>
      <c r="AP162" s="47">
        <f>'歳出（性質別）'!AB20</f>
        <v>2396918</v>
      </c>
      <c r="AQ162" s="47">
        <f>'歳出（性質別）'!AC20</f>
        <v>2515009</v>
      </c>
      <c r="AR162" s="47">
        <f>'歳出（性質別）'!AD20</f>
        <v>1690457</v>
      </c>
      <c r="AS162" s="47">
        <f>'歳出（性質別）'!AE20</f>
        <v>2198195</v>
      </c>
      <c r="AT162" s="47">
        <f>'歳出（性質別）'!AF20</f>
        <v>6420481</v>
      </c>
    </row>
    <row r="196" spans="13:46" x14ac:dyDescent="0.2">
      <c r="M196" s="39" t="str">
        <f>財政指標!$L$1</f>
        <v>真岡市</v>
      </c>
    </row>
    <row r="199" spans="13:46" x14ac:dyDescent="0.2">
      <c r="Q199" t="str">
        <f>財政指標!C3</f>
        <v>８９（元）</v>
      </c>
      <c r="R199" t="str">
        <f>財政指標!E3</f>
        <v>９１（H3）</v>
      </c>
      <c r="S199" t="str">
        <f>財政指標!F3</f>
        <v>９２（H4）</v>
      </c>
      <c r="T199" t="str">
        <f>財政指標!G3</f>
        <v>９３（H5）</v>
      </c>
      <c r="U199" t="str">
        <f>財政指標!H3</f>
        <v>９４（H6）</v>
      </c>
      <c r="V199" t="str">
        <f>財政指標!I3</f>
        <v>９５（H7）</v>
      </c>
      <c r="W199" t="str">
        <f>財政指標!J3</f>
        <v>９６（H8）</v>
      </c>
      <c r="X199" t="str">
        <f>財政指標!K3</f>
        <v>９７（H9）</v>
      </c>
      <c r="Y199" t="str">
        <f>財政指標!L3</f>
        <v>９８(H10)</v>
      </c>
      <c r="Z199" t="str">
        <f>財政指標!M3</f>
        <v>９９(H11)</v>
      </c>
      <c r="AA199" t="str">
        <f>財政指標!N3</f>
        <v>００(H12)</v>
      </c>
      <c r="AB199" t="str">
        <f>財政指標!O3</f>
        <v>０１(H13)</v>
      </c>
      <c r="AC199" t="str">
        <f>財政指標!P3</f>
        <v>０２(H14)</v>
      </c>
      <c r="AD199" t="str">
        <f>財政指標!Q3</f>
        <v>０３(H15)</v>
      </c>
      <c r="AE199" t="str">
        <f>財政指標!R3</f>
        <v>０４(H16)</v>
      </c>
      <c r="AF199" t="str">
        <f>財政指標!S3</f>
        <v>０５(H17)</v>
      </c>
      <c r="AG199" t="str">
        <f>財政指標!T3</f>
        <v>０６(H18)</v>
      </c>
      <c r="AH199" t="str">
        <f>財政指標!U3</f>
        <v>０７(H19)</v>
      </c>
      <c r="AI199" t="str">
        <f>財政指標!V3</f>
        <v>０８(H20)</v>
      </c>
      <c r="AJ199" t="str">
        <f>財政指標!W3</f>
        <v>０９(H21)</v>
      </c>
      <c r="AK199" t="str">
        <f>財政指標!X3</f>
        <v>１０(H22)</v>
      </c>
      <c r="AL199" t="str">
        <f>財政指標!Y3</f>
        <v>１１(H23)</v>
      </c>
      <c r="AM199" t="str">
        <f>財政指標!Z3</f>
        <v>１2(H24)</v>
      </c>
      <c r="AN199" t="str">
        <f>財政指標!AA3</f>
        <v>１３(H25)</v>
      </c>
      <c r="AO199" t="str">
        <f>財政指標!AB3</f>
        <v>１４(H26)</v>
      </c>
      <c r="AP199" t="str">
        <f>財政指標!AC3</f>
        <v>１５(H27)</v>
      </c>
      <c r="AQ199" t="str">
        <f>財政指標!AD3</f>
        <v>１６(H28)</v>
      </c>
      <c r="AR199" t="str">
        <f>財政指標!AE3</f>
        <v>１７(H29)</v>
      </c>
      <c r="AS199" t="str">
        <f>財政指標!AF3</f>
        <v>１８(H30)</v>
      </c>
      <c r="AT199" t="str">
        <f>財政指標!AG3</f>
        <v>１９(R１)</v>
      </c>
    </row>
    <row r="200" spans="13:46" x14ac:dyDescent="0.2">
      <c r="P200" t="s">
        <v>145</v>
      </c>
      <c r="Q200">
        <f>財政指標!C6</f>
        <v>16455823</v>
      </c>
      <c r="R200" s="47">
        <f>財政指標!E6</f>
        <v>23262709</v>
      </c>
      <c r="S200" s="47">
        <f>財政指標!F6</f>
        <v>25629968</v>
      </c>
      <c r="T200" s="47">
        <f>財政指標!G6</f>
        <v>26178217</v>
      </c>
      <c r="U200" s="47">
        <f>財政指標!H6</f>
        <v>24779831</v>
      </c>
      <c r="V200" s="47">
        <f>財政指標!I6</f>
        <v>27766554</v>
      </c>
      <c r="W200" s="47">
        <f>財政指標!J6</f>
        <v>28703709</v>
      </c>
      <c r="X200" s="47">
        <f>財政指標!K6</f>
        <v>30474344</v>
      </c>
      <c r="Y200" s="47">
        <f>財政指標!L6</f>
        <v>29291920</v>
      </c>
      <c r="Z200" s="47">
        <f>財政指標!M6</f>
        <v>31429714</v>
      </c>
      <c r="AA200" s="47">
        <f>財政指標!N6</f>
        <v>29601597</v>
      </c>
      <c r="AB200" s="47">
        <f>財政指標!O6</f>
        <v>28326394</v>
      </c>
      <c r="AC200" s="47">
        <f>財政指標!P6</f>
        <v>27580633</v>
      </c>
      <c r="AD200" s="47">
        <f>財政指標!Q6</f>
        <v>26808135</v>
      </c>
      <c r="AE200" s="47">
        <f>財政指標!R6</f>
        <v>25897704</v>
      </c>
      <c r="AF200" s="47">
        <f>財政指標!S6</f>
        <v>25950896</v>
      </c>
      <c r="AG200" s="47">
        <f>財政指標!T6</f>
        <v>26398905</v>
      </c>
      <c r="AH200" s="47">
        <f>財政指標!U6</f>
        <v>27167776</v>
      </c>
      <c r="AI200" s="47">
        <f>財政指標!V6</f>
        <v>30277958</v>
      </c>
      <c r="AJ200" s="47">
        <f>財政指標!W6</f>
        <v>29501283</v>
      </c>
      <c r="AK200" s="47">
        <f>財政指標!X6</f>
        <v>29735664</v>
      </c>
      <c r="AL200" s="47">
        <f>財政指標!Y6</f>
        <v>30261497</v>
      </c>
      <c r="AM200" s="47">
        <f>財政指標!Z6</f>
        <v>31365242</v>
      </c>
      <c r="AN200" s="47">
        <f>財政指標!AA6</f>
        <v>32843877</v>
      </c>
      <c r="AO200" s="47">
        <f>財政指標!AB6</f>
        <v>31079916</v>
      </c>
      <c r="AP200" s="47">
        <f>財政指標!AC6</f>
        <v>30981834</v>
      </c>
      <c r="AQ200" s="47">
        <f>財政指標!AD6</f>
        <v>34397248</v>
      </c>
      <c r="AR200" s="47">
        <f>財政指標!AE6</f>
        <v>31883357</v>
      </c>
      <c r="AS200" s="47">
        <f>財政指標!AF6</f>
        <v>31479664</v>
      </c>
      <c r="AT200" s="47">
        <f>財政指標!AG6</f>
        <v>35595430</v>
      </c>
    </row>
    <row r="201" spans="13:46" x14ac:dyDescent="0.2">
      <c r="P201" t="s">
        <v>146</v>
      </c>
      <c r="Q201">
        <f>財政指標!B31</f>
        <v>0</v>
      </c>
      <c r="R201" s="47">
        <f>財政指標!E31</f>
        <v>12575217</v>
      </c>
      <c r="S201" s="47">
        <f>財政指標!F31</f>
        <v>13928397</v>
      </c>
      <c r="T201" s="47">
        <f>財政指標!G31</f>
        <v>14518158</v>
      </c>
      <c r="U201" s="47">
        <f>財政指標!H31</f>
        <v>15635987</v>
      </c>
      <c r="V201" s="47">
        <f>財政指標!I31</f>
        <v>18216192</v>
      </c>
      <c r="W201" s="47">
        <f>財政指標!J31</f>
        <v>19809812</v>
      </c>
      <c r="X201" s="47">
        <f>財政指標!K31</f>
        <v>21737747</v>
      </c>
      <c r="Y201" s="47">
        <f>財政指標!L31</f>
        <v>22823233</v>
      </c>
      <c r="Z201" s="47">
        <f>財政指標!M31</f>
        <v>24973069</v>
      </c>
      <c r="AA201" s="47">
        <f>財政指標!N31</f>
        <v>25112117</v>
      </c>
      <c r="AB201" s="47">
        <f>財政指標!O31</f>
        <v>25457745</v>
      </c>
      <c r="AC201" s="47">
        <f>財政指標!P31</f>
        <v>25961442</v>
      </c>
      <c r="AD201" s="47">
        <f>財政指標!Q31</f>
        <v>26644533</v>
      </c>
      <c r="AE201" s="47">
        <f>財政指標!R31</f>
        <v>26756291</v>
      </c>
      <c r="AF201" s="47">
        <f>財政指標!S31</f>
        <v>26907388</v>
      </c>
      <c r="AG201" s="47">
        <f>財政指標!T31</f>
        <v>26030427</v>
      </c>
      <c r="AH201" s="47">
        <f>財政指標!U31</f>
        <v>24685329</v>
      </c>
      <c r="AI201" s="47">
        <f>財政指標!V31</f>
        <v>24300650</v>
      </c>
      <c r="AJ201" s="47">
        <f>財政指標!W31</f>
        <v>23670796</v>
      </c>
      <c r="AK201" s="47">
        <f>財政指標!X31</f>
        <v>23344713</v>
      </c>
      <c r="AL201" s="47">
        <f>財政指標!Y31</f>
        <v>23086554</v>
      </c>
      <c r="AM201" s="47">
        <f>財政指標!Z31</f>
        <v>23551545</v>
      </c>
      <c r="AN201" s="47">
        <f>財政指標!AA31</f>
        <v>23949000</v>
      </c>
      <c r="AO201" s="47">
        <f>財政指標!AB31</f>
        <v>24511820</v>
      </c>
      <c r="AP201" s="47">
        <f>財政指標!AC31</f>
        <v>24422249</v>
      </c>
      <c r="AQ201" s="47">
        <f>財政指標!AD31</f>
        <v>24073778</v>
      </c>
      <c r="AR201" s="47">
        <f>財政指標!AE31</f>
        <v>24565311</v>
      </c>
      <c r="AS201" s="47">
        <f>財政指標!AF31</f>
        <v>24941009</v>
      </c>
      <c r="AT201" s="47">
        <f>財政指標!AG31</f>
        <v>28763877</v>
      </c>
    </row>
    <row r="202" spans="13:46" x14ac:dyDescent="0.2">
      <c r="P202" s="47" t="str">
        <f>財政指標!B32</f>
        <v>うち臨時財政対策債</v>
      </c>
      <c r="R202" s="47">
        <f>財政指標!E32</f>
        <v>0</v>
      </c>
      <c r="S202" s="47">
        <f>財政指標!F32</f>
        <v>0</v>
      </c>
      <c r="T202" s="47">
        <f>財政指標!G32</f>
        <v>0</v>
      </c>
      <c r="U202" s="47">
        <f>財政指標!H32</f>
        <v>0</v>
      </c>
      <c r="V202" s="47">
        <f>財政指標!I32</f>
        <v>0</v>
      </c>
      <c r="W202" s="47">
        <f>財政指標!J32</f>
        <v>0</v>
      </c>
      <c r="X202" s="47">
        <f>財政指標!K32</f>
        <v>0</v>
      </c>
      <c r="Y202" s="47">
        <f>財政指標!L32</f>
        <v>0</v>
      </c>
      <c r="Z202" s="47">
        <f>財政指標!M32</f>
        <v>0</v>
      </c>
      <c r="AA202" s="47">
        <f>財政指標!N32</f>
        <v>0</v>
      </c>
      <c r="AB202" s="47">
        <f>財政指標!O32</f>
        <v>406500</v>
      </c>
      <c r="AC202" s="47">
        <f>財政指標!P32</f>
        <v>1253800</v>
      </c>
      <c r="AD202" s="47">
        <f>財政指標!Q32</f>
        <v>2879100</v>
      </c>
      <c r="AE202" s="47">
        <f>財政指標!R32</f>
        <v>4037077</v>
      </c>
      <c r="AF202" s="47">
        <f>財政指標!S32</f>
        <v>4904203</v>
      </c>
      <c r="AG202" s="47">
        <f>財政指標!T32</f>
        <v>5445909</v>
      </c>
      <c r="AH202" s="47">
        <f>財政指標!U32</f>
        <v>5770222</v>
      </c>
      <c r="AI202" s="47">
        <f>財政指標!V32</f>
        <v>6218096</v>
      </c>
      <c r="AJ202" s="47">
        <f>財政指標!W32</f>
        <v>7029062</v>
      </c>
      <c r="AK202" s="47">
        <f>財政指標!X32</f>
        <v>8066577</v>
      </c>
      <c r="AL202" s="47">
        <f>財政指標!Y32</f>
        <v>9119771</v>
      </c>
      <c r="AM202" s="47">
        <f>財政指標!Z32</f>
        <v>10237451</v>
      </c>
      <c r="AN202" s="47">
        <f>財政指標!AA32</f>
        <v>10292361</v>
      </c>
      <c r="AO202" s="47">
        <f>財政指標!AB32</f>
        <v>10767312</v>
      </c>
      <c r="AP202" s="47">
        <f>財政指標!AC32</f>
        <v>11358189</v>
      </c>
      <c r="AQ202" s="47">
        <f>財政指標!AD32</f>
        <v>11606610</v>
      </c>
      <c r="AR202" s="47">
        <f>財政指標!AE32</f>
        <v>11883607</v>
      </c>
      <c r="AS202" s="47">
        <f>財政指標!AF32</f>
        <v>12053076</v>
      </c>
      <c r="AT202" s="47">
        <f>財政指標!AG32</f>
        <v>12025544</v>
      </c>
    </row>
  </sheetData>
  <phoneticPr fontId="3"/>
  <pageMargins left="0.78740157480314965" right="0.78740157480314965" top="0.86" bottom="0.73" header="0.49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27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O32" sqref="O32:U3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customWidth="1"/>
    <col min="4" max="8" width="8.6640625" style="43" customWidth="1"/>
    <col min="9" max="9" width="8.6640625" style="45" customWidth="1"/>
    <col min="10" max="14" width="8.6640625" style="43" customWidth="1"/>
    <col min="15" max="16384" width="9" style="43"/>
  </cols>
  <sheetData>
    <row r="1" spans="1:21" ht="14.1" customHeight="1" x14ac:dyDescent="0.2">
      <c r="A1" s="44" t="s">
        <v>137</v>
      </c>
      <c r="M1" s="46" t="s">
        <v>181</v>
      </c>
      <c r="T1" s="46" t="s">
        <v>181</v>
      </c>
    </row>
    <row r="2" spans="1:21" ht="14.1" customHeight="1" x14ac:dyDescent="0.15">
      <c r="M2" s="22" t="s">
        <v>170</v>
      </c>
      <c r="T2" s="22" t="s">
        <v>170</v>
      </c>
    </row>
    <row r="3" spans="1:21" ht="14.1" customHeight="1" x14ac:dyDescent="0.2">
      <c r="A3" s="48"/>
      <c r="B3" s="48"/>
      <c r="C3" s="48" t="s">
        <v>10</v>
      </c>
      <c r="D3" s="48" t="s">
        <v>203</v>
      </c>
      <c r="E3" s="48" t="s">
        <v>204</v>
      </c>
      <c r="F3" s="48" t="s">
        <v>205</v>
      </c>
      <c r="G3" s="48" t="s">
        <v>206</v>
      </c>
      <c r="H3" s="48" t="s">
        <v>207</v>
      </c>
      <c r="I3" s="49" t="s">
        <v>208</v>
      </c>
      <c r="J3" s="48" t="s">
        <v>209</v>
      </c>
      <c r="K3" s="49" t="s">
        <v>210</v>
      </c>
      <c r="L3" s="49" t="s">
        <v>211</v>
      </c>
      <c r="M3" s="48" t="s">
        <v>212</v>
      </c>
      <c r="N3" s="48" t="s">
        <v>213</v>
      </c>
      <c r="O3" s="48" t="s">
        <v>214</v>
      </c>
      <c r="P3" s="48" t="s">
        <v>215</v>
      </c>
      <c r="Q3" s="48" t="s">
        <v>216</v>
      </c>
      <c r="R3" s="48" t="s">
        <v>217</v>
      </c>
      <c r="S3" s="48" t="s">
        <v>218</v>
      </c>
      <c r="T3" s="48" t="s">
        <v>219</v>
      </c>
      <c r="U3" s="48" t="s">
        <v>220</v>
      </c>
    </row>
    <row r="4" spans="1:21" ht="14.1" customHeight="1" x14ac:dyDescent="0.2">
      <c r="A4" s="133" t="s">
        <v>84</v>
      </c>
      <c r="B4" s="133"/>
      <c r="C4" s="50">
        <v>60696</v>
      </c>
      <c r="D4" s="50">
        <v>61207</v>
      </c>
      <c r="E4" s="50">
        <v>61153</v>
      </c>
      <c r="F4" s="50">
        <v>61260</v>
      </c>
      <c r="G4" s="50">
        <v>61411</v>
      </c>
      <c r="H4" s="50">
        <v>61546</v>
      </c>
      <c r="I4" s="50">
        <v>61700</v>
      </c>
      <c r="J4" s="50">
        <v>61754</v>
      </c>
      <c r="K4" s="50">
        <v>61823</v>
      </c>
      <c r="L4" s="50">
        <v>62005</v>
      </c>
      <c r="M4" s="50">
        <v>62040</v>
      </c>
      <c r="N4" s="50">
        <v>62163</v>
      </c>
      <c r="O4" s="50">
        <v>62329</v>
      </c>
      <c r="P4" s="50">
        <v>62461</v>
      </c>
      <c r="Q4" s="50">
        <v>62613</v>
      </c>
      <c r="R4" s="50">
        <v>62786</v>
      </c>
      <c r="S4" s="50">
        <v>62960</v>
      </c>
      <c r="T4" s="50">
        <v>63127</v>
      </c>
      <c r="U4" s="50">
        <v>63127</v>
      </c>
    </row>
    <row r="5" spans="1:21" ht="14.1" customHeight="1" x14ac:dyDescent="0.2">
      <c r="A5" s="134" t="s">
        <v>13</v>
      </c>
      <c r="B5" s="52" t="s">
        <v>221</v>
      </c>
      <c r="C5" s="53">
        <v>17056112</v>
      </c>
      <c r="D5" s="53">
        <v>17679907</v>
      </c>
      <c r="E5" s="53">
        <v>19473509</v>
      </c>
      <c r="F5" s="53">
        <v>21578872</v>
      </c>
      <c r="G5" s="53">
        <v>21481615</v>
      </c>
      <c r="H5" s="53">
        <v>21125127</v>
      </c>
      <c r="I5" s="54">
        <v>23470989</v>
      </c>
      <c r="J5" s="53">
        <v>24055638</v>
      </c>
      <c r="K5" s="53">
        <v>24773825</v>
      </c>
      <c r="L5" s="53">
        <v>24546957</v>
      </c>
      <c r="M5" s="55">
        <v>26187157</v>
      </c>
      <c r="N5" s="55">
        <v>25105406</v>
      </c>
      <c r="O5" s="55">
        <v>23895794</v>
      </c>
      <c r="P5" s="55">
        <v>23208539</v>
      </c>
      <c r="Q5" s="55">
        <v>23178846</v>
      </c>
      <c r="R5" s="55">
        <v>22973555</v>
      </c>
      <c r="S5" s="55">
        <v>23146277</v>
      </c>
      <c r="T5" s="55">
        <v>23428669</v>
      </c>
      <c r="U5" s="55">
        <v>23839110</v>
      </c>
    </row>
    <row r="6" spans="1:21" ht="14.1" customHeight="1" x14ac:dyDescent="0.2">
      <c r="A6" s="134"/>
      <c r="B6" s="52" t="s">
        <v>222</v>
      </c>
      <c r="C6" s="53">
        <v>16455823</v>
      </c>
      <c r="D6" s="53">
        <v>16758385</v>
      </c>
      <c r="E6" s="53">
        <v>18837308</v>
      </c>
      <c r="F6" s="53">
        <v>20995228</v>
      </c>
      <c r="G6" s="53">
        <v>20776991</v>
      </c>
      <c r="H6" s="53">
        <v>20041003</v>
      </c>
      <c r="I6" s="54">
        <v>22655851</v>
      </c>
      <c r="J6" s="53">
        <v>23060611</v>
      </c>
      <c r="K6" s="53">
        <v>23516017</v>
      </c>
      <c r="L6" s="53">
        <v>23870334</v>
      </c>
      <c r="M6" s="55">
        <v>25706004</v>
      </c>
      <c r="N6" s="55">
        <v>24163213</v>
      </c>
      <c r="O6" s="55">
        <v>23067421</v>
      </c>
      <c r="P6" s="55">
        <v>21912698</v>
      </c>
      <c r="Q6" s="55">
        <v>21495423</v>
      </c>
      <c r="R6" s="55">
        <v>21071972</v>
      </c>
      <c r="S6" s="55">
        <v>21340067</v>
      </c>
      <c r="T6" s="55">
        <v>21602550</v>
      </c>
      <c r="U6" s="55">
        <v>21980710</v>
      </c>
    </row>
    <row r="7" spans="1:21" ht="14.1" customHeight="1" x14ac:dyDescent="0.2">
      <c r="A7" s="134"/>
      <c r="B7" s="52" t="s">
        <v>223</v>
      </c>
      <c r="C7" s="54">
        <f t="shared" ref="C7:R7" si="0">+C5-C6</f>
        <v>600289</v>
      </c>
      <c r="D7" s="54">
        <f t="shared" si="0"/>
        <v>921522</v>
      </c>
      <c r="E7" s="54">
        <f t="shared" si="0"/>
        <v>636201</v>
      </c>
      <c r="F7" s="54">
        <f t="shared" si="0"/>
        <v>583644</v>
      </c>
      <c r="G7" s="54">
        <f t="shared" si="0"/>
        <v>704624</v>
      </c>
      <c r="H7" s="54">
        <f t="shared" si="0"/>
        <v>1084124</v>
      </c>
      <c r="I7" s="54">
        <f t="shared" si="0"/>
        <v>815138</v>
      </c>
      <c r="J7" s="54">
        <f t="shared" si="0"/>
        <v>995027</v>
      </c>
      <c r="K7" s="54">
        <f t="shared" si="0"/>
        <v>1257808</v>
      </c>
      <c r="L7" s="54">
        <f t="shared" si="0"/>
        <v>676623</v>
      </c>
      <c r="M7" s="54">
        <f t="shared" si="0"/>
        <v>481153</v>
      </c>
      <c r="N7" s="54">
        <f t="shared" si="0"/>
        <v>942193</v>
      </c>
      <c r="O7" s="54">
        <f t="shared" si="0"/>
        <v>828373</v>
      </c>
      <c r="P7" s="54">
        <f t="shared" si="0"/>
        <v>1295841</v>
      </c>
      <c r="Q7" s="54">
        <f t="shared" si="0"/>
        <v>1683423</v>
      </c>
      <c r="R7" s="54">
        <f t="shared" si="0"/>
        <v>1901583</v>
      </c>
      <c r="S7" s="54">
        <v>1806210</v>
      </c>
      <c r="T7" s="54">
        <v>1826119</v>
      </c>
      <c r="U7" s="54">
        <v>1858400</v>
      </c>
    </row>
    <row r="8" spans="1:21" ht="14.1" customHeight="1" x14ac:dyDescent="0.2">
      <c r="A8" s="134"/>
      <c r="B8" s="52" t="s">
        <v>224</v>
      </c>
      <c r="C8" s="53">
        <v>22800</v>
      </c>
      <c r="D8" s="53">
        <v>0</v>
      </c>
      <c r="E8" s="53">
        <v>121146</v>
      </c>
      <c r="F8" s="53">
        <v>98640</v>
      </c>
      <c r="G8" s="53">
        <v>150697</v>
      </c>
      <c r="H8" s="53">
        <v>207737</v>
      </c>
      <c r="I8" s="54">
        <v>85178</v>
      </c>
      <c r="J8" s="53">
        <v>51590</v>
      </c>
      <c r="K8" s="53">
        <v>435860</v>
      </c>
      <c r="L8" s="54">
        <v>345976</v>
      </c>
      <c r="M8" s="55">
        <v>121555</v>
      </c>
      <c r="N8" s="55">
        <v>112846</v>
      </c>
      <c r="O8" s="55">
        <v>88866</v>
      </c>
      <c r="P8" s="55">
        <v>86502</v>
      </c>
      <c r="Q8" s="55">
        <v>16898</v>
      </c>
      <c r="R8" s="55">
        <v>50475</v>
      </c>
      <c r="S8" s="55">
        <v>194573</v>
      </c>
      <c r="T8" s="55">
        <v>176173</v>
      </c>
      <c r="U8" s="55">
        <v>134300</v>
      </c>
    </row>
    <row r="9" spans="1:21" ht="14.1" customHeight="1" x14ac:dyDescent="0.2">
      <c r="A9" s="134"/>
      <c r="B9" s="52" t="s">
        <v>225</v>
      </c>
      <c r="C9" s="54">
        <f t="shared" ref="C9:R9" si="1">+C7-C8</f>
        <v>577489</v>
      </c>
      <c r="D9" s="54">
        <f t="shared" si="1"/>
        <v>921522</v>
      </c>
      <c r="E9" s="54">
        <f t="shared" si="1"/>
        <v>515055</v>
      </c>
      <c r="F9" s="54">
        <f t="shared" si="1"/>
        <v>485004</v>
      </c>
      <c r="G9" s="54">
        <f t="shared" si="1"/>
        <v>553927</v>
      </c>
      <c r="H9" s="54">
        <f t="shared" si="1"/>
        <v>876387</v>
      </c>
      <c r="I9" s="54">
        <f t="shared" si="1"/>
        <v>729960</v>
      </c>
      <c r="J9" s="54">
        <f t="shared" si="1"/>
        <v>943437</v>
      </c>
      <c r="K9" s="54">
        <f t="shared" si="1"/>
        <v>821948</v>
      </c>
      <c r="L9" s="54">
        <f t="shared" si="1"/>
        <v>330647</v>
      </c>
      <c r="M9" s="54">
        <f t="shared" si="1"/>
        <v>359598</v>
      </c>
      <c r="N9" s="54">
        <f t="shared" si="1"/>
        <v>829347</v>
      </c>
      <c r="O9" s="54">
        <f t="shared" si="1"/>
        <v>739507</v>
      </c>
      <c r="P9" s="54">
        <f t="shared" si="1"/>
        <v>1209339</v>
      </c>
      <c r="Q9" s="54">
        <f t="shared" si="1"/>
        <v>1666525</v>
      </c>
      <c r="R9" s="54">
        <f t="shared" si="1"/>
        <v>1851108</v>
      </c>
      <c r="S9" s="54">
        <v>1611637</v>
      </c>
      <c r="T9" s="54">
        <v>1649946</v>
      </c>
      <c r="U9" s="54">
        <v>1724100</v>
      </c>
    </row>
    <row r="10" spans="1:21" ht="14.1" customHeight="1" x14ac:dyDescent="0.2">
      <c r="A10" s="134"/>
      <c r="B10" s="52" t="s">
        <v>226</v>
      </c>
      <c r="C10" s="55">
        <v>-207465</v>
      </c>
      <c r="D10" s="55">
        <v>344033</v>
      </c>
      <c r="E10" s="55">
        <v>-406467</v>
      </c>
      <c r="F10" s="55">
        <v>-30051</v>
      </c>
      <c r="G10" s="55">
        <v>68923</v>
      </c>
      <c r="H10" s="55">
        <v>322460</v>
      </c>
      <c r="I10" s="55">
        <v>-146427</v>
      </c>
      <c r="J10" s="55">
        <v>213477</v>
      </c>
      <c r="K10" s="55">
        <v>-121489</v>
      </c>
      <c r="L10" s="55">
        <v>-491301</v>
      </c>
      <c r="M10" s="55">
        <v>28951</v>
      </c>
      <c r="N10" s="55">
        <v>469749</v>
      </c>
      <c r="O10" s="55">
        <v>-89840</v>
      </c>
      <c r="P10" s="55">
        <v>469832</v>
      </c>
      <c r="Q10" s="55">
        <v>457186</v>
      </c>
      <c r="R10" s="55">
        <v>184583</v>
      </c>
      <c r="S10" s="55">
        <v>-239471</v>
      </c>
      <c r="T10" s="55">
        <v>38309</v>
      </c>
      <c r="U10" s="55">
        <v>74154</v>
      </c>
    </row>
    <row r="11" spans="1:21" ht="14.1" customHeight="1" x14ac:dyDescent="0.2">
      <c r="A11" s="134"/>
      <c r="B11" s="52" t="s">
        <v>227</v>
      </c>
      <c r="C11" s="53">
        <v>25000</v>
      </c>
      <c r="D11" s="53">
        <v>37000</v>
      </c>
      <c r="E11" s="53">
        <v>36000</v>
      </c>
      <c r="F11" s="53">
        <v>33000</v>
      </c>
      <c r="G11" s="53">
        <v>3000</v>
      </c>
      <c r="H11" s="53">
        <v>2000</v>
      </c>
      <c r="I11" s="54">
        <v>302000</v>
      </c>
      <c r="J11" s="53">
        <v>2000</v>
      </c>
      <c r="K11" s="53">
        <v>2000</v>
      </c>
      <c r="L11" s="54">
        <v>1000</v>
      </c>
      <c r="M11" s="55">
        <v>1000</v>
      </c>
      <c r="N11" s="55">
        <v>101000</v>
      </c>
      <c r="O11" s="55">
        <v>101000</v>
      </c>
      <c r="P11" s="55">
        <v>101000</v>
      </c>
      <c r="Q11" s="55">
        <v>51000</v>
      </c>
      <c r="R11" s="55">
        <v>101000</v>
      </c>
      <c r="S11" s="55">
        <v>601000</v>
      </c>
      <c r="T11" s="55">
        <v>501000</v>
      </c>
      <c r="U11" s="55">
        <v>201000</v>
      </c>
    </row>
    <row r="12" spans="1:21" ht="14.1" customHeight="1" x14ac:dyDescent="0.2">
      <c r="A12" s="134"/>
      <c r="B12" s="52" t="s">
        <v>228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1</v>
      </c>
      <c r="Q12" s="55">
        <v>0</v>
      </c>
      <c r="R12" s="55">
        <v>1</v>
      </c>
      <c r="S12" s="55">
        <v>1</v>
      </c>
      <c r="T12" s="55">
        <v>0</v>
      </c>
      <c r="U12" s="55">
        <v>0</v>
      </c>
    </row>
    <row r="13" spans="1:21" ht="14.1" customHeight="1" x14ac:dyDescent="0.2">
      <c r="A13" s="134"/>
      <c r="B13" s="52" t="s">
        <v>229</v>
      </c>
      <c r="C13" s="53">
        <v>50000</v>
      </c>
      <c r="D13" s="53">
        <v>0</v>
      </c>
      <c r="E13" s="53">
        <v>0</v>
      </c>
      <c r="F13" s="53">
        <v>340000</v>
      </c>
      <c r="G13" s="53">
        <v>170000</v>
      </c>
      <c r="H13" s="53">
        <v>0</v>
      </c>
      <c r="I13" s="54">
        <v>0</v>
      </c>
      <c r="J13" s="53">
        <v>0</v>
      </c>
      <c r="K13" s="53">
        <v>200000</v>
      </c>
      <c r="L13" s="54">
        <v>150000</v>
      </c>
      <c r="M13" s="55">
        <v>0</v>
      </c>
      <c r="N13" s="55">
        <v>0</v>
      </c>
      <c r="O13" s="55">
        <v>0</v>
      </c>
      <c r="P13" s="55">
        <v>1</v>
      </c>
      <c r="Q13" s="55">
        <v>0</v>
      </c>
      <c r="R13" s="55">
        <v>1</v>
      </c>
      <c r="S13" s="55">
        <v>1</v>
      </c>
      <c r="T13" s="55">
        <v>0</v>
      </c>
      <c r="U13" s="55">
        <v>237686</v>
      </c>
    </row>
    <row r="14" spans="1:21" ht="14.1" customHeight="1" x14ac:dyDescent="0.2">
      <c r="A14" s="134"/>
      <c r="B14" s="52" t="s">
        <v>230</v>
      </c>
      <c r="C14" s="54">
        <f t="shared" ref="C14:S14" si="2">+C10+C11+C12-C13</f>
        <v>-232465</v>
      </c>
      <c r="D14" s="54">
        <f t="shared" si="2"/>
        <v>381033</v>
      </c>
      <c r="E14" s="54">
        <f t="shared" si="2"/>
        <v>-370467</v>
      </c>
      <c r="F14" s="54">
        <f t="shared" si="2"/>
        <v>-337051</v>
      </c>
      <c r="G14" s="54">
        <f t="shared" si="2"/>
        <v>-98077</v>
      </c>
      <c r="H14" s="54">
        <f t="shared" si="2"/>
        <v>324460</v>
      </c>
      <c r="I14" s="54">
        <f t="shared" si="2"/>
        <v>155573</v>
      </c>
      <c r="J14" s="54">
        <f t="shared" si="2"/>
        <v>215477</v>
      </c>
      <c r="K14" s="54">
        <f t="shared" si="2"/>
        <v>-319489</v>
      </c>
      <c r="L14" s="54">
        <f t="shared" si="2"/>
        <v>-640301</v>
      </c>
      <c r="M14" s="54">
        <f t="shared" si="2"/>
        <v>29951</v>
      </c>
      <c r="N14" s="54">
        <f t="shared" si="2"/>
        <v>570749</v>
      </c>
      <c r="O14" s="54">
        <f t="shared" si="2"/>
        <v>11160</v>
      </c>
      <c r="P14" s="54">
        <f t="shared" si="2"/>
        <v>570832</v>
      </c>
      <c r="Q14" s="54">
        <f t="shared" si="2"/>
        <v>508186</v>
      </c>
      <c r="R14" s="54">
        <f t="shared" si="2"/>
        <v>285583</v>
      </c>
      <c r="S14" s="54">
        <f t="shared" si="2"/>
        <v>361529</v>
      </c>
      <c r="T14" s="54">
        <v>539309</v>
      </c>
      <c r="U14" s="54">
        <v>37468</v>
      </c>
    </row>
    <row r="15" spans="1:21" ht="14.1" customHeight="1" x14ac:dyDescent="0.2">
      <c r="A15" s="134"/>
      <c r="B15" s="3" t="s">
        <v>31</v>
      </c>
      <c r="C15" s="56">
        <f t="shared" ref="C15:T15" si="3">+C9/C19*100</f>
        <v>5.9458228949120908</v>
      </c>
      <c r="D15" s="56">
        <f t="shared" si="3"/>
        <v>9.0996031719778028</v>
      </c>
      <c r="E15" s="56">
        <f t="shared" si="3"/>
        <v>4.7776447910077815</v>
      </c>
      <c r="F15" s="56">
        <f t="shared" si="3"/>
        <v>4.171894394310443</v>
      </c>
      <c r="G15" s="56">
        <f t="shared" si="3"/>
        <v>4.7287277593521848</v>
      </c>
      <c r="H15" s="56">
        <f t="shared" si="3"/>
        <v>7.3541778080952369</v>
      </c>
      <c r="I15" s="56">
        <f t="shared" si="3"/>
        <v>5.8622548399179433</v>
      </c>
      <c r="J15" s="56">
        <f t="shared" si="3"/>
        <v>7.1699575815679886</v>
      </c>
      <c r="K15" s="56">
        <f t="shared" si="3"/>
        <v>6.1314273284412097</v>
      </c>
      <c r="L15" s="56">
        <f t="shared" si="3"/>
        <v>2.3861975854477935</v>
      </c>
      <c r="M15" s="56">
        <f t="shared" si="3"/>
        <v>2.5896817316742089</v>
      </c>
      <c r="N15" s="56">
        <f t="shared" si="3"/>
        <v>5.9612051259289816</v>
      </c>
      <c r="O15" s="56">
        <f t="shared" si="3"/>
        <v>5.3506951315647147</v>
      </c>
      <c r="P15" s="56">
        <f t="shared" si="3"/>
        <v>9.1365149863704644</v>
      </c>
      <c r="Q15" s="56">
        <f t="shared" si="3"/>
        <v>13.451430249387307</v>
      </c>
      <c r="R15" s="56">
        <f t="shared" si="3"/>
        <v>14.933633914006164</v>
      </c>
      <c r="S15" s="56">
        <f t="shared" si="3"/>
        <v>12.871177928529065</v>
      </c>
      <c r="T15" s="56">
        <f t="shared" si="3"/>
        <v>12.843153036547672</v>
      </c>
      <c r="U15" s="56">
        <f>+U9/U19*100</f>
        <v>11.950429112662096</v>
      </c>
    </row>
    <row r="16" spans="1:21" ht="14.1" customHeight="1" x14ac:dyDescent="0.2">
      <c r="A16" s="135" t="s">
        <v>32</v>
      </c>
      <c r="B16" s="135"/>
      <c r="C16" s="57">
        <v>6626070</v>
      </c>
      <c r="D16" s="58">
        <v>7088471</v>
      </c>
      <c r="E16" s="58">
        <v>7526069</v>
      </c>
      <c r="F16" s="58">
        <v>7970422</v>
      </c>
      <c r="G16" s="58">
        <v>8537136</v>
      </c>
      <c r="H16" s="58">
        <v>8541223</v>
      </c>
      <c r="I16" s="57">
        <v>8677307</v>
      </c>
      <c r="J16" s="58">
        <v>8944985</v>
      </c>
      <c r="K16" s="58">
        <v>9204421</v>
      </c>
      <c r="L16" s="57">
        <v>9699828</v>
      </c>
      <c r="M16" s="58">
        <v>9226939</v>
      </c>
      <c r="N16" s="58">
        <v>9051162</v>
      </c>
      <c r="O16" s="58">
        <v>9244425</v>
      </c>
      <c r="P16" s="58">
        <v>8740467</v>
      </c>
      <c r="Q16" s="58">
        <v>8388928</v>
      </c>
      <c r="R16" s="58">
        <v>8861483</v>
      </c>
      <c r="S16" s="58">
        <v>9354866</v>
      </c>
      <c r="T16" s="58">
        <v>9868716</v>
      </c>
      <c r="U16" s="58">
        <v>11076479</v>
      </c>
    </row>
    <row r="17" spans="1:21" ht="14.1" customHeight="1" x14ac:dyDescent="0.2">
      <c r="A17" s="135" t="s">
        <v>33</v>
      </c>
      <c r="B17" s="135"/>
      <c r="C17" s="57">
        <v>7571729</v>
      </c>
      <c r="D17" s="58">
        <v>7837549</v>
      </c>
      <c r="E17" s="58">
        <v>8366421</v>
      </c>
      <c r="F17" s="58">
        <v>9096008</v>
      </c>
      <c r="G17" s="58">
        <v>8960217</v>
      </c>
      <c r="H17" s="58">
        <v>9177831</v>
      </c>
      <c r="I17" s="57">
        <v>9663354</v>
      </c>
      <c r="J17" s="58">
        <v>10276492</v>
      </c>
      <c r="K17" s="58">
        <v>10452394</v>
      </c>
      <c r="L17" s="57">
        <v>10718206</v>
      </c>
      <c r="M17" s="58">
        <v>10929418</v>
      </c>
      <c r="N17" s="58">
        <v>11007077</v>
      </c>
      <c r="O17" s="58">
        <v>10864216</v>
      </c>
      <c r="P17" s="58">
        <v>10434697</v>
      </c>
      <c r="Q17" s="58">
        <v>9735763</v>
      </c>
      <c r="R17" s="58">
        <v>9571165</v>
      </c>
      <c r="S17" s="58">
        <v>9611243</v>
      </c>
      <c r="T17" s="58">
        <v>9690119</v>
      </c>
      <c r="U17" s="58">
        <v>9456721</v>
      </c>
    </row>
    <row r="18" spans="1:21" ht="14.1" customHeight="1" x14ac:dyDescent="0.2">
      <c r="A18" s="135" t="s">
        <v>34</v>
      </c>
      <c r="B18" s="135"/>
      <c r="C18" s="57">
        <v>8766857</v>
      </c>
      <c r="D18" s="58">
        <v>9381541</v>
      </c>
      <c r="E18" s="58">
        <v>9958432</v>
      </c>
      <c r="F18" s="58">
        <v>10544541</v>
      </c>
      <c r="G18" s="58">
        <v>11298056</v>
      </c>
      <c r="H18" s="58">
        <v>11298781</v>
      </c>
      <c r="I18" s="57">
        <v>11475451</v>
      </c>
      <c r="J18" s="58">
        <v>11827037</v>
      </c>
      <c r="K18" s="58">
        <v>12166906</v>
      </c>
      <c r="L18" s="57">
        <v>12826455</v>
      </c>
      <c r="M18" s="58">
        <v>12189054</v>
      </c>
      <c r="N18" s="58">
        <v>11954405</v>
      </c>
      <c r="O18" s="58">
        <v>12209021</v>
      </c>
      <c r="P18" s="58">
        <v>11536455</v>
      </c>
      <c r="Q18" s="58">
        <v>11060872</v>
      </c>
      <c r="R18" s="58">
        <v>11683587</v>
      </c>
      <c r="S18" s="58">
        <v>12264909</v>
      </c>
      <c r="T18" s="58">
        <v>12846892</v>
      </c>
      <c r="U18" s="58">
        <v>14427097</v>
      </c>
    </row>
    <row r="19" spans="1:21" ht="14.1" customHeight="1" x14ac:dyDescent="0.2">
      <c r="A19" s="135" t="s">
        <v>35</v>
      </c>
      <c r="B19" s="135"/>
      <c r="C19" s="57">
        <v>9712516</v>
      </c>
      <c r="D19" s="58">
        <v>10127057</v>
      </c>
      <c r="E19" s="58">
        <v>10780521</v>
      </c>
      <c r="F19" s="58">
        <v>11625510</v>
      </c>
      <c r="G19" s="58">
        <v>11714081</v>
      </c>
      <c r="H19" s="58">
        <v>11916859</v>
      </c>
      <c r="I19" s="57">
        <v>12451864</v>
      </c>
      <c r="J19" s="58">
        <v>13158195</v>
      </c>
      <c r="K19" s="58">
        <v>13405492</v>
      </c>
      <c r="L19" s="57">
        <v>13856648</v>
      </c>
      <c r="M19" s="58">
        <v>13885799</v>
      </c>
      <c r="N19" s="58">
        <v>13912405</v>
      </c>
      <c r="O19" s="58">
        <v>13820765</v>
      </c>
      <c r="P19" s="58">
        <v>13236327</v>
      </c>
      <c r="Q19" s="58">
        <v>12389203</v>
      </c>
      <c r="R19" s="58">
        <v>12395563</v>
      </c>
      <c r="S19" s="58">
        <v>12521286</v>
      </c>
      <c r="T19" s="58">
        <v>12846892</v>
      </c>
      <c r="U19" s="58">
        <v>14427097</v>
      </c>
    </row>
    <row r="20" spans="1:21" ht="14.1" customHeight="1" x14ac:dyDescent="0.2">
      <c r="A20" s="135" t="s">
        <v>36</v>
      </c>
      <c r="B20" s="135"/>
      <c r="C20" s="59">
        <v>0.93</v>
      </c>
      <c r="D20" s="60">
        <v>0.91</v>
      </c>
      <c r="E20" s="60">
        <v>0.89</v>
      </c>
      <c r="F20" s="60">
        <v>0.89</v>
      </c>
      <c r="G20" s="60">
        <v>0.91</v>
      </c>
      <c r="H20" s="60">
        <v>0.92</v>
      </c>
      <c r="I20" s="61">
        <v>0.93</v>
      </c>
      <c r="J20" s="60">
        <v>0.9</v>
      </c>
      <c r="K20" s="60">
        <v>0.88</v>
      </c>
      <c r="L20" s="61">
        <v>0.88</v>
      </c>
      <c r="M20" s="60">
        <v>0.87</v>
      </c>
      <c r="N20" s="60">
        <v>0.85</v>
      </c>
      <c r="O20" s="60">
        <v>0.84</v>
      </c>
      <c r="P20" s="60">
        <v>0.84</v>
      </c>
      <c r="Q20" s="60">
        <v>0.85</v>
      </c>
      <c r="R20" s="60">
        <v>0.88</v>
      </c>
      <c r="S20" s="60">
        <v>0.92</v>
      </c>
      <c r="T20" s="60">
        <v>0.97</v>
      </c>
      <c r="U20" s="60">
        <v>1.05</v>
      </c>
    </row>
    <row r="21" spans="1:21" ht="14.1" customHeight="1" x14ac:dyDescent="0.2">
      <c r="A21" s="135" t="s">
        <v>37</v>
      </c>
      <c r="B21" s="135"/>
      <c r="C21" s="62">
        <v>62.6</v>
      </c>
      <c r="D21" s="63">
        <v>64</v>
      </c>
      <c r="E21" s="63">
        <v>68</v>
      </c>
      <c r="F21" s="63">
        <v>68</v>
      </c>
      <c r="G21" s="63">
        <v>73.7</v>
      </c>
      <c r="H21" s="63">
        <v>75.599999999999994</v>
      </c>
      <c r="I21" s="64">
        <v>77.2</v>
      </c>
      <c r="J21" s="63">
        <v>76.5</v>
      </c>
      <c r="K21" s="63">
        <v>77.099999999999994</v>
      </c>
      <c r="L21" s="64">
        <v>81.7</v>
      </c>
      <c r="M21" s="63">
        <v>79.3</v>
      </c>
      <c r="N21" s="63">
        <v>78.400000000000006</v>
      </c>
      <c r="O21" s="63">
        <v>80.900000000000006</v>
      </c>
      <c r="P21" s="63">
        <v>80.2</v>
      </c>
      <c r="Q21" s="63">
        <v>80.5</v>
      </c>
      <c r="R21" s="63">
        <v>78.400000000000006</v>
      </c>
      <c r="S21" s="63">
        <v>78.099999999999994</v>
      </c>
      <c r="T21" s="63">
        <v>75.8</v>
      </c>
      <c r="U21" s="63">
        <v>75.2</v>
      </c>
    </row>
    <row r="22" spans="1:21" ht="14.1" customHeight="1" x14ac:dyDescent="0.2">
      <c r="A22" s="135" t="s">
        <v>38</v>
      </c>
      <c r="B22" s="135"/>
      <c r="C22" s="62">
        <v>8.8000000000000007</v>
      </c>
      <c r="D22" s="63">
        <v>8.4</v>
      </c>
      <c r="E22" s="63">
        <v>7.8</v>
      </c>
      <c r="F22" s="63">
        <v>7.5</v>
      </c>
      <c r="G22" s="63">
        <v>8.5</v>
      </c>
      <c r="H22" s="63">
        <v>9.1999999999999993</v>
      </c>
      <c r="I22" s="64">
        <v>9.6</v>
      </c>
      <c r="J22" s="63">
        <v>10.199999999999999</v>
      </c>
      <c r="K22" s="63">
        <v>10.6</v>
      </c>
      <c r="L22" s="64">
        <v>13.2</v>
      </c>
      <c r="M22" s="63">
        <v>13.6</v>
      </c>
      <c r="N22" s="63">
        <v>14.5</v>
      </c>
      <c r="O22" s="63">
        <v>14.2</v>
      </c>
      <c r="P22" s="63">
        <v>15</v>
      </c>
      <c r="Q22" s="63">
        <v>14.5</v>
      </c>
      <c r="R22" s="63">
        <v>14.5</v>
      </c>
      <c r="S22" s="63">
        <v>13.4</v>
      </c>
      <c r="T22" s="63">
        <v>12.2</v>
      </c>
      <c r="U22" s="63">
        <v>12.6</v>
      </c>
    </row>
    <row r="23" spans="1:21" ht="14.1" customHeight="1" x14ac:dyDescent="0.2">
      <c r="A23" s="135" t="s">
        <v>39</v>
      </c>
      <c r="B23" s="135"/>
      <c r="C23" s="62">
        <v>10</v>
      </c>
      <c r="D23" s="63">
        <v>10.5</v>
      </c>
      <c r="E23" s="63">
        <v>10.199999999999999</v>
      </c>
      <c r="F23" s="63">
        <v>9.5</v>
      </c>
      <c r="G23" s="63">
        <v>10.4</v>
      </c>
      <c r="H23" s="63">
        <v>10.8</v>
      </c>
      <c r="I23" s="64">
        <v>11.3</v>
      </c>
      <c r="J23" s="63">
        <v>11.7</v>
      </c>
      <c r="K23" s="63">
        <v>12.4</v>
      </c>
      <c r="L23" s="64">
        <v>13.7</v>
      </c>
      <c r="M23" s="63">
        <v>14.1</v>
      </c>
      <c r="N23" s="63">
        <v>14.6</v>
      </c>
      <c r="O23" s="63">
        <v>14.3</v>
      </c>
      <c r="P23" s="63">
        <v>15.3</v>
      </c>
      <c r="Q23" s="63">
        <v>15.3</v>
      </c>
      <c r="R23" s="63">
        <v>15.8</v>
      </c>
      <c r="S23" s="63">
        <v>14.5</v>
      </c>
      <c r="T23" s="63">
        <v>13</v>
      </c>
      <c r="U23" s="63"/>
    </row>
    <row r="24" spans="1:21" ht="14.1" customHeight="1" x14ac:dyDescent="0.2">
      <c r="A24" s="136" t="s">
        <v>192</v>
      </c>
      <c r="B24" s="137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18.399999999999999</v>
      </c>
      <c r="T24" s="63">
        <v>16.5</v>
      </c>
      <c r="U24" s="63">
        <v>12.7</v>
      </c>
    </row>
    <row r="25" spans="1:21" ht="14.1" customHeight="1" x14ac:dyDescent="0.2">
      <c r="A25" s="135" t="s">
        <v>193</v>
      </c>
      <c r="B25" s="135"/>
      <c r="C25" s="62">
        <v>9.1999999999999993</v>
      </c>
      <c r="D25" s="63">
        <v>8.6999999999999993</v>
      </c>
      <c r="E25" s="63">
        <v>8.1999999999999993</v>
      </c>
      <c r="F25" s="63">
        <v>8.1</v>
      </c>
      <c r="G25" s="63">
        <v>8</v>
      </c>
      <c r="H25" s="63">
        <v>8</v>
      </c>
      <c r="I25" s="64">
        <v>8.5</v>
      </c>
      <c r="J25" s="63">
        <v>8.6</v>
      </c>
      <c r="K25" s="63">
        <v>8.8000000000000007</v>
      </c>
      <c r="L25" s="64">
        <v>9.1999999999999993</v>
      </c>
      <c r="M25" s="63">
        <v>9.6</v>
      </c>
      <c r="N25" s="63">
        <v>10.199999999999999</v>
      </c>
      <c r="O25" s="63">
        <v>10.3</v>
      </c>
      <c r="P25" s="63">
        <v>10.7</v>
      </c>
      <c r="Q25" s="63">
        <v>10.9</v>
      </c>
      <c r="R25" s="63">
        <v>11.3</v>
      </c>
      <c r="S25" s="63">
        <v>10.9</v>
      </c>
      <c r="T25" s="63">
        <v>10.4</v>
      </c>
      <c r="U25" s="63"/>
    </row>
    <row r="26" spans="1:21" ht="14.1" customHeight="1" x14ac:dyDescent="0.2">
      <c r="A26" s="136" t="s">
        <v>231</v>
      </c>
      <c r="B26" s="137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61.5</v>
      </c>
    </row>
    <row r="27" spans="1:21" ht="14.1" customHeight="1" x14ac:dyDescent="0.2">
      <c r="A27" s="133" t="s">
        <v>197</v>
      </c>
      <c r="B27" s="133"/>
      <c r="C27" s="54">
        <f t="shared" ref="C27:Q27" si="4">SUM(C28:C30)</f>
        <v>3850763</v>
      </c>
      <c r="D27" s="54">
        <f t="shared" si="4"/>
        <v>4201975</v>
      </c>
      <c r="E27" s="54">
        <f t="shared" si="4"/>
        <v>4285461</v>
      </c>
      <c r="F27" s="54">
        <f t="shared" si="4"/>
        <v>3603134</v>
      </c>
      <c r="G27" s="54">
        <f t="shared" si="4"/>
        <v>3108392</v>
      </c>
      <c r="H27" s="54">
        <f t="shared" si="4"/>
        <v>2296129</v>
      </c>
      <c r="I27" s="54">
        <f t="shared" si="4"/>
        <v>2534767</v>
      </c>
      <c r="J27" s="54">
        <f t="shared" si="4"/>
        <v>2154238</v>
      </c>
      <c r="K27" s="54">
        <f t="shared" si="4"/>
        <v>1535695</v>
      </c>
      <c r="L27" s="54">
        <f t="shared" si="4"/>
        <v>1276634</v>
      </c>
      <c r="M27" s="54">
        <f t="shared" si="4"/>
        <v>1559230</v>
      </c>
      <c r="N27" s="54">
        <f t="shared" si="4"/>
        <v>1380109</v>
      </c>
      <c r="O27" s="54">
        <f t="shared" si="4"/>
        <v>1478965</v>
      </c>
      <c r="P27" s="54">
        <f t="shared" si="4"/>
        <v>1509397</v>
      </c>
      <c r="Q27" s="54">
        <f t="shared" si="4"/>
        <v>1550156</v>
      </c>
      <c r="R27" s="54">
        <f>SUM(R28:R30)</f>
        <v>1577028</v>
      </c>
      <c r="S27" s="54">
        <f>SUM(S28:S30)</f>
        <v>2284927</v>
      </c>
      <c r="T27" s="54">
        <v>1601000</v>
      </c>
      <c r="U27" s="54">
        <v>1601000</v>
      </c>
    </row>
    <row r="28" spans="1:21" ht="14.1" customHeight="1" x14ac:dyDescent="0.15">
      <c r="A28" s="65"/>
      <c r="B28" s="2" t="s">
        <v>18</v>
      </c>
      <c r="C28" s="54">
        <v>485000</v>
      </c>
      <c r="D28" s="53">
        <v>522000</v>
      </c>
      <c r="E28" s="53">
        <v>558000</v>
      </c>
      <c r="F28" s="53">
        <v>251000</v>
      </c>
      <c r="G28" s="53">
        <v>840000</v>
      </c>
      <c r="H28" s="53">
        <v>86000</v>
      </c>
      <c r="I28" s="54">
        <v>388000</v>
      </c>
      <c r="J28" s="53">
        <v>390000</v>
      </c>
      <c r="K28" s="53">
        <v>192000</v>
      </c>
      <c r="L28" s="54">
        <v>43000</v>
      </c>
      <c r="M28" s="53">
        <v>44000</v>
      </c>
      <c r="N28" s="53">
        <v>145000</v>
      </c>
      <c r="O28" s="53">
        <v>246000</v>
      </c>
      <c r="P28" s="53">
        <v>347000</v>
      </c>
      <c r="Q28" s="53">
        <v>398000</v>
      </c>
      <c r="R28" s="53">
        <v>499000</v>
      </c>
      <c r="S28" s="53">
        <v>1100000</v>
      </c>
      <c r="T28" s="53">
        <v>174000</v>
      </c>
      <c r="U28" s="53">
        <v>1564314</v>
      </c>
    </row>
    <row r="29" spans="1:21" ht="14.1" customHeight="1" x14ac:dyDescent="0.15">
      <c r="A29" s="65"/>
      <c r="B29" s="2" t="s">
        <v>19</v>
      </c>
      <c r="C29" s="54">
        <v>1607000</v>
      </c>
      <c r="D29" s="53">
        <v>2059000</v>
      </c>
      <c r="E29" s="53">
        <v>1849000</v>
      </c>
      <c r="F29" s="53">
        <v>1810000</v>
      </c>
      <c r="G29" s="53">
        <v>1315000</v>
      </c>
      <c r="H29" s="53">
        <v>1213000</v>
      </c>
      <c r="I29" s="54">
        <v>974000</v>
      </c>
      <c r="J29" s="53">
        <v>508000</v>
      </c>
      <c r="K29" s="53">
        <v>100000</v>
      </c>
      <c r="L29" s="54">
        <v>1000</v>
      </c>
      <c r="M29" s="53">
        <v>2000</v>
      </c>
      <c r="N29" s="53">
        <v>3000</v>
      </c>
      <c r="O29" s="53">
        <v>4000</v>
      </c>
      <c r="P29" s="53">
        <v>5000</v>
      </c>
      <c r="Q29" s="53">
        <v>6000</v>
      </c>
      <c r="R29" s="53">
        <v>7000</v>
      </c>
      <c r="S29" s="53">
        <v>43000</v>
      </c>
      <c r="T29" s="53">
        <v>1790651</v>
      </c>
      <c r="U29" s="53">
        <v>295000</v>
      </c>
    </row>
    <row r="30" spans="1:21" ht="14.1" customHeight="1" x14ac:dyDescent="0.15">
      <c r="A30" s="65"/>
      <c r="B30" s="2" t="s">
        <v>20</v>
      </c>
      <c r="C30" s="54">
        <v>1758763</v>
      </c>
      <c r="D30" s="53">
        <v>1620975</v>
      </c>
      <c r="E30" s="53">
        <v>1878461</v>
      </c>
      <c r="F30" s="53">
        <v>1542134</v>
      </c>
      <c r="G30" s="53">
        <v>953392</v>
      </c>
      <c r="H30" s="53">
        <v>997129</v>
      </c>
      <c r="I30" s="54">
        <v>1172767</v>
      </c>
      <c r="J30" s="53">
        <v>1256238</v>
      </c>
      <c r="K30" s="53">
        <v>1243695</v>
      </c>
      <c r="L30" s="54">
        <v>1232634</v>
      </c>
      <c r="M30" s="53">
        <v>1513230</v>
      </c>
      <c r="N30" s="53">
        <v>1232109</v>
      </c>
      <c r="O30" s="53">
        <v>1228965</v>
      </c>
      <c r="P30" s="53">
        <v>1157397</v>
      </c>
      <c r="Q30" s="53">
        <v>1146156</v>
      </c>
      <c r="R30" s="53">
        <v>1071028</v>
      </c>
      <c r="S30" s="53">
        <v>1141927</v>
      </c>
      <c r="T30" s="53">
        <v>1141927</v>
      </c>
      <c r="U30" s="53">
        <v>2146076</v>
      </c>
    </row>
    <row r="31" spans="1:21" ht="14.1" customHeight="1" x14ac:dyDescent="0.2">
      <c r="A31" s="133" t="s">
        <v>198</v>
      </c>
      <c r="B31" s="133"/>
      <c r="C31" s="54">
        <v>9898243</v>
      </c>
      <c r="D31" s="53">
        <v>10071396</v>
      </c>
      <c r="E31" s="53">
        <v>10347748</v>
      </c>
      <c r="F31" s="53">
        <v>11706731</v>
      </c>
      <c r="G31" s="53">
        <v>12266981</v>
      </c>
      <c r="H31" s="53">
        <v>13297992</v>
      </c>
      <c r="I31" s="54">
        <v>15689172</v>
      </c>
      <c r="J31" s="53">
        <v>16947435</v>
      </c>
      <c r="K31" s="53">
        <v>18315833</v>
      </c>
      <c r="L31" s="54">
        <v>19231369</v>
      </c>
      <c r="M31" s="53">
        <v>21151429</v>
      </c>
      <c r="N31" s="53">
        <v>21119719</v>
      </c>
      <c r="O31" s="53">
        <v>21272792</v>
      </c>
      <c r="P31" s="53">
        <v>21248179</v>
      </c>
      <c r="Q31" s="53">
        <v>21438695</v>
      </c>
      <c r="R31" s="53">
        <v>21284708</v>
      </c>
      <c r="S31" s="53">
        <v>21411260</v>
      </c>
      <c r="T31" s="53">
        <v>20553702</v>
      </c>
      <c r="U31" s="53">
        <v>19216712</v>
      </c>
    </row>
    <row r="32" spans="1:21" ht="14.1" customHeight="1" x14ac:dyDescent="0.2">
      <c r="A32" s="51"/>
      <c r="B32" s="48" t="s">
        <v>685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302400</v>
      </c>
      <c r="P32" s="53">
        <v>941300</v>
      </c>
      <c r="Q32" s="53">
        <v>2146500</v>
      </c>
      <c r="R32" s="53">
        <v>3018400</v>
      </c>
      <c r="S32" s="53">
        <v>3669728</v>
      </c>
      <c r="T32" s="53">
        <v>4018114</v>
      </c>
      <c r="U32" s="53">
        <v>4202766</v>
      </c>
    </row>
    <row r="33" spans="1:21" ht="14.1" customHeight="1" x14ac:dyDescent="0.2">
      <c r="A33" s="138" t="s">
        <v>199</v>
      </c>
      <c r="B33" s="138"/>
      <c r="C33" s="54">
        <f t="shared" ref="C33:Q33" si="5">SUM(C34:C37)</f>
        <v>178959</v>
      </c>
      <c r="D33" s="54">
        <f t="shared" si="5"/>
        <v>154430</v>
      </c>
      <c r="E33" s="54">
        <f t="shared" si="5"/>
        <v>129090</v>
      </c>
      <c r="F33" s="54">
        <f t="shared" si="5"/>
        <v>110118</v>
      </c>
      <c r="G33" s="54">
        <f t="shared" si="5"/>
        <v>91784</v>
      </c>
      <c r="H33" s="54">
        <f t="shared" si="5"/>
        <v>74886</v>
      </c>
      <c r="I33" s="54">
        <f t="shared" si="5"/>
        <v>60514</v>
      </c>
      <c r="J33" s="54">
        <f t="shared" si="5"/>
        <v>49226</v>
      </c>
      <c r="K33" s="54">
        <f t="shared" si="5"/>
        <v>37958</v>
      </c>
      <c r="L33" s="54">
        <f t="shared" si="5"/>
        <v>27391</v>
      </c>
      <c r="M33" s="54">
        <f t="shared" si="5"/>
        <v>46362</v>
      </c>
      <c r="N33" s="54">
        <f t="shared" si="5"/>
        <v>19748</v>
      </c>
      <c r="O33" s="54">
        <f t="shared" si="5"/>
        <v>23154</v>
      </c>
      <c r="P33" s="54">
        <f t="shared" si="5"/>
        <v>5359</v>
      </c>
      <c r="Q33" s="54">
        <f t="shared" si="5"/>
        <v>62060</v>
      </c>
      <c r="R33" s="54">
        <f>SUM(R34:R37)</f>
        <v>3</v>
      </c>
      <c r="S33" s="54">
        <f>SUM(S34:S37)</f>
        <v>186064</v>
      </c>
      <c r="T33" s="54">
        <f>SUM(T34:T37)</f>
        <v>172504</v>
      </c>
      <c r="U33" s="54">
        <f>SUM(U34:U37)</f>
        <v>236143</v>
      </c>
    </row>
    <row r="34" spans="1:21" ht="14.1" customHeight="1" x14ac:dyDescent="0.2">
      <c r="A34" s="48"/>
      <c r="B34" s="48" t="s">
        <v>14</v>
      </c>
      <c r="C34" s="54">
        <v>50720</v>
      </c>
      <c r="D34" s="53">
        <v>37478</v>
      </c>
      <c r="E34" s="53">
        <v>23427</v>
      </c>
      <c r="F34" s="53">
        <v>15741</v>
      </c>
      <c r="G34" s="53">
        <v>8695</v>
      </c>
      <c r="H34" s="53">
        <v>2909</v>
      </c>
      <c r="I34" s="54">
        <v>0</v>
      </c>
      <c r="J34" s="53">
        <v>0</v>
      </c>
      <c r="K34" s="53">
        <v>0</v>
      </c>
      <c r="L34" s="54">
        <v>0</v>
      </c>
      <c r="M34" s="53">
        <v>26000</v>
      </c>
      <c r="N34" s="53">
        <v>0</v>
      </c>
      <c r="O34" s="53">
        <v>13000</v>
      </c>
      <c r="P34" s="53">
        <v>0</v>
      </c>
      <c r="Q34" s="53">
        <v>0</v>
      </c>
      <c r="R34" s="53">
        <v>1</v>
      </c>
      <c r="S34" s="53">
        <v>1</v>
      </c>
      <c r="T34" s="53">
        <v>13021</v>
      </c>
      <c r="U34" s="53">
        <v>103240</v>
      </c>
    </row>
    <row r="35" spans="1:21" ht="14.1" customHeight="1" x14ac:dyDescent="0.2">
      <c r="A35" s="51"/>
      <c r="B35" s="48" t="s">
        <v>15</v>
      </c>
      <c r="C35" s="54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  <c r="T35" s="53">
        <v>1</v>
      </c>
      <c r="U35" s="53">
        <v>1</v>
      </c>
    </row>
    <row r="36" spans="1:21" ht="14.1" customHeight="1" x14ac:dyDescent="0.2">
      <c r="A36" s="51"/>
      <c r="B36" s="48" t="s">
        <v>16</v>
      </c>
      <c r="C36" s="54">
        <v>128239</v>
      </c>
      <c r="D36" s="53">
        <v>116952</v>
      </c>
      <c r="E36" s="53">
        <v>105663</v>
      </c>
      <c r="F36" s="53">
        <v>94377</v>
      </c>
      <c r="G36" s="53">
        <v>83089</v>
      </c>
      <c r="H36" s="53">
        <v>71977</v>
      </c>
      <c r="I36" s="54">
        <v>60514</v>
      </c>
      <c r="J36" s="53">
        <v>49226</v>
      </c>
      <c r="K36" s="53">
        <v>37958</v>
      </c>
      <c r="L36" s="54">
        <v>27391</v>
      </c>
      <c r="M36" s="53">
        <v>20362</v>
      </c>
      <c r="N36" s="53">
        <v>19748</v>
      </c>
      <c r="O36" s="53">
        <v>10154</v>
      </c>
      <c r="P36" s="53">
        <v>5358</v>
      </c>
      <c r="Q36" s="53">
        <v>62060</v>
      </c>
      <c r="R36" s="53">
        <v>0</v>
      </c>
      <c r="S36" s="53">
        <v>0</v>
      </c>
      <c r="T36" s="53">
        <v>0</v>
      </c>
      <c r="U36" s="53">
        <v>132902</v>
      </c>
    </row>
    <row r="37" spans="1:21" ht="14.1" customHeight="1" x14ac:dyDescent="0.2">
      <c r="A37" s="51"/>
      <c r="B37" s="48" t="s">
        <v>17</v>
      </c>
      <c r="C37" s="54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1</v>
      </c>
      <c r="Q37" s="53">
        <v>0</v>
      </c>
      <c r="R37" s="53">
        <v>1</v>
      </c>
      <c r="S37" s="53">
        <v>186062</v>
      </c>
      <c r="T37" s="53">
        <v>159482</v>
      </c>
      <c r="U37" s="53">
        <v>0</v>
      </c>
    </row>
    <row r="38" spans="1:21" ht="14.1" customHeight="1" x14ac:dyDescent="0.2">
      <c r="A38" s="133" t="s">
        <v>200</v>
      </c>
      <c r="B38" s="133"/>
      <c r="C38" s="54">
        <v>101023</v>
      </c>
      <c r="D38" s="53">
        <v>137126</v>
      </c>
      <c r="E38" s="53">
        <v>128174</v>
      </c>
      <c r="F38" s="53">
        <v>109602</v>
      </c>
      <c r="G38" s="53">
        <v>78147</v>
      </c>
      <c r="H38" s="53">
        <v>38977</v>
      </c>
      <c r="I38" s="54">
        <v>33065</v>
      </c>
      <c r="J38" s="53">
        <v>30267</v>
      </c>
      <c r="K38" s="53">
        <v>13745</v>
      </c>
      <c r="L38" s="54">
        <v>0</v>
      </c>
      <c r="M38" s="53">
        <v>0</v>
      </c>
      <c r="N38" s="53">
        <v>0</v>
      </c>
      <c r="O38" s="53">
        <v>0</v>
      </c>
      <c r="P38" s="53">
        <v>1</v>
      </c>
      <c r="Q38" s="53">
        <v>0</v>
      </c>
      <c r="R38" s="53">
        <v>1</v>
      </c>
      <c r="S38" s="53">
        <v>1</v>
      </c>
      <c r="T38" s="53">
        <v>1</v>
      </c>
      <c r="U38" s="53">
        <v>1</v>
      </c>
    </row>
    <row r="39" spans="1:21" ht="14.1" customHeight="1" x14ac:dyDescent="0.2">
      <c r="A39" s="133" t="s">
        <v>201</v>
      </c>
      <c r="B39" s="133"/>
      <c r="C39" s="54">
        <v>253615</v>
      </c>
      <c r="D39" s="53">
        <v>253615</v>
      </c>
      <c r="E39" s="53">
        <v>489055</v>
      </c>
      <c r="F39" s="53">
        <v>728055</v>
      </c>
      <c r="G39" s="53">
        <v>728055</v>
      </c>
      <c r="H39" s="53">
        <v>728055</v>
      </c>
      <c r="I39" s="54">
        <v>728055</v>
      </c>
      <c r="J39" s="53">
        <v>728055</v>
      </c>
      <c r="K39" s="53">
        <v>728055</v>
      </c>
      <c r="L39" s="54">
        <v>728055</v>
      </c>
      <c r="M39" s="53">
        <v>728055</v>
      </c>
      <c r="N39" s="53">
        <v>728055</v>
      </c>
      <c r="O39" s="53">
        <v>728055</v>
      </c>
      <c r="P39" s="53">
        <v>728056</v>
      </c>
      <c r="Q39" s="53">
        <v>728055</v>
      </c>
      <c r="R39" s="53">
        <v>728055</v>
      </c>
      <c r="S39" s="53">
        <v>728055</v>
      </c>
      <c r="T39" s="53">
        <v>200000</v>
      </c>
      <c r="U39" s="53">
        <v>200000</v>
      </c>
    </row>
    <row r="40" spans="1:21" ht="14.1" customHeight="1" x14ac:dyDescent="0.2"/>
    <row r="41" spans="1:21" ht="14.1" customHeight="1" x14ac:dyDescent="0.2"/>
    <row r="42" spans="1:21" ht="14.1" customHeight="1" x14ac:dyDescent="0.2"/>
    <row r="43" spans="1:21" ht="14.1" customHeight="1" x14ac:dyDescent="0.2"/>
    <row r="44" spans="1:21" ht="14.1" customHeight="1" x14ac:dyDescent="0.2"/>
    <row r="45" spans="1:21" ht="14.1" customHeight="1" x14ac:dyDescent="0.2"/>
    <row r="46" spans="1:21" ht="14.1" customHeight="1" x14ac:dyDescent="0.2"/>
    <row r="47" spans="1:21" ht="14.1" customHeight="1" x14ac:dyDescent="0.2"/>
    <row r="48" spans="1:2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8">
    <mergeCell ref="A25:B25"/>
    <mergeCell ref="A4:B4"/>
    <mergeCell ref="A5:A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8:B38"/>
    <mergeCell ref="A39:B39"/>
    <mergeCell ref="A26:B26"/>
    <mergeCell ref="A27:B27"/>
    <mergeCell ref="A31:B31"/>
    <mergeCell ref="A33:B33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27"/>
  <sheetViews>
    <sheetView topLeftCell="B1" workbookViewId="0">
      <pane xSplit="1" ySplit="3" topLeftCell="D4" activePane="bottomRight" state="frozen"/>
      <selection activeCell="B1" sqref="B1"/>
      <selection pane="topRight" activeCell="C1" sqref="C1"/>
      <selection pane="bottomLeft" activeCell="B4" sqref="B4"/>
      <selection pane="bottomRight" activeCell="O32" sqref="O32:U32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customWidth="1"/>
    <col min="4" max="8" width="8.6640625" style="43" customWidth="1"/>
    <col min="9" max="9" width="8.6640625" style="45" customWidth="1"/>
    <col min="10" max="14" width="8.6640625" style="43" customWidth="1"/>
    <col min="15" max="16384" width="9" style="43"/>
  </cols>
  <sheetData>
    <row r="1" spans="1:21" ht="14.1" customHeight="1" x14ac:dyDescent="0.2">
      <c r="A1" s="44" t="s">
        <v>137</v>
      </c>
      <c r="M1" s="46" t="s">
        <v>232</v>
      </c>
      <c r="T1" s="46" t="s">
        <v>232</v>
      </c>
    </row>
    <row r="2" spans="1:21" ht="14.1" customHeight="1" x14ac:dyDescent="0.15">
      <c r="M2" s="22" t="s">
        <v>170</v>
      </c>
      <c r="T2" s="22" t="s">
        <v>170</v>
      </c>
    </row>
    <row r="3" spans="1:21" ht="14.1" customHeight="1" x14ac:dyDescent="0.2">
      <c r="A3" s="48"/>
      <c r="B3" s="48"/>
      <c r="C3" s="48" t="s">
        <v>10</v>
      </c>
      <c r="D3" s="48" t="s">
        <v>233</v>
      </c>
      <c r="E3" s="48" t="s">
        <v>234</v>
      </c>
      <c r="F3" s="48" t="s">
        <v>235</v>
      </c>
      <c r="G3" s="48" t="s">
        <v>236</v>
      </c>
      <c r="H3" s="48" t="s">
        <v>237</v>
      </c>
      <c r="I3" s="49" t="s">
        <v>238</v>
      </c>
      <c r="J3" s="48" t="s">
        <v>239</v>
      </c>
      <c r="K3" s="49" t="s">
        <v>240</v>
      </c>
      <c r="L3" s="49" t="s">
        <v>241</v>
      </c>
      <c r="M3" s="48" t="s">
        <v>242</v>
      </c>
      <c r="N3" s="48" t="s">
        <v>243</v>
      </c>
      <c r="O3" s="48" t="s">
        <v>244</v>
      </c>
      <c r="P3" s="48" t="s">
        <v>245</v>
      </c>
      <c r="Q3" s="48" t="s">
        <v>246</v>
      </c>
      <c r="R3" s="48" t="s">
        <v>247</v>
      </c>
      <c r="S3" s="48" t="s">
        <v>248</v>
      </c>
      <c r="T3" s="48" t="s">
        <v>249</v>
      </c>
      <c r="U3" s="48" t="s">
        <v>250</v>
      </c>
    </row>
    <row r="4" spans="1:21" ht="14.1" customHeight="1" x14ac:dyDescent="0.2">
      <c r="A4" s="133" t="s">
        <v>84</v>
      </c>
      <c r="B4" s="133"/>
      <c r="C4" s="50"/>
      <c r="D4" s="50"/>
      <c r="E4" s="50">
        <v>17668</v>
      </c>
      <c r="F4" s="50">
        <v>17651</v>
      </c>
      <c r="G4" s="50">
        <v>17521</v>
      </c>
      <c r="H4" s="50">
        <v>17423</v>
      </c>
      <c r="I4" s="50">
        <v>17282</v>
      </c>
      <c r="J4" s="50">
        <v>17210</v>
      </c>
      <c r="K4" s="50">
        <v>17139</v>
      </c>
      <c r="L4" s="50">
        <v>17022</v>
      </c>
      <c r="M4" s="50">
        <v>16987</v>
      </c>
      <c r="N4" s="50">
        <v>17046</v>
      </c>
      <c r="O4" s="50">
        <v>16975</v>
      </c>
      <c r="P4" s="50">
        <v>16870</v>
      </c>
      <c r="Q4" s="50">
        <v>16794</v>
      </c>
      <c r="R4" s="50">
        <v>16717</v>
      </c>
      <c r="S4" s="50">
        <v>16707</v>
      </c>
      <c r="T4" s="50">
        <v>16508</v>
      </c>
      <c r="U4" s="50">
        <v>16244</v>
      </c>
    </row>
    <row r="5" spans="1:21" ht="14.1" customHeight="1" x14ac:dyDescent="0.2">
      <c r="A5" s="134" t="s">
        <v>13</v>
      </c>
      <c r="B5" s="52" t="s">
        <v>221</v>
      </c>
      <c r="C5" s="53"/>
      <c r="D5" s="53"/>
      <c r="E5" s="53">
        <v>4668204</v>
      </c>
      <c r="F5" s="53">
        <v>4997577</v>
      </c>
      <c r="G5" s="53">
        <v>5717454</v>
      </c>
      <c r="H5" s="53">
        <v>5178088</v>
      </c>
      <c r="I5" s="54">
        <v>5531397</v>
      </c>
      <c r="J5" s="53">
        <v>6125416</v>
      </c>
      <c r="K5" s="53">
        <v>7277081</v>
      </c>
      <c r="L5" s="53">
        <v>5822553</v>
      </c>
      <c r="M5" s="55">
        <v>6086203</v>
      </c>
      <c r="N5" s="55">
        <v>5799737</v>
      </c>
      <c r="O5" s="55">
        <v>5682117</v>
      </c>
      <c r="P5" s="55">
        <v>5979255</v>
      </c>
      <c r="Q5" s="55">
        <v>5652351</v>
      </c>
      <c r="R5" s="55">
        <v>5272795</v>
      </c>
      <c r="S5" s="55">
        <v>5057070</v>
      </c>
      <c r="T5" s="55">
        <v>5163953</v>
      </c>
      <c r="U5" s="55">
        <v>5577120</v>
      </c>
    </row>
    <row r="6" spans="1:21" ht="14.1" customHeight="1" x14ac:dyDescent="0.2">
      <c r="A6" s="134"/>
      <c r="B6" s="52" t="s">
        <v>222</v>
      </c>
      <c r="C6" s="53"/>
      <c r="D6" s="53"/>
      <c r="E6" s="53">
        <v>4425401</v>
      </c>
      <c r="F6" s="53">
        <v>4634740</v>
      </c>
      <c r="G6" s="53">
        <v>5401226</v>
      </c>
      <c r="H6" s="53">
        <v>4738828</v>
      </c>
      <c r="I6" s="54">
        <v>5110703</v>
      </c>
      <c r="J6" s="53">
        <v>5643098</v>
      </c>
      <c r="K6" s="53">
        <v>6958327</v>
      </c>
      <c r="L6" s="53">
        <v>5421586</v>
      </c>
      <c r="M6" s="55">
        <v>5723710</v>
      </c>
      <c r="N6" s="55">
        <v>5438384</v>
      </c>
      <c r="O6" s="55">
        <v>5258973</v>
      </c>
      <c r="P6" s="55">
        <v>5667935</v>
      </c>
      <c r="Q6" s="55">
        <v>5312712</v>
      </c>
      <c r="R6" s="55">
        <v>4825732</v>
      </c>
      <c r="S6" s="55">
        <v>4610829</v>
      </c>
      <c r="T6" s="55">
        <v>4796355</v>
      </c>
      <c r="U6" s="55">
        <v>5187066</v>
      </c>
    </row>
    <row r="7" spans="1:21" ht="14.1" customHeight="1" x14ac:dyDescent="0.2">
      <c r="A7" s="134"/>
      <c r="B7" s="52" t="s">
        <v>223</v>
      </c>
      <c r="C7" s="54">
        <f>+C5-C6</f>
        <v>0</v>
      </c>
      <c r="D7" s="54">
        <f>+D5-D6</f>
        <v>0</v>
      </c>
      <c r="E7" s="54">
        <f t="shared" ref="E7:Q7" si="0">+E5-E6</f>
        <v>242803</v>
      </c>
      <c r="F7" s="54">
        <f t="shared" si="0"/>
        <v>362837</v>
      </c>
      <c r="G7" s="54">
        <f t="shared" si="0"/>
        <v>316228</v>
      </c>
      <c r="H7" s="54">
        <f t="shared" si="0"/>
        <v>439260</v>
      </c>
      <c r="I7" s="54">
        <f t="shared" si="0"/>
        <v>420694</v>
      </c>
      <c r="J7" s="54">
        <f t="shared" si="0"/>
        <v>482318</v>
      </c>
      <c r="K7" s="54">
        <f t="shared" si="0"/>
        <v>318754</v>
      </c>
      <c r="L7" s="54">
        <f t="shared" si="0"/>
        <v>400967</v>
      </c>
      <c r="M7" s="54">
        <f t="shared" si="0"/>
        <v>362493</v>
      </c>
      <c r="N7" s="54">
        <f t="shared" si="0"/>
        <v>361353</v>
      </c>
      <c r="O7" s="54">
        <f t="shared" si="0"/>
        <v>423144</v>
      </c>
      <c r="P7" s="54">
        <f t="shared" si="0"/>
        <v>311320</v>
      </c>
      <c r="Q7" s="54">
        <f t="shared" si="0"/>
        <v>339639</v>
      </c>
      <c r="R7" s="54">
        <v>447063</v>
      </c>
      <c r="S7" s="54">
        <v>446241</v>
      </c>
      <c r="T7" s="54">
        <v>367598</v>
      </c>
      <c r="U7" s="54">
        <v>390054</v>
      </c>
    </row>
    <row r="8" spans="1:21" ht="14.1" customHeight="1" x14ac:dyDescent="0.2">
      <c r="A8" s="134"/>
      <c r="B8" s="52" t="s">
        <v>251</v>
      </c>
      <c r="C8" s="53"/>
      <c r="D8" s="53"/>
      <c r="E8" s="53">
        <v>5207</v>
      </c>
      <c r="F8" s="53">
        <v>32001</v>
      </c>
      <c r="G8" s="53">
        <v>180</v>
      </c>
      <c r="H8" s="53">
        <v>0</v>
      </c>
      <c r="I8" s="54">
        <v>0</v>
      </c>
      <c r="J8" s="53">
        <v>187600</v>
      </c>
      <c r="K8" s="53">
        <v>4410</v>
      </c>
      <c r="L8" s="54">
        <v>74221</v>
      </c>
      <c r="M8" s="54">
        <v>37031</v>
      </c>
      <c r="N8" s="55">
        <v>1712</v>
      </c>
      <c r="O8" s="55">
        <v>42413</v>
      </c>
      <c r="P8" s="55">
        <v>52888</v>
      </c>
      <c r="Q8" s="55">
        <v>11058</v>
      </c>
      <c r="R8" s="55">
        <v>26941</v>
      </c>
      <c r="S8" s="55">
        <v>44027</v>
      </c>
      <c r="T8" s="55">
        <v>7708</v>
      </c>
      <c r="U8" s="55">
        <v>1350</v>
      </c>
    </row>
    <row r="9" spans="1:21" ht="14.1" customHeight="1" x14ac:dyDescent="0.2">
      <c r="A9" s="134"/>
      <c r="B9" s="52" t="s">
        <v>252</v>
      </c>
      <c r="C9" s="54">
        <f>+C7-C8</f>
        <v>0</v>
      </c>
      <c r="D9" s="54">
        <f>+D7-D8</f>
        <v>0</v>
      </c>
      <c r="E9" s="54">
        <f t="shared" ref="E9:Q9" si="1">+E7-E8</f>
        <v>237596</v>
      </c>
      <c r="F9" s="54">
        <f t="shared" si="1"/>
        <v>330836</v>
      </c>
      <c r="G9" s="54">
        <f t="shared" si="1"/>
        <v>316048</v>
      </c>
      <c r="H9" s="54">
        <f t="shared" si="1"/>
        <v>439260</v>
      </c>
      <c r="I9" s="54">
        <f t="shared" si="1"/>
        <v>420694</v>
      </c>
      <c r="J9" s="54">
        <f t="shared" si="1"/>
        <v>294718</v>
      </c>
      <c r="K9" s="54">
        <f t="shared" si="1"/>
        <v>314344</v>
      </c>
      <c r="L9" s="54">
        <f t="shared" si="1"/>
        <v>326746</v>
      </c>
      <c r="M9" s="54">
        <f t="shared" si="1"/>
        <v>325462</v>
      </c>
      <c r="N9" s="54">
        <f t="shared" si="1"/>
        <v>359641</v>
      </c>
      <c r="O9" s="54">
        <f t="shared" si="1"/>
        <v>380731</v>
      </c>
      <c r="P9" s="54">
        <f t="shared" si="1"/>
        <v>258432</v>
      </c>
      <c r="Q9" s="54">
        <f t="shared" si="1"/>
        <v>328581</v>
      </c>
      <c r="R9" s="54">
        <v>420122</v>
      </c>
      <c r="S9" s="54">
        <v>402214</v>
      </c>
      <c r="T9" s="54">
        <v>359890</v>
      </c>
      <c r="U9" s="54">
        <v>388704</v>
      </c>
    </row>
    <row r="10" spans="1:21" ht="14.1" customHeight="1" x14ac:dyDescent="0.2">
      <c r="A10" s="134"/>
      <c r="B10" s="52" t="s">
        <v>226</v>
      </c>
      <c r="C10" s="55"/>
      <c r="D10" s="55"/>
      <c r="E10" s="55">
        <v>-32230</v>
      </c>
      <c r="F10" s="55">
        <v>93240</v>
      </c>
      <c r="G10" s="55">
        <v>-14788</v>
      </c>
      <c r="H10" s="55">
        <v>123212</v>
      </c>
      <c r="I10" s="55">
        <v>-18566</v>
      </c>
      <c r="J10" s="55">
        <v>-125976</v>
      </c>
      <c r="K10" s="55">
        <v>19626</v>
      </c>
      <c r="L10" s="55">
        <v>12402</v>
      </c>
      <c r="M10" s="55">
        <v>-1284</v>
      </c>
      <c r="N10" s="55">
        <v>34179</v>
      </c>
      <c r="O10" s="55">
        <v>21090</v>
      </c>
      <c r="P10" s="55">
        <v>-122299</v>
      </c>
      <c r="Q10" s="55">
        <v>70149</v>
      </c>
      <c r="R10" s="55">
        <v>91541</v>
      </c>
      <c r="S10" s="55">
        <v>-17908</v>
      </c>
      <c r="T10" s="55">
        <v>-42324</v>
      </c>
      <c r="U10" s="55">
        <v>28814</v>
      </c>
    </row>
    <row r="11" spans="1:21" ht="14.1" customHeight="1" x14ac:dyDescent="0.2">
      <c r="A11" s="134"/>
      <c r="B11" s="52" t="s">
        <v>227</v>
      </c>
      <c r="C11" s="53"/>
      <c r="D11" s="53"/>
      <c r="E11" s="53">
        <v>18546</v>
      </c>
      <c r="F11" s="53">
        <v>22607</v>
      </c>
      <c r="G11" s="53">
        <v>28699</v>
      </c>
      <c r="H11" s="53">
        <v>16010</v>
      </c>
      <c r="I11" s="54">
        <v>6796</v>
      </c>
      <c r="J11" s="53">
        <v>2434</v>
      </c>
      <c r="K11" s="53">
        <v>1584</v>
      </c>
      <c r="L11" s="54">
        <v>2049</v>
      </c>
      <c r="M11" s="55">
        <v>75960</v>
      </c>
      <c r="N11" s="55">
        <v>110786</v>
      </c>
      <c r="O11" s="55">
        <v>101077</v>
      </c>
      <c r="P11" s="55">
        <v>111</v>
      </c>
      <c r="Q11" s="55">
        <v>30</v>
      </c>
      <c r="R11" s="55">
        <v>68052</v>
      </c>
      <c r="S11" s="55">
        <v>240070</v>
      </c>
      <c r="T11" s="55">
        <v>346757</v>
      </c>
      <c r="U11" s="55">
        <v>3439</v>
      </c>
    </row>
    <row r="12" spans="1:21" ht="14.1" customHeight="1" x14ac:dyDescent="0.2">
      <c r="A12" s="134"/>
      <c r="B12" s="52" t="s">
        <v>228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</row>
    <row r="13" spans="1:21" ht="14.1" customHeight="1" x14ac:dyDescent="0.2">
      <c r="A13" s="134"/>
      <c r="B13" s="52" t="s">
        <v>229</v>
      </c>
      <c r="C13" s="53"/>
      <c r="D13" s="53"/>
      <c r="E13" s="53">
        <v>0</v>
      </c>
      <c r="F13" s="53">
        <v>0</v>
      </c>
      <c r="G13" s="53">
        <v>6630</v>
      </c>
      <c r="H13" s="53">
        <v>0</v>
      </c>
      <c r="I13" s="54">
        <v>0</v>
      </c>
      <c r="J13" s="53">
        <v>0</v>
      </c>
      <c r="K13" s="53">
        <v>10000</v>
      </c>
      <c r="L13" s="54">
        <v>70000</v>
      </c>
      <c r="M13" s="55">
        <v>0</v>
      </c>
      <c r="N13" s="55">
        <v>10181</v>
      </c>
      <c r="O13" s="55">
        <v>0</v>
      </c>
      <c r="P13" s="55">
        <v>10000</v>
      </c>
      <c r="Q13" s="55">
        <v>160000</v>
      </c>
      <c r="R13" s="55">
        <v>0</v>
      </c>
      <c r="S13" s="55">
        <v>0</v>
      </c>
      <c r="T13" s="55">
        <v>0</v>
      </c>
      <c r="U13" s="55">
        <v>65283</v>
      </c>
    </row>
    <row r="14" spans="1:21" ht="14.1" customHeight="1" x14ac:dyDescent="0.2">
      <c r="A14" s="134"/>
      <c r="B14" s="52" t="s">
        <v>230</v>
      </c>
      <c r="C14" s="54">
        <f>+C10+C11+C12-C13</f>
        <v>0</v>
      </c>
      <c r="D14" s="54">
        <f>+D10+D11+D12-D13</f>
        <v>0</v>
      </c>
      <c r="E14" s="54">
        <f t="shared" ref="E14:S14" si="2">+E10+E11+E12-E13</f>
        <v>-13684</v>
      </c>
      <c r="F14" s="54">
        <f t="shared" si="2"/>
        <v>115847</v>
      </c>
      <c r="G14" s="54">
        <f t="shared" si="2"/>
        <v>7281</v>
      </c>
      <c r="H14" s="54">
        <f t="shared" si="2"/>
        <v>139222</v>
      </c>
      <c r="I14" s="54">
        <f t="shared" si="2"/>
        <v>-11770</v>
      </c>
      <c r="J14" s="54">
        <f t="shared" si="2"/>
        <v>-123542</v>
      </c>
      <c r="K14" s="54">
        <f t="shared" si="2"/>
        <v>11210</v>
      </c>
      <c r="L14" s="54">
        <f t="shared" si="2"/>
        <v>-55549</v>
      </c>
      <c r="M14" s="54">
        <f t="shared" si="2"/>
        <v>74676</v>
      </c>
      <c r="N14" s="54">
        <f t="shared" si="2"/>
        <v>134784</v>
      </c>
      <c r="O14" s="54">
        <f t="shared" si="2"/>
        <v>122167</v>
      </c>
      <c r="P14" s="54">
        <f t="shared" si="2"/>
        <v>-132188</v>
      </c>
      <c r="Q14" s="54">
        <f t="shared" si="2"/>
        <v>-89821</v>
      </c>
      <c r="R14" s="54">
        <f t="shared" si="2"/>
        <v>159593</v>
      </c>
      <c r="S14" s="54">
        <f t="shared" si="2"/>
        <v>222162</v>
      </c>
      <c r="T14" s="54">
        <v>304433</v>
      </c>
      <c r="U14" s="54">
        <v>-33030</v>
      </c>
    </row>
    <row r="15" spans="1:21" ht="14.1" customHeight="1" x14ac:dyDescent="0.2">
      <c r="A15" s="134"/>
      <c r="B15" s="3" t="s">
        <v>31</v>
      </c>
      <c r="C15" s="56" t="e">
        <f t="shared" ref="C15:T15" si="3">+C9/C19*100</f>
        <v>#DIV/0!</v>
      </c>
      <c r="D15" s="56" t="e">
        <f t="shared" si="3"/>
        <v>#DIV/0!</v>
      </c>
      <c r="E15" s="56">
        <f t="shared" si="3"/>
        <v>7.5158187556365634</v>
      </c>
      <c r="F15" s="56">
        <f t="shared" si="3"/>
        <v>9.6949244329467312</v>
      </c>
      <c r="G15" s="56">
        <f t="shared" si="3"/>
        <v>8.8882689294187394</v>
      </c>
      <c r="H15" s="56">
        <f t="shared" si="3"/>
        <v>12.405117485155147</v>
      </c>
      <c r="I15" s="56">
        <f t="shared" si="3"/>
        <v>11.546792761893887</v>
      </c>
      <c r="J15" s="56">
        <f t="shared" si="3"/>
        <v>7.8696206070532808</v>
      </c>
      <c r="K15" s="56">
        <f t="shared" si="3"/>
        <v>8.2434755061698084</v>
      </c>
      <c r="L15" s="56">
        <f t="shared" si="3"/>
        <v>8.3293183870265484</v>
      </c>
      <c r="M15" s="56">
        <f t="shared" si="3"/>
        <v>8.2643058378711913</v>
      </c>
      <c r="N15" s="56">
        <f t="shared" si="3"/>
        <v>9.1987229658458336</v>
      </c>
      <c r="O15" s="56">
        <f t="shared" si="3"/>
        <v>9.8968029716585075</v>
      </c>
      <c r="P15" s="56">
        <f t="shared" si="3"/>
        <v>7.0945820740682581</v>
      </c>
      <c r="Q15" s="56">
        <f t="shared" si="3"/>
        <v>10.008397671313865</v>
      </c>
      <c r="R15" s="56">
        <f t="shared" si="3"/>
        <v>12.84634545044249</v>
      </c>
      <c r="S15" s="56">
        <f t="shared" si="3"/>
        <v>12.061391605839525</v>
      </c>
      <c r="T15" s="56">
        <f t="shared" si="3"/>
        <v>10.511284976768803</v>
      </c>
      <c r="U15" s="56">
        <f>+U9/U19*100</f>
        <v>11.184870453081865</v>
      </c>
    </row>
    <row r="16" spans="1:21" ht="14.1" customHeight="1" x14ac:dyDescent="0.2">
      <c r="A16" s="135" t="s">
        <v>32</v>
      </c>
      <c r="B16" s="135"/>
      <c r="C16" s="57"/>
      <c r="D16" s="58"/>
      <c r="E16" s="58">
        <v>1206242</v>
      </c>
      <c r="F16" s="58">
        <v>1314477</v>
      </c>
      <c r="G16" s="58">
        <v>1443331</v>
      </c>
      <c r="H16" s="58">
        <v>1425546</v>
      </c>
      <c r="I16" s="57">
        <v>1402638</v>
      </c>
      <c r="J16" s="58">
        <v>1440457</v>
      </c>
      <c r="K16" s="58">
        <v>1420929</v>
      </c>
      <c r="L16" s="57">
        <v>1446106</v>
      </c>
      <c r="M16" s="58">
        <v>1386347</v>
      </c>
      <c r="N16" s="58">
        <v>1364967</v>
      </c>
      <c r="O16" s="58">
        <v>1487908</v>
      </c>
      <c r="P16" s="58">
        <v>1478358</v>
      </c>
      <c r="Q16" s="58">
        <v>1342088</v>
      </c>
      <c r="R16" s="58">
        <v>1367764</v>
      </c>
      <c r="S16" s="58">
        <v>1473902</v>
      </c>
      <c r="T16" s="58">
        <v>1566684</v>
      </c>
      <c r="U16" s="58">
        <v>1632777</v>
      </c>
    </row>
    <row r="17" spans="1:21" ht="14.1" customHeight="1" x14ac:dyDescent="0.2">
      <c r="A17" s="135" t="s">
        <v>33</v>
      </c>
      <c r="B17" s="135"/>
      <c r="C17" s="57"/>
      <c r="D17" s="58"/>
      <c r="E17" s="58">
        <v>2783362</v>
      </c>
      <c r="F17" s="58">
        <v>3005271</v>
      </c>
      <c r="G17" s="58">
        <v>3103214</v>
      </c>
      <c r="H17" s="58">
        <v>3097629</v>
      </c>
      <c r="I17" s="57">
        <v>3207192</v>
      </c>
      <c r="J17" s="58">
        <v>3294100</v>
      </c>
      <c r="K17" s="58">
        <v>3372570</v>
      </c>
      <c r="L17" s="57">
        <v>3473287</v>
      </c>
      <c r="M17" s="58">
        <v>3508514</v>
      </c>
      <c r="N17" s="58">
        <v>3483419</v>
      </c>
      <c r="O17" s="58">
        <v>3384213</v>
      </c>
      <c r="P17" s="58">
        <v>3182523</v>
      </c>
      <c r="Q17" s="58">
        <v>2901739</v>
      </c>
      <c r="R17" s="58">
        <v>2849298</v>
      </c>
      <c r="S17" s="58">
        <v>2900129</v>
      </c>
      <c r="T17" s="58">
        <v>2983576</v>
      </c>
      <c r="U17" s="58">
        <v>3025700</v>
      </c>
    </row>
    <row r="18" spans="1:21" ht="14.1" customHeight="1" x14ac:dyDescent="0.2">
      <c r="A18" s="135" t="s">
        <v>34</v>
      </c>
      <c r="B18" s="135"/>
      <c r="C18" s="57"/>
      <c r="D18" s="58"/>
      <c r="E18" s="58">
        <v>1583900</v>
      </c>
      <c r="F18" s="58">
        <v>1727432</v>
      </c>
      <c r="G18" s="58">
        <v>1898200</v>
      </c>
      <c r="H18" s="58">
        <v>1873126</v>
      </c>
      <c r="I18" s="57">
        <v>1842027</v>
      </c>
      <c r="J18" s="58">
        <v>1891366</v>
      </c>
      <c r="K18" s="58">
        <v>1864187</v>
      </c>
      <c r="L18" s="57">
        <v>1897854</v>
      </c>
      <c r="M18" s="58">
        <v>1817839</v>
      </c>
      <c r="N18" s="58">
        <v>1789625</v>
      </c>
      <c r="O18" s="58">
        <v>1953212</v>
      </c>
      <c r="P18" s="58">
        <v>1940460</v>
      </c>
      <c r="Q18" s="58">
        <v>1756015</v>
      </c>
      <c r="R18" s="58">
        <v>1788828</v>
      </c>
      <c r="S18" s="58">
        <v>1908496</v>
      </c>
      <c r="T18" s="58">
        <v>2005817</v>
      </c>
      <c r="U18" s="58">
        <v>2087518</v>
      </c>
    </row>
    <row r="19" spans="1:21" ht="14.1" customHeight="1" x14ac:dyDescent="0.2">
      <c r="A19" s="135" t="s">
        <v>35</v>
      </c>
      <c r="B19" s="135"/>
      <c r="C19" s="57"/>
      <c r="D19" s="58"/>
      <c r="E19" s="58">
        <v>3161279</v>
      </c>
      <c r="F19" s="58">
        <v>3412466</v>
      </c>
      <c r="G19" s="58">
        <v>3555788</v>
      </c>
      <c r="H19" s="58">
        <v>3540958</v>
      </c>
      <c r="I19" s="57">
        <v>3643384</v>
      </c>
      <c r="J19" s="58">
        <v>3745009</v>
      </c>
      <c r="K19" s="58">
        <v>3813246</v>
      </c>
      <c r="L19" s="57">
        <v>3922842</v>
      </c>
      <c r="M19" s="58">
        <v>3938165</v>
      </c>
      <c r="N19" s="58">
        <v>3909684</v>
      </c>
      <c r="O19" s="58">
        <v>3847010</v>
      </c>
      <c r="P19" s="58">
        <v>3642667</v>
      </c>
      <c r="Q19" s="58">
        <v>3283053</v>
      </c>
      <c r="R19" s="58">
        <v>3270362</v>
      </c>
      <c r="S19" s="58">
        <v>3334723</v>
      </c>
      <c r="T19" s="58">
        <v>3423844</v>
      </c>
      <c r="U19" s="58">
        <v>3475266</v>
      </c>
    </row>
    <row r="20" spans="1:21" ht="14.1" customHeight="1" x14ac:dyDescent="0.2">
      <c r="A20" s="135" t="s">
        <v>36</v>
      </c>
      <c r="B20" s="135"/>
      <c r="C20" s="59"/>
      <c r="D20" s="60"/>
      <c r="E20" s="60">
        <v>0.41</v>
      </c>
      <c r="F20" s="60">
        <v>0.43</v>
      </c>
      <c r="G20" s="60">
        <v>0.45</v>
      </c>
      <c r="H20" s="60">
        <v>0.46</v>
      </c>
      <c r="I20" s="61">
        <v>0.46</v>
      </c>
      <c r="J20" s="60">
        <v>0.45</v>
      </c>
      <c r="K20" s="60">
        <v>0.43</v>
      </c>
      <c r="L20" s="61">
        <v>0.43</v>
      </c>
      <c r="M20" s="60">
        <v>0.41</v>
      </c>
      <c r="N20" s="60">
        <v>0.4</v>
      </c>
      <c r="O20" s="60">
        <v>0.41</v>
      </c>
      <c r="P20" s="60">
        <v>0.43</v>
      </c>
      <c r="Q20" s="60">
        <v>0.45</v>
      </c>
      <c r="R20" s="60">
        <v>0.47</v>
      </c>
      <c r="S20" s="60">
        <v>0.48</v>
      </c>
      <c r="T20" s="60">
        <v>0.51</v>
      </c>
      <c r="U20" s="60">
        <v>0.53</v>
      </c>
    </row>
    <row r="21" spans="1:21" ht="14.1" customHeight="1" x14ac:dyDescent="0.2">
      <c r="A21" s="135" t="s">
        <v>37</v>
      </c>
      <c r="B21" s="135"/>
      <c r="C21" s="62"/>
      <c r="D21" s="63"/>
      <c r="E21" s="63">
        <v>63.6</v>
      </c>
      <c r="F21" s="63">
        <v>65.599999999999994</v>
      </c>
      <c r="G21" s="63">
        <v>67.8</v>
      </c>
      <c r="H21" s="63">
        <v>74</v>
      </c>
      <c r="I21" s="64">
        <v>72.900000000000006</v>
      </c>
      <c r="J21" s="63">
        <v>73.400000000000006</v>
      </c>
      <c r="K21" s="63">
        <v>78.2</v>
      </c>
      <c r="L21" s="64">
        <v>79</v>
      </c>
      <c r="M21" s="63">
        <v>78.900000000000006</v>
      </c>
      <c r="N21" s="63">
        <v>79.400000000000006</v>
      </c>
      <c r="O21" s="63">
        <v>82.2</v>
      </c>
      <c r="P21" s="63">
        <v>89.6</v>
      </c>
      <c r="Q21" s="63">
        <v>84.8</v>
      </c>
      <c r="R21" s="63">
        <v>83.1</v>
      </c>
      <c r="S21" s="63">
        <v>80.400000000000006</v>
      </c>
      <c r="T21" s="63">
        <v>82.6</v>
      </c>
      <c r="U21" s="63">
        <v>87.4</v>
      </c>
    </row>
    <row r="22" spans="1:21" ht="14.1" customHeight="1" x14ac:dyDescent="0.2">
      <c r="A22" s="135" t="s">
        <v>38</v>
      </c>
      <c r="B22" s="135"/>
      <c r="C22" s="62"/>
      <c r="D22" s="63"/>
      <c r="E22" s="63">
        <v>8.3000000000000007</v>
      </c>
      <c r="F22" s="63">
        <v>8</v>
      </c>
      <c r="G22" s="63">
        <v>8.1</v>
      </c>
      <c r="H22" s="63">
        <v>7.5</v>
      </c>
      <c r="I22" s="64">
        <v>7.2</v>
      </c>
      <c r="J22" s="63">
        <v>7.1</v>
      </c>
      <c r="K22" s="63">
        <v>7</v>
      </c>
      <c r="L22" s="64">
        <v>7.6</v>
      </c>
      <c r="M22" s="63">
        <v>7.6</v>
      </c>
      <c r="N22" s="63">
        <v>7.6</v>
      </c>
      <c r="O22" s="63">
        <v>8.6</v>
      </c>
      <c r="P22" s="63">
        <v>9.3000000000000007</v>
      </c>
      <c r="Q22" s="63">
        <v>10.8</v>
      </c>
      <c r="R22" s="63">
        <v>11.6</v>
      </c>
      <c r="S22" s="63">
        <v>11.5</v>
      </c>
      <c r="T22" s="63">
        <v>11.6</v>
      </c>
      <c r="U22" s="63">
        <v>13</v>
      </c>
    </row>
    <row r="23" spans="1:21" ht="14.1" customHeight="1" x14ac:dyDescent="0.2">
      <c r="A23" s="135" t="s">
        <v>39</v>
      </c>
      <c r="B23" s="135"/>
      <c r="C23" s="62"/>
      <c r="D23" s="63"/>
      <c r="E23" s="63">
        <v>9.8000000000000007</v>
      </c>
      <c r="F23" s="63">
        <v>9.1</v>
      </c>
      <c r="G23" s="63">
        <v>9.1</v>
      </c>
      <c r="H23" s="63">
        <v>8.5</v>
      </c>
      <c r="I23" s="64">
        <v>8.1</v>
      </c>
      <c r="J23" s="63">
        <v>7.9</v>
      </c>
      <c r="K23" s="63">
        <v>7.8</v>
      </c>
      <c r="L23" s="64">
        <v>8.1</v>
      </c>
      <c r="M23" s="63">
        <v>7.9</v>
      </c>
      <c r="N23" s="63">
        <v>7.6</v>
      </c>
      <c r="O23" s="63">
        <v>8.3000000000000007</v>
      </c>
      <c r="P23" s="63">
        <v>9</v>
      </c>
      <c r="Q23" s="63">
        <v>10.199999999999999</v>
      </c>
      <c r="R23" s="63">
        <v>10.9</v>
      </c>
      <c r="S23" s="63">
        <v>10.7</v>
      </c>
      <c r="T23" s="63">
        <v>10.5</v>
      </c>
      <c r="U23" s="63"/>
    </row>
    <row r="24" spans="1:21" ht="14.1" customHeight="1" x14ac:dyDescent="0.2">
      <c r="A24" s="4" t="s">
        <v>253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12.2</v>
      </c>
      <c r="T24" s="63">
        <v>11.8</v>
      </c>
      <c r="U24" s="63">
        <v>10.8</v>
      </c>
    </row>
    <row r="25" spans="1:21" ht="14.1" customHeight="1" x14ac:dyDescent="0.2">
      <c r="A25" s="135" t="s">
        <v>193</v>
      </c>
      <c r="B25" s="135"/>
      <c r="C25" s="62"/>
      <c r="D25" s="63"/>
      <c r="E25" s="63">
        <v>7.1</v>
      </c>
      <c r="F25" s="63">
        <v>6.8</v>
      </c>
      <c r="G25" s="63">
        <v>6.5</v>
      </c>
      <c r="H25" s="63">
        <v>6.1</v>
      </c>
      <c r="I25" s="64">
        <v>5.8</v>
      </c>
      <c r="J25" s="63">
        <v>5.3</v>
      </c>
      <c r="K25" s="63">
        <v>5</v>
      </c>
      <c r="L25" s="64">
        <v>4.9000000000000004</v>
      </c>
      <c r="M25" s="63">
        <v>4.9000000000000004</v>
      </c>
      <c r="N25" s="63">
        <v>5</v>
      </c>
      <c r="O25" s="63">
        <v>5.5</v>
      </c>
      <c r="P25" s="63">
        <v>6</v>
      </c>
      <c r="Q25" s="63">
        <v>7</v>
      </c>
      <c r="R25" s="63">
        <v>8</v>
      </c>
      <c r="S25" s="63">
        <v>8.5</v>
      </c>
      <c r="T25" s="63">
        <v>8.5</v>
      </c>
      <c r="U25" s="63"/>
    </row>
    <row r="26" spans="1:21" ht="14.1" customHeight="1" x14ac:dyDescent="0.2">
      <c r="A26" s="136" t="s">
        <v>231</v>
      </c>
      <c r="B26" s="137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40.700000000000003</v>
      </c>
    </row>
    <row r="27" spans="1:21" ht="14.1" customHeight="1" x14ac:dyDescent="0.2">
      <c r="A27" s="133" t="s">
        <v>197</v>
      </c>
      <c r="B27" s="133"/>
      <c r="C27" s="54">
        <f>SUM(C28:C30)</f>
        <v>0</v>
      </c>
      <c r="D27" s="54">
        <f>SUM(D28:D30)</f>
        <v>0</v>
      </c>
      <c r="E27" s="54">
        <f t="shared" ref="E27:Q27" si="4">SUM(E28:E30)</f>
        <v>2043700</v>
      </c>
      <c r="F27" s="54">
        <f t="shared" si="4"/>
        <v>2273951</v>
      </c>
      <c r="G27" s="54">
        <f t="shared" si="4"/>
        <v>2520730</v>
      </c>
      <c r="H27" s="54">
        <f t="shared" si="4"/>
        <v>2721016</v>
      </c>
      <c r="I27" s="54">
        <f t="shared" si="4"/>
        <v>2966224</v>
      </c>
      <c r="J27" s="54">
        <f t="shared" si="4"/>
        <v>2723821</v>
      </c>
      <c r="K27" s="54">
        <f t="shared" si="4"/>
        <v>1631430</v>
      </c>
      <c r="L27" s="54">
        <f t="shared" si="4"/>
        <v>1514797</v>
      </c>
      <c r="M27" s="54">
        <f t="shared" si="4"/>
        <v>1701859</v>
      </c>
      <c r="N27" s="54">
        <f t="shared" si="4"/>
        <v>1795690</v>
      </c>
      <c r="O27" s="54">
        <f t="shared" si="4"/>
        <v>1944987</v>
      </c>
      <c r="P27" s="54">
        <f t="shared" si="4"/>
        <v>1893361</v>
      </c>
      <c r="Q27" s="54">
        <f t="shared" si="4"/>
        <v>1702497</v>
      </c>
      <c r="R27" s="54">
        <f>SUM(R28:R30)</f>
        <v>1747397</v>
      </c>
      <c r="S27" s="54">
        <f>SUM(S28:S30)</f>
        <v>2006945</v>
      </c>
      <c r="T27" s="54">
        <f>SUM(T28:T30)</f>
        <v>2293689</v>
      </c>
      <c r="U27" s="54">
        <f>SUM(U28:U30)</f>
        <v>2050200</v>
      </c>
    </row>
    <row r="28" spans="1:21" ht="14.1" customHeight="1" x14ac:dyDescent="0.15">
      <c r="A28" s="65"/>
      <c r="B28" s="2" t="s">
        <v>18</v>
      </c>
      <c r="C28" s="54"/>
      <c r="D28" s="53"/>
      <c r="E28" s="53">
        <v>280047</v>
      </c>
      <c r="F28" s="53">
        <v>302654</v>
      </c>
      <c r="G28" s="53">
        <v>324723</v>
      </c>
      <c r="H28" s="53">
        <v>340733</v>
      </c>
      <c r="I28" s="54">
        <v>347529</v>
      </c>
      <c r="J28" s="53">
        <v>349963</v>
      </c>
      <c r="K28" s="53">
        <v>341547</v>
      </c>
      <c r="L28" s="54">
        <v>273596</v>
      </c>
      <c r="M28" s="53">
        <v>349556</v>
      </c>
      <c r="N28" s="53">
        <v>450161</v>
      </c>
      <c r="O28" s="53">
        <v>551238</v>
      </c>
      <c r="P28" s="53">
        <v>541349</v>
      </c>
      <c r="Q28" s="53">
        <v>381379</v>
      </c>
      <c r="R28" s="53">
        <v>449431</v>
      </c>
      <c r="S28" s="53">
        <v>689501</v>
      </c>
      <c r="T28" s="53">
        <v>1036258</v>
      </c>
      <c r="U28" s="53">
        <v>974414</v>
      </c>
    </row>
    <row r="29" spans="1:21" ht="14.1" customHeight="1" x14ac:dyDescent="0.15">
      <c r="A29" s="65"/>
      <c r="B29" s="2" t="s">
        <v>19</v>
      </c>
      <c r="C29" s="54"/>
      <c r="D29" s="53"/>
      <c r="E29" s="53">
        <v>355074</v>
      </c>
      <c r="F29" s="53">
        <v>394126</v>
      </c>
      <c r="G29" s="53">
        <v>408748</v>
      </c>
      <c r="H29" s="53">
        <v>375645</v>
      </c>
      <c r="I29" s="54">
        <v>383137</v>
      </c>
      <c r="J29" s="53">
        <v>385820</v>
      </c>
      <c r="K29" s="53">
        <v>326666</v>
      </c>
      <c r="L29" s="54">
        <v>286626</v>
      </c>
      <c r="M29" s="53">
        <v>287632</v>
      </c>
      <c r="N29" s="53">
        <v>288279</v>
      </c>
      <c r="O29" s="53">
        <v>288969</v>
      </c>
      <c r="P29" s="53">
        <v>250901</v>
      </c>
      <c r="Q29" s="53">
        <v>226919</v>
      </c>
      <c r="R29" s="53">
        <v>226964</v>
      </c>
      <c r="S29" s="53">
        <v>227010</v>
      </c>
      <c r="T29" s="53">
        <v>205050</v>
      </c>
      <c r="U29" s="53">
        <v>205705</v>
      </c>
    </row>
    <row r="30" spans="1:21" ht="14.1" customHeight="1" x14ac:dyDescent="0.15">
      <c r="A30" s="65"/>
      <c r="B30" s="2" t="s">
        <v>20</v>
      </c>
      <c r="C30" s="54"/>
      <c r="D30" s="53"/>
      <c r="E30" s="53">
        <v>1408579</v>
      </c>
      <c r="F30" s="53">
        <v>1577171</v>
      </c>
      <c r="G30" s="53">
        <v>1787259</v>
      </c>
      <c r="H30" s="53">
        <v>2004638</v>
      </c>
      <c r="I30" s="54">
        <v>2235558</v>
      </c>
      <c r="J30" s="53">
        <v>1988038</v>
      </c>
      <c r="K30" s="53">
        <v>963217</v>
      </c>
      <c r="L30" s="54">
        <v>954575</v>
      </c>
      <c r="M30" s="53">
        <v>1064671</v>
      </c>
      <c r="N30" s="53">
        <v>1057250</v>
      </c>
      <c r="O30" s="53">
        <v>1104780</v>
      </c>
      <c r="P30" s="53">
        <v>1101111</v>
      </c>
      <c r="Q30" s="53">
        <v>1094199</v>
      </c>
      <c r="R30" s="53">
        <v>1071002</v>
      </c>
      <c r="S30" s="53">
        <v>1090434</v>
      </c>
      <c r="T30" s="53">
        <v>1052381</v>
      </c>
      <c r="U30" s="53">
        <v>870081</v>
      </c>
    </row>
    <row r="31" spans="1:21" ht="14.1" customHeight="1" x14ac:dyDescent="0.2">
      <c r="A31" s="133" t="s">
        <v>198</v>
      </c>
      <c r="B31" s="133"/>
      <c r="C31" s="54"/>
      <c r="D31" s="53"/>
      <c r="E31" s="53">
        <v>2227469</v>
      </c>
      <c r="F31" s="53">
        <v>2221666</v>
      </c>
      <c r="G31" s="53">
        <v>2251177</v>
      </c>
      <c r="H31" s="53">
        <v>2337995</v>
      </c>
      <c r="I31" s="54">
        <v>2527020</v>
      </c>
      <c r="J31" s="53">
        <v>2862377</v>
      </c>
      <c r="K31" s="53">
        <v>3421914</v>
      </c>
      <c r="L31" s="54">
        <v>3591864</v>
      </c>
      <c r="M31" s="53">
        <v>3821640</v>
      </c>
      <c r="N31" s="53">
        <v>3992398</v>
      </c>
      <c r="O31" s="53">
        <v>4184953</v>
      </c>
      <c r="P31" s="53">
        <v>4713263</v>
      </c>
      <c r="Q31" s="53">
        <v>5205838</v>
      </c>
      <c r="R31" s="53">
        <v>5471583</v>
      </c>
      <c r="S31" s="53">
        <v>5496128</v>
      </c>
      <c r="T31" s="53">
        <v>5476725</v>
      </c>
      <c r="U31" s="53">
        <v>5468617</v>
      </c>
    </row>
    <row r="32" spans="1:21" ht="14.1" customHeight="1" x14ac:dyDescent="0.2">
      <c r="A32" s="51"/>
      <c r="B32" s="48" t="s">
        <v>685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104100</v>
      </c>
      <c r="P32" s="53">
        <v>312500</v>
      </c>
      <c r="Q32" s="53">
        <v>732600</v>
      </c>
      <c r="R32" s="53">
        <v>1018677</v>
      </c>
      <c r="S32" s="53">
        <v>1234475</v>
      </c>
      <c r="T32" s="53">
        <v>1427795</v>
      </c>
      <c r="U32" s="53">
        <v>1567456</v>
      </c>
    </row>
    <row r="33" spans="1:21" ht="14.1" customHeight="1" x14ac:dyDescent="0.2">
      <c r="A33" s="138" t="s">
        <v>199</v>
      </c>
      <c r="B33" s="138"/>
      <c r="C33" s="54">
        <f>SUM(C34:C37)</f>
        <v>0</v>
      </c>
      <c r="D33" s="54">
        <f>SUM(D34:D37)</f>
        <v>0</v>
      </c>
      <c r="E33" s="54">
        <f t="shared" ref="E33:Q33" si="5">SUM(E34:E37)</f>
        <v>157171</v>
      </c>
      <c r="F33" s="54">
        <f t="shared" si="5"/>
        <v>254382</v>
      </c>
      <c r="G33" s="54">
        <f t="shared" si="5"/>
        <v>269183</v>
      </c>
      <c r="H33" s="54">
        <f t="shared" si="5"/>
        <v>742922</v>
      </c>
      <c r="I33" s="54">
        <f t="shared" si="5"/>
        <v>759029</v>
      </c>
      <c r="J33" s="54">
        <f t="shared" si="5"/>
        <v>730420</v>
      </c>
      <c r="K33" s="54">
        <f t="shared" si="5"/>
        <v>682453</v>
      </c>
      <c r="L33" s="54">
        <f t="shared" si="5"/>
        <v>329454</v>
      </c>
      <c r="M33" s="54">
        <f t="shared" si="5"/>
        <v>250578</v>
      </c>
      <c r="N33" s="54">
        <f t="shared" si="5"/>
        <v>268465</v>
      </c>
      <c r="O33" s="54">
        <f t="shared" si="5"/>
        <v>133253</v>
      </c>
      <c r="P33" s="54">
        <f t="shared" si="5"/>
        <v>74255</v>
      </c>
      <c r="Q33" s="54">
        <f t="shared" si="5"/>
        <v>10753</v>
      </c>
      <c r="R33" s="54">
        <f>SUM(R34:R37)</f>
        <v>4984</v>
      </c>
      <c r="S33" s="54">
        <f>SUM(S34:S37)</f>
        <v>4298</v>
      </c>
      <c r="T33" s="54">
        <f>SUM(T34:T37)</f>
        <v>4142</v>
      </c>
      <c r="U33" s="54">
        <f>SUM(U34:U37)</f>
        <v>212653</v>
      </c>
    </row>
    <row r="34" spans="1:21" ht="14.1" customHeight="1" x14ac:dyDescent="0.2">
      <c r="A34" s="48"/>
      <c r="B34" s="48" t="s">
        <v>14</v>
      </c>
      <c r="C34" s="54"/>
      <c r="D34" s="53"/>
      <c r="E34" s="53">
        <v>0</v>
      </c>
      <c r="F34" s="53">
        <v>0</v>
      </c>
      <c r="G34" s="53">
        <v>0</v>
      </c>
      <c r="H34" s="53">
        <v>550823</v>
      </c>
      <c r="I34" s="54">
        <v>480627</v>
      </c>
      <c r="J34" s="53">
        <v>412681</v>
      </c>
      <c r="K34" s="53">
        <v>346982</v>
      </c>
      <c r="L34" s="54">
        <v>283531</v>
      </c>
      <c r="M34" s="54">
        <v>222329</v>
      </c>
      <c r="N34" s="53">
        <v>242558</v>
      </c>
      <c r="O34" s="53">
        <v>106669</v>
      </c>
      <c r="P34" s="53">
        <v>52212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</row>
    <row r="35" spans="1:21" ht="14.1" customHeight="1" x14ac:dyDescent="0.2">
      <c r="A35" s="51"/>
      <c r="B35" s="48" t="s">
        <v>15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4">
        <v>0</v>
      </c>
      <c r="N35" s="53">
        <v>0</v>
      </c>
      <c r="O35" s="53">
        <v>0</v>
      </c>
      <c r="P35" s="53">
        <v>1</v>
      </c>
      <c r="Q35" s="53">
        <v>1</v>
      </c>
      <c r="R35" s="53">
        <v>1</v>
      </c>
      <c r="S35" s="53">
        <v>1</v>
      </c>
      <c r="T35" s="53">
        <v>1</v>
      </c>
      <c r="U35" s="53">
        <v>1</v>
      </c>
    </row>
    <row r="36" spans="1:21" ht="14.1" customHeight="1" x14ac:dyDescent="0.2">
      <c r="A36" s="51"/>
      <c r="B36" s="48" t="s">
        <v>16</v>
      </c>
      <c r="C36" s="54"/>
      <c r="D36" s="53"/>
      <c r="E36" s="53">
        <v>157171</v>
      </c>
      <c r="F36" s="53">
        <v>254382</v>
      </c>
      <c r="G36" s="53">
        <v>269183</v>
      </c>
      <c r="H36" s="53">
        <v>192099</v>
      </c>
      <c r="I36" s="54">
        <v>278402</v>
      </c>
      <c r="J36" s="53">
        <v>317739</v>
      </c>
      <c r="K36" s="53">
        <v>335471</v>
      </c>
      <c r="L36" s="54">
        <v>45923</v>
      </c>
      <c r="M36" s="54">
        <v>28249</v>
      </c>
      <c r="N36" s="53">
        <v>25907</v>
      </c>
      <c r="O36" s="53">
        <v>26584</v>
      </c>
      <c r="P36" s="53">
        <v>22041</v>
      </c>
      <c r="Q36" s="53">
        <v>10751</v>
      </c>
      <c r="R36" s="53">
        <v>4982</v>
      </c>
      <c r="S36" s="53">
        <v>4296</v>
      </c>
      <c r="T36" s="53">
        <v>4140</v>
      </c>
      <c r="U36" s="53">
        <v>212651</v>
      </c>
    </row>
    <row r="37" spans="1:21" ht="14.1" customHeight="1" x14ac:dyDescent="0.2">
      <c r="A37" s="51"/>
      <c r="B37" s="48" t="s">
        <v>17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4">
        <v>0</v>
      </c>
      <c r="N37" s="53">
        <v>0</v>
      </c>
      <c r="O37" s="53">
        <v>0</v>
      </c>
      <c r="P37" s="53">
        <v>1</v>
      </c>
      <c r="Q37" s="53">
        <v>1</v>
      </c>
      <c r="R37" s="53">
        <v>1</v>
      </c>
      <c r="S37" s="53">
        <v>1</v>
      </c>
      <c r="T37" s="53">
        <v>1</v>
      </c>
      <c r="U37" s="53">
        <v>1</v>
      </c>
    </row>
    <row r="38" spans="1:21" ht="14.1" customHeight="1" x14ac:dyDescent="0.2">
      <c r="A38" s="133" t="s">
        <v>200</v>
      </c>
      <c r="B38" s="133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4">
        <v>0</v>
      </c>
      <c r="N38" s="53">
        <v>0</v>
      </c>
      <c r="O38" s="53">
        <v>0</v>
      </c>
      <c r="P38" s="53">
        <v>1</v>
      </c>
      <c r="Q38" s="53">
        <v>1</v>
      </c>
      <c r="R38" s="53">
        <v>1</v>
      </c>
      <c r="S38" s="53">
        <v>1</v>
      </c>
      <c r="T38" s="53">
        <v>1</v>
      </c>
      <c r="U38" s="53">
        <v>1</v>
      </c>
    </row>
    <row r="39" spans="1:21" ht="14.1" customHeight="1" x14ac:dyDescent="0.2">
      <c r="A39" s="133" t="s">
        <v>201</v>
      </c>
      <c r="B39" s="133"/>
      <c r="C39" s="54"/>
      <c r="D39" s="53"/>
      <c r="E39" s="53">
        <v>169474</v>
      </c>
      <c r="F39" s="53">
        <v>254295</v>
      </c>
      <c r="G39" s="53">
        <v>263442</v>
      </c>
      <c r="H39" s="53">
        <v>267925</v>
      </c>
      <c r="I39" s="54">
        <v>269783</v>
      </c>
      <c r="J39" s="53">
        <v>271146</v>
      </c>
      <c r="K39" s="53">
        <v>272062</v>
      </c>
      <c r="L39" s="54">
        <v>277171</v>
      </c>
      <c r="M39" s="54">
        <v>277403</v>
      </c>
      <c r="N39" s="53">
        <v>277781</v>
      </c>
      <c r="O39" s="53">
        <v>278283</v>
      </c>
      <c r="P39" s="53">
        <v>278336</v>
      </c>
      <c r="Q39" s="53">
        <v>278373</v>
      </c>
      <c r="R39" s="53">
        <v>278421</v>
      </c>
      <c r="S39" s="53">
        <v>278470</v>
      </c>
      <c r="T39" s="53">
        <v>278746</v>
      </c>
      <c r="U39" s="53">
        <v>279469</v>
      </c>
    </row>
    <row r="40" spans="1:21" ht="14.1" customHeight="1" x14ac:dyDescent="0.2"/>
    <row r="41" spans="1:21" ht="14.1" customHeight="1" x14ac:dyDescent="0.2"/>
    <row r="42" spans="1:21" ht="14.1" customHeight="1" x14ac:dyDescent="0.2"/>
    <row r="43" spans="1:21" ht="14.1" customHeight="1" x14ac:dyDescent="0.2"/>
    <row r="44" spans="1:21" ht="14.1" customHeight="1" x14ac:dyDescent="0.2"/>
    <row r="45" spans="1:21" ht="14.1" customHeight="1" x14ac:dyDescent="0.2"/>
    <row r="46" spans="1:21" ht="14.1" customHeight="1" x14ac:dyDescent="0.2"/>
    <row r="47" spans="1:21" ht="14.1" customHeight="1" x14ac:dyDescent="0.2"/>
    <row r="48" spans="1:21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26:B26"/>
    <mergeCell ref="A4:B4"/>
    <mergeCell ref="A5:A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39:B39"/>
    <mergeCell ref="A27:B27"/>
    <mergeCell ref="A31:B31"/>
    <mergeCell ref="A33:B33"/>
    <mergeCell ref="A38:B38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556"/>
  <sheetViews>
    <sheetView view="pageBreakPreview" zoomScaleNormal="100" zoomScaleSheetLayoutView="100" workbookViewId="0">
      <pane xSplit="1" ySplit="3" topLeftCell="AC51" activePane="bottomRight" state="frozen"/>
      <selection pane="topRight" activeCell="B1" sqref="B1"/>
      <selection pane="bottomLeft" activeCell="A2" sqref="A2"/>
      <selection pane="bottomRight" activeCell="AE38" sqref="AE38:AF39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29" t="str">
        <f>財政指標!$L$1</f>
        <v>真岡市</v>
      </c>
      <c r="L1" s="66"/>
      <c r="U1" s="29" t="str">
        <f>財政指標!$L$1</f>
        <v>真岡市</v>
      </c>
      <c r="V1" s="66"/>
      <c r="W1" s="29"/>
      <c r="X1" s="66"/>
      <c r="Y1" s="66"/>
      <c r="Z1" s="66"/>
      <c r="AA1" s="66"/>
      <c r="AB1" s="66"/>
      <c r="AC1" s="66"/>
      <c r="AE1" s="70" t="str">
        <f>財政指標!$L$1</f>
        <v>真岡市</v>
      </c>
      <c r="AF1" s="66"/>
    </row>
    <row r="2" spans="1:32" ht="15" customHeight="1" x14ac:dyDescent="0.15">
      <c r="K2" s="1"/>
      <c r="L2" s="22" t="s">
        <v>169</v>
      </c>
      <c r="P2" s="43" t="s">
        <v>254</v>
      </c>
      <c r="V2" s="22" t="s">
        <v>169</v>
      </c>
      <c r="W2" s="22"/>
      <c r="X2" s="22"/>
      <c r="Y2" s="22"/>
      <c r="Z2" s="18"/>
      <c r="AA2" s="18"/>
      <c r="AB2" s="18"/>
      <c r="AC2" s="18"/>
      <c r="AE2" s="18"/>
      <c r="AF2" s="18" t="s">
        <v>169</v>
      </c>
    </row>
    <row r="3" spans="1:32" ht="15" customHeight="1" x14ac:dyDescent="0.15">
      <c r="A3" s="2"/>
      <c r="B3" s="83" t="s">
        <v>10</v>
      </c>
      <c r="C3" s="83" t="s">
        <v>9</v>
      </c>
      <c r="D3" s="83" t="s">
        <v>8</v>
      </c>
      <c r="E3" s="83" t="s">
        <v>7</v>
      </c>
      <c r="F3" s="83" t="s">
        <v>6</v>
      </c>
      <c r="G3" s="83" t="s">
        <v>5</v>
      </c>
      <c r="H3" s="83" t="s">
        <v>4</v>
      </c>
      <c r="I3" s="83" t="s">
        <v>3</v>
      </c>
      <c r="J3" s="84" t="s">
        <v>165</v>
      </c>
      <c r="K3" s="84" t="s">
        <v>166</v>
      </c>
      <c r="L3" s="83" t="s">
        <v>167</v>
      </c>
      <c r="M3" s="83" t="s">
        <v>175</v>
      </c>
      <c r="N3" s="83" t="s">
        <v>182</v>
      </c>
      <c r="O3" s="83" t="s">
        <v>183</v>
      </c>
      <c r="P3" s="83" t="s">
        <v>184</v>
      </c>
      <c r="Q3" s="83" t="s">
        <v>187</v>
      </c>
      <c r="R3" s="83" t="s">
        <v>194</v>
      </c>
      <c r="S3" s="83" t="s">
        <v>195</v>
      </c>
      <c r="T3" s="83" t="s">
        <v>202</v>
      </c>
      <c r="U3" s="2" t="s">
        <v>255</v>
      </c>
      <c r="V3" s="2" t="s">
        <v>666</v>
      </c>
      <c r="W3" s="2" t="s">
        <v>669</v>
      </c>
      <c r="X3" s="2" t="s">
        <v>668</v>
      </c>
      <c r="Y3" s="80" t="s">
        <v>673</v>
      </c>
      <c r="Z3" s="80" t="s">
        <v>676</v>
      </c>
      <c r="AA3" s="80" t="s">
        <v>677</v>
      </c>
      <c r="AB3" s="80" t="s">
        <v>678</v>
      </c>
      <c r="AC3" s="80" t="s">
        <v>684</v>
      </c>
      <c r="AD3" s="80" t="s">
        <v>689</v>
      </c>
      <c r="AE3" s="80" t="str">
        <f>財政指標!AF3</f>
        <v>１８(H30)</v>
      </c>
      <c r="AF3" s="80" t="str">
        <f>財政指標!AG3</f>
        <v>１９(R１)</v>
      </c>
    </row>
    <row r="4" spans="1:32" ht="15" customHeight="1" x14ac:dyDescent="0.15">
      <c r="A4" s="3" t="s">
        <v>115</v>
      </c>
      <c r="B4" s="82">
        <f>歳入・旧真岡市!B4+歳入・旧二宮町!B4</f>
        <v>8741515</v>
      </c>
      <c r="C4" s="82">
        <f>歳入・旧真岡市!C4+歳入・旧二宮町!C4</f>
        <v>9472767</v>
      </c>
      <c r="D4" s="82">
        <f>歳入・旧真岡市!D4+歳入・旧二宮町!D4</f>
        <v>11277552</v>
      </c>
      <c r="E4" s="82">
        <f>歳入・旧真岡市!E4+歳入・旧二宮町!E4</f>
        <v>12063040</v>
      </c>
      <c r="F4" s="82">
        <f>歳入・旧真岡市!F4+歳入・旧二宮町!F4</f>
        <v>12303904</v>
      </c>
      <c r="G4" s="82">
        <f>歳入・旧真岡市!G4+歳入・旧二宮町!G4</f>
        <v>11984215</v>
      </c>
      <c r="H4" s="82">
        <f>歳入・旧真岡市!H4+歳入・旧二宮町!H4</f>
        <v>12362014</v>
      </c>
      <c r="I4" s="82">
        <f>歳入・旧真岡市!I4+歳入・旧二宮町!I4</f>
        <v>12824452</v>
      </c>
      <c r="J4" s="82">
        <f>歳入・旧真岡市!J4+歳入・旧二宮町!J4</f>
        <v>13559558</v>
      </c>
      <c r="K4" s="82">
        <f>歳入・旧真岡市!K4+歳入・旧二宮町!K4</f>
        <v>12957290</v>
      </c>
      <c r="L4" s="82">
        <f>歳入・旧真岡市!L4+歳入・旧二宮町!L4</f>
        <v>12908176</v>
      </c>
      <c r="M4" s="82">
        <f>歳入・旧真岡市!M4+歳入・旧二宮町!M4</f>
        <v>12626610</v>
      </c>
      <c r="N4" s="82">
        <f>歳入・旧真岡市!N4+歳入・旧二宮町!N4</f>
        <v>12622177</v>
      </c>
      <c r="O4" s="82">
        <f>歳入・旧真岡市!O4+歳入・旧二宮町!O4</f>
        <v>12222881</v>
      </c>
      <c r="P4" s="82">
        <f>歳入・旧真岡市!P4+歳入・旧二宮町!P4</f>
        <v>12105605</v>
      </c>
      <c r="Q4" s="82">
        <f>歳入・旧真岡市!Q4+歳入・旧二宮町!Q4</f>
        <v>12358260</v>
      </c>
      <c r="R4" s="82">
        <f>歳入・旧真岡市!R4+歳入・旧二宮町!R4</f>
        <v>12781208</v>
      </c>
      <c r="S4" s="82">
        <f>歳入・旧真岡市!S4+歳入・旧二宮町!S4</f>
        <v>14016095</v>
      </c>
      <c r="T4" s="82">
        <f>歳入・旧真岡市!T4+歳入・旧二宮町!T4</f>
        <v>15273060</v>
      </c>
      <c r="U4" s="9">
        <v>14742657</v>
      </c>
      <c r="V4" s="9">
        <v>12810663</v>
      </c>
      <c r="W4" s="9">
        <v>12917594</v>
      </c>
      <c r="X4" s="9">
        <v>12577491</v>
      </c>
      <c r="Y4" s="9">
        <v>12352697</v>
      </c>
      <c r="Z4" s="110">
        <v>12194411</v>
      </c>
      <c r="AA4" s="110">
        <v>12565799</v>
      </c>
      <c r="AB4" s="110">
        <v>12464924</v>
      </c>
      <c r="AC4" s="127">
        <v>12687420</v>
      </c>
      <c r="AD4" s="127">
        <v>12987694</v>
      </c>
      <c r="AE4" s="127">
        <v>12995423</v>
      </c>
      <c r="AF4" s="127">
        <v>13001790</v>
      </c>
    </row>
    <row r="5" spans="1:32" ht="15" customHeight="1" x14ac:dyDescent="0.15">
      <c r="A5" s="3" t="s">
        <v>116</v>
      </c>
      <c r="B5" s="82">
        <f>歳入・旧真岡市!B5+歳入・旧二宮町!B5</f>
        <v>624578</v>
      </c>
      <c r="C5" s="82">
        <f>歳入・旧真岡市!C5+歳入・旧二宮町!C5</f>
        <v>631530</v>
      </c>
      <c r="D5" s="82">
        <f>歳入・旧真岡市!D5+歳入・旧二宮町!D5</f>
        <v>701254</v>
      </c>
      <c r="E5" s="82">
        <f>歳入・旧真岡市!E5+歳入・旧二宮町!E5</f>
        <v>667272</v>
      </c>
      <c r="F5" s="82">
        <f>歳入・旧真岡市!F5+歳入・旧二宮町!F5</f>
        <v>721943</v>
      </c>
      <c r="G5" s="82">
        <f>歳入・旧真岡市!G5+歳入・旧二宮町!G5</f>
        <v>740689</v>
      </c>
      <c r="H5" s="82">
        <f>歳入・旧真岡市!H5+歳入・旧二宮町!H5</f>
        <v>766533</v>
      </c>
      <c r="I5" s="82">
        <f>歳入・旧真岡市!I5+歳入・旧二宮町!I5</f>
        <v>795001</v>
      </c>
      <c r="J5" s="82">
        <f>歳入・旧真岡市!J5+歳入・旧二宮町!J5</f>
        <v>527304</v>
      </c>
      <c r="K5" s="82">
        <f>歳入・旧真岡市!K5+歳入・旧二宮町!K5</f>
        <v>399495</v>
      </c>
      <c r="L5" s="82">
        <f>歳入・旧真岡市!L5+歳入・旧二宮町!L5</f>
        <v>410841</v>
      </c>
      <c r="M5" s="82">
        <f>歳入・旧真岡市!M5+歳入・旧二宮町!M5</f>
        <v>423518</v>
      </c>
      <c r="N5" s="82">
        <f>歳入・旧真岡市!N5+歳入・旧二宮町!N5</f>
        <v>429696</v>
      </c>
      <c r="O5" s="82">
        <f>歳入・旧真岡市!O5+歳入・旧二宮町!O5</f>
        <v>436490</v>
      </c>
      <c r="P5" s="82">
        <f>歳入・旧真岡市!P5+歳入・旧二宮町!P5</f>
        <v>463654</v>
      </c>
      <c r="Q5" s="82">
        <f>歳入・旧真岡市!Q5+歳入・旧二宮町!Q5</f>
        <v>634092</v>
      </c>
      <c r="R5" s="82">
        <f>歳入・旧真岡市!R5+歳入・旧二宮町!R5</f>
        <v>784563</v>
      </c>
      <c r="S5" s="82">
        <f>歳入・旧真岡市!S5+歳入・旧二宮町!S5</f>
        <v>1137802</v>
      </c>
      <c r="T5" s="82">
        <f>歳入・旧真岡市!T5+歳入・旧二宮町!T5</f>
        <v>491509</v>
      </c>
      <c r="U5" s="9">
        <v>473004</v>
      </c>
      <c r="V5" s="9">
        <v>444434</v>
      </c>
      <c r="W5" s="9">
        <v>471075</v>
      </c>
      <c r="X5" s="9">
        <v>458170</v>
      </c>
      <c r="Y5" s="9">
        <v>438287</v>
      </c>
      <c r="Z5" s="110">
        <v>417147</v>
      </c>
      <c r="AA5" s="110">
        <v>397082</v>
      </c>
      <c r="AB5" s="110">
        <v>415929</v>
      </c>
      <c r="AC5" s="127">
        <v>412280</v>
      </c>
      <c r="AD5" s="127">
        <v>412515</v>
      </c>
      <c r="AE5" s="127">
        <v>415233</v>
      </c>
      <c r="AF5" s="127">
        <v>414956</v>
      </c>
    </row>
    <row r="6" spans="1:32" ht="15" customHeight="1" x14ac:dyDescent="0.15">
      <c r="A6" s="3" t="s">
        <v>188</v>
      </c>
      <c r="B6" s="82">
        <f>歳入・旧真岡市!B6+歳入・旧二宮町!B6</f>
        <v>111230</v>
      </c>
      <c r="C6" s="82">
        <f>歳入・旧真岡市!C6+歳入・旧二宮町!C6</f>
        <v>247152</v>
      </c>
      <c r="D6" s="82">
        <f>歳入・旧真岡市!D6+歳入・旧二宮町!D6</f>
        <v>337932</v>
      </c>
      <c r="E6" s="82">
        <f>歳入・旧真岡市!E6+歳入・旧二宮町!E6</f>
        <v>240521</v>
      </c>
      <c r="F6" s="82">
        <f>歳入・旧真岡市!F6+歳入・旧二宮町!F6</f>
        <v>252340</v>
      </c>
      <c r="G6" s="82">
        <f>歳入・旧真岡市!G6+歳入・旧二宮町!G6</f>
        <v>330734</v>
      </c>
      <c r="H6" s="82">
        <f>歳入・旧真岡市!H6+歳入・旧二宮町!H6</f>
        <v>236293</v>
      </c>
      <c r="I6" s="82">
        <f>歳入・旧真岡市!I6+歳入・旧二宮町!I6</f>
        <v>133364</v>
      </c>
      <c r="J6" s="82">
        <f>歳入・旧真岡市!J6+歳入・旧二宮町!J6</f>
        <v>107114</v>
      </c>
      <c r="K6" s="82">
        <f>歳入・旧真岡市!K6+歳入・旧二宮町!K6</f>
        <v>86237</v>
      </c>
      <c r="L6" s="82">
        <f>歳入・旧真岡市!L6+歳入・旧二宮町!L6</f>
        <v>81642</v>
      </c>
      <c r="M6" s="82">
        <f>歳入・旧真岡市!M6+歳入・旧二宮町!M6</f>
        <v>345050</v>
      </c>
      <c r="N6" s="82">
        <f>歳入・旧真岡市!N6+歳入・旧二宮町!N6</f>
        <v>347499</v>
      </c>
      <c r="O6" s="82">
        <f>歳入・旧真岡市!O6+歳入・旧二宮町!O6</f>
        <v>109995</v>
      </c>
      <c r="P6" s="82">
        <f>歳入・旧真岡市!P6+歳入・旧二宮町!P6</f>
        <v>76232</v>
      </c>
      <c r="Q6" s="82">
        <f>歳入・旧真岡市!Q6+歳入・旧二宮町!Q6</f>
        <v>76394</v>
      </c>
      <c r="R6" s="82">
        <f>歳入・旧真岡市!R6+歳入・旧二宮町!R6</f>
        <v>44642</v>
      </c>
      <c r="S6" s="82">
        <f>歳入・旧真岡市!S6+歳入・旧二宮町!S6</f>
        <v>30870</v>
      </c>
      <c r="T6" s="82">
        <f>歳入・旧真岡市!T6+歳入・旧二宮町!T6</f>
        <v>41655</v>
      </c>
      <c r="U6" s="9">
        <v>42267</v>
      </c>
      <c r="V6" s="9">
        <v>34406</v>
      </c>
      <c r="W6" s="9">
        <v>29542</v>
      </c>
      <c r="X6" s="9">
        <v>22789</v>
      </c>
      <c r="Y6" s="9">
        <v>19790</v>
      </c>
      <c r="Z6" s="110">
        <v>18211</v>
      </c>
      <c r="AA6" s="110">
        <v>16202</v>
      </c>
      <c r="AB6" s="110">
        <v>13302</v>
      </c>
      <c r="AC6" s="127">
        <v>7658</v>
      </c>
      <c r="AD6" s="127">
        <v>14383</v>
      </c>
      <c r="AE6" s="127">
        <v>15789</v>
      </c>
      <c r="AF6" s="127">
        <v>6486</v>
      </c>
    </row>
    <row r="7" spans="1:32" ht="15" customHeight="1" x14ac:dyDescent="0.15">
      <c r="A7" s="3" t="s">
        <v>189</v>
      </c>
      <c r="B7" s="82">
        <f>歳入・旧真岡市!B7+歳入・旧二宮町!B7</f>
        <v>0</v>
      </c>
      <c r="C7" s="82">
        <f>歳入・旧真岡市!C7+歳入・旧二宮町!C7</f>
        <v>0</v>
      </c>
      <c r="D7" s="82">
        <f>歳入・旧真岡市!D7+歳入・旧二宮町!D7</f>
        <v>0</v>
      </c>
      <c r="E7" s="82">
        <f>歳入・旧真岡市!E7+歳入・旧二宮町!E7</f>
        <v>0</v>
      </c>
      <c r="F7" s="82">
        <f>歳入・旧真岡市!F7+歳入・旧二宮町!F7</f>
        <v>0</v>
      </c>
      <c r="G7" s="82">
        <f>歳入・旧真岡市!G7+歳入・旧二宮町!G7</f>
        <v>0</v>
      </c>
      <c r="H7" s="82">
        <f>歳入・旧真岡市!H7+歳入・旧二宮町!H7</f>
        <v>0</v>
      </c>
      <c r="I7" s="82">
        <f>歳入・旧真岡市!I7+歳入・旧二宮町!I7</f>
        <v>0</v>
      </c>
      <c r="J7" s="82">
        <f>歳入・旧真岡市!J7+歳入・旧二宮町!J7</f>
        <v>0</v>
      </c>
      <c r="K7" s="82">
        <f>歳入・旧真岡市!K7+歳入・旧二宮町!K7</f>
        <v>0</v>
      </c>
      <c r="L7" s="82">
        <f>歳入・旧真岡市!L7+歳入・旧二宮町!L7</f>
        <v>0</v>
      </c>
      <c r="M7" s="82">
        <f>歳入・旧真岡市!M7+歳入・旧二宮町!M7</f>
        <v>0</v>
      </c>
      <c r="N7" s="82">
        <f>歳入・旧真岡市!N7+歳入・旧二宮町!N7</f>
        <v>0</v>
      </c>
      <c r="O7" s="82">
        <f>歳入・旧真岡市!O7+歳入・旧二宮町!O7</f>
        <v>0</v>
      </c>
      <c r="P7" s="82">
        <f>歳入・旧真岡市!P7+歳入・旧二宮町!P7</f>
        <v>0</v>
      </c>
      <c r="Q7" s="82">
        <f>歳入・旧真岡市!Q7+歳入・旧二宮町!Q7</f>
        <v>11920</v>
      </c>
      <c r="R7" s="82">
        <f>歳入・旧真岡市!R7+歳入・旧二宮町!R7</f>
        <v>21128</v>
      </c>
      <c r="S7" s="82">
        <f>歳入・旧真岡市!S7+歳入・旧二宮町!S7</f>
        <v>33216</v>
      </c>
      <c r="T7" s="82">
        <f>歳入・旧真岡市!T7+歳入・旧二宮町!T7</f>
        <v>36911</v>
      </c>
      <c r="U7" s="9">
        <v>13427</v>
      </c>
      <c r="V7" s="9">
        <v>10542</v>
      </c>
      <c r="W7" s="9">
        <v>13416</v>
      </c>
      <c r="X7" s="9">
        <v>15151</v>
      </c>
      <c r="Y7" s="9">
        <v>17395</v>
      </c>
      <c r="Z7" s="110">
        <v>35020</v>
      </c>
      <c r="AA7" s="110">
        <v>67640</v>
      </c>
      <c r="AB7" s="110">
        <v>51651</v>
      </c>
      <c r="AC7" s="127">
        <v>29394</v>
      </c>
      <c r="AD7" s="127">
        <v>43863</v>
      </c>
      <c r="AE7" s="127">
        <v>33611</v>
      </c>
      <c r="AF7" s="127">
        <v>40774</v>
      </c>
    </row>
    <row r="8" spans="1:32" ht="15" customHeight="1" x14ac:dyDescent="0.15">
      <c r="A8" s="3" t="s">
        <v>190</v>
      </c>
      <c r="B8" s="82">
        <f>歳入・旧真岡市!B8+歳入・旧二宮町!B8</f>
        <v>0</v>
      </c>
      <c r="C8" s="82">
        <f>歳入・旧真岡市!C8+歳入・旧二宮町!C8</f>
        <v>0</v>
      </c>
      <c r="D8" s="82">
        <f>歳入・旧真岡市!D8+歳入・旧二宮町!D8</f>
        <v>0</v>
      </c>
      <c r="E8" s="82">
        <f>歳入・旧真岡市!E8+歳入・旧二宮町!E8</f>
        <v>0</v>
      </c>
      <c r="F8" s="82">
        <f>歳入・旧真岡市!F8+歳入・旧二宮町!F8</f>
        <v>0</v>
      </c>
      <c r="G8" s="82">
        <f>歳入・旧真岡市!G8+歳入・旧二宮町!G8</f>
        <v>0</v>
      </c>
      <c r="H8" s="82">
        <f>歳入・旧真岡市!H8+歳入・旧二宮町!H8</f>
        <v>0</v>
      </c>
      <c r="I8" s="82">
        <f>歳入・旧真岡市!I8+歳入・旧二宮町!I8</f>
        <v>0</v>
      </c>
      <c r="J8" s="82">
        <f>歳入・旧真岡市!J8+歳入・旧二宮町!J8</f>
        <v>0</v>
      </c>
      <c r="K8" s="82">
        <f>歳入・旧真岡市!K8+歳入・旧二宮町!K8</f>
        <v>0</v>
      </c>
      <c r="L8" s="82">
        <f>歳入・旧真岡市!L8+歳入・旧二宮町!L8</f>
        <v>0</v>
      </c>
      <c r="M8" s="82">
        <f>歳入・旧真岡市!M8+歳入・旧二宮町!M8</f>
        <v>0</v>
      </c>
      <c r="N8" s="82">
        <f>歳入・旧真岡市!N8+歳入・旧二宮町!N8</f>
        <v>0</v>
      </c>
      <c r="O8" s="82">
        <f>歳入・旧真岡市!O8+歳入・旧二宮町!O8</f>
        <v>0</v>
      </c>
      <c r="P8" s="82">
        <f>歳入・旧真岡市!P8+歳入・旧二宮町!P8</f>
        <v>0</v>
      </c>
      <c r="Q8" s="82">
        <f>歳入・旧真岡市!Q8+歳入・旧二宮町!Q8</f>
        <v>13926</v>
      </c>
      <c r="R8" s="82">
        <f>歳入・旧真岡市!R8+歳入・旧二宮町!R8</f>
        <v>31393</v>
      </c>
      <c r="S8" s="82">
        <f>歳入・旧真岡市!S8+歳入・旧二宮町!S8</f>
        <v>24319</v>
      </c>
      <c r="T8" s="82">
        <f>歳入・旧真岡市!T8+歳入・旧二宮町!T8</f>
        <v>21390</v>
      </c>
      <c r="U8" s="9">
        <v>7841</v>
      </c>
      <c r="V8" s="9">
        <v>6229</v>
      </c>
      <c r="W8" s="9">
        <v>5189</v>
      </c>
      <c r="X8" s="9">
        <v>3896</v>
      </c>
      <c r="Y8" s="9">
        <v>5043</v>
      </c>
      <c r="Z8" s="110">
        <v>56282</v>
      </c>
      <c r="AA8" s="110">
        <v>36943</v>
      </c>
      <c r="AB8" s="110">
        <v>44336</v>
      </c>
      <c r="AC8" s="127">
        <v>16976</v>
      </c>
      <c r="AD8" s="127">
        <v>46589</v>
      </c>
      <c r="AE8" s="127">
        <v>30376</v>
      </c>
      <c r="AF8" s="127">
        <v>28350</v>
      </c>
    </row>
    <row r="9" spans="1:32" ht="15" customHeight="1" x14ac:dyDescent="0.15">
      <c r="A9" s="3" t="s">
        <v>117</v>
      </c>
      <c r="B9" s="82">
        <f>歳入・旧真岡市!B9+歳入・旧二宮町!B9</f>
        <v>0</v>
      </c>
      <c r="C9" s="82">
        <f>歳入・旧真岡市!C9+歳入・旧二宮町!C9</f>
        <v>0</v>
      </c>
      <c r="D9" s="82">
        <f>歳入・旧真岡市!D9+歳入・旧二宮町!D9</f>
        <v>0</v>
      </c>
      <c r="E9" s="82">
        <f>歳入・旧真岡市!E9+歳入・旧二宮町!E9</f>
        <v>0</v>
      </c>
      <c r="F9" s="82">
        <f>歳入・旧真岡市!F9+歳入・旧二宮町!F9</f>
        <v>0</v>
      </c>
      <c r="G9" s="82">
        <f>歳入・旧真岡市!G9+歳入・旧二宮町!G9</f>
        <v>0</v>
      </c>
      <c r="H9" s="82">
        <f>歳入・旧真岡市!H9+歳入・旧二宮町!H9</f>
        <v>0</v>
      </c>
      <c r="I9" s="82">
        <f>歳入・旧真岡市!I9+歳入・旧二宮町!I9</f>
        <v>0</v>
      </c>
      <c r="J9" s="82">
        <f>歳入・旧真岡市!J9+歳入・旧二宮町!J9</f>
        <v>193605</v>
      </c>
      <c r="K9" s="82">
        <f>歳入・旧真岡市!K9+歳入・旧二宮町!K9</f>
        <v>845805</v>
      </c>
      <c r="L9" s="82">
        <f>歳入・旧真岡市!L9+歳入・旧二宮町!L9</f>
        <v>802468</v>
      </c>
      <c r="M9" s="82">
        <f>歳入・旧真岡市!M9+歳入・旧二宮町!M9</f>
        <v>827561</v>
      </c>
      <c r="N9" s="82">
        <f>歳入・旧真岡市!N9+歳入・旧二宮町!N9</f>
        <v>805130</v>
      </c>
      <c r="O9" s="82">
        <f>歳入・旧真岡市!O9+歳入・旧二宮町!O9</f>
        <v>705860</v>
      </c>
      <c r="P9" s="82">
        <f>歳入・旧真岡市!P9+歳入・旧二宮町!P9</f>
        <v>785165</v>
      </c>
      <c r="Q9" s="82">
        <f>歳入・旧真岡市!Q9+歳入・旧二宮町!Q9</f>
        <v>866497</v>
      </c>
      <c r="R9" s="82">
        <f>歳入・旧真岡市!R9+歳入・旧二宮町!R9</f>
        <v>800295</v>
      </c>
      <c r="S9" s="82">
        <f>歳入・旧真岡市!S9+歳入・旧二宮町!S9</f>
        <v>832917</v>
      </c>
      <c r="T9" s="82">
        <f>歳入・旧真岡市!T9+歳入・旧二宮町!T9</f>
        <v>828367</v>
      </c>
      <c r="U9" s="9">
        <v>791845</v>
      </c>
      <c r="V9" s="9">
        <v>839013</v>
      </c>
      <c r="W9" s="9">
        <v>837572</v>
      </c>
      <c r="X9" s="9">
        <v>832287</v>
      </c>
      <c r="Y9" s="9">
        <v>831263</v>
      </c>
      <c r="Z9" s="110">
        <v>824178</v>
      </c>
      <c r="AA9" s="110">
        <v>995197</v>
      </c>
      <c r="AB9" s="110">
        <v>1620985</v>
      </c>
      <c r="AC9" s="127">
        <v>1427470</v>
      </c>
      <c r="AD9" s="127">
        <v>1500597</v>
      </c>
      <c r="AE9" s="127">
        <v>1551244</v>
      </c>
      <c r="AF9" s="127">
        <v>1467252</v>
      </c>
    </row>
    <row r="10" spans="1:32" ht="15" customHeight="1" x14ac:dyDescent="0.15">
      <c r="A10" s="3" t="s">
        <v>118</v>
      </c>
      <c r="B10" s="82">
        <f>歳入・旧真岡市!B10+歳入・旧二宮町!B10</f>
        <v>13507</v>
      </c>
      <c r="C10" s="82">
        <f>歳入・旧真岡市!C10+歳入・旧二宮町!C10</f>
        <v>15029</v>
      </c>
      <c r="D10" s="82">
        <f>歳入・旧真岡市!D10+歳入・旧二宮町!D10</f>
        <v>21823</v>
      </c>
      <c r="E10" s="82">
        <f>歳入・旧真岡市!E10+歳入・旧二宮町!E10</f>
        <v>70099</v>
      </c>
      <c r="F10" s="82">
        <f>歳入・旧真岡市!F10+歳入・旧二宮町!F10</f>
        <v>90529</v>
      </c>
      <c r="G10" s="82">
        <f>歳入・旧真岡市!G10+歳入・旧二宮町!G10</f>
        <v>75597</v>
      </c>
      <c r="H10" s="82">
        <f>歳入・旧真岡市!H10+歳入・旧二宮町!H10</f>
        <v>74803</v>
      </c>
      <c r="I10" s="82">
        <f>歳入・旧真岡市!I10+歳入・旧二宮町!I10</f>
        <v>66555</v>
      </c>
      <c r="J10" s="82">
        <f>歳入・旧真岡市!J10+歳入・旧二宮町!J10</f>
        <v>61513</v>
      </c>
      <c r="K10" s="82">
        <f>歳入・旧真岡市!K10+歳入・旧二宮町!K10</f>
        <v>62264</v>
      </c>
      <c r="L10" s="82">
        <f>歳入・旧真岡市!L10+歳入・旧二宮町!L10</f>
        <v>59287</v>
      </c>
      <c r="M10" s="82">
        <f>歳入・旧真岡市!M10+歳入・旧二宮町!M10</f>
        <v>49578</v>
      </c>
      <c r="N10" s="82">
        <f>歳入・旧真岡市!N10+歳入・旧二宮町!N10</f>
        <v>49452</v>
      </c>
      <c r="O10" s="82">
        <f>歳入・旧真岡市!O10+歳入・旧二宮町!O10</f>
        <v>44576</v>
      </c>
      <c r="P10" s="82">
        <f>歳入・旧真岡市!P10+歳入・旧二宮町!P10</f>
        <v>42618</v>
      </c>
      <c r="Q10" s="82">
        <f>歳入・旧真岡市!Q10+歳入・旧二宮町!Q10</f>
        <v>36727</v>
      </c>
      <c r="R10" s="82">
        <f>歳入・旧真岡市!R10+歳入・旧二宮町!R10</f>
        <v>37961</v>
      </c>
      <c r="S10" s="82">
        <f>歳入・旧真岡市!S10+歳入・旧二宮町!S10</f>
        <v>36521</v>
      </c>
      <c r="T10" s="82">
        <f>歳入・旧真岡市!T10+歳入・旧二宮町!T10</f>
        <v>38013</v>
      </c>
      <c r="U10" s="9">
        <v>37362</v>
      </c>
      <c r="V10" s="9">
        <v>41472</v>
      </c>
      <c r="W10" s="9">
        <v>34877</v>
      </c>
      <c r="X10" s="9">
        <v>30087</v>
      </c>
      <c r="Y10" s="9">
        <v>29192</v>
      </c>
      <c r="Z10" s="110">
        <v>29173</v>
      </c>
      <c r="AA10" s="110">
        <v>27017</v>
      </c>
      <c r="AB10" s="110">
        <v>23611</v>
      </c>
      <c r="AC10" s="127">
        <v>25187</v>
      </c>
      <c r="AD10" s="127">
        <v>25862</v>
      </c>
      <c r="AE10" s="127">
        <v>28402</v>
      </c>
      <c r="AF10" s="127">
        <v>27658</v>
      </c>
    </row>
    <row r="11" spans="1:32" ht="15" customHeight="1" x14ac:dyDescent="0.15">
      <c r="A11" s="3" t="s">
        <v>119</v>
      </c>
      <c r="B11" s="82">
        <f>歳入・旧真岡市!B11+歳入・旧二宮町!B11</f>
        <v>0</v>
      </c>
      <c r="C11" s="82">
        <f>歳入・旧真岡市!C11+歳入・旧二宮町!C11</f>
        <v>0</v>
      </c>
      <c r="D11" s="82">
        <f>歳入・旧真岡市!D11+歳入・旧二宮町!D11</f>
        <v>2081</v>
      </c>
      <c r="E11" s="82">
        <f>歳入・旧真岡市!E11+歳入・旧二宮町!E11</f>
        <v>3921</v>
      </c>
      <c r="F11" s="82">
        <f>歳入・旧真岡市!F11+歳入・旧二宮町!F11</f>
        <v>3483</v>
      </c>
      <c r="G11" s="82">
        <f>歳入・旧真岡市!G11+歳入・旧二宮町!G11</f>
        <v>3355</v>
      </c>
      <c r="H11" s="82">
        <f>歳入・旧真岡市!H11+歳入・旧二宮町!H11</f>
        <v>3128</v>
      </c>
      <c r="I11" s="82">
        <f>歳入・旧真岡市!I11+歳入・旧二宮町!I11</f>
        <v>2679</v>
      </c>
      <c r="J11" s="82">
        <f>歳入・旧真岡市!J11+歳入・旧二宮町!J11</f>
        <v>5755</v>
      </c>
      <c r="K11" s="82">
        <f>歳入・旧真岡市!K11+歳入・旧二宮町!K11</f>
        <v>5805</v>
      </c>
      <c r="L11" s="82">
        <f>歳入・旧真岡市!L11+歳入・旧二宮町!L11</f>
        <v>5466</v>
      </c>
      <c r="M11" s="82">
        <f>歳入・旧真岡市!M11+歳入・旧二宮町!M11</f>
        <v>1473</v>
      </c>
      <c r="N11" s="82">
        <f>歳入・旧真岡市!N11+歳入・旧二宮町!N11</f>
        <v>179</v>
      </c>
      <c r="O11" s="82">
        <f>歳入・旧真岡市!O11+歳入・旧二宮町!O11</f>
        <v>1</v>
      </c>
      <c r="P11" s="82">
        <f>歳入・旧真岡市!P11+歳入・旧二宮町!P11</f>
        <v>1</v>
      </c>
      <c r="Q11" s="82">
        <f>歳入・旧真岡市!Q11+歳入・旧二宮町!Q11</f>
        <v>2</v>
      </c>
      <c r="R11" s="82">
        <f>歳入・旧真岡市!R11+歳入・旧二宮町!R11</f>
        <v>2</v>
      </c>
      <c r="S11" s="82">
        <f>歳入・旧真岡市!S11+歳入・旧二宮町!S11</f>
        <v>1</v>
      </c>
      <c r="T11" s="82">
        <f>歳入・旧真岡市!T11+歳入・旧二宮町!T11</f>
        <v>1</v>
      </c>
      <c r="U11" s="16">
        <v>1</v>
      </c>
      <c r="V11" s="16">
        <v>0</v>
      </c>
      <c r="W11" s="16">
        <v>0</v>
      </c>
      <c r="X11" s="16">
        <v>0</v>
      </c>
      <c r="Y11" s="16">
        <v>0</v>
      </c>
      <c r="Z11" s="111">
        <v>0</v>
      </c>
      <c r="AA11" s="111">
        <v>0</v>
      </c>
      <c r="AB11" s="111">
        <v>0</v>
      </c>
      <c r="AC11" s="128">
        <v>0</v>
      </c>
      <c r="AD11" s="128">
        <v>0</v>
      </c>
      <c r="AE11" s="128">
        <v>0</v>
      </c>
      <c r="AF11" s="128">
        <v>0</v>
      </c>
    </row>
    <row r="12" spans="1:32" ht="15" customHeight="1" x14ac:dyDescent="0.15">
      <c r="A12" s="3" t="s">
        <v>120</v>
      </c>
      <c r="B12" s="82">
        <f>歳入・旧真岡市!B12+歳入・旧二宮町!B12</f>
        <v>263861</v>
      </c>
      <c r="C12" s="82">
        <f>歳入・旧真岡市!C12+歳入・旧二宮町!C12</f>
        <v>280019</v>
      </c>
      <c r="D12" s="82">
        <f>歳入・旧真岡市!D12+歳入・旧二宮町!D12</f>
        <v>390596</v>
      </c>
      <c r="E12" s="82">
        <f>歳入・旧真岡市!E12+歳入・旧二宮町!E12</f>
        <v>361128</v>
      </c>
      <c r="F12" s="82">
        <f>歳入・旧真岡市!F12+歳入・旧二宮町!F12</f>
        <v>310508</v>
      </c>
      <c r="G12" s="82">
        <f>歳入・旧真岡市!G12+歳入・旧二宮町!G12</f>
        <v>352771</v>
      </c>
      <c r="H12" s="82">
        <f>歳入・旧真岡市!H12+歳入・旧二宮町!H12</f>
        <v>381713</v>
      </c>
      <c r="I12" s="82">
        <f>歳入・旧真岡市!I12+歳入・旧二宮町!I12</f>
        <v>385606</v>
      </c>
      <c r="J12" s="82">
        <f>歳入・旧真岡市!J12+歳入・旧二宮町!J12</f>
        <v>324934</v>
      </c>
      <c r="K12" s="82">
        <f>歳入・旧真岡市!K12+歳入・旧二宮町!K12</f>
        <v>295176</v>
      </c>
      <c r="L12" s="82">
        <f>歳入・旧真岡市!L12+歳入・旧二宮町!L12</f>
        <v>294040</v>
      </c>
      <c r="M12" s="82">
        <f>歳入・旧真岡市!M12+歳入・旧二宮町!M12</f>
        <v>279869</v>
      </c>
      <c r="N12" s="82">
        <f>歳入・旧真岡市!N12+歳入・旧二宮町!N12</f>
        <v>290848</v>
      </c>
      <c r="O12" s="82">
        <f>歳入・旧真岡市!O12+歳入・旧二宮町!O12</f>
        <v>259014</v>
      </c>
      <c r="P12" s="82">
        <f>歳入・旧真岡市!P12+歳入・旧二宮町!P12</f>
        <v>295085</v>
      </c>
      <c r="Q12" s="82">
        <f>歳入・旧真岡市!Q12+歳入・旧二宮町!Q12</f>
        <v>281816</v>
      </c>
      <c r="R12" s="82">
        <f>歳入・旧真岡市!R12+歳入・旧二宮町!R12</f>
        <v>301243</v>
      </c>
      <c r="S12" s="82">
        <f>歳入・旧真岡市!S12+歳入・旧二宮町!S12</f>
        <v>286773</v>
      </c>
      <c r="T12" s="82">
        <f>歳入・旧真岡市!T12+歳入・旧二宮町!T12</f>
        <v>290749</v>
      </c>
      <c r="U12" s="9">
        <v>241989</v>
      </c>
      <c r="V12" s="9">
        <v>152298</v>
      </c>
      <c r="W12" s="9">
        <v>139646</v>
      </c>
      <c r="X12" s="9">
        <v>105247</v>
      </c>
      <c r="Y12" s="9">
        <v>151260</v>
      </c>
      <c r="Z12" s="110">
        <v>126828</v>
      </c>
      <c r="AA12" s="110">
        <v>61144</v>
      </c>
      <c r="AB12" s="110">
        <v>94524</v>
      </c>
      <c r="AC12" s="127">
        <v>97548</v>
      </c>
      <c r="AD12" s="127">
        <v>114415</v>
      </c>
      <c r="AE12" s="127">
        <v>149243</v>
      </c>
      <c r="AF12" s="127">
        <v>65795</v>
      </c>
    </row>
    <row r="13" spans="1:32" ht="15" customHeight="1" x14ac:dyDescent="0.15">
      <c r="A13" s="3" t="s">
        <v>693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>
        <f>歳入・旧真岡市!Q13+歳入・旧二宮町!Q13</f>
        <v>1</v>
      </c>
      <c r="R13" s="82">
        <f>歳入・旧真岡市!R13+歳入・旧二宮町!R13</f>
        <v>1</v>
      </c>
      <c r="S13" s="82">
        <f>歳入・旧真岡市!S13+歳入・旧二宮町!S13</f>
        <v>1</v>
      </c>
      <c r="T13" s="82">
        <f>歳入・旧真岡市!T13+歳入・旧二宮町!T13</f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110">
        <v>1</v>
      </c>
      <c r="AA13" s="110">
        <v>1</v>
      </c>
      <c r="AB13" s="110">
        <v>1</v>
      </c>
      <c r="AC13" s="127"/>
      <c r="AD13" s="127"/>
      <c r="AE13" s="127"/>
      <c r="AF13" s="127">
        <v>20701</v>
      </c>
    </row>
    <row r="14" spans="1:32" ht="15" customHeight="1" x14ac:dyDescent="0.15">
      <c r="A14" s="3" t="s">
        <v>121</v>
      </c>
      <c r="B14" s="82">
        <f>歳入・旧真岡市!B14+歳入・旧二宮町!B14</f>
        <v>0</v>
      </c>
      <c r="C14" s="82">
        <f>歳入・旧真岡市!C14+歳入・旧二宮町!C14</f>
        <v>0</v>
      </c>
      <c r="D14" s="82">
        <f>歳入・旧真岡市!D14+歳入・旧二宮町!D14</f>
        <v>0</v>
      </c>
      <c r="E14" s="82">
        <f>歳入・旧真岡市!E14+歳入・旧二宮町!E14</f>
        <v>0</v>
      </c>
      <c r="F14" s="82">
        <f>歳入・旧真岡市!F14+歳入・旧二宮町!F14</f>
        <v>0</v>
      </c>
      <c r="G14" s="82">
        <f>歳入・旧真岡市!G14+歳入・旧二宮町!G14</f>
        <v>0</v>
      </c>
      <c r="H14" s="82">
        <f>歳入・旧真岡市!H14+歳入・旧二宮町!H14</f>
        <v>0</v>
      </c>
      <c r="I14" s="82">
        <f>歳入・旧真岡市!I14+歳入・旧二宮町!I14</f>
        <v>0</v>
      </c>
      <c r="J14" s="82">
        <f>歳入・旧真岡市!J14+歳入・旧二宮町!J14</f>
        <v>0</v>
      </c>
      <c r="K14" s="82">
        <f>歳入・旧真岡市!K14+歳入・旧二宮町!K14</f>
        <v>0</v>
      </c>
      <c r="L14" s="82">
        <f>歳入・旧真岡市!L14+歳入・旧二宮町!L14</f>
        <v>241674</v>
      </c>
      <c r="M14" s="82">
        <f>歳入・旧真岡市!M14+歳入・旧二宮町!M14</f>
        <v>350754</v>
      </c>
      <c r="N14" s="82">
        <f>歳入・旧真岡市!N14+歳入・旧二宮町!N14</f>
        <v>395243</v>
      </c>
      <c r="O14" s="82">
        <f>歳入・旧真岡市!O14+歳入・旧二宮町!O14</f>
        <v>349356</v>
      </c>
      <c r="P14" s="82">
        <f>歳入・旧真岡市!P14+歳入・旧二宮町!P14</f>
        <v>350125</v>
      </c>
      <c r="Q14" s="82">
        <f>歳入・旧真岡市!Q14+歳入・旧二宮町!Q14</f>
        <v>371264</v>
      </c>
      <c r="R14" s="82">
        <f>歳入・旧真岡市!R14+歳入・旧二宮町!R14</f>
        <v>400804</v>
      </c>
      <c r="S14" s="82">
        <f>歳入・旧真岡市!S14+歳入・旧二宮町!S14</f>
        <v>340923</v>
      </c>
      <c r="T14" s="82">
        <f>歳入・旧真岡市!T14+歳入・旧二宮町!T14</f>
        <v>92479</v>
      </c>
      <c r="U14" s="9">
        <v>156743</v>
      </c>
      <c r="V14" s="9">
        <v>177678</v>
      </c>
      <c r="W14" s="9">
        <v>162305</v>
      </c>
      <c r="X14" s="9">
        <v>136282</v>
      </c>
      <c r="Y14" s="9">
        <v>47176</v>
      </c>
      <c r="Z14" s="110">
        <v>49575</v>
      </c>
      <c r="AA14" s="110">
        <v>51330</v>
      </c>
      <c r="AB14" s="110">
        <v>53609</v>
      </c>
      <c r="AC14" s="127">
        <v>58810</v>
      </c>
      <c r="AD14" s="127">
        <v>64044</v>
      </c>
      <c r="AE14" s="127">
        <v>75647</v>
      </c>
      <c r="AF14" s="127">
        <v>199742</v>
      </c>
    </row>
    <row r="15" spans="1:32" ht="15" customHeight="1" x14ac:dyDescent="0.15">
      <c r="A15" s="3" t="s">
        <v>122</v>
      </c>
      <c r="B15" s="82">
        <f>歳入・旧真岡市!B15+歳入・旧二宮町!B15</f>
        <v>1286758</v>
      </c>
      <c r="C15" s="82">
        <f>歳入・旧真岡市!C15+歳入・旧二宮町!C15</f>
        <v>1133043</v>
      </c>
      <c r="D15" s="82">
        <f>歳入・旧真岡市!D15+歳入・旧二宮町!D15</f>
        <v>2940730</v>
      </c>
      <c r="E15" s="82">
        <f>歳入・旧真岡市!E15+歳入・旧二宮町!E15</f>
        <v>3330396</v>
      </c>
      <c r="F15" s="82">
        <f>歳入・旧真岡市!F15+歳入・旧二宮町!F15</f>
        <v>2623890</v>
      </c>
      <c r="G15" s="82">
        <f>歳入・旧真岡市!G15+歳入・旧二宮町!G15</f>
        <v>2821962</v>
      </c>
      <c r="H15" s="82">
        <f>歳入・旧真岡市!H15+歳入・旧二宮町!H15</f>
        <v>3323387</v>
      </c>
      <c r="I15" s="82">
        <f>歳入・旧真岡市!I15+歳入・旧二宮町!I15</f>
        <v>3760773</v>
      </c>
      <c r="J15" s="82">
        <f>歳入・旧真岡市!J15+歳入・旧二宮町!J15</f>
        <v>3773786</v>
      </c>
      <c r="K15" s="82">
        <f>歳入・旧真岡市!K15+歳入・旧二宮町!K15</f>
        <v>3698255</v>
      </c>
      <c r="L15" s="82">
        <f>歳入・旧真岡市!L15+歳入・旧二宮町!L15</f>
        <v>4523453</v>
      </c>
      <c r="M15" s="82">
        <f>歳入・旧真岡市!M15+歳入・旧二宮町!M15</f>
        <v>4812749</v>
      </c>
      <c r="N15" s="82">
        <f>歳入・旧真岡市!N15+歳入・旧二宮町!N15</f>
        <v>4215353</v>
      </c>
      <c r="O15" s="82">
        <f>歳入・旧真岡市!O15+歳入・旧二宮町!O15</f>
        <v>4072670</v>
      </c>
      <c r="P15" s="82">
        <f>歳入・旧真岡市!P15+歳入・旧二宮町!P15</f>
        <v>3475073</v>
      </c>
      <c r="Q15" s="82">
        <f>歳入・旧真岡市!Q15+歳入・旧二宮町!Q15</f>
        <v>2757102</v>
      </c>
      <c r="R15" s="82">
        <f>歳入・旧真岡市!R15+歳入・旧二宮町!R15</f>
        <v>2198972</v>
      </c>
      <c r="S15" s="82">
        <f>歳入・旧真岡市!S15+歳入・旧二宮町!S15</f>
        <v>1901851</v>
      </c>
      <c r="T15" s="82">
        <f>歳入・旧真岡市!T15+歳入・旧二宮町!T15</f>
        <v>1831239</v>
      </c>
      <c r="U15" s="9">
        <v>2323051</v>
      </c>
      <c r="V15" s="9">
        <v>2096034</v>
      </c>
      <c r="W15" s="9">
        <v>3235590</v>
      </c>
      <c r="X15" s="9">
        <v>4731310</v>
      </c>
      <c r="Y15" s="9">
        <v>4480411</v>
      </c>
      <c r="Z15" s="110">
        <v>5531138</v>
      </c>
      <c r="AA15" s="110">
        <v>3786802</v>
      </c>
      <c r="AB15" s="110">
        <v>3785089</v>
      </c>
      <c r="AC15" s="127">
        <v>3890545</v>
      </c>
      <c r="AD15" s="127">
        <v>3319152</v>
      </c>
      <c r="AE15" s="127">
        <v>3263012</v>
      </c>
      <c r="AF15" s="127">
        <v>3072620</v>
      </c>
    </row>
    <row r="16" spans="1:32" ht="15" customHeight="1" x14ac:dyDescent="0.15">
      <c r="A16" s="3" t="s">
        <v>123</v>
      </c>
      <c r="B16" s="82">
        <f>歳入・旧真岡市!B16+歳入・旧二宮町!B16</f>
        <v>945659</v>
      </c>
      <c r="C16" s="82">
        <f>歳入・旧真岡市!C16+歳入・旧二宮町!C16</f>
        <v>745516</v>
      </c>
      <c r="D16" s="82">
        <f>歳入・旧真岡市!D16+歳入・旧二宮町!D16</f>
        <v>2399468</v>
      </c>
      <c r="E16" s="82">
        <f>歳入・旧真岡市!E16+歳入・旧二宮町!E16</f>
        <v>2764003</v>
      </c>
      <c r="F16" s="82">
        <f>歳入・旧真岡市!F16+歳入・旧二宮町!F16</f>
        <v>0</v>
      </c>
      <c r="G16" s="82">
        <f>歳入・旧真岡市!G16+歳入・旧二宮町!G16</f>
        <v>0</v>
      </c>
      <c r="H16" s="82">
        <f>歳入・旧真岡市!H16+歳入・旧二宮町!H16</f>
        <v>0</v>
      </c>
      <c r="I16" s="82">
        <f>歳入・旧真岡市!I16+歳入・旧二宮町!I16</f>
        <v>0</v>
      </c>
      <c r="J16" s="82">
        <f>歳入・旧真岡市!J16+歳入・旧二宮町!J16</f>
        <v>3187645</v>
      </c>
      <c r="K16" s="82">
        <f>歳入・旧真岡市!K16+歳入・旧二宮町!K16</f>
        <v>3055181</v>
      </c>
      <c r="L16" s="82">
        <f>歳入・旧真岡市!L16+歳入・旧二宮町!L16</f>
        <v>3817071</v>
      </c>
      <c r="M16" s="82">
        <f>歳入・旧真岡市!M16+歳入・旧二宮町!M16</f>
        <v>4078059</v>
      </c>
      <c r="N16" s="82">
        <f>歳入・旧真岡市!N16+歳入・旧二宮町!N16</f>
        <v>3505542</v>
      </c>
      <c r="O16" s="82">
        <f>歳入・旧真岡市!O16+歳入・旧二宮町!O16</f>
        <v>3402079</v>
      </c>
      <c r="P16" s="82">
        <f>歳入・旧真岡市!P16+歳入・旧二宮町!P16</f>
        <v>2855369</v>
      </c>
      <c r="Q16" s="82">
        <f>歳入・旧真岡市!Q16+歳入・旧二宮町!Q16</f>
        <v>2193510</v>
      </c>
      <c r="R16" s="82">
        <f>歳入・旧真岡市!R16+歳入・旧二宮町!R16</f>
        <v>1682604</v>
      </c>
      <c r="S16" s="82">
        <f>歳入・旧真岡市!S16+歳入・旧二宮町!S16</f>
        <v>1418027</v>
      </c>
      <c r="T16" s="82">
        <f>歳入・旧真岡市!T16+歳入・旧二宮町!T16</f>
        <v>1387748</v>
      </c>
      <c r="U16" s="8">
        <v>1533721</v>
      </c>
      <c r="V16" s="8">
        <v>1571519</v>
      </c>
      <c r="W16" s="8">
        <v>2654650</v>
      </c>
      <c r="X16" s="8">
        <v>3100558</v>
      </c>
      <c r="Y16" s="8">
        <v>2842947</v>
      </c>
      <c r="Z16" s="8">
        <v>2866560</v>
      </c>
      <c r="AA16" s="8">
        <v>2971455</v>
      </c>
      <c r="AB16" s="8">
        <v>2923901</v>
      </c>
      <c r="AC16" s="73">
        <v>2768312</v>
      </c>
      <c r="AD16" s="73">
        <v>2674752</v>
      </c>
      <c r="AE16" s="73">
        <v>2446187</v>
      </c>
      <c r="AF16" s="73">
        <v>2512428</v>
      </c>
    </row>
    <row r="17" spans="1:32" ht="15" customHeight="1" x14ac:dyDescent="0.15">
      <c r="A17" s="3" t="s">
        <v>124</v>
      </c>
      <c r="B17" s="82">
        <f>歳入・旧真岡市!B17+歳入・旧二宮町!B17</f>
        <v>341099</v>
      </c>
      <c r="C17" s="82">
        <f>歳入・旧真岡市!C17+歳入・旧二宮町!C17</f>
        <v>387527</v>
      </c>
      <c r="D17" s="82">
        <f>歳入・旧真岡市!D17+歳入・旧二宮町!D17</f>
        <v>541262</v>
      </c>
      <c r="E17" s="82">
        <f>歳入・旧真岡市!E17+歳入・旧二宮町!E17</f>
        <v>566393</v>
      </c>
      <c r="F17" s="82">
        <f>歳入・旧真岡市!F17+歳入・旧二宮町!F17</f>
        <v>0</v>
      </c>
      <c r="G17" s="82">
        <f>歳入・旧真岡市!G17+歳入・旧二宮町!G17</f>
        <v>0</v>
      </c>
      <c r="H17" s="82">
        <f>歳入・旧真岡市!H17+歳入・旧二宮町!H17</f>
        <v>0</v>
      </c>
      <c r="I17" s="82">
        <f>歳入・旧真岡市!I17+歳入・旧二宮町!I17</f>
        <v>0</v>
      </c>
      <c r="J17" s="82">
        <f>歳入・旧真岡市!J17+歳入・旧二宮町!J17</f>
        <v>586141</v>
      </c>
      <c r="K17" s="82">
        <f>歳入・旧真岡市!K17+歳入・旧二宮町!K17</f>
        <v>643074</v>
      </c>
      <c r="L17" s="82">
        <f>歳入・旧真岡市!L17+歳入・旧二宮町!L17</f>
        <v>706382</v>
      </c>
      <c r="M17" s="82">
        <f>歳入・旧真岡市!M17+歳入・旧二宮町!M17</f>
        <v>734690</v>
      </c>
      <c r="N17" s="82">
        <f>歳入・旧真岡市!N17+歳入・旧二宮町!N17</f>
        <v>709811</v>
      </c>
      <c r="O17" s="82">
        <f>歳入・旧真岡市!O17+歳入・旧二宮町!O17</f>
        <v>670591</v>
      </c>
      <c r="P17" s="82">
        <f>歳入・旧真岡市!P17+歳入・旧二宮町!P17</f>
        <v>619704</v>
      </c>
      <c r="Q17" s="82">
        <f>歳入・旧真岡市!Q17+歳入・旧二宮町!Q17</f>
        <v>563592</v>
      </c>
      <c r="R17" s="82">
        <f>歳入・旧真岡市!R17+歳入・旧二宮町!R17</f>
        <v>516368</v>
      </c>
      <c r="S17" s="82">
        <f>歳入・旧真岡市!S17+歳入・旧二宮町!S17</f>
        <v>483824</v>
      </c>
      <c r="T17" s="82">
        <f>歳入・旧真岡市!T17+歳入・旧二宮町!T17</f>
        <v>443491</v>
      </c>
      <c r="U17" s="8">
        <v>789330</v>
      </c>
      <c r="V17" s="8">
        <v>524515</v>
      </c>
      <c r="W17" s="8">
        <v>580940</v>
      </c>
      <c r="X17" s="8">
        <v>694633</v>
      </c>
      <c r="Y17" s="8">
        <v>614240</v>
      </c>
      <c r="Z17" s="8">
        <v>602218</v>
      </c>
      <c r="AA17" s="8">
        <v>633349</v>
      </c>
      <c r="AB17" s="8">
        <v>634561</v>
      </c>
      <c r="AC17" s="73">
        <v>508572</v>
      </c>
      <c r="AD17" s="73">
        <v>501515</v>
      </c>
      <c r="AE17" s="73">
        <v>521748</v>
      </c>
      <c r="AF17" s="73">
        <v>555045</v>
      </c>
    </row>
    <row r="18" spans="1:32" ht="15" customHeight="1" x14ac:dyDescent="0.15">
      <c r="A18" s="3" t="s">
        <v>672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"/>
      <c r="V18" s="8"/>
      <c r="W18" s="8"/>
      <c r="X18" s="8">
        <v>936119</v>
      </c>
      <c r="Y18" s="8">
        <v>1023224</v>
      </c>
      <c r="Z18" s="8">
        <v>2062360</v>
      </c>
      <c r="AA18" s="8">
        <v>181998</v>
      </c>
      <c r="AB18" s="8">
        <v>226627</v>
      </c>
      <c r="AC18" s="73">
        <v>613661</v>
      </c>
      <c r="AD18" s="73">
        <v>142885</v>
      </c>
      <c r="AE18" s="73">
        <v>295077</v>
      </c>
      <c r="AF18" s="73">
        <v>5147</v>
      </c>
    </row>
    <row r="19" spans="1:32" ht="15" customHeight="1" x14ac:dyDescent="0.15">
      <c r="A19" s="3" t="s">
        <v>125</v>
      </c>
      <c r="B19" s="82">
        <f>歳入・旧真岡市!B18+歳入・旧二宮町!B18</f>
        <v>11613</v>
      </c>
      <c r="C19" s="82">
        <f>歳入・旧真岡市!C18+歳入・旧二宮町!C18</f>
        <v>13270</v>
      </c>
      <c r="D19" s="82">
        <f>歳入・旧真岡市!D18+歳入・旧二宮町!D18</f>
        <v>18498</v>
      </c>
      <c r="E19" s="82">
        <f>歳入・旧真岡市!E18+歳入・旧二宮町!E18</f>
        <v>17863</v>
      </c>
      <c r="F19" s="82">
        <f>歳入・旧真岡市!F18+歳入・旧二宮町!F18</f>
        <v>18297</v>
      </c>
      <c r="G19" s="82">
        <f>歳入・旧真岡市!G18+歳入・旧二宮町!G18</f>
        <v>19147</v>
      </c>
      <c r="H19" s="82">
        <f>歳入・旧真岡市!H18+歳入・旧二宮町!H18</f>
        <v>18959</v>
      </c>
      <c r="I19" s="82">
        <f>歳入・旧真岡市!I18+歳入・旧二宮町!I18</f>
        <v>19237</v>
      </c>
      <c r="J19" s="82">
        <f>歳入・旧真岡市!J18+歳入・旧二宮町!J18</f>
        <v>19460</v>
      </c>
      <c r="K19" s="82">
        <f>歳入・旧真岡市!K18+歳入・旧二宮町!K18</f>
        <v>18997</v>
      </c>
      <c r="L19" s="82">
        <f>歳入・旧真岡市!L18+歳入・旧二宮町!L18</f>
        <v>18371</v>
      </c>
      <c r="M19" s="82">
        <f>歳入・旧真岡市!M18+歳入・旧二宮町!M18</f>
        <v>15738</v>
      </c>
      <c r="N19" s="82">
        <f>歳入・旧真岡市!N18+歳入・旧二宮町!N18</f>
        <v>16737</v>
      </c>
      <c r="O19" s="82">
        <f>歳入・旧真岡市!O18+歳入・旧二宮町!O18</f>
        <v>16857</v>
      </c>
      <c r="P19" s="82">
        <f>歳入・旧真岡市!P18+歳入・旧二宮町!P18</f>
        <v>18502</v>
      </c>
      <c r="Q19" s="82">
        <f>歳入・旧真岡市!Q18+歳入・旧二宮町!Q18</f>
        <v>17829</v>
      </c>
      <c r="R19" s="82">
        <f>歳入・旧真岡市!R18+歳入・旧二宮町!R18</f>
        <v>17791</v>
      </c>
      <c r="S19" s="82">
        <f>歳入・旧真岡市!S18+歳入・旧二宮町!S18</f>
        <v>19250</v>
      </c>
      <c r="T19" s="82">
        <f>歳入・旧真岡市!T18+歳入・旧二宮町!T18</f>
        <v>18914</v>
      </c>
      <c r="U19" s="9">
        <v>16986</v>
      </c>
      <c r="V19" s="9">
        <v>16668</v>
      </c>
      <c r="W19" s="9">
        <v>16288</v>
      </c>
      <c r="X19" s="9">
        <v>15699</v>
      </c>
      <c r="Y19" s="9">
        <v>14187</v>
      </c>
      <c r="Z19" s="110">
        <v>12606</v>
      </c>
      <c r="AA19" s="110">
        <v>10477</v>
      </c>
      <c r="AB19" s="110">
        <v>11310</v>
      </c>
      <c r="AC19" s="127">
        <v>10890</v>
      </c>
      <c r="AD19" s="127">
        <v>10347</v>
      </c>
      <c r="AE19" s="127">
        <v>9196</v>
      </c>
      <c r="AF19" s="127">
        <v>8479</v>
      </c>
    </row>
    <row r="20" spans="1:32" ht="15" customHeight="1" x14ac:dyDescent="0.15">
      <c r="A20" s="3" t="s">
        <v>126</v>
      </c>
      <c r="B20" s="82">
        <f>歳入・旧真岡市!B19+歳入・旧二宮町!B19</f>
        <v>122199</v>
      </c>
      <c r="C20" s="82">
        <f>歳入・旧真岡市!C19+歳入・旧二宮町!C19</f>
        <v>122629</v>
      </c>
      <c r="D20" s="82">
        <f>歳入・旧真岡市!D19+歳入・旧二宮町!D19</f>
        <v>223978</v>
      </c>
      <c r="E20" s="82">
        <f>歳入・旧真岡市!E19+歳入・旧二宮町!E19</f>
        <v>239532</v>
      </c>
      <c r="F20" s="82">
        <f>歳入・旧真岡市!F19+歳入・旧二宮町!F19</f>
        <v>339395</v>
      </c>
      <c r="G20" s="82">
        <f>歳入・旧真岡市!G19+歳入・旧二宮町!G19</f>
        <v>310830</v>
      </c>
      <c r="H20" s="82">
        <f>歳入・旧真岡市!H19+歳入・旧二宮町!H19</f>
        <v>403183</v>
      </c>
      <c r="I20" s="82">
        <f>歳入・旧真岡市!I19+歳入・旧二宮町!I19</f>
        <v>571911</v>
      </c>
      <c r="J20" s="82">
        <f>歳入・旧真岡市!J19+歳入・旧二宮町!J19</f>
        <v>325723</v>
      </c>
      <c r="K20" s="82">
        <f>歳入・旧真岡市!K19+歳入・旧二宮町!K19</f>
        <v>338834</v>
      </c>
      <c r="L20" s="82">
        <f>歳入・旧真岡市!L19+歳入・旧二宮町!L19</f>
        <v>321919</v>
      </c>
      <c r="M20" s="82">
        <f>歳入・旧真岡市!M19+歳入・旧二宮町!M19</f>
        <v>317991</v>
      </c>
      <c r="N20" s="82">
        <f>歳入・旧真岡市!N19+歳入・旧二宮町!N19</f>
        <v>315347</v>
      </c>
      <c r="O20" s="82">
        <f>歳入・旧真岡市!O19+歳入・旧二宮町!O19</f>
        <v>192191</v>
      </c>
      <c r="P20" s="82">
        <f>歳入・旧真岡市!P19+歳入・旧二宮町!P19</f>
        <v>201743</v>
      </c>
      <c r="Q20" s="82">
        <f>歳入・旧真岡市!Q19+歳入・旧二宮町!Q19</f>
        <v>211922</v>
      </c>
      <c r="R20" s="82">
        <f>歳入・旧真岡市!R19+歳入・旧二宮町!R19</f>
        <v>249667</v>
      </c>
      <c r="S20" s="82">
        <f>歳入・旧真岡市!S19+歳入・旧二宮町!S19</f>
        <v>247113</v>
      </c>
      <c r="T20" s="82">
        <f>歳入・旧真岡市!T19+歳入・旧二宮町!T19</f>
        <v>261519</v>
      </c>
      <c r="U20" s="9">
        <v>236876</v>
      </c>
      <c r="V20" s="9">
        <v>271707</v>
      </c>
      <c r="W20" s="9">
        <v>265298</v>
      </c>
      <c r="X20" s="9">
        <v>271284</v>
      </c>
      <c r="Y20" s="9">
        <v>298438</v>
      </c>
      <c r="Z20" s="110">
        <v>283798</v>
      </c>
      <c r="AA20" s="110">
        <v>296331</v>
      </c>
      <c r="AB20" s="110">
        <v>300126</v>
      </c>
      <c r="AC20" s="127">
        <v>301420</v>
      </c>
      <c r="AD20" s="127">
        <v>260403</v>
      </c>
      <c r="AE20" s="127">
        <v>219398</v>
      </c>
      <c r="AF20" s="127">
        <v>161166</v>
      </c>
    </row>
    <row r="21" spans="1:32" ht="15" customHeight="1" x14ac:dyDescent="0.15">
      <c r="A21" s="3" t="s">
        <v>127</v>
      </c>
      <c r="B21" s="82">
        <f>歳入・旧真岡市!B20+歳入・旧二宮町!B20</f>
        <v>282371</v>
      </c>
      <c r="C21" s="82">
        <f>歳入・旧真岡市!C20+歳入・旧二宮町!C20</f>
        <v>174103</v>
      </c>
      <c r="D21" s="82">
        <f>歳入・旧真岡市!D20+歳入・旧二宮町!D20</f>
        <v>235254</v>
      </c>
      <c r="E21" s="82">
        <f>歳入・旧真岡市!E20+歳入・旧二宮町!E20</f>
        <v>246617</v>
      </c>
      <c r="F21" s="82">
        <f>歳入・旧真岡市!F20+歳入・旧二宮町!F20</f>
        <v>251221</v>
      </c>
      <c r="G21" s="82">
        <f>歳入・旧真岡市!G20+歳入・旧二宮町!G20</f>
        <v>248119</v>
      </c>
      <c r="H21" s="82">
        <f>歳入・旧真岡市!H20+歳入・旧二宮町!H20</f>
        <v>248767</v>
      </c>
      <c r="I21" s="82">
        <f>歳入・旧真岡市!I20+歳入・旧二宮町!I20</f>
        <v>240150</v>
      </c>
      <c r="J21" s="82">
        <f>歳入・旧真岡市!J20+歳入・旧二宮町!J20</f>
        <v>242553</v>
      </c>
      <c r="K21" s="82">
        <f>歳入・旧真岡市!K20+歳入・旧二宮町!K20</f>
        <v>318171</v>
      </c>
      <c r="L21" s="82">
        <f>歳入・旧真岡市!L20+歳入・旧二宮町!L20</f>
        <v>249079</v>
      </c>
      <c r="M21" s="82">
        <f>歳入・旧真岡市!M20+歳入・旧二宮町!M20</f>
        <v>314418</v>
      </c>
      <c r="N21" s="82">
        <f>歳入・旧真岡市!N20+歳入・旧二宮町!N20</f>
        <v>331044</v>
      </c>
      <c r="O21" s="82">
        <f>歳入・旧真岡市!O20+歳入・旧二宮町!O20</f>
        <v>340489</v>
      </c>
      <c r="P21" s="82">
        <f>歳入・旧真岡市!P20+歳入・旧二宮町!P20</f>
        <v>354681</v>
      </c>
      <c r="Q21" s="82">
        <f>歳入・旧真岡市!Q20+歳入・旧二宮町!Q20</f>
        <v>362686</v>
      </c>
      <c r="R21" s="82">
        <f>歳入・旧真岡市!R20+歳入・旧二宮町!R20</f>
        <v>376326</v>
      </c>
      <c r="S21" s="82">
        <f>歳入・旧真岡市!S20+歳入・旧二宮町!S20</f>
        <v>292187</v>
      </c>
      <c r="T21" s="82">
        <f>歳入・旧真岡市!T20+歳入・旧二宮町!T20</f>
        <v>284040</v>
      </c>
      <c r="U21" s="9">
        <v>275906</v>
      </c>
      <c r="V21" s="9">
        <v>247004</v>
      </c>
      <c r="W21" s="9">
        <v>238815</v>
      </c>
      <c r="X21" s="9">
        <v>222644</v>
      </c>
      <c r="Y21" s="9">
        <v>225229</v>
      </c>
      <c r="Z21" s="110">
        <v>226631</v>
      </c>
      <c r="AA21" s="110">
        <v>300645</v>
      </c>
      <c r="AB21" s="110">
        <v>299466</v>
      </c>
      <c r="AC21" s="127">
        <v>218277</v>
      </c>
      <c r="AD21" s="127">
        <v>214193</v>
      </c>
      <c r="AE21" s="127">
        <v>235342</v>
      </c>
      <c r="AF21" s="127">
        <v>248219</v>
      </c>
    </row>
    <row r="22" spans="1:32" ht="15" customHeight="1" x14ac:dyDescent="0.15">
      <c r="A22" s="4" t="s">
        <v>128</v>
      </c>
      <c r="B22" s="82">
        <f>歳入・旧真岡市!B21+歳入・旧二宮町!B21</f>
        <v>33916</v>
      </c>
      <c r="C22" s="82">
        <f>歳入・旧真岡市!C21+歳入・旧二宮町!C21</f>
        <v>36281</v>
      </c>
      <c r="D22" s="82">
        <f>歳入・旧真岡市!D21+歳入・旧二宮町!D21</f>
        <v>41427</v>
      </c>
      <c r="E22" s="82">
        <f>歳入・旧真岡市!E21+歳入・旧二宮町!E21</f>
        <v>45291</v>
      </c>
      <c r="F22" s="82">
        <f>歳入・旧真岡市!F21+歳入・旧二宮町!F21</f>
        <v>45334</v>
      </c>
      <c r="G22" s="82">
        <f>歳入・旧真岡市!G21+歳入・旧二宮町!G21</f>
        <v>48202</v>
      </c>
      <c r="H22" s="82">
        <f>歳入・旧真岡市!H21+歳入・旧二宮町!H21</f>
        <v>52865</v>
      </c>
      <c r="I22" s="82">
        <f>歳入・旧真岡市!I21+歳入・旧二宮町!I21</f>
        <v>54549</v>
      </c>
      <c r="J22" s="82">
        <f>歳入・旧真岡市!J21+歳入・旧二宮町!J21</f>
        <v>53403</v>
      </c>
      <c r="K22" s="82">
        <f>歳入・旧真岡市!K21+歳入・旧二宮町!K21</f>
        <v>47777</v>
      </c>
      <c r="L22" s="82">
        <f>歳入・旧真岡市!L21+歳入・旧二宮町!L21</f>
        <v>49674</v>
      </c>
      <c r="M22" s="82">
        <f>歳入・旧真岡市!M21+歳入・旧二宮町!M21</f>
        <v>49467</v>
      </c>
      <c r="N22" s="82">
        <f>歳入・旧真岡市!N21+歳入・旧二宮町!N21</f>
        <v>51253</v>
      </c>
      <c r="O22" s="82">
        <f>歳入・旧真岡市!O21+歳入・旧二宮町!O21</f>
        <v>50629</v>
      </c>
      <c r="P22" s="82">
        <f>歳入・旧真岡市!P21+歳入・旧二宮町!P21</f>
        <v>53201</v>
      </c>
      <c r="Q22" s="82">
        <f>歳入・旧真岡市!Q21+歳入・旧二宮町!Q21</f>
        <v>53120</v>
      </c>
      <c r="R22" s="82">
        <f>歳入・旧真岡市!R21+歳入・旧二宮町!R21</f>
        <v>54023</v>
      </c>
      <c r="S22" s="82">
        <f>歳入・旧真岡市!S21+歳入・旧二宮町!S21</f>
        <v>52387</v>
      </c>
      <c r="T22" s="82">
        <f>歳入・旧真岡市!T21+歳入・旧二宮町!T21</f>
        <v>52817</v>
      </c>
      <c r="U22" s="11">
        <v>182869</v>
      </c>
      <c r="V22" s="11">
        <v>164174</v>
      </c>
      <c r="W22" s="11">
        <v>161060</v>
      </c>
      <c r="X22" s="11">
        <v>161275</v>
      </c>
      <c r="Y22" s="11">
        <v>159373</v>
      </c>
      <c r="Z22" s="112">
        <v>196660</v>
      </c>
      <c r="AA22" s="112">
        <v>172785</v>
      </c>
      <c r="AB22" s="112">
        <v>176773</v>
      </c>
      <c r="AC22" s="129">
        <v>177329</v>
      </c>
      <c r="AD22" s="129">
        <v>179794</v>
      </c>
      <c r="AE22" s="129">
        <v>181888</v>
      </c>
      <c r="AF22" s="129">
        <v>174530</v>
      </c>
    </row>
    <row r="23" spans="1:32" ht="15" customHeight="1" x14ac:dyDescent="0.15">
      <c r="A23" s="3" t="s">
        <v>129</v>
      </c>
      <c r="B23" s="82">
        <f>歳入・旧真岡市!B22+歳入・旧二宮町!B22</f>
        <v>1496480</v>
      </c>
      <c r="C23" s="82">
        <f>歳入・旧真岡市!C22+歳入・旧二宮町!C22</f>
        <v>1222593</v>
      </c>
      <c r="D23" s="82">
        <f>歳入・旧真岡市!D22+歳入・旧二宮町!D22</f>
        <v>1249681</v>
      </c>
      <c r="E23" s="82">
        <f>歳入・旧真岡市!E22+歳入・旧二宮町!E22</f>
        <v>1539715</v>
      </c>
      <c r="F23" s="82">
        <f>歳入・旧真岡市!F22+歳入・旧二宮町!F22</f>
        <v>1425350</v>
      </c>
      <c r="G23" s="82">
        <f>歳入・旧真岡市!G22+歳入・旧二宮町!G22</f>
        <v>1730851</v>
      </c>
      <c r="H23" s="82">
        <f>歳入・旧真岡市!H22+歳入・旧二宮町!H22</f>
        <v>1485867</v>
      </c>
      <c r="I23" s="82">
        <f>歳入・旧真岡市!I22+歳入・旧二宮町!I22</f>
        <v>1558105</v>
      </c>
      <c r="J23" s="82">
        <f>歳入・旧真岡市!J22+歳入・旧二宮町!J22</f>
        <v>1351006</v>
      </c>
      <c r="K23" s="82">
        <f>歳入・旧真岡市!K22+歳入・旧二宮町!K22</f>
        <v>1978153</v>
      </c>
      <c r="L23" s="82">
        <f>歳入・旧真岡市!L22+歳入・旧二宮町!L22</f>
        <v>2757458</v>
      </c>
      <c r="M23" s="82">
        <f>歳入・旧真岡市!M22+歳入・旧二宮町!M22</f>
        <v>1500116</v>
      </c>
      <c r="N23" s="82">
        <f>歳入・旧真岡市!N22+歳入・旧二宮町!N22</f>
        <v>1454845</v>
      </c>
      <c r="O23" s="82">
        <f>歳入・旧真岡市!O22+歳入・旧二宮町!O22</f>
        <v>1478712</v>
      </c>
      <c r="P23" s="82">
        <f>歳入・旧真岡市!P22+歳入・旧二宮町!P22</f>
        <v>1395879</v>
      </c>
      <c r="Q23" s="82">
        <f>歳入・旧真岡市!Q22+歳入・旧二宮町!Q22</f>
        <v>1368178</v>
      </c>
      <c r="R23" s="82">
        <f>歳入・旧真岡市!R22+歳入・旧二宮町!R22</f>
        <v>1389327</v>
      </c>
      <c r="S23" s="82">
        <f>歳入・旧真岡市!S22+歳入・旧二宮町!S22</f>
        <v>1433438</v>
      </c>
      <c r="T23" s="82">
        <f>歳入・旧真岡市!T22+歳入・旧二宮町!T22</f>
        <v>1651177</v>
      </c>
      <c r="U23" s="9">
        <v>3466794</v>
      </c>
      <c r="V23" s="9">
        <v>2924089</v>
      </c>
      <c r="W23" s="9">
        <v>4098631</v>
      </c>
      <c r="X23" s="9">
        <v>3962657</v>
      </c>
      <c r="Y23" s="9">
        <v>3321287</v>
      </c>
      <c r="Z23" s="110">
        <v>4327494</v>
      </c>
      <c r="AA23" s="110">
        <v>4096642</v>
      </c>
      <c r="AB23" s="110">
        <v>4203215</v>
      </c>
      <c r="AC23" s="127">
        <v>4125361</v>
      </c>
      <c r="AD23" s="127">
        <v>4571772</v>
      </c>
      <c r="AE23" s="127">
        <v>4349509</v>
      </c>
      <c r="AF23" s="127">
        <v>4652627</v>
      </c>
    </row>
    <row r="24" spans="1:32" ht="15" customHeight="1" x14ac:dyDescent="0.15">
      <c r="A24" s="3" t="s">
        <v>130</v>
      </c>
      <c r="B24" s="82">
        <f>歳入・旧真岡市!B23+歳入・旧二宮町!B23</f>
        <v>585374</v>
      </c>
      <c r="C24" s="82">
        <f>歳入・旧真岡市!C23+歳入・旧二宮町!C23</f>
        <v>521066</v>
      </c>
      <c r="D24" s="82">
        <f>歳入・旧真岡市!D23+歳入・旧二宮町!D23</f>
        <v>974334</v>
      </c>
      <c r="E24" s="82">
        <f>歳入・旧真岡市!E23+歳入・旧二宮町!E23</f>
        <v>1162961</v>
      </c>
      <c r="F24" s="82">
        <f>歳入・旧真岡市!F23+歳入・旧二宮町!F23</f>
        <v>2006710</v>
      </c>
      <c r="G24" s="82">
        <f>歳入・旧真岡市!G23+歳入・旧二宮町!G23</f>
        <v>997494</v>
      </c>
      <c r="H24" s="82">
        <f>歳入・旧真岡市!H23+歳入・旧二宮町!H23</f>
        <v>1204743</v>
      </c>
      <c r="I24" s="82">
        <f>歳入・旧真岡市!I23+歳入・旧二宮町!I23</f>
        <v>1646107</v>
      </c>
      <c r="J24" s="82">
        <f>歳入・旧真岡市!J23+歳入・旧二宮町!J23</f>
        <v>1683857</v>
      </c>
      <c r="K24" s="82">
        <f>歳入・旧真岡市!K23+歳入・旧二宮町!K23</f>
        <v>1270378</v>
      </c>
      <c r="L24" s="82">
        <f>歳入・旧真岡市!L23+歳入・旧二宮町!L23</f>
        <v>1330047</v>
      </c>
      <c r="M24" s="82">
        <f>歳入・旧真岡市!M23+歳入・旧二宮町!M23</f>
        <v>1094577</v>
      </c>
      <c r="N24" s="82">
        <f>歳入・旧真岡市!N23+歳入・旧二宮町!N23</f>
        <v>1049258</v>
      </c>
      <c r="O24" s="82">
        <f>歳入・旧真岡市!O23+歳入・旧二宮町!O23</f>
        <v>1370716</v>
      </c>
      <c r="P24" s="82">
        <f>歳入・旧真岡市!P23+歳入・旧二宮町!P23</f>
        <v>1497553</v>
      </c>
      <c r="Q24" s="82">
        <f>歳入・旧真岡市!Q23+歳入・旧二宮町!Q23</f>
        <v>1448894</v>
      </c>
      <c r="R24" s="82">
        <f>歳入・旧真岡市!R23+歳入・旧二宮町!R23</f>
        <v>1194736</v>
      </c>
      <c r="S24" s="82">
        <f>歳入・旧真岡市!S23+歳入・旧二宮町!S23</f>
        <v>1292042</v>
      </c>
      <c r="T24" s="82">
        <f>歳入・旧真岡市!T23+歳入・旧二宮町!T23</f>
        <v>2065557</v>
      </c>
      <c r="U24" s="9">
        <v>1547916</v>
      </c>
      <c r="V24" s="9">
        <v>1422001</v>
      </c>
      <c r="W24" s="9">
        <v>1781619</v>
      </c>
      <c r="X24" s="9">
        <v>1754542</v>
      </c>
      <c r="Y24" s="9">
        <v>1689225</v>
      </c>
      <c r="Z24" s="110">
        <v>1670423</v>
      </c>
      <c r="AA24" s="110">
        <v>1995656</v>
      </c>
      <c r="AB24" s="110">
        <v>1747780</v>
      </c>
      <c r="AC24" s="127">
        <v>2155718</v>
      </c>
      <c r="AD24" s="127">
        <v>1868492</v>
      </c>
      <c r="AE24" s="127">
        <v>2044478</v>
      </c>
      <c r="AF24" s="127">
        <v>2147930</v>
      </c>
    </row>
    <row r="25" spans="1:32" ht="15" customHeight="1" x14ac:dyDescent="0.15">
      <c r="A25" s="3" t="s">
        <v>131</v>
      </c>
      <c r="B25" s="82">
        <f>歳入・旧真岡市!B24+歳入・旧二宮町!B24</f>
        <v>112523</v>
      </c>
      <c r="C25" s="82">
        <f>歳入・旧真岡市!C24+歳入・旧二宮町!C24</f>
        <v>280025</v>
      </c>
      <c r="D25" s="82">
        <f>歳入・旧真岡市!D24+歳入・旧二宮町!D24</f>
        <v>428304</v>
      </c>
      <c r="E25" s="82">
        <f>歳入・旧真岡市!E24+歳入・旧二宮町!E24</f>
        <v>323625</v>
      </c>
      <c r="F25" s="82">
        <f>歳入・旧真岡市!F24+歳入・旧二宮町!F24</f>
        <v>187559</v>
      </c>
      <c r="G25" s="82">
        <f>歳入・旧真岡市!G24+歳入・旧二宮町!G24</f>
        <v>161044</v>
      </c>
      <c r="H25" s="82">
        <f>歳入・旧真岡市!H24+歳入・旧二宮町!H24</f>
        <v>136382</v>
      </c>
      <c r="I25" s="82">
        <f>歳入・旧真岡市!I24+歳入・旧二宮町!I24</f>
        <v>127566</v>
      </c>
      <c r="J25" s="82">
        <f>歳入・旧真岡市!J24+歳入・旧二宮町!J24</f>
        <v>122094</v>
      </c>
      <c r="K25" s="82">
        <f>歳入・旧真岡市!K24+歳入・旧二宮町!K24</f>
        <v>89361</v>
      </c>
      <c r="L25" s="82">
        <f>歳入・旧真岡市!L24+歳入・旧二宮町!L24</f>
        <v>143099</v>
      </c>
      <c r="M25" s="82">
        <f>歳入・旧真岡市!M24+歳入・旧二宮町!M24</f>
        <v>1151839</v>
      </c>
      <c r="N25" s="82">
        <f>歳入・旧真岡市!N24+歳入・旧二宮町!N24</f>
        <v>113425</v>
      </c>
      <c r="O25" s="82">
        <f>歳入・旧真岡市!O24+歳入・旧二宮町!O24</f>
        <v>376174</v>
      </c>
      <c r="P25" s="82">
        <f>歳入・旧真岡市!P24+歳入・旧二宮町!P24</f>
        <v>161613</v>
      </c>
      <c r="Q25" s="82">
        <f>歳入・旧真岡市!Q24+歳入・旧二宮町!Q24</f>
        <v>135902</v>
      </c>
      <c r="R25" s="82">
        <f>歳入・旧真岡市!R24+歳入・旧二宮町!R24</f>
        <v>208557</v>
      </c>
      <c r="S25" s="82">
        <f>歳入・旧真岡市!S24+歳入・旧二宮町!S24</f>
        <v>111579</v>
      </c>
      <c r="T25" s="82">
        <f>歳入・旧真岡市!T24+歳入・旧二宮町!T24</f>
        <v>115369</v>
      </c>
      <c r="U25" s="9">
        <v>124124</v>
      </c>
      <c r="V25" s="9">
        <v>166346</v>
      </c>
      <c r="W25" s="9">
        <v>46742</v>
      </c>
      <c r="X25" s="9">
        <v>100208</v>
      </c>
      <c r="Y25" s="9">
        <v>135616</v>
      </c>
      <c r="Z25" s="110">
        <v>127090</v>
      </c>
      <c r="AA25" s="110">
        <v>55408</v>
      </c>
      <c r="AB25" s="110">
        <v>83184</v>
      </c>
      <c r="AC25" s="127">
        <v>216898</v>
      </c>
      <c r="AD25" s="127">
        <v>60691</v>
      </c>
      <c r="AE25" s="127">
        <v>85270</v>
      </c>
      <c r="AF25" s="127">
        <v>87125</v>
      </c>
    </row>
    <row r="26" spans="1:32" ht="15" customHeight="1" x14ac:dyDescent="0.15">
      <c r="A26" s="3" t="s">
        <v>132</v>
      </c>
      <c r="B26" s="82">
        <f>歳入・旧真岡市!B25+歳入・旧二宮町!B25</f>
        <v>5426</v>
      </c>
      <c r="C26" s="82">
        <f>歳入・旧真岡市!C25+歳入・旧二宮町!C25</f>
        <v>11000</v>
      </c>
      <c r="D26" s="82">
        <f>歳入・旧真岡市!D25+歳入・旧二宮町!D25</f>
        <v>33000</v>
      </c>
      <c r="E26" s="82">
        <f>歳入・旧真岡市!E25+歳入・旧二宮町!E25</f>
        <v>14952</v>
      </c>
      <c r="F26" s="82">
        <f>歳入・旧真岡市!F25+歳入・旧二宮町!F25</f>
        <v>4252</v>
      </c>
      <c r="G26" s="82">
        <f>歳入・旧真岡市!G25+歳入・旧二宮町!G25</f>
        <v>25350</v>
      </c>
      <c r="H26" s="82">
        <f>歳入・旧真岡市!H25+歳入・旧二宮町!H25</f>
        <v>11704</v>
      </c>
      <c r="I26" s="82">
        <f>歳入・旧真岡市!I25+歳入・旧二宮町!I25</f>
        <v>23776</v>
      </c>
      <c r="J26" s="82">
        <f>歳入・旧真岡市!J25+歳入・旧二宮町!J25</f>
        <v>28817</v>
      </c>
      <c r="K26" s="82">
        <f>歳入・旧真岡市!K25+歳入・旧二宮町!K25</f>
        <v>68650</v>
      </c>
      <c r="L26" s="82">
        <f>歳入・旧真岡市!L25+歳入・旧二宮町!L25</f>
        <v>41609</v>
      </c>
      <c r="M26" s="82">
        <f>歳入・旧真岡市!M25+歳入・旧二宮町!M25</f>
        <v>131988</v>
      </c>
      <c r="N26" s="82">
        <f>歳入・旧真岡市!N25+歳入・旧二宮町!N25</f>
        <v>400</v>
      </c>
      <c r="O26" s="82">
        <f>歳入・旧真岡市!O25+歳入・旧二宮町!O25</f>
        <v>10301</v>
      </c>
      <c r="P26" s="82">
        <f>歳入・旧真岡市!P25+歳入・旧二宮町!P25</f>
        <v>500</v>
      </c>
      <c r="Q26" s="82">
        <f>歳入・旧真岡市!Q25+歳入・旧二宮町!Q25</f>
        <v>0</v>
      </c>
      <c r="R26" s="82">
        <f>歳入・旧真岡市!R25+歳入・旧二宮町!R25</f>
        <v>3000</v>
      </c>
      <c r="S26" s="82">
        <f>歳入・旧真岡市!S25+歳入・旧二宮町!S25</f>
        <v>0</v>
      </c>
      <c r="T26" s="82">
        <f>歳入・旧真岡市!T25+歳入・旧二宮町!T25</f>
        <v>7690</v>
      </c>
      <c r="U26" s="9">
        <v>56264</v>
      </c>
      <c r="V26" s="9">
        <v>1110</v>
      </c>
      <c r="W26" s="9">
        <v>7484</v>
      </c>
      <c r="X26" s="9">
        <v>35655</v>
      </c>
      <c r="Y26" s="9">
        <v>45736</v>
      </c>
      <c r="Z26" s="110">
        <v>2498</v>
      </c>
      <c r="AA26" s="110">
        <v>3442</v>
      </c>
      <c r="AB26" s="110">
        <v>24794</v>
      </c>
      <c r="AC26" s="127">
        <v>52013</v>
      </c>
      <c r="AD26" s="127">
        <v>15208</v>
      </c>
      <c r="AE26" s="127">
        <v>14041</v>
      </c>
      <c r="AF26" s="127">
        <v>20974</v>
      </c>
    </row>
    <row r="27" spans="1:32" ht="15" customHeight="1" x14ac:dyDescent="0.15">
      <c r="A27" s="3" t="s">
        <v>133</v>
      </c>
      <c r="B27" s="82">
        <f>歳入・旧真岡市!B26+歳入・旧二宮町!B26</f>
        <v>615304</v>
      </c>
      <c r="C27" s="82">
        <f>歳入・旧真岡市!C26+歳入・旧二宮町!C26</f>
        <v>462520</v>
      </c>
      <c r="D27" s="82">
        <f>歳入・旧真岡市!D26+歳入・旧二宮町!D26</f>
        <v>975214</v>
      </c>
      <c r="E27" s="82">
        <f>歳入・旧真岡市!E26+歳入・旧二宮町!E26</f>
        <v>1335222</v>
      </c>
      <c r="F27" s="82">
        <f>歳入・旧真岡市!F26+歳入・旧二宮町!F26</f>
        <v>1561471</v>
      </c>
      <c r="G27" s="82">
        <f>歳入・旧真岡市!G26+歳入・旧二宮町!G26</f>
        <v>582961</v>
      </c>
      <c r="H27" s="82">
        <f>歳入・旧真岡市!H26+歳入・旧二宮町!H26</f>
        <v>502208</v>
      </c>
      <c r="I27" s="82">
        <f>歳入・旧真岡市!I26+歳入・旧二宮町!I26</f>
        <v>900788</v>
      </c>
      <c r="J27" s="82">
        <f>歳入・旧真岡市!J26+歳入・旧二宮町!J26</f>
        <v>1764885</v>
      </c>
      <c r="K27" s="82">
        <f>歳入・旧真岡市!K26+歳入・旧二宮町!K26</f>
        <v>441487</v>
      </c>
      <c r="L27" s="82">
        <f>歳入・旧真岡市!L26+歳入・旧二宮町!L26</f>
        <v>49555</v>
      </c>
      <c r="M27" s="82">
        <f>歳入・旧真岡市!M26+歳入・旧二宮町!M26</f>
        <v>140787</v>
      </c>
      <c r="N27" s="82">
        <f>歳入・旧真岡市!N26+歳入・旧二宮町!N26</f>
        <v>93483</v>
      </c>
      <c r="O27" s="82">
        <f>歳入・旧真岡市!O26+歳入・旧二宮町!O26</f>
        <v>385214</v>
      </c>
      <c r="P27" s="82">
        <f>歳入・旧真岡市!P26+歳入・旧二宮町!P26</f>
        <v>315351</v>
      </c>
      <c r="Q27" s="82">
        <f>歳入・旧真岡市!Q26+歳入・旧二宮町!Q26</f>
        <v>214690</v>
      </c>
      <c r="R27" s="82">
        <f>歳入・旧真岡市!R26+歳入・旧二宮町!R26</f>
        <v>192980</v>
      </c>
      <c r="S27" s="82">
        <f>歳入・旧真岡市!S26+歳入・旧二宮町!S26</f>
        <v>656989</v>
      </c>
      <c r="T27" s="82">
        <f>歳入・旧真岡市!T26+歳入・旧二宮町!T26</f>
        <v>662919</v>
      </c>
      <c r="U27" s="9">
        <v>1176102</v>
      </c>
      <c r="V27" s="9">
        <v>698064</v>
      </c>
      <c r="W27" s="9">
        <v>230124</v>
      </c>
      <c r="X27" s="9">
        <v>74885</v>
      </c>
      <c r="Y27" s="9">
        <v>155797</v>
      </c>
      <c r="Z27" s="110">
        <v>817998</v>
      </c>
      <c r="AA27" s="110">
        <v>467719</v>
      </c>
      <c r="AB27" s="110">
        <v>448321</v>
      </c>
      <c r="AC27" s="127">
        <v>3523300</v>
      </c>
      <c r="AD27" s="127">
        <v>1021010</v>
      </c>
      <c r="AE27" s="127">
        <v>1026399</v>
      </c>
      <c r="AF27" s="127">
        <v>850473</v>
      </c>
    </row>
    <row r="28" spans="1:32" ht="15" customHeight="1" x14ac:dyDescent="0.15">
      <c r="A28" s="3" t="s">
        <v>134</v>
      </c>
      <c r="B28" s="82">
        <f>歳入・旧真岡市!B27+歳入・旧二宮町!B27</f>
        <v>784989</v>
      </c>
      <c r="C28" s="82">
        <f>歳入・旧真岡市!C27+歳入・旧二宮町!C27</f>
        <v>600289</v>
      </c>
      <c r="D28" s="82">
        <f>歳入・旧真岡市!D27+歳入・旧二宮町!D27</f>
        <v>1191348</v>
      </c>
      <c r="E28" s="82">
        <f>歳入・旧真岡市!E27+歳入・旧二宮町!E27</f>
        <v>879004</v>
      </c>
      <c r="F28" s="82">
        <f>歳入・旧真岡市!F27+歳入・旧二宮町!F27</f>
        <v>946481</v>
      </c>
      <c r="G28" s="82">
        <f>歳入・旧真岡市!G27+歳入・旧二宮町!G27</f>
        <v>1020852</v>
      </c>
      <c r="H28" s="82">
        <f>歳入・旧真岡市!H27+歳入・旧二宮町!H27</f>
        <v>1523384</v>
      </c>
      <c r="I28" s="82">
        <f>歳入・旧真岡市!I27+歳入・旧二宮町!I27</f>
        <v>1235832</v>
      </c>
      <c r="J28" s="82">
        <f>歳入・旧真岡市!J27+歳入・旧二宮町!J27</f>
        <v>1477345</v>
      </c>
      <c r="K28" s="82">
        <f>歳入・旧真岡市!K27+歳入・旧二宮町!K27</f>
        <v>1576562</v>
      </c>
      <c r="L28" s="82">
        <f>歳入・旧真岡市!L27+歳入・旧二宮町!L27</f>
        <v>1077590</v>
      </c>
      <c r="M28" s="82">
        <f>歳入・旧真岡市!M27+歳入・旧二宮町!M27</f>
        <v>843646</v>
      </c>
      <c r="N28" s="82">
        <f>歳入・旧真岡市!N27+歳入・旧二宮町!N27</f>
        <v>1303546</v>
      </c>
      <c r="O28" s="82">
        <f>歳入・旧真岡市!O27+歳入・旧二宮町!O27</f>
        <v>1251517</v>
      </c>
      <c r="P28" s="82">
        <f>歳入・旧真岡市!P27+歳入・旧二宮町!P27</f>
        <v>1607161</v>
      </c>
      <c r="Q28" s="82">
        <f>歳入・旧真岡市!Q27+歳入・旧二宮町!Q27</f>
        <v>2023062</v>
      </c>
      <c r="R28" s="82">
        <f>歳入・旧真岡市!R27+歳入・旧二宮町!R27</f>
        <v>2348646</v>
      </c>
      <c r="S28" s="82">
        <f>歳入・旧真岡市!S27+歳入・旧二宮町!S27</f>
        <v>2252451</v>
      </c>
      <c r="T28" s="82">
        <f>歳入・旧真岡市!T27+歳入・旧二宮町!T27</f>
        <v>2193717</v>
      </c>
      <c r="U28" s="9">
        <v>2399091</v>
      </c>
      <c r="V28" s="9">
        <v>3723257</v>
      </c>
      <c r="W28" s="9">
        <v>2065918</v>
      </c>
      <c r="X28" s="9">
        <v>2616948</v>
      </c>
      <c r="Y28" s="9">
        <v>3522603</v>
      </c>
      <c r="Z28" s="110">
        <v>2495294</v>
      </c>
      <c r="AA28" s="110">
        <v>2263232</v>
      </c>
      <c r="AB28" s="110">
        <v>2270783</v>
      </c>
      <c r="AC28" s="127">
        <v>2041139</v>
      </c>
      <c r="AD28" s="127">
        <v>1746340</v>
      </c>
      <c r="AE28" s="127">
        <v>1980254</v>
      </c>
      <c r="AF28" s="127">
        <v>2396040</v>
      </c>
    </row>
    <row r="29" spans="1:32" ht="15" customHeight="1" x14ac:dyDescent="0.15">
      <c r="A29" s="3" t="s">
        <v>135</v>
      </c>
      <c r="B29" s="82">
        <f>歳入・旧真岡市!B28+歳入・旧二宮町!B28</f>
        <v>1143234</v>
      </c>
      <c r="C29" s="82">
        <f>歳入・旧真岡市!C28+歳入・旧二宮町!C28</f>
        <v>1681885</v>
      </c>
      <c r="D29" s="82">
        <f>歳入・旧真岡市!D28+歳入・旧二宮町!D28</f>
        <v>2032157</v>
      </c>
      <c r="E29" s="82">
        <f>歳入・旧真岡市!E28+歳入・旧二宮町!E28</f>
        <v>1842991</v>
      </c>
      <c r="F29" s="82">
        <f>歳入・旧真岡市!F28+歳入・旧二宮町!F28</f>
        <v>2260205</v>
      </c>
      <c r="G29" s="82">
        <f>歳入・旧真岡市!G28+歳入・旧二宮町!G28</f>
        <v>2441542</v>
      </c>
      <c r="H29" s="82">
        <f>歳入・旧真岡市!H28+歳入・旧二宮町!H28</f>
        <v>2619753</v>
      </c>
      <c r="I29" s="82">
        <f>歳入・旧真岡市!I28+歳入・旧二宮町!I28</f>
        <v>3068704</v>
      </c>
      <c r="J29" s="82">
        <f>歳入・旧真岡市!J28+歳入・旧二宮町!J28</f>
        <v>3197793</v>
      </c>
      <c r="K29" s="82">
        <f>歳入・旧真岡市!K28+歳入・旧二宮町!K28</f>
        <v>3114213</v>
      </c>
      <c r="L29" s="82">
        <f>歳入・旧真岡市!L28+歳入・旧二宮町!L28</f>
        <v>2978012</v>
      </c>
      <c r="M29" s="82">
        <f>歳入・旧真岡市!M28+歳入・旧二宮町!M28</f>
        <v>3495914</v>
      </c>
      <c r="N29" s="82">
        <f>歳入・旧真岡市!N28+歳入・旧二宮町!N28</f>
        <v>3256396</v>
      </c>
      <c r="O29" s="82">
        <f>歳入・旧真岡市!O28+歳入・旧二宮町!O28</f>
        <v>2690367</v>
      </c>
      <c r="P29" s="82">
        <f>歳入・旧真岡市!P28+歳入・旧二宮町!P28</f>
        <v>2563156</v>
      </c>
      <c r="Q29" s="82">
        <f>歳入・旧真岡市!Q28+歳入・旧二宮町!Q28</f>
        <v>2451599</v>
      </c>
      <c r="R29" s="82">
        <f>歳入・旧真岡市!R28+歳入・旧二宮町!R28</f>
        <v>2287455</v>
      </c>
      <c r="S29" s="82">
        <f>歳入・旧真岡市!S28+歳入・旧二宮町!S28</f>
        <v>2217099</v>
      </c>
      <c r="T29" s="82">
        <f>歳入・旧真岡市!T28+歳入・旧二宮町!T28</f>
        <v>2083088</v>
      </c>
      <c r="U29" s="9">
        <v>3597653</v>
      </c>
      <c r="V29" s="9">
        <v>3496217</v>
      </c>
      <c r="W29" s="9">
        <v>3565727</v>
      </c>
      <c r="X29" s="9">
        <v>3592393</v>
      </c>
      <c r="Y29" s="9">
        <v>3158331</v>
      </c>
      <c r="Z29" s="110">
        <v>3007654</v>
      </c>
      <c r="AA29" s="110">
        <v>3006006</v>
      </c>
      <c r="AB29" s="110">
        <v>2802861</v>
      </c>
      <c r="AC29" s="127">
        <v>2722655</v>
      </c>
      <c r="AD29" s="127">
        <v>2576747</v>
      </c>
      <c r="AE29" s="127">
        <v>2512074</v>
      </c>
      <c r="AF29" s="127">
        <v>2360527</v>
      </c>
    </row>
    <row r="30" spans="1:32" ht="15" customHeight="1" x14ac:dyDescent="0.15">
      <c r="A30" s="3" t="s">
        <v>136</v>
      </c>
      <c r="B30" s="82">
        <f>歳入・旧真岡市!B29+歳入・旧二宮町!B29</f>
        <v>821234</v>
      </c>
      <c r="C30" s="82">
        <f>歳入・旧真岡市!C29+歳入・旧二宮町!C29</f>
        <v>774706</v>
      </c>
      <c r="D30" s="82">
        <f>歳入・旧真岡市!D29+歳入・旧二宮町!D29</f>
        <v>1066550</v>
      </c>
      <c r="E30" s="82">
        <f>歳入・旧真岡市!E29+歳入・旧二宮町!E29</f>
        <v>2192300</v>
      </c>
      <c r="F30" s="82">
        <f>歳入・旧真岡市!F29+歳入・旧二宮町!F29</f>
        <v>1845500</v>
      </c>
      <c r="G30" s="82">
        <f>歳入・旧真岡市!G29+歳入・旧二宮町!G29</f>
        <v>2407500</v>
      </c>
      <c r="H30" s="82">
        <f>歳入・旧真岡市!H29+歳入・旧二宮町!H29</f>
        <v>3646700</v>
      </c>
      <c r="I30" s="82">
        <f>歳入・旧真岡市!I29+歳入・旧二宮町!I29</f>
        <v>2765900</v>
      </c>
      <c r="J30" s="82">
        <f>歳入・旧真岡市!J29+歳入・旧二宮町!J29</f>
        <v>3230400</v>
      </c>
      <c r="K30" s="82">
        <f>歳入・旧真岡市!K29+歳入・旧二宮町!K29</f>
        <v>2756600</v>
      </c>
      <c r="L30" s="82">
        <f>歳入・旧真岡市!L29+歳入・旧二宮町!L29</f>
        <v>3930000</v>
      </c>
      <c r="M30" s="82">
        <f>歳入・旧真岡市!M29+歳入・旧二宮町!M29</f>
        <v>2131500</v>
      </c>
      <c r="N30" s="82">
        <f>歳入・旧真岡市!N29+歳入・旧二宮町!N29</f>
        <v>2436600</v>
      </c>
      <c r="O30" s="82">
        <f>歳入・旧真岡市!O29+歳入・旧二宮町!O29</f>
        <v>2823086</v>
      </c>
      <c r="P30" s="82">
        <f>歳入・旧真岡市!P29+歳入・旧二宮町!P29</f>
        <v>3068300</v>
      </c>
      <c r="Q30" s="82">
        <f>歳入・旧真岡市!Q29+歳入・旧二宮町!Q29</f>
        <v>2550470</v>
      </c>
      <c r="R30" s="82">
        <f>歳入・旧真岡市!R29+歳入・旧二宮町!R29</f>
        <v>2478630</v>
      </c>
      <c r="S30" s="82">
        <f>歳入・旧真岡市!S29+歳入・旧二宮町!S29</f>
        <v>1376800</v>
      </c>
      <c r="T30" s="82">
        <f>歳入・旧真岡市!T29+歳入・旧二宮町!T29</f>
        <v>1074051</v>
      </c>
      <c r="U30" s="9">
        <v>2090448</v>
      </c>
      <c r="V30" s="9">
        <v>1823795</v>
      </c>
      <c r="W30" s="9">
        <v>2028100</v>
      </c>
      <c r="X30" s="9">
        <v>2063200</v>
      </c>
      <c r="Y30" s="9">
        <v>2762200</v>
      </c>
      <c r="Z30" s="110">
        <v>2657000</v>
      </c>
      <c r="AA30" s="110">
        <v>2677200</v>
      </c>
      <c r="AB30" s="110">
        <v>2086400</v>
      </c>
      <c r="AC30" s="127">
        <v>1945300</v>
      </c>
      <c r="AD30" s="127">
        <v>2809500</v>
      </c>
      <c r="AE30" s="127">
        <v>2659875</v>
      </c>
      <c r="AF30" s="127">
        <v>6032700</v>
      </c>
    </row>
    <row r="31" spans="1:32" ht="15" customHeight="1" x14ac:dyDescent="0.15">
      <c r="A31" s="3" t="s">
        <v>185</v>
      </c>
      <c r="B31" s="82">
        <f>歳入・旧真岡市!B30+歳入・旧二宮町!B30</f>
        <v>0</v>
      </c>
      <c r="C31" s="82">
        <f>歳入・旧真岡市!C30+歳入・旧二宮町!C30</f>
        <v>0</v>
      </c>
      <c r="D31" s="82">
        <f>歳入・旧真岡市!D30+歳入・旧二宮町!D30</f>
        <v>0</v>
      </c>
      <c r="E31" s="82">
        <f>歳入・旧真岡市!E30+歳入・旧二宮町!E30</f>
        <v>0</v>
      </c>
      <c r="F31" s="82">
        <f>歳入・旧真岡市!F30+歳入・旧二宮町!F30</f>
        <v>0</v>
      </c>
      <c r="G31" s="82">
        <f>歳入・旧真岡市!G30+歳入・旧二宮町!G30</f>
        <v>0</v>
      </c>
      <c r="H31" s="82">
        <f>歳入・旧真岡市!H30+歳入・旧二宮町!H30</f>
        <v>0</v>
      </c>
      <c r="I31" s="82">
        <f>歳入・旧真岡市!I30+歳入・旧二宮町!I30</f>
        <v>0</v>
      </c>
      <c r="J31" s="82">
        <f>歳入・旧真岡市!J30+歳入・旧二宮町!J30</f>
        <v>0</v>
      </c>
      <c r="K31" s="82">
        <f>歳入・旧真岡市!K30+歳入・旧二宮町!K30</f>
        <v>0</v>
      </c>
      <c r="L31" s="82">
        <f>歳入・旧真岡市!L30+歳入・旧二宮町!L30</f>
        <v>0</v>
      </c>
      <c r="M31" s="82">
        <f>歳入・旧真岡市!M30+歳入・旧二宮町!M30</f>
        <v>0</v>
      </c>
      <c r="N31" s="82">
        <f>歳入・旧真岡市!N30+歳入・旧二宮町!N30</f>
        <v>152100</v>
      </c>
      <c r="O31" s="82">
        <f>歳入・旧真岡市!O30+歳入・旧二宮町!O30</f>
        <v>133900</v>
      </c>
      <c r="P31" s="82">
        <f>歳入・旧真岡市!P30+歳入・旧二宮町!P30</f>
        <v>129300</v>
      </c>
      <c r="Q31" s="82">
        <f>歳入・旧真岡市!Q30+歳入・旧二宮町!Q30</f>
        <v>181200</v>
      </c>
      <c r="R31" s="82">
        <f>歳入・旧真岡市!R30+歳入・旧二宮町!R30</f>
        <v>154400</v>
      </c>
      <c r="S31" s="82">
        <f>歳入・旧真岡市!S30+歳入・旧二宮町!S30</f>
        <v>103700</v>
      </c>
      <c r="T31" s="82">
        <f>歳入・旧真岡市!T30+歳入・旧二宮町!T30</f>
        <v>0</v>
      </c>
      <c r="U31" s="9"/>
      <c r="V31" s="9">
        <v>284300</v>
      </c>
      <c r="W31" s="9"/>
      <c r="X31" s="9"/>
      <c r="Y31" s="9"/>
      <c r="Z31" s="110"/>
      <c r="AA31" s="110"/>
      <c r="AB31" s="110"/>
      <c r="AC31" s="127"/>
      <c r="AD31" s="127"/>
      <c r="AE31" s="127"/>
      <c r="AF31" s="127"/>
    </row>
    <row r="32" spans="1:32" ht="15" customHeight="1" x14ac:dyDescent="0.15">
      <c r="A32" s="3" t="s">
        <v>186</v>
      </c>
      <c r="B32" s="82">
        <f>歳入・旧真岡市!B31+歳入・旧二宮町!B31</f>
        <v>0</v>
      </c>
      <c r="C32" s="82">
        <f>歳入・旧真岡市!C31+歳入・旧二宮町!C31</f>
        <v>0</v>
      </c>
      <c r="D32" s="82">
        <f>歳入・旧真岡市!D31+歳入・旧二宮町!D31</f>
        <v>0</v>
      </c>
      <c r="E32" s="82">
        <f>歳入・旧真岡市!E31+歳入・旧二宮町!E31</f>
        <v>0</v>
      </c>
      <c r="F32" s="82">
        <f>歳入・旧真岡市!F31+歳入・旧二宮町!F31</f>
        <v>0</v>
      </c>
      <c r="G32" s="82">
        <f>歳入・旧真岡市!G31+歳入・旧二宮町!G31</f>
        <v>0</v>
      </c>
      <c r="H32" s="82">
        <f>歳入・旧真岡市!H31+歳入・旧二宮町!H31</f>
        <v>0</v>
      </c>
      <c r="I32" s="82">
        <f>歳入・旧真岡市!I31+歳入・旧二宮町!I31</f>
        <v>0</v>
      </c>
      <c r="J32" s="82">
        <f>歳入・旧真岡市!J31+歳入・旧二宮町!J31</f>
        <v>0</v>
      </c>
      <c r="K32" s="82">
        <f>歳入・旧真岡市!K31+歳入・旧二宮町!K31</f>
        <v>0</v>
      </c>
      <c r="L32" s="82">
        <f>歳入・旧真岡市!L31+歳入・旧二宮町!L31</f>
        <v>0</v>
      </c>
      <c r="M32" s="82">
        <f>歳入・旧真岡市!M31+歳入・旧二宮町!M31</f>
        <v>0</v>
      </c>
      <c r="N32" s="82">
        <f>歳入・旧真岡市!N31+歳入・旧二宮町!N31</f>
        <v>406500</v>
      </c>
      <c r="O32" s="82">
        <f>歳入・旧真岡市!O31+歳入・旧二宮町!O31</f>
        <v>847300</v>
      </c>
      <c r="P32" s="82">
        <f>歳入・旧真岡市!P31+歳入・旧二宮町!P31</f>
        <v>1632800</v>
      </c>
      <c r="Q32" s="82">
        <f>歳入・旧真岡市!Q31+歳入・旧二宮町!Q31</f>
        <v>1175700</v>
      </c>
      <c r="R32" s="82">
        <f>歳入・旧真岡市!R31+歳入・旧二宮町!R31</f>
        <v>903500</v>
      </c>
      <c r="S32" s="82">
        <f>歳入・旧真岡市!S31+歳入・旧二宮町!S31</f>
        <v>613900</v>
      </c>
      <c r="T32" s="82">
        <f>歳入・旧真岡市!T31+歳入・旧二宮町!T31</f>
        <v>494151</v>
      </c>
      <c r="U32" s="9">
        <v>681848</v>
      </c>
      <c r="V32" s="9">
        <v>1091295</v>
      </c>
      <c r="W32" s="9">
        <v>1350000</v>
      </c>
      <c r="X32" s="9">
        <v>1400000</v>
      </c>
      <c r="Y32" s="9">
        <v>1500000</v>
      </c>
      <c r="Z32" s="8">
        <v>500000</v>
      </c>
      <c r="AA32" s="110">
        <v>1000000</v>
      </c>
      <c r="AB32" s="110">
        <v>1200000</v>
      </c>
      <c r="AC32" s="127">
        <v>950000</v>
      </c>
      <c r="AD32" s="127">
        <v>1000000</v>
      </c>
      <c r="AE32" s="127">
        <v>950275</v>
      </c>
      <c r="AF32" s="127">
        <v>830000</v>
      </c>
    </row>
    <row r="33" spans="1:32" ht="15" customHeight="1" x14ac:dyDescent="0.15">
      <c r="A33" s="3" t="s">
        <v>0</v>
      </c>
      <c r="B33" s="82">
        <f>歳入・旧真岡市!B32+歳入・旧二宮町!B32</f>
        <v>17056112</v>
      </c>
      <c r="C33" s="82">
        <f>歳入・旧真岡市!C32+歳入・旧二宮町!C32</f>
        <v>17679907</v>
      </c>
      <c r="D33" s="82">
        <f>歳入・旧真岡市!D32+歳入・旧二宮町!D32</f>
        <v>24141713</v>
      </c>
      <c r="E33" s="82">
        <f>歳入・旧真岡市!E32+歳入・旧二宮町!E32</f>
        <v>26576450</v>
      </c>
      <c r="F33" s="82">
        <f>歳入・旧真岡市!F32+歳入・旧二宮町!F32</f>
        <v>27198372</v>
      </c>
      <c r="G33" s="82">
        <f>歳入・旧真岡市!G32+歳入・旧二宮町!G32</f>
        <v>26303215</v>
      </c>
      <c r="H33" s="82">
        <f>歳入・旧真岡市!H32+歳入・旧二宮町!H32</f>
        <v>29002386</v>
      </c>
      <c r="I33" s="82">
        <f>歳入・旧真岡市!I32+歳入・旧二宮町!I32</f>
        <v>30181055</v>
      </c>
      <c r="J33" s="82">
        <f>歳入・旧真岡市!J32+歳入・旧二宮町!J32</f>
        <v>32050905</v>
      </c>
      <c r="K33" s="82">
        <f>歳入・旧真岡市!K32+歳入・旧二宮町!K32</f>
        <v>30369510</v>
      </c>
      <c r="L33" s="82">
        <f>歳入・旧真岡市!L32+歳入・旧二宮町!L32</f>
        <v>32273460</v>
      </c>
      <c r="M33" s="82">
        <f>歳入・旧真岡市!M32+歳入・旧二宮町!M32</f>
        <v>30905143</v>
      </c>
      <c r="N33" s="82">
        <f>歳入・旧真岡市!N32+歳入・旧二宮町!N32</f>
        <v>29577911</v>
      </c>
      <c r="O33" s="82">
        <f>歳入・旧真岡市!O32+歳入・旧二宮町!O32</f>
        <v>29187096</v>
      </c>
      <c r="P33" s="82">
        <f>歳入・旧真岡市!P32+歳入・旧二宮町!P32</f>
        <v>28831198</v>
      </c>
      <c r="Q33" s="82">
        <f>歳入・旧真岡市!Q32+歳入・旧二宮町!Q32</f>
        <v>28246353</v>
      </c>
      <c r="R33" s="82">
        <f>歳入・旧真岡市!R32+歳入・旧二宮町!R32</f>
        <v>28203350</v>
      </c>
      <c r="S33" s="82">
        <f>歳入・旧真岡市!S32+歳入・旧二宮町!S32</f>
        <v>28592624</v>
      </c>
      <c r="T33" s="82">
        <f>歳入・旧真岡市!T32+歳入・旧二宮町!T32</f>
        <v>29416232</v>
      </c>
      <c r="U33" s="8">
        <f>SUM(U4:U30)-U16-U17</f>
        <v>34001217</v>
      </c>
      <c r="V33" s="8">
        <f>SUM(V4:V30)-V16-V17</f>
        <v>31567202</v>
      </c>
      <c r="W33" s="8">
        <f>SUM(W4:W30)-W16-W17</f>
        <v>32352613</v>
      </c>
      <c r="X33" s="8">
        <f>SUM(X4:X30)-X16-X17-X18</f>
        <v>33784101</v>
      </c>
      <c r="Y33" s="8">
        <f t="shared" ref="Y33:AB33" si="0">SUM(Y4:Y30)-Y16-Y17-Y18</f>
        <v>33860537</v>
      </c>
      <c r="Z33" s="8">
        <f t="shared" si="0"/>
        <v>35107110</v>
      </c>
      <c r="AA33" s="8">
        <f t="shared" si="0"/>
        <v>33350700</v>
      </c>
      <c r="AB33" s="8">
        <f t="shared" si="0"/>
        <v>33022974</v>
      </c>
      <c r="AC33" s="8">
        <f t="shared" ref="AC33:AD33" si="1">SUM(AC4:AC30)-AC16-AC17-AC18</f>
        <v>36143588</v>
      </c>
      <c r="AD33" s="8">
        <f t="shared" si="1"/>
        <v>33863611</v>
      </c>
      <c r="AE33" s="8">
        <f t="shared" ref="AE33" si="2">SUM(AE4:AE30)-AE16-AE17-AE18</f>
        <v>33875704</v>
      </c>
      <c r="AF33" s="8">
        <f t="shared" ref="AF33" si="3">SUM(AF4:AF30)-AF16-AF17-AF18</f>
        <v>37486914</v>
      </c>
    </row>
    <row r="34" spans="1:32" ht="15" customHeight="1" x14ac:dyDescent="0.15">
      <c r="A34" s="3" t="s">
        <v>1</v>
      </c>
      <c r="B34" s="82">
        <f>歳入・旧真岡市!B33+歳入・旧二宮町!B33</f>
        <v>11053062</v>
      </c>
      <c r="C34" s="82">
        <f>歳入・旧真岡市!C33+歳入・旧二宮町!C33</f>
        <v>11792810</v>
      </c>
      <c r="D34" s="82">
        <f>歳入・旧真岡市!D33+歳入・旧二宮町!D33</f>
        <v>15690466</v>
      </c>
      <c r="E34" s="82">
        <f>歳入・旧真岡市!E33+歳入・旧二宮町!E33</f>
        <v>16754240</v>
      </c>
      <c r="F34" s="82">
        <f>歳入・旧真岡市!F33+歳入・旧二宮町!F33</f>
        <v>16324894</v>
      </c>
      <c r="G34" s="82">
        <f>歳入・旧真岡市!G33+歳入・旧二宮町!G33</f>
        <v>16328470</v>
      </c>
      <c r="H34" s="82">
        <f>歳入・旧真岡市!H33+歳入・旧二宮町!H33</f>
        <v>17166830</v>
      </c>
      <c r="I34" s="82">
        <f>歳入・旧真岡市!I33+歳入・旧二宮町!I33</f>
        <v>17987667</v>
      </c>
      <c r="J34" s="82">
        <f>歳入・旧真岡市!J33+歳入・旧二宮町!J33</f>
        <v>18573029</v>
      </c>
      <c r="K34" s="82">
        <f>歳入・旧真岡市!K33+歳入・旧二宮町!K33</f>
        <v>18369324</v>
      </c>
      <c r="L34" s="82">
        <f>歳入・旧真岡市!L33+歳入・旧二宮町!L33</f>
        <v>19345418</v>
      </c>
      <c r="M34" s="82">
        <f>歳入・旧真岡市!M33+歳入・旧二宮町!M33</f>
        <v>19732900</v>
      </c>
      <c r="N34" s="82">
        <f>歳入・旧真岡市!N33+歳入・旧二宮町!N33</f>
        <v>19172314</v>
      </c>
      <c r="O34" s="82">
        <f>歳入・旧真岡市!O33+歳入・旧二宮町!O33</f>
        <v>18217700</v>
      </c>
      <c r="P34" s="82">
        <f>歳入・旧真岡市!P33+歳入・旧二宮町!P33</f>
        <v>17612060</v>
      </c>
      <c r="Q34" s="82">
        <f>歳入・旧真岡市!Q33+歳入・旧二宮町!Q33</f>
        <v>17425830</v>
      </c>
      <c r="R34" s="82">
        <f>歳入・旧真岡市!R33+歳入・旧二宮町!R33</f>
        <v>17420003</v>
      </c>
      <c r="S34" s="82">
        <f>歳入・旧真岡市!S33+歳入・旧二宮町!S33</f>
        <v>18660539</v>
      </c>
      <c r="T34" s="82">
        <f>歳入・旧真岡市!T33+歳入・旧二宮町!T33</f>
        <v>18964288</v>
      </c>
      <c r="U34" s="12">
        <f>SUM(U4:U15)+U19</f>
        <v>18847174</v>
      </c>
      <c r="V34" s="12">
        <f>SUM(V4:V15)+V19</f>
        <v>16629438</v>
      </c>
      <c r="W34" s="12">
        <f>SUM(W4:W15)+W19</f>
        <v>17863095</v>
      </c>
      <c r="X34" s="12">
        <f>SUM(X4:X15)+X19</f>
        <v>18928410</v>
      </c>
      <c r="Y34" s="12">
        <f t="shared" ref="Y34:AB34" si="4">SUM(Y4:Y15)+Y19</f>
        <v>18386702</v>
      </c>
      <c r="Z34" s="113">
        <f t="shared" si="4"/>
        <v>19294570</v>
      </c>
      <c r="AA34" s="113">
        <f t="shared" si="4"/>
        <v>18015634</v>
      </c>
      <c r="AB34" s="113">
        <f t="shared" si="4"/>
        <v>18579271</v>
      </c>
      <c r="AC34" s="113">
        <f t="shared" ref="AC34:AD34" si="5">SUM(AC4:AC15)+AC19</f>
        <v>18664178</v>
      </c>
      <c r="AD34" s="113">
        <f t="shared" si="5"/>
        <v>18539461</v>
      </c>
      <c r="AE34" s="113">
        <f t="shared" ref="AE34" si="6">SUM(AE4:AE15)+AE19</f>
        <v>18567176</v>
      </c>
      <c r="AF34" s="113">
        <f t="shared" ref="AF34" si="7">SUM(AF4:AF15)+AF19</f>
        <v>18354603</v>
      </c>
    </row>
    <row r="35" spans="1:32" ht="15" customHeight="1" x14ac:dyDescent="0.15">
      <c r="A35" s="3" t="s">
        <v>172</v>
      </c>
      <c r="B35" s="82">
        <f>歳入・旧真岡市!B34+歳入・旧二宮町!B34</f>
        <v>6003050</v>
      </c>
      <c r="C35" s="82">
        <f>歳入・旧真岡市!C34+歳入・旧二宮町!C34</f>
        <v>5887097</v>
      </c>
      <c r="D35" s="82">
        <f>歳入・旧真岡市!D34+歳入・旧二宮町!D34</f>
        <v>8451247</v>
      </c>
      <c r="E35" s="82">
        <f>歳入・旧真岡市!E34+歳入・旧二宮町!E34</f>
        <v>9822210</v>
      </c>
      <c r="F35" s="82">
        <f>歳入・旧真岡市!F34+歳入・旧二宮町!F34</f>
        <v>10873478</v>
      </c>
      <c r="G35" s="82">
        <f>歳入・旧真岡市!G34+歳入・旧二宮町!G34</f>
        <v>9974745</v>
      </c>
      <c r="H35" s="82">
        <f>歳入・旧真岡市!H34+歳入・旧二宮町!H34</f>
        <v>11835556</v>
      </c>
      <c r="I35" s="82">
        <f>歳入・旧真岡市!I34+歳入・旧二宮町!I34</f>
        <v>12193388</v>
      </c>
      <c r="J35" s="82">
        <f>歳入・旧真岡市!J34+歳入・旧二宮町!J34</f>
        <v>13477876</v>
      </c>
      <c r="K35" s="82">
        <f>歳入・旧真岡市!K34+歳入・旧二宮町!K34</f>
        <v>12000186</v>
      </c>
      <c r="L35" s="82">
        <f>歳入・旧真岡市!L34+歳入・旧二宮町!L34</f>
        <v>12928042</v>
      </c>
      <c r="M35" s="82">
        <f>歳入・旧真岡市!M34+歳入・旧二宮町!M34</f>
        <v>11172243</v>
      </c>
      <c r="N35" s="82">
        <f>歳入・旧真岡市!N34+歳入・旧二宮町!N34</f>
        <v>10405597</v>
      </c>
      <c r="O35" s="82">
        <f>歳入・旧真岡市!O34+歳入・旧二宮町!O34</f>
        <v>10969396</v>
      </c>
      <c r="P35" s="82">
        <f>歳入・旧真岡市!P34+歳入・旧二宮町!P34</f>
        <v>11219138</v>
      </c>
      <c r="Q35" s="82">
        <f>歳入・旧真岡市!Q34+歳入・旧二宮町!Q34</f>
        <v>10820523</v>
      </c>
      <c r="R35" s="82">
        <f>歳入・旧真岡市!R34+歳入・旧二宮町!R34</f>
        <v>10783347</v>
      </c>
      <c r="S35" s="82">
        <f>歳入・旧真岡市!S34+歳入・旧二宮町!S34</f>
        <v>9932085</v>
      </c>
      <c r="T35" s="82">
        <f>歳入・旧真岡市!T34+歳入・旧二宮町!T34</f>
        <v>10451944</v>
      </c>
      <c r="U35" s="12">
        <f>SUM(U20:U30)</f>
        <v>15154043</v>
      </c>
      <c r="V35" s="12">
        <f>SUM(V20:V30)</f>
        <v>14937764</v>
      </c>
      <c r="W35" s="12">
        <f>SUM(W20:W30)</f>
        <v>14489518</v>
      </c>
      <c r="X35" s="12">
        <f>SUM(X20:X30)</f>
        <v>14855691</v>
      </c>
      <c r="Y35" s="12">
        <f t="shared" ref="Y35:AB35" si="8">SUM(Y20:Y30)</f>
        <v>15473835</v>
      </c>
      <c r="Z35" s="113">
        <f t="shared" si="8"/>
        <v>15812540</v>
      </c>
      <c r="AA35" s="113">
        <f t="shared" si="8"/>
        <v>15335066</v>
      </c>
      <c r="AB35" s="113">
        <f t="shared" si="8"/>
        <v>14443703</v>
      </c>
      <c r="AC35" s="113">
        <f t="shared" ref="AC35:AD35" si="9">SUM(AC20:AC30)</f>
        <v>17479410</v>
      </c>
      <c r="AD35" s="113">
        <f t="shared" si="9"/>
        <v>15324150</v>
      </c>
      <c r="AE35" s="113">
        <f t="shared" ref="AE35" si="10">SUM(AE20:AE30)</f>
        <v>15308528</v>
      </c>
      <c r="AF35" s="113">
        <f t="shared" ref="AF35" si="11">SUM(AF20:AF30)</f>
        <v>19132311</v>
      </c>
    </row>
    <row r="36" spans="1:32" ht="15" customHeight="1" x14ac:dyDescent="0.15">
      <c r="A36" s="3" t="s">
        <v>12</v>
      </c>
      <c r="B36" s="82">
        <f>歳入・旧真岡市!B35+歳入・旧二宮町!B35</f>
        <v>11841477</v>
      </c>
      <c r="C36" s="82">
        <f>歳入・旧真岡市!C35+歳入・旧二宮町!C35</f>
        <v>12841499</v>
      </c>
      <c r="D36" s="82">
        <f>歳入・旧真岡市!D35+歳入・旧二宮町!D35</f>
        <v>16438234</v>
      </c>
      <c r="E36" s="82">
        <f>歳入・旧真岡市!E35+歳入・旧二宮町!E35</f>
        <v>16990274</v>
      </c>
      <c r="F36" s="82">
        <f>歳入・旧真岡市!F35+歳入・旧二宮町!F35</f>
        <v>17899822</v>
      </c>
      <c r="G36" s="82">
        <f>歳入・旧真岡市!G35+歳入・旧二宮町!G35</f>
        <v>16823115</v>
      </c>
      <c r="H36" s="82">
        <f>歳入・旧真岡市!H35+歳入・旧二宮町!H35</f>
        <v>17860260</v>
      </c>
      <c r="I36" s="82">
        <f>歳入・旧真岡市!I35+歳入・旧二宮町!I35</f>
        <v>19047728</v>
      </c>
      <c r="J36" s="82">
        <f>歳入・旧真岡市!J35+歳入・旧二宮町!J35</f>
        <v>20772171</v>
      </c>
      <c r="K36" s="82">
        <f>歳入・旧真岡市!K35+歳入・旧二宮町!K35</f>
        <v>18952345</v>
      </c>
      <c r="L36" s="82">
        <f>歳入・旧真岡市!L35+歳入・旧二宮町!L35</f>
        <v>17818713</v>
      </c>
      <c r="M36" s="82">
        <f>歳入・旧真岡市!M35+歳入・旧二宮町!M35</f>
        <v>19072660</v>
      </c>
      <c r="N36" s="82">
        <f>歳入・旧真岡市!N35+歳入・旧二宮町!N35</f>
        <v>18087071</v>
      </c>
      <c r="O36" s="82">
        <f>歳入・旧真岡市!O35+歳入・旧二宮町!O35</f>
        <v>17519763</v>
      </c>
      <c r="P36" s="82">
        <f>歳入・旧真岡市!P35+歳入・旧二宮町!P35</f>
        <v>17363011</v>
      </c>
      <c r="Q36" s="82">
        <f>歳入・旧真岡市!Q35+歳入・旧二宮町!Q35</f>
        <v>17811241</v>
      </c>
      <c r="R36" s="82">
        <f>歳入・旧真岡市!R35+歳入・旧二宮町!R35</f>
        <v>18501862</v>
      </c>
      <c r="S36" s="82">
        <f>歳入・旧真岡市!S35+歳入・旧二宮町!S35</f>
        <v>19845900</v>
      </c>
      <c r="T36" s="82">
        <f>歳入・旧真岡市!T35+歳入・旧二宮町!T35</f>
        <v>20934219</v>
      </c>
      <c r="U36" s="12">
        <f>+U4+U20+U21+U22+U25+U26+U27+U28+U29</f>
        <v>22791542</v>
      </c>
      <c r="V36" s="12">
        <f>+V4+V20+V21+V22+V25+V26+V27+V28+V29</f>
        <v>21578542</v>
      </c>
      <c r="W36" s="12">
        <f>+W4+W20+W21+W22+W25+W26+W27+W28+W29</f>
        <v>19498762</v>
      </c>
      <c r="X36" s="12">
        <f>+X4+X20+X21+X22+X25+X26+X27+X28+X29</f>
        <v>19652783</v>
      </c>
      <c r="Y36" s="12">
        <f t="shared" ref="Y36:AB36" si="12">+Y4+Y20+Y21+Y22+Y25+Y26+Y27+Y28+Y29</f>
        <v>20053820</v>
      </c>
      <c r="Z36" s="113">
        <f t="shared" si="12"/>
        <v>19352034</v>
      </c>
      <c r="AA36" s="113">
        <f t="shared" si="12"/>
        <v>19131367</v>
      </c>
      <c r="AB36" s="113">
        <f t="shared" si="12"/>
        <v>18871232</v>
      </c>
      <c r="AC36" s="113">
        <f t="shared" ref="AC36:AD36" si="13">+AC4+AC20+AC21+AC22+AC25+AC26+AC27+AC28+AC29</f>
        <v>21940451</v>
      </c>
      <c r="AD36" s="113">
        <f t="shared" si="13"/>
        <v>19062080</v>
      </c>
      <c r="AE36" s="113">
        <f t="shared" ref="AE36" si="14">+AE4+AE20+AE21+AE22+AE25+AE26+AE27+AE28+AE29</f>
        <v>19250089</v>
      </c>
      <c r="AF36" s="113">
        <f t="shared" ref="AF36" si="15">+AF4+AF20+AF21+AF22+AF25+AF26+AF27+AF28+AF29</f>
        <v>19300844</v>
      </c>
    </row>
    <row r="37" spans="1:32" ht="15" customHeight="1" x14ac:dyDescent="0.15">
      <c r="A37" s="3" t="s">
        <v>11</v>
      </c>
      <c r="B37" s="82">
        <f>歳入・旧真岡市!B36+歳入・旧二宮町!B36</f>
        <v>5214635</v>
      </c>
      <c r="C37" s="82">
        <f>歳入・旧真岡市!C36+歳入・旧二宮町!C36</f>
        <v>4838408</v>
      </c>
      <c r="D37" s="82">
        <f>歳入・旧真岡市!D36+歳入・旧二宮町!D36</f>
        <v>7703479</v>
      </c>
      <c r="E37" s="82">
        <f>歳入・旧真岡市!E36+歳入・旧二宮町!E36</f>
        <v>9586176</v>
      </c>
      <c r="F37" s="82">
        <f>歳入・旧真岡市!F36+歳入・旧二宮町!F36</f>
        <v>9298550</v>
      </c>
      <c r="G37" s="82">
        <f>歳入・旧真岡市!G36+歳入・旧二宮町!G36</f>
        <v>9480100</v>
      </c>
      <c r="H37" s="82">
        <f>歳入・旧真岡市!H36+歳入・旧二宮町!H36</f>
        <v>11142126</v>
      </c>
      <c r="I37" s="82">
        <f>歳入・旧真岡市!I36+歳入・旧二宮町!I36</f>
        <v>11133327</v>
      </c>
      <c r="J37" s="82">
        <f>歳入・旧真岡市!J36+歳入・旧二宮町!J36</f>
        <v>11278734</v>
      </c>
      <c r="K37" s="82">
        <f>歳入・旧真岡市!K36+歳入・旧二宮町!K36</f>
        <v>11417165</v>
      </c>
      <c r="L37" s="82">
        <f>歳入・旧真岡市!L36+歳入・旧二宮町!L36</f>
        <v>14454747</v>
      </c>
      <c r="M37" s="82">
        <f>歳入・旧真岡市!M36+歳入・旧二宮町!M36</f>
        <v>11832483</v>
      </c>
      <c r="N37" s="82">
        <f>歳入・旧真岡市!N36+歳入・旧二宮町!N36</f>
        <v>11490840</v>
      </c>
      <c r="O37" s="82">
        <f>歳入・旧真岡市!O36+歳入・旧二宮町!O36</f>
        <v>11667333</v>
      </c>
      <c r="P37" s="82">
        <f>歳入・旧真岡市!P36+歳入・旧二宮町!P36</f>
        <v>11468187</v>
      </c>
      <c r="Q37" s="82">
        <f>歳入・旧真岡市!Q36+歳入・旧二宮町!Q36</f>
        <v>10435112</v>
      </c>
      <c r="R37" s="82">
        <f>歳入・旧真岡市!R36+歳入・旧二宮町!R36</f>
        <v>9701488</v>
      </c>
      <c r="S37" s="82">
        <f>歳入・旧真岡市!S36+歳入・旧二宮町!S36</f>
        <v>8746724</v>
      </c>
      <c r="T37" s="82">
        <f>歳入・旧真岡市!T36+歳入・旧二宮町!T36</f>
        <v>8482013</v>
      </c>
      <c r="U37" s="12">
        <f>SUM(U5:U19)-U16-U17+U23+U24+U30</f>
        <v>11209675</v>
      </c>
      <c r="V37" s="12">
        <f>SUM(V5:V19)-V16-V17+V23+V24+V30</f>
        <v>9988660</v>
      </c>
      <c r="W37" s="12">
        <f>SUM(W5:W19)-W16-W17+W23+W24+W30</f>
        <v>12853851</v>
      </c>
      <c r="X37" s="12">
        <f>SUM(X5:X19)-X16-X17+X23+X24+X30</f>
        <v>15067437</v>
      </c>
      <c r="Y37" s="12">
        <f t="shared" ref="Y37:AB37" si="16">SUM(Y5:Y19)-Y16-Y17+Y23+Y24+Y30</f>
        <v>14829941</v>
      </c>
      <c r="Z37" s="113">
        <f t="shared" si="16"/>
        <v>17817436</v>
      </c>
      <c r="AA37" s="113">
        <f t="shared" si="16"/>
        <v>14401331</v>
      </c>
      <c r="AB37" s="113">
        <f t="shared" si="16"/>
        <v>14378369</v>
      </c>
      <c r="AC37" s="113">
        <f t="shared" ref="AC37:AD37" si="17">SUM(AC5:AC19)-AC16-AC17+AC23+AC24+AC30</f>
        <v>14816798</v>
      </c>
      <c r="AD37" s="113">
        <f t="shared" si="17"/>
        <v>14944416</v>
      </c>
      <c r="AE37" s="113">
        <f t="shared" ref="AE37" si="18">SUM(AE5:AE19)-AE16-AE17+AE23+AE24+AE30</f>
        <v>14920692</v>
      </c>
      <c r="AF37" s="113">
        <f t="shared" ref="AF37" si="19">SUM(AF5:AF19)-AF16-AF17+AF23+AF24+AF30</f>
        <v>18191217</v>
      </c>
    </row>
    <row r="38" spans="1:32" ht="15" customHeight="1" x14ac:dyDescent="0.2">
      <c r="A38" s="28" t="s">
        <v>96</v>
      </c>
      <c r="K38" s="29" t="str">
        <f>財政指標!$L$1</f>
        <v>真岡市</v>
      </c>
      <c r="L38" s="66"/>
      <c r="M38" s="70"/>
      <c r="O38" s="70"/>
      <c r="P38" s="70"/>
      <c r="Q38" s="70"/>
      <c r="R38" s="70"/>
      <c r="S38" s="70"/>
      <c r="T38" s="70"/>
      <c r="U38" s="29" t="str">
        <f>財政指標!$L$1</f>
        <v>真岡市</v>
      </c>
      <c r="V38" s="66"/>
      <c r="W38" s="70"/>
      <c r="X38" s="70"/>
      <c r="Y38" s="70"/>
      <c r="Z38" s="70"/>
      <c r="AA38" s="70"/>
      <c r="AB38" s="70"/>
      <c r="AC38" s="70"/>
      <c r="AE38" s="29" t="str">
        <f>財政指標!$L$1</f>
        <v>真岡市</v>
      </c>
      <c r="AF38" s="66"/>
    </row>
    <row r="39" spans="1:32" ht="15" customHeight="1" x14ac:dyDescent="0.15">
      <c r="K39" s="1"/>
      <c r="L39" s="22" t="s">
        <v>694</v>
      </c>
      <c r="N39" s="66"/>
      <c r="O39" s="66"/>
      <c r="P39" s="66"/>
      <c r="Q39" s="66"/>
      <c r="R39" s="66"/>
      <c r="S39" s="66"/>
      <c r="T39" s="66"/>
      <c r="V39" s="22" t="s">
        <v>694</v>
      </c>
      <c r="W39" s="66"/>
      <c r="X39" s="66"/>
      <c r="Y39" s="66"/>
      <c r="Z39" s="66"/>
      <c r="AA39" s="66"/>
      <c r="AB39" s="66"/>
      <c r="AC39" s="66"/>
      <c r="AD39" s="66"/>
      <c r="AF39" s="22" t="s">
        <v>694</v>
      </c>
    </row>
    <row r="40" spans="1:32" ht="15" customHeight="1" x14ac:dyDescent="0.15">
      <c r="A40" s="2"/>
      <c r="B40" s="83" t="s">
        <v>10</v>
      </c>
      <c r="C40" s="83" t="s">
        <v>9</v>
      </c>
      <c r="D40" s="83" t="s">
        <v>8</v>
      </c>
      <c r="E40" s="83" t="s">
        <v>7</v>
      </c>
      <c r="F40" s="83" t="s">
        <v>6</v>
      </c>
      <c r="G40" s="83" t="s">
        <v>5</v>
      </c>
      <c r="H40" s="83" t="s">
        <v>4</v>
      </c>
      <c r="I40" s="83" t="s">
        <v>3</v>
      </c>
      <c r="J40" s="84" t="s">
        <v>165</v>
      </c>
      <c r="K40" s="84" t="s">
        <v>166</v>
      </c>
      <c r="L40" s="83" t="s">
        <v>168</v>
      </c>
      <c r="M40" s="83" t="s">
        <v>175</v>
      </c>
      <c r="N40" s="83" t="s">
        <v>182</v>
      </c>
      <c r="O40" s="83" t="s">
        <v>183</v>
      </c>
      <c r="P40" s="83" t="s">
        <v>184</v>
      </c>
      <c r="Q40" s="83" t="s">
        <v>191</v>
      </c>
      <c r="R40" s="83" t="s">
        <v>194</v>
      </c>
      <c r="S40" s="83" t="s">
        <v>195</v>
      </c>
      <c r="T40" s="83" t="s">
        <v>202</v>
      </c>
      <c r="U40" s="2" t="s">
        <v>255</v>
      </c>
      <c r="V40" s="2" t="s">
        <v>666</v>
      </c>
      <c r="W40" s="2" t="s">
        <v>669</v>
      </c>
      <c r="X40" s="2" t="s">
        <v>668</v>
      </c>
      <c r="Y40" s="80" t="s">
        <v>673</v>
      </c>
      <c r="Z40" s="80" t="s">
        <v>676</v>
      </c>
      <c r="AA40" s="80" t="s">
        <v>677</v>
      </c>
      <c r="AB40" s="80" t="s">
        <v>678</v>
      </c>
      <c r="AC40" s="80" t="s">
        <v>684</v>
      </c>
      <c r="AD40" s="80" t="s">
        <v>688</v>
      </c>
      <c r="AE40" s="80" t="str">
        <f>AE3</f>
        <v>１８(H30)</v>
      </c>
      <c r="AF40" s="80" t="str">
        <f>AF3</f>
        <v>１９(R１)</v>
      </c>
    </row>
    <row r="41" spans="1:32" ht="15" customHeight="1" x14ac:dyDescent="0.15">
      <c r="A41" s="3" t="s">
        <v>115</v>
      </c>
      <c r="B41" s="93">
        <f>+B4/$B$33*100</f>
        <v>51.251510309031744</v>
      </c>
      <c r="C41" s="93">
        <f t="shared" ref="C41:D43" si="20">+C4/C$33*100</f>
        <v>53.579280705492394</v>
      </c>
      <c r="D41" s="93">
        <f t="shared" si="20"/>
        <v>46.713967645957851</v>
      </c>
      <c r="E41" s="93">
        <f t="shared" ref="E41:L41" si="21">+E4/E$33*100</f>
        <v>45.389959908114143</v>
      </c>
      <c r="F41" s="93">
        <f t="shared" si="21"/>
        <v>45.237648782802147</v>
      </c>
      <c r="G41" s="93">
        <f t="shared" si="21"/>
        <v>45.561787789059245</v>
      </c>
      <c r="H41" s="93">
        <f t="shared" si="21"/>
        <v>42.624127545919841</v>
      </c>
      <c r="I41" s="93">
        <f t="shared" si="21"/>
        <v>42.491728668861974</v>
      </c>
      <c r="J41" s="93">
        <f t="shared" si="21"/>
        <v>42.306318651532614</v>
      </c>
      <c r="K41" s="93">
        <f t="shared" si="21"/>
        <v>42.665456242132322</v>
      </c>
      <c r="L41" s="93">
        <f t="shared" si="21"/>
        <v>39.996256986390677</v>
      </c>
      <c r="M41" s="93">
        <f t="shared" ref="M41:X41" si="22">+M4/M$33*100</f>
        <v>40.856015453479699</v>
      </c>
      <c r="N41" s="93">
        <f t="shared" si="22"/>
        <v>42.674335587797259</v>
      </c>
      <c r="O41" s="93">
        <f t="shared" si="22"/>
        <v>41.877688002944865</v>
      </c>
      <c r="P41" s="93">
        <f t="shared" si="22"/>
        <v>41.987866754617684</v>
      </c>
      <c r="Q41" s="93">
        <f t="shared" si="22"/>
        <v>43.751701325831341</v>
      </c>
      <c r="R41" s="93">
        <f t="shared" si="22"/>
        <v>45.318049097004433</v>
      </c>
      <c r="S41" s="93">
        <f t="shared" si="22"/>
        <v>49.019967527289552</v>
      </c>
      <c r="T41" s="93">
        <f t="shared" si="22"/>
        <v>51.92051789637776</v>
      </c>
      <c r="U41" s="26">
        <f t="shared" si="22"/>
        <v>43.35920387790825</v>
      </c>
      <c r="V41" s="26">
        <f t="shared" si="22"/>
        <v>40.582193505778562</v>
      </c>
      <c r="W41" s="26">
        <f t="shared" si="22"/>
        <v>39.927513737452983</v>
      </c>
      <c r="X41" s="26">
        <f t="shared" si="22"/>
        <v>37.229023794358177</v>
      </c>
      <c r="Y41" s="26">
        <f t="shared" ref="Y41:AB41" si="23">+Y4/Y$33*100</f>
        <v>36.481101879748692</v>
      </c>
      <c r="Z41" s="26">
        <f t="shared" si="23"/>
        <v>34.734875641999587</v>
      </c>
      <c r="AA41" s="26">
        <f t="shared" si="23"/>
        <v>37.677766883453721</v>
      </c>
      <c r="AB41" s="26">
        <f t="shared" si="23"/>
        <v>37.746218738506109</v>
      </c>
      <c r="AC41" s="26">
        <f t="shared" ref="AC41:AD41" si="24">+AC4/AC$33*100</f>
        <v>35.102823770567547</v>
      </c>
      <c r="AD41" s="26">
        <f t="shared" si="24"/>
        <v>38.352950605297231</v>
      </c>
      <c r="AE41" s="26">
        <f t="shared" ref="AE41" si="25">+AE4/AE$33*100</f>
        <v>38.362075073037602</v>
      </c>
      <c r="AF41" s="26">
        <f t="shared" ref="AF41" si="26">+AF4/AF$33*100</f>
        <v>34.683543169224336</v>
      </c>
    </row>
    <row r="42" spans="1:32" ht="15" customHeight="1" x14ac:dyDescent="0.15">
      <c r="A42" s="3" t="s">
        <v>116</v>
      </c>
      <c r="B42" s="93">
        <f>+B5/$B$33*100</f>
        <v>3.661901375882147</v>
      </c>
      <c r="C42" s="93">
        <f t="shared" si="20"/>
        <v>3.5720210519206916</v>
      </c>
      <c r="D42" s="93">
        <f t="shared" si="20"/>
        <v>2.9047400240405477</v>
      </c>
      <c r="E42" s="93">
        <f t="shared" ref="E42:L42" si="27">+E5/E$33*100</f>
        <v>2.5107642292330241</v>
      </c>
      <c r="F42" s="93">
        <f t="shared" si="27"/>
        <v>2.6543610771997677</v>
      </c>
      <c r="G42" s="93">
        <f t="shared" si="27"/>
        <v>2.815963751959599</v>
      </c>
      <c r="H42" s="93">
        <f t="shared" si="27"/>
        <v>2.6429997862934451</v>
      </c>
      <c r="I42" s="93">
        <f t="shared" si="27"/>
        <v>2.6341060642180998</v>
      </c>
      <c r="J42" s="93">
        <f t="shared" si="27"/>
        <v>1.6452078342249619</v>
      </c>
      <c r="K42" s="93">
        <f t="shared" si="27"/>
        <v>1.3154476315225367</v>
      </c>
      <c r="L42" s="93">
        <f t="shared" si="27"/>
        <v>1.2729995482356089</v>
      </c>
      <c r="M42" s="93">
        <f t="shared" ref="M42:X42" si="28">+M5/M$33*100</f>
        <v>1.3703803279603011</v>
      </c>
      <c r="N42" s="93">
        <f t="shared" si="28"/>
        <v>1.4527597976746904</v>
      </c>
      <c r="O42" s="93">
        <f t="shared" si="28"/>
        <v>1.4954896506319093</v>
      </c>
      <c r="P42" s="93">
        <f t="shared" si="28"/>
        <v>1.608167652277231</v>
      </c>
      <c r="Q42" s="93">
        <f t="shared" si="28"/>
        <v>2.2448632572141261</v>
      </c>
      <c r="R42" s="93">
        <f t="shared" si="28"/>
        <v>2.7818078348848632</v>
      </c>
      <c r="S42" s="93">
        <f t="shared" si="28"/>
        <v>3.9793549553199457</v>
      </c>
      <c r="T42" s="93">
        <f t="shared" si="28"/>
        <v>1.6708768138624961</v>
      </c>
      <c r="U42" s="26">
        <f t="shared" si="28"/>
        <v>1.3911384407211072</v>
      </c>
      <c r="V42" s="26">
        <f t="shared" si="28"/>
        <v>1.4078979822158455</v>
      </c>
      <c r="W42" s="26">
        <f t="shared" si="28"/>
        <v>1.4560647697915465</v>
      </c>
      <c r="X42" s="26">
        <f t="shared" si="28"/>
        <v>1.3561704661017915</v>
      </c>
      <c r="Y42" s="26">
        <f t="shared" ref="Y42:AB42" si="29">+Y5/Y$33*100</f>
        <v>1.2943888042886031</v>
      </c>
      <c r="Z42" s="26">
        <f t="shared" si="29"/>
        <v>1.1882123022943216</v>
      </c>
      <c r="AA42" s="26">
        <f t="shared" si="29"/>
        <v>1.1906256840186262</v>
      </c>
      <c r="AB42" s="26">
        <f t="shared" si="29"/>
        <v>1.2595140583037736</v>
      </c>
      <c r="AC42" s="26">
        <f t="shared" ref="AC42:AD42" si="30">+AC5/AC$33*100</f>
        <v>1.1406725862412996</v>
      </c>
      <c r="AD42" s="26">
        <f t="shared" si="30"/>
        <v>1.2181660130693091</v>
      </c>
      <c r="AE42" s="26">
        <f t="shared" ref="AE42" si="31">+AE5/AE$33*100</f>
        <v>1.2257545998158446</v>
      </c>
      <c r="AF42" s="26">
        <f t="shared" ref="AF42" si="32">+AF5/AF$33*100</f>
        <v>1.1069356095836538</v>
      </c>
    </row>
    <row r="43" spans="1:32" ht="15" customHeight="1" x14ac:dyDescent="0.15">
      <c r="A43" s="3" t="s">
        <v>188</v>
      </c>
      <c r="B43" s="93">
        <f>+B6/$B$33*100</f>
        <v>0.65214159006460559</v>
      </c>
      <c r="C43" s="93">
        <f t="shared" si="20"/>
        <v>1.3979259053794797</v>
      </c>
      <c r="D43" s="93">
        <f t="shared" si="20"/>
        <v>1.3997846797366864</v>
      </c>
      <c r="E43" s="93">
        <f t="shared" ref="E43:L43" si="33">+E6/E$33*100</f>
        <v>0.90501553066718843</v>
      </c>
      <c r="F43" s="93">
        <f t="shared" si="33"/>
        <v>0.92777611836473151</v>
      </c>
      <c r="G43" s="93">
        <f t="shared" si="33"/>
        <v>1.2573900186726223</v>
      </c>
      <c r="H43" s="93">
        <f t="shared" si="33"/>
        <v>0.81473641513494788</v>
      </c>
      <c r="I43" s="93">
        <f t="shared" si="33"/>
        <v>0.44187984813652142</v>
      </c>
      <c r="J43" s="93">
        <f t="shared" si="33"/>
        <v>0.33419961152422994</v>
      </c>
      <c r="K43" s="93">
        <f t="shared" si="33"/>
        <v>0.2839591419156911</v>
      </c>
      <c r="L43" s="93">
        <f t="shared" si="33"/>
        <v>0.25296946779180168</v>
      </c>
      <c r="M43" s="93">
        <f t="shared" ref="M43:X43" si="34">+M6/M$33*100</f>
        <v>1.11648083945122</v>
      </c>
      <c r="N43" s="93">
        <f t="shared" si="34"/>
        <v>1.1748598472691327</v>
      </c>
      <c r="O43" s="93">
        <f t="shared" si="34"/>
        <v>0.37686174739686329</v>
      </c>
      <c r="P43" s="93">
        <f t="shared" si="34"/>
        <v>0.26440802078359699</v>
      </c>
      <c r="Q43" s="93">
        <f t="shared" si="34"/>
        <v>0.27045615410952345</v>
      </c>
      <c r="R43" s="93">
        <f t="shared" si="34"/>
        <v>0.15828616104115292</v>
      </c>
      <c r="S43" s="93">
        <f t="shared" si="34"/>
        <v>0.1079649073131588</v>
      </c>
      <c r="T43" s="93">
        <f t="shared" si="34"/>
        <v>0.14160549182505769</v>
      </c>
      <c r="U43" s="26">
        <f t="shared" si="34"/>
        <v>0.12431025630641396</v>
      </c>
      <c r="V43" s="26">
        <f t="shared" si="34"/>
        <v>0.10899287177875315</v>
      </c>
      <c r="W43" s="26">
        <f t="shared" si="34"/>
        <v>9.1312562605066872E-2</v>
      </c>
      <c r="X43" s="26">
        <f t="shared" si="34"/>
        <v>6.7454806626347702E-2</v>
      </c>
      <c r="Y43" s="26">
        <f t="shared" ref="Y43:AB43" si="35">+Y6/Y$33*100</f>
        <v>5.8445617681727853E-2</v>
      </c>
      <c r="Z43" s="26">
        <f t="shared" si="35"/>
        <v>5.1872683339642595E-2</v>
      </c>
      <c r="AA43" s="26">
        <f t="shared" si="35"/>
        <v>4.858068946079093E-2</v>
      </c>
      <c r="AB43" s="26">
        <f t="shared" si="35"/>
        <v>4.0281047975872793E-2</v>
      </c>
      <c r="AC43" s="26">
        <f t="shared" ref="AC43:AD43" si="36">+AC6/AC$33*100</f>
        <v>2.1187713848442494E-2</v>
      </c>
      <c r="AD43" s="26">
        <f t="shared" si="36"/>
        <v>4.2473320402835954E-2</v>
      </c>
      <c r="AE43" s="26">
        <f t="shared" ref="AE43" si="37">+AE6/AE$33*100</f>
        <v>4.6608625462071576E-2</v>
      </c>
      <c r="AF43" s="26">
        <f t="shared" ref="AF43" si="38">+AF6/AF$33*100</f>
        <v>1.7302037719082453E-2</v>
      </c>
    </row>
    <row r="44" spans="1:32" ht="15" customHeight="1" x14ac:dyDescent="0.15">
      <c r="A44" s="3" t="s">
        <v>189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>
        <f t="shared" ref="Q44:X54" si="39">+Q7/Q$33*100</f>
        <v>4.220013819129146E-2</v>
      </c>
      <c r="R44" s="93">
        <f t="shared" si="39"/>
        <v>7.491308656595759E-2</v>
      </c>
      <c r="S44" s="93">
        <f t="shared" si="39"/>
        <v>0.1161698205803007</v>
      </c>
      <c r="T44" s="93">
        <f t="shared" si="39"/>
        <v>0.12547834134568969</v>
      </c>
      <c r="U44" s="26">
        <f t="shared" si="39"/>
        <v>3.9489762969366661E-2</v>
      </c>
      <c r="V44" s="26">
        <f t="shared" si="39"/>
        <v>3.3395420981561813E-2</v>
      </c>
      <c r="W44" s="26">
        <f t="shared" si="39"/>
        <v>4.1468057000527289E-2</v>
      </c>
      <c r="X44" s="26">
        <f t="shared" si="39"/>
        <v>4.4846538908938263E-2</v>
      </c>
      <c r="Y44" s="26">
        <f t="shared" ref="Y44:AB44" si="40">+Y7/Y$33*100</f>
        <v>5.137248709316098E-2</v>
      </c>
      <c r="Z44" s="26">
        <f t="shared" si="40"/>
        <v>9.9751873623320178E-2</v>
      </c>
      <c r="AA44" s="26">
        <f t="shared" si="40"/>
        <v>0.20281433373212557</v>
      </c>
      <c r="AB44" s="26">
        <f t="shared" si="40"/>
        <v>0.1564092925125399</v>
      </c>
      <c r="AC44" s="26">
        <f t="shared" ref="AC44:AD44" si="41">+AC7/AC$33*100</f>
        <v>8.1325628213778894E-2</v>
      </c>
      <c r="AD44" s="26">
        <f t="shared" si="41"/>
        <v>0.12952841916356764</v>
      </c>
      <c r="AE44" s="26">
        <f t="shared" ref="AE44" si="42">+AE7/AE$33*100</f>
        <v>9.9218602217093402E-2</v>
      </c>
      <c r="AF44" s="26">
        <f t="shared" ref="AF44" si="43">+AF7/AF$33*100</f>
        <v>0.10876862256519702</v>
      </c>
    </row>
    <row r="45" spans="1:32" ht="15" customHeight="1" x14ac:dyDescent="0.15">
      <c r="A45" s="3" t="s">
        <v>190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>
        <f t="shared" si="39"/>
        <v>4.9301939970799055E-2</v>
      </c>
      <c r="R45" s="93">
        <f t="shared" si="39"/>
        <v>0.11130947210171842</v>
      </c>
      <c r="S45" s="93">
        <f t="shared" si="39"/>
        <v>8.5053403982789405E-2</v>
      </c>
      <c r="T45" s="93">
        <f t="shared" si="39"/>
        <v>7.2714955470843445E-2</v>
      </c>
      <c r="U45" s="26">
        <f t="shared" si="39"/>
        <v>2.3060939259909433E-2</v>
      </c>
      <c r="V45" s="26">
        <f t="shared" si="39"/>
        <v>1.9732505909139494E-2</v>
      </c>
      <c r="W45" s="26">
        <f t="shared" si="39"/>
        <v>1.6038889965394758E-2</v>
      </c>
      <c r="X45" s="26">
        <f t="shared" si="39"/>
        <v>1.1532051718647183E-2</v>
      </c>
      <c r="Y45" s="26">
        <f t="shared" ref="Y45:AB45" si="44">+Y8/Y$33*100</f>
        <v>1.4893443656844543E-2</v>
      </c>
      <c r="Z45" s="26">
        <f t="shared" si="44"/>
        <v>0.16031510426235598</v>
      </c>
      <c r="AA45" s="26">
        <f t="shared" si="44"/>
        <v>0.11077128815886923</v>
      </c>
      <c r="AB45" s="26">
        <f t="shared" si="44"/>
        <v>0.13425804714015158</v>
      </c>
      <c r="AC45" s="26">
        <f t="shared" ref="AC45:AD45" si="45">+AC8/AC$33*100</f>
        <v>4.6968220199942519E-2</v>
      </c>
      <c r="AD45" s="26">
        <f t="shared" si="45"/>
        <v>0.1375783580788239</v>
      </c>
      <c r="AE45" s="26">
        <f t="shared" ref="AE45" si="46">+AE8/AE$33*100</f>
        <v>8.966898518182824E-2</v>
      </c>
      <c r="AF45" s="26">
        <f t="shared" ref="AF45" si="47">+AF8/AF$33*100</f>
        <v>7.5626390585258621E-2</v>
      </c>
    </row>
    <row r="46" spans="1:32" ht="15" customHeight="1" x14ac:dyDescent="0.15">
      <c r="A46" s="3" t="s">
        <v>117</v>
      </c>
      <c r="B46" s="93">
        <f t="shared" ref="B46:B54" si="48">+B9/$B$33*100</f>
        <v>0</v>
      </c>
      <c r="C46" s="93">
        <f t="shared" ref="C46:D54" si="49">+C9/C$33*100</f>
        <v>0</v>
      </c>
      <c r="D46" s="93">
        <f t="shared" si="49"/>
        <v>0</v>
      </c>
      <c r="E46" s="93">
        <f t="shared" ref="E46:L46" si="50">+E9/E$33*100</f>
        <v>0</v>
      </c>
      <c r="F46" s="93">
        <f t="shared" si="50"/>
        <v>0</v>
      </c>
      <c r="G46" s="93">
        <f t="shared" si="50"/>
        <v>0</v>
      </c>
      <c r="H46" s="93">
        <f t="shared" si="50"/>
        <v>0</v>
      </c>
      <c r="I46" s="93">
        <f t="shared" si="50"/>
        <v>0</v>
      </c>
      <c r="J46" s="93">
        <f t="shared" si="50"/>
        <v>0.60405470609956258</v>
      </c>
      <c r="K46" s="93">
        <f t="shared" si="50"/>
        <v>2.7850465812586376</v>
      </c>
      <c r="L46" s="93">
        <f t="shared" si="50"/>
        <v>2.4864641101387952</v>
      </c>
      <c r="M46" s="93">
        <f t="shared" ref="M46:P54" si="51">+M9/M$33*100</f>
        <v>2.6777452542445768</v>
      </c>
      <c r="N46" s="93">
        <f t="shared" si="51"/>
        <v>2.7220651248832279</v>
      </c>
      <c r="O46" s="93">
        <f t="shared" si="51"/>
        <v>2.418397500045911</v>
      </c>
      <c r="P46" s="93">
        <f t="shared" si="51"/>
        <v>2.7233172898330484</v>
      </c>
      <c r="Q46" s="93">
        <f t="shared" si="39"/>
        <v>3.0676420421425732</v>
      </c>
      <c r="R46" s="93">
        <f t="shared" si="39"/>
        <v>2.837588442507716</v>
      </c>
      <c r="S46" s="93">
        <f t="shared" si="39"/>
        <v>2.9130484841125459</v>
      </c>
      <c r="T46" s="93">
        <f t="shared" si="39"/>
        <v>2.816020080342037</v>
      </c>
      <c r="U46" s="26">
        <f t="shared" si="39"/>
        <v>2.3288725224158888</v>
      </c>
      <c r="V46" s="26">
        <f t="shared" si="39"/>
        <v>2.6578630567257751</v>
      </c>
      <c r="W46" s="26">
        <f t="shared" si="39"/>
        <v>2.5888851698006587</v>
      </c>
      <c r="X46" s="26">
        <f t="shared" si="39"/>
        <v>2.4635463882848327</v>
      </c>
      <c r="Y46" s="26">
        <f t="shared" ref="Y46:AB46" si="52">+Y9/Y$33*100</f>
        <v>2.4549610657385617</v>
      </c>
      <c r="Z46" s="26">
        <f t="shared" si="52"/>
        <v>2.3476099285871155</v>
      </c>
      <c r="AA46" s="26">
        <f t="shared" si="52"/>
        <v>2.984036317078802</v>
      </c>
      <c r="AB46" s="26">
        <f t="shared" si="52"/>
        <v>4.9086584388189873</v>
      </c>
      <c r="AC46" s="26">
        <f t="shared" ref="AC46:AD46" si="53">+AC9/AC$33*100</f>
        <v>3.9494418761081493</v>
      </c>
      <c r="AD46" s="26">
        <f t="shared" si="53"/>
        <v>4.4312964733737346</v>
      </c>
      <c r="AE46" s="26">
        <f t="shared" ref="AE46" si="54">+AE9/AE$33*100</f>
        <v>4.579222914452199</v>
      </c>
      <c r="AF46" s="26">
        <f t="shared" ref="AF46" si="55">+AF9/AF$33*100</f>
        <v>3.9140378426455693</v>
      </c>
    </row>
    <row r="47" spans="1:32" ht="15" customHeight="1" x14ac:dyDescent="0.15">
      <c r="A47" s="3" t="s">
        <v>118</v>
      </c>
      <c r="B47" s="93">
        <f t="shared" si="48"/>
        <v>7.9191553151151922E-2</v>
      </c>
      <c r="C47" s="93">
        <f t="shared" si="49"/>
        <v>8.5006103256086124E-2</v>
      </c>
      <c r="D47" s="93">
        <f t="shared" si="49"/>
        <v>9.039540814688668E-2</v>
      </c>
      <c r="E47" s="93">
        <f t="shared" ref="E47:L47" si="56">+E10/E$33*100</f>
        <v>0.26376359521305515</v>
      </c>
      <c r="F47" s="93">
        <f t="shared" si="56"/>
        <v>0.33284712776191167</v>
      </c>
      <c r="G47" s="93">
        <f t="shared" si="56"/>
        <v>0.28740593117609387</v>
      </c>
      <c r="H47" s="93">
        <f t="shared" si="56"/>
        <v>0.25792015870694224</v>
      </c>
      <c r="I47" s="93">
        <f t="shared" si="56"/>
        <v>0.2205191302954784</v>
      </c>
      <c r="J47" s="93">
        <f t="shared" si="56"/>
        <v>0.19192281778002837</v>
      </c>
      <c r="K47" s="93">
        <f t="shared" si="56"/>
        <v>0.20502141786284994</v>
      </c>
      <c r="L47" s="93">
        <f t="shared" si="56"/>
        <v>0.18370202637089422</v>
      </c>
      <c r="M47" s="93">
        <f t="shared" si="51"/>
        <v>0.16041990163255354</v>
      </c>
      <c r="N47" s="93">
        <f t="shared" si="51"/>
        <v>0.16719233484744747</v>
      </c>
      <c r="O47" s="93">
        <f t="shared" si="51"/>
        <v>0.15272502615539416</v>
      </c>
      <c r="P47" s="93">
        <f t="shared" si="51"/>
        <v>0.14781903963893556</v>
      </c>
      <c r="Q47" s="93">
        <f t="shared" si="39"/>
        <v>0.13002386538184238</v>
      </c>
      <c r="R47" s="93">
        <f t="shared" si="39"/>
        <v>0.1345974857596704</v>
      </c>
      <c r="S47" s="93">
        <f t="shared" si="39"/>
        <v>0.12772874570728451</v>
      </c>
      <c r="T47" s="93">
        <f t="shared" si="39"/>
        <v>0.12922457233815668</v>
      </c>
      <c r="U47" s="26">
        <f t="shared" si="39"/>
        <v>0.10988430208248134</v>
      </c>
      <c r="V47" s="26">
        <f t="shared" si="39"/>
        <v>0.13137686387282599</v>
      </c>
      <c r="W47" s="26">
        <f t="shared" si="39"/>
        <v>0.10780272987532721</v>
      </c>
      <c r="X47" s="26">
        <f t="shared" si="39"/>
        <v>8.9056683793361846E-2</v>
      </c>
      <c r="Y47" s="26">
        <f t="shared" ref="Y47:AB47" si="57">+Y10/Y$33*100</f>
        <v>8.6212454338807448E-2</v>
      </c>
      <c r="Z47" s="26">
        <f t="shared" si="57"/>
        <v>8.3097127618878344E-2</v>
      </c>
      <c r="AA47" s="26">
        <f t="shared" si="57"/>
        <v>8.1008794418108168E-2</v>
      </c>
      <c r="AB47" s="26">
        <f t="shared" si="57"/>
        <v>7.1498708747431403E-2</v>
      </c>
      <c r="AC47" s="26">
        <f t="shared" ref="AC47:AD47" si="58">+AC10/AC$33*100</f>
        <v>6.9685942635246953E-2</v>
      </c>
      <c r="AD47" s="26">
        <f t="shared" si="58"/>
        <v>7.6371063912823708E-2</v>
      </c>
      <c r="AE47" s="26">
        <f t="shared" ref="AE47" si="59">+AE10/AE$33*100</f>
        <v>8.3841800011004941E-2</v>
      </c>
      <c r="AF47" s="26">
        <f t="shared" ref="AF47" si="60">+AF10/AF$33*100</f>
        <v>7.3780413079614929E-2</v>
      </c>
    </row>
    <row r="48" spans="1:32" ht="15" customHeight="1" x14ac:dyDescent="0.15">
      <c r="A48" s="3" t="s">
        <v>119</v>
      </c>
      <c r="B48" s="93">
        <f t="shared" si="48"/>
        <v>0</v>
      </c>
      <c r="C48" s="93">
        <f t="shared" si="49"/>
        <v>0</v>
      </c>
      <c r="D48" s="93">
        <f t="shared" si="49"/>
        <v>8.6199351305352688E-3</v>
      </c>
      <c r="E48" s="93">
        <f t="shared" ref="E48:L48" si="61">+E11/E$33*100</f>
        <v>1.475366348778712E-2</v>
      </c>
      <c r="F48" s="93">
        <f t="shared" si="61"/>
        <v>1.2805913530412777E-2</v>
      </c>
      <c r="G48" s="93">
        <f t="shared" si="61"/>
        <v>1.2755094766932483E-2</v>
      </c>
      <c r="H48" s="93">
        <f t="shared" si="61"/>
        <v>1.0785319525090108E-2</v>
      </c>
      <c r="I48" s="93">
        <f t="shared" si="61"/>
        <v>8.8764292699509677E-3</v>
      </c>
      <c r="J48" s="93">
        <f t="shared" si="61"/>
        <v>1.7955811232163336E-2</v>
      </c>
      <c r="K48" s="93">
        <f t="shared" si="61"/>
        <v>1.9114565891909352E-2</v>
      </c>
      <c r="L48" s="93">
        <f t="shared" si="61"/>
        <v>1.6936516877954826E-2</v>
      </c>
      <c r="M48" s="93">
        <f t="shared" si="51"/>
        <v>4.7661970048156702E-3</v>
      </c>
      <c r="N48" s="93">
        <f t="shared" si="51"/>
        <v>6.051813463094131E-4</v>
      </c>
      <c r="O48" s="93">
        <f t="shared" si="51"/>
        <v>3.4261716204996892E-6</v>
      </c>
      <c r="P48" s="93">
        <f t="shared" si="51"/>
        <v>3.4684649593818475E-6</v>
      </c>
      <c r="Q48" s="93">
        <f t="shared" si="39"/>
        <v>7.0805600992099767E-6</v>
      </c>
      <c r="R48" s="93">
        <f t="shared" si="39"/>
        <v>7.0913561686820892E-6</v>
      </c>
      <c r="S48" s="93">
        <f t="shared" si="39"/>
        <v>3.4974054847152191E-6</v>
      </c>
      <c r="T48" s="93">
        <f t="shared" si="39"/>
        <v>3.3994836592259671E-6</v>
      </c>
      <c r="U48" s="26">
        <f t="shared" si="39"/>
        <v>2.941071197539782E-6</v>
      </c>
      <c r="V48" s="26">
        <f t="shared" si="39"/>
        <v>0</v>
      </c>
      <c r="W48" s="26">
        <f t="shared" si="39"/>
        <v>0</v>
      </c>
      <c r="X48" s="26">
        <f t="shared" si="39"/>
        <v>0</v>
      </c>
      <c r="Y48" s="26">
        <f t="shared" ref="Y48:AB48" si="62">+Y11/Y$33*100</f>
        <v>0</v>
      </c>
      <c r="Z48" s="26">
        <f t="shared" si="62"/>
        <v>0</v>
      </c>
      <c r="AA48" s="26">
        <f t="shared" si="62"/>
        <v>0</v>
      </c>
      <c r="AB48" s="26">
        <f t="shared" si="62"/>
        <v>0</v>
      </c>
      <c r="AC48" s="26">
        <f t="shared" ref="AC48:AD48" si="63">+AC11/AC$33*100</f>
        <v>0</v>
      </c>
      <c r="AD48" s="26">
        <f t="shared" si="63"/>
        <v>0</v>
      </c>
      <c r="AE48" s="26">
        <f t="shared" ref="AE48" si="64">+AE11/AE$33*100</f>
        <v>0</v>
      </c>
      <c r="AF48" s="26">
        <f t="shared" ref="AF48" si="65">+AF11/AF$33*100</f>
        <v>0</v>
      </c>
    </row>
    <row r="49" spans="1:32" ht="15" customHeight="1" x14ac:dyDescent="0.15">
      <c r="A49" s="3" t="s">
        <v>120</v>
      </c>
      <c r="B49" s="93">
        <f t="shared" si="48"/>
        <v>1.5470172803743316</v>
      </c>
      <c r="C49" s="93">
        <f t="shared" si="49"/>
        <v>1.5838262045156686</v>
      </c>
      <c r="D49" s="93">
        <f t="shared" si="49"/>
        <v>1.6179299289988247</v>
      </c>
      <c r="E49" s="93">
        <f t="shared" ref="E49:L49" si="66">+E12/E$33*100</f>
        <v>1.3588270818713559</v>
      </c>
      <c r="F49" s="93">
        <f t="shared" si="66"/>
        <v>1.1416418600348579</v>
      </c>
      <c r="G49" s="93">
        <f t="shared" si="66"/>
        <v>1.3411706515724409</v>
      </c>
      <c r="H49" s="93">
        <f t="shared" si="66"/>
        <v>1.3161434373020207</v>
      </c>
      <c r="I49" s="93">
        <f t="shared" si="66"/>
        <v>1.277642547618034</v>
      </c>
      <c r="J49" s="93">
        <f t="shared" si="66"/>
        <v>1.0138060064138594</v>
      </c>
      <c r="K49" s="93">
        <f t="shared" si="66"/>
        <v>0.97194851019986817</v>
      </c>
      <c r="L49" s="93">
        <f t="shared" si="66"/>
        <v>0.91108917358101671</v>
      </c>
      <c r="M49" s="93">
        <f t="shared" si="51"/>
        <v>0.90557419520757443</v>
      </c>
      <c r="N49" s="93">
        <f t="shared" si="51"/>
        <v>0.98332840341564354</v>
      </c>
      <c r="O49" s="93">
        <f t="shared" si="51"/>
        <v>0.8874264161121066</v>
      </c>
      <c r="P49" s="93">
        <f t="shared" si="51"/>
        <v>1.0234919825391926</v>
      </c>
      <c r="Q49" s="93">
        <f t="shared" si="39"/>
        <v>0.99770756245947922</v>
      </c>
      <c r="R49" s="93">
        <f t="shared" si="39"/>
        <v>1.0681107031611494</v>
      </c>
      <c r="S49" s="93">
        <f t="shared" si="39"/>
        <v>1.0029614630682375</v>
      </c>
      <c r="T49" s="93">
        <f t="shared" si="39"/>
        <v>0.98839647443629086</v>
      </c>
      <c r="U49" s="26">
        <f t="shared" si="39"/>
        <v>0.71170687802145438</v>
      </c>
      <c r="V49" s="26">
        <f t="shared" si="39"/>
        <v>0.48245644324131104</v>
      </c>
      <c r="W49" s="26">
        <f t="shared" si="39"/>
        <v>0.4316374692826202</v>
      </c>
      <c r="X49" s="26">
        <f t="shared" si="39"/>
        <v>0.31152819487486139</v>
      </c>
      <c r="Y49" s="26">
        <f t="shared" ref="Y49:AB49" si="67">+Y12/Y$33*100</f>
        <v>0.44671471099232712</v>
      </c>
      <c r="Z49" s="26">
        <f t="shared" si="67"/>
        <v>0.36126015499424474</v>
      </c>
      <c r="AA49" s="26">
        <f t="shared" si="67"/>
        <v>0.18333648169303793</v>
      </c>
      <c r="AB49" s="26">
        <f t="shared" si="67"/>
        <v>0.28623709057821378</v>
      </c>
      <c r="AC49" s="26">
        <f t="shared" ref="AC49:AD49" si="68">+AC12/AC$33*100</f>
        <v>0.26989019463147929</v>
      </c>
      <c r="AD49" s="26">
        <f t="shared" si="68"/>
        <v>0.33787005172011925</v>
      </c>
      <c r="AE49" s="26">
        <f t="shared" ref="AE49" si="69">+AE12/AE$33*100</f>
        <v>0.4405605858405186</v>
      </c>
      <c r="AF49" s="26">
        <f t="shared" ref="AF49" si="70">+AF12/AF$33*100</f>
        <v>0.17551458090148472</v>
      </c>
    </row>
    <row r="50" spans="1:32" ht="15" customHeight="1" x14ac:dyDescent="0.15">
      <c r="A50" s="3" t="s">
        <v>692</v>
      </c>
      <c r="B50" s="93">
        <f t="shared" si="48"/>
        <v>0</v>
      </c>
      <c r="C50" s="93">
        <f t="shared" si="49"/>
        <v>0</v>
      </c>
      <c r="D50" s="93">
        <f t="shared" si="49"/>
        <v>0</v>
      </c>
      <c r="E50" s="93">
        <f t="shared" ref="E50:L50" si="71">+E13/E$33*100</f>
        <v>0</v>
      </c>
      <c r="F50" s="93">
        <f t="shared" si="71"/>
        <v>0</v>
      </c>
      <c r="G50" s="93">
        <f t="shared" si="71"/>
        <v>0</v>
      </c>
      <c r="H50" s="93">
        <f t="shared" si="71"/>
        <v>0</v>
      </c>
      <c r="I50" s="93">
        <f t="shared" si="71"/>
        <v>0</v>
      </c>
      <c r="J50" s="93">
        <f t="shared" si="71"/>
        <v>0</v>
      </c>
      <c r="K50" s="93">
        <f t="shared" si="71"/>
        <v>0</v>
      </c>
      <c r="L50" s="93">
        <f t="shared" si="71"/>
        <v>0</v>
      </c>
      <c r="M50" s="93">
        <f t="shared" si="51"/>
        <v>0</v>
      </c>
      <c r="N50" s="93">
        <f t="shared" si="51"/>
        <v>0</v>
      </c>
      <c r="O50" s="93">
        <f t="shared" si="51"/>
        <v>0</v>
      </c>
      <c r="P50" s="93">
        <f t="shared" si="51"/>
        <v>0</v>
      </c>
      <c r="Q50" s="93">
        <f t="shared" si="39"/>
        <v>3.5402800496049884E-6</v>
      </c>
      <c r="R50" s="93">
        <f t="shared" si="39"/>
        <v>3.5456780843410446E-6</v>
      </c>
      <c r="S50" s="93">
        <f t="shared" si="39"/>
        <v>3.4974054847152191E-6</v>
      </c>
      <c r="T50" s="93">
        <f t="shared" si="39"/>
        <v>3.3994836592259671E-6</v>
      </c>
      <c r="U50" s="26">
        <f t="shared" si="39"/>
        <v>2.941071197539782E-6</v>
      </c>
      <c r="V50" s="26">
        <f t="shared" si="39"/>
        <v>3.1678449043409043E-6</v>
      </c>
      <c r="W50" s="26">
        <f t="shared" si="39"/>
        <v>3.0909404442849792E-6</v>
      </c>
      <c r="X50" s="26">
        <f t="shared" si="39"/>
        <v>2.9599722070449649E-6</v>
      </c>
      <c r="Y50" s="26">
        <f t="shared" ref="Y50:AB50" si="72">+Y13/Y$33*100</f>
        <v>2.9532904336396082E-6</v>
      </c>
      <c r="Z50" s="26">
        <f t="shared" si="72"/>
        <v>2.8484258601747623E-6</v>
      </c>
      <c r="AA50" s="26">
        <f t="shared" si="72"/>
        <v>2.9984378138989584E-6</v>
      </c>
      <c r="AB50" s="26">
        <f t="shared" si="72"/>
        <v>3.0281948561023005E-6</v>
      </c>
      <c r="AC50" s="26">
        <f t="shared" ref="AC50:AD50" si="73">+AC13/AC$33*100</f>
        <v>0</v>
      </c>
      <c r="AD50" s="26">
        <f t="shared" si="73"/>
        <v>0</v>
      </c>
      <c r="AE50" s="26">
        <f t="shared" ref="AE50" si="74">+AE13/AE$33*100</f>
        <v>0</v>
      </c>
      <c r="AF50" s="26">
        <f t="shared" ref="AF50" si="75">+AF13/AF$33*100</f>
        <v>5.5221936913772099E-2</v>
      </c>
    </row>
    <row r="51" spans="1:32" ht="15" customHeight="1" x14ac:dyDescent="0.15">
      <c r="A51" s="3" t="s">
        <v>121</v>
      </c>
      <c r="B51" s="93">
        <f t="shared" si="48"/>
        <v>0</v>
      </c>
      <c r="C51" s="93">
        <f t="shared" si="49"/>
        <v>0</v>
      </c>
      <c r="D51" s="93">
        <f t="shared" si="49"/>
        <v>0</v>
      </c>
      <c r="E51" s="93">
        <f t="shared" ref="E51:L51" si="76">+E14/E$33*100</f>
        <v>0</v>
      </c>
      <c r="F51" s="93">
        <f t="shared" si="76"/>
        <v>0</v>
      </c>
      <c r="G51" s="93">
        <f t="shared" si="76"/>
        <v>0</v>
      </c>
      <c r="H51" s="93">
        <f t="shared" si="76"/>
        <v>0</v>
      </c>
      <c r="I51" s="93">
        <f t="shared" si="76"/>
        <v>0</v>
      </c>
      <c r="J51" s="93">
        <f t="shared" si="76"/>
        <v>0</v>
      </c>
      <c r="K51" s="93">
        <f t="shared" si="76"/>
        <v>0</v>
      </c>
      <c r="L51" s="93">
        <f t="shared" si="76"/>
        <v>0.74883201243374586</v>
      </c>
      <c r="M51" s="93">
        <f t="shared" si="51"/>
        <v>1.1349373144786936</v>
      </c>
      <c r="N51" s="93">
        <f t="shared" si="51"/>
        <v>1.3362776025663206</v>
      </c>
      <c r="O51" s="93">
        <f t="shared" si="51"/>
        <v>1.1969536126512894</v>
      </c>
      <c r="P51" s="93">
        <f t="shared" si="51"/>
        <v>1.2143962939035693</v>
      </c>
      <c r="Q51" s="93">
        <f t="shared" si="39"/>
        <v>1.3143785323365462</v>
      </c>
      <c r="R51" s="93">
        <f t="shared" si="39"/>
        <v>1.4211219589162281</v>
      </c>
      <c r="S51" s="93">
        <f t="shared" si="39"/>
        <v>1.1923459700655665</v>
      </c>
      <c r="T51" s="93">
        <f t="shared" si="39"/>
        <v>0.31438084932155824</v>
      </c>
      <c r="U51" s="26">
        <f t="shared" si="39"/>
        <v>0.46099232271597806</v>
      </c>
      <c r="V51" s="26">
        <f t="shared" si="39"/>
        <v>0.56285634691348319</v>
      </c>
      <c r="W51" s="26">
        <f t="shared" si="39"/>
        <v>0.50167508880967349</v>
      </c>
      <c r="X51" s="26">
        <f t="shared" si="39"/>
        <v>0.40339093232050188</v>
      </c>
      <c r="Y51" s="26">
        <f t="shared" ref="Y51:AB51" si="77">+Y14/Y$33*100</f>
        <v>0.13932442949738216</v>
      </c>
      <c r="Z51" s="26">
        <f t="shared" si="77"/>
        <v>0.14121071201816385</v>
      </c>
      <c r="AA51" s="26">
        <f t="shared" si="77"/>
        <v>0.15390981298743356</v>
      </c>
      <c r="AB51" s="26">
        <f t="shared" si="77"/>
        <v>0.1623384980407882</v>
      </c>
      <c r="AC51" s="26">
        <f t="shared" ref="AC51:AD51" si="78">+AC14/AC$33*100</f>
        <v>0.16271212476193564</v>
      </c>
      <c r="AD51" s="26">
        <f t="shared" si="78"/>
        <v>0.18912336312863978</v>
      </c>
      <c r="AE51" s="26">
        <f t="shared" ref="AE51" si="79">+AE14/AE$33*100</f>
        <v>0.22330753628027922</v>
      </c>
      <c r="AF51" s="26">
        <f t="shared" ref="AF51" si="80">+AF14/AF$33*100</f>
        <v>0.53283127013335907</v>
      </c>
    </row>
    <row r="52" spans="1:32" ht="15" customHeight="1" x14ac:dyDescent="0.15">
      <c r="A52" s="3" t="s">
        <v>122</v>
      </c>
      <c r="B52" s="93">
        <f t="shared" si="48"/>
        <v>7.544263311591763</v>
      </c>
      <c r="C52" s="93">
        <f t="shared" si="49"/>
        <v>6.4086479640418927</v>
      </c>
      <c r="D52" s="93">
        <f t="shared" si="49"/>
        <v>12.181115731099942</v>
      </c>
      <c r="E52" s="93">
        <f t="shared" ref="E52:L52" si="81">+E15/E$33*100</f>
        <v>12.53138022572616</v>
      </c>
      <c r="F52" s="93">
        <f t="shared" si="81"/>
        <v>9.6472318269637611</v>
      </c>
      <c r="G52" s="93">
        <f t="shared" si="81"/>
        <v>10.728582038355388</v>
      </c>
      <c r="H52" s="93">
        <f t="shared" si="81"/>
        <v>11.459012372292404</v>
      </c>
      <c r="I52" s="93">
        <f t="shared" si="81"/>
        <v>12.460707553132256</v>
      </c>
      <c r="J52" s="93">
        <f t="shared" si="81"/>
        <v>11.774350833463206</v>
      </c>
      <c r="K52" s="93">
        <f t="shared" si="81"/>
        <v>12.177526077964378</v>
      </c>
      <c r="L52" s="93">
        <f t="shared" si="81"/>
        <v>14.016015016673142</v>
      </c>
      <c r="M52" s="93">
        <f t="shared" si="51"/>
        <v>15.572647568723433</v>
      </c>
      <c r="N52" s="93">
        <f t="shared" si="51"/>
        <v>14.251692758153203</v>
      </c>
      <c r="O52" s="93">
        <f t="shared" si="51"/>
        <v>13.95366637366047</v>
      </c>
      <c r="P52" s="93">
        <f t="shared" si="51"/>
        <v>12.053168931793955</v>
      </c>
      <c r="Q52" s="93">
        <f t="shared" si="39"/>
        <v>9.7609132053260126</v>
      </c>
      <c r="R52" s="93">
        <f t="shared" si="39"/>
        <v>7.7968468284795946</v>
      </c>
      <c r="S52" s="93">
        <f t="shared" si="39"/>
        <v>6.6515441185111239</v>
      </c>
      <c r="T52" s="93">
        <f t="shared" si="39"/>
        <v>6.2252670566373016</v>
      </c>
      <c r="U52" s="26">
        <f t="shared" si="39"/>
        <v>6.8322583865159885</v>
      </c>
      <c r="V52" s="26">
        <f t="shared" si="39"/>
        <v>6.6399106262252827</v>
      </c>
      <c r="W52" s="26">
        <f t="shared" si="39"/>
        <v>10.001015992124037</v>
      </c>
      <c r="X52" s="26">
        <f t="shared" si="39"/>
        <v>14.004546102913912</v>
      </c>
      <c r="Y52" s="26">
        <f t="shared" ref="Y52:AB52" si="82">+Y15/Y$33*100</f>
        <v>13.231954945073671</v>
      </c>
      <c r="Z52" s="26">
        <f t="shared" si="82"/>
        <v>15.755036515395314</v>
      </c>
      <c r="AA52" s="26">
        <f t="shared" si="82"/>
        <v>11.354490310548204</v>
      </c>
      <c r="AB52" s="26">
        <f t="shared" si="82"/>
        <v>11.461987039689399</v>
      </c>
      <c r="AC52" s="26">
        <f t="shared" ref="AC52:AD52" si="83">+AC15/AC$33*100</f>
        <v>10.764136089643342</v>
      </c>
      <c r="AD52" s="26">
        <f t="shared" si="83"/>
        <v>9.8015300258439666</v>
      </c>
      <c r="AE52" s="26">
        <f t="shared" ref="AE52" si="84">+AE15/AE$33*100</f>
        <v>9.6323075676892209</v>
      </c>
      <c r="AF52" s="26">
        <f t="shared" ref="AF52" si="85">+AF15/AF$33*100</f>
        <v>8.196513588715252</v>
      </c>
    </row>
    <row r="53" spans="1:32" ht="15" customHeight="1" x14ac:dyDescent="0.15">
      <c r="A53" s="3" t="s">
        <v>123</v>
      </c>
      <c r="B53" s="93">
        <f t="shared" si="48"/>
        <v>5.5443995677326701</v>
      </c>
      <c r="C53" s="93">
        <f t="shared" si="49"/>
        <v>4.2167416378378011</v>
      </c>
      <c r="D53" s="93">
        <f t="shared" si="49"/>
        <v>9.9390958711173489</v>
      </c>
      <c r="E53" s="93">
        <f t="shared" ref="E53:L53" si="86">+E16/E$33*100</f>
        <v>10.400196414494788</v>
      </c>
      <c r="F53" s="93">
        <f t="shared" si="86"/>
        <v>0</v>
      </c>
      <c r="G53" s="93">
        <f t="shared" si="86"/>
        <v>0</v>
      </c>
      <c r="H53" s="93">
        <f t="shared" si="86"/>
        <v>0</v>
      </c>
      <c r="I53" s="93">
        <f t="shared" si="86"/>
        <v>0</v>
      </c>
      <c r="J53" s="93">
        <f t="shared" si="86"/>
        <v>9.9455693996784174</v>
      </c>
      <c r="K53" s="93">
        <f t="shared" si="86"/>
        <v>10.060027310285875</v>
      </c>
      <c r="L53" s="93">
        <f t="shared" si="86"/>
        <v>11.827275414535658</v>
      </c>
      <c r="M53" s="93">
        <f t="shared" si="51"/>
        <v>13.195405696715268</v>
      </c>
      <c r="N53" s="93">
        <f t="shared" si="51"/>
        <v>11.851891771531802</v>
      </c>
      <c r="O53" s="93">
        <f t="shared" si="51"/>
        <v>11.656106520497962</v>
      </c>
      <c r="P53" s="93">
        <f t="shared" si="51"/>
        <v>9.9037473226051862</v>
      </c>
      <c r="Q53" s="93">
        <f t="shared" si="39"/>
        <v>7.7656396916090369</v>
      </c>
      <c r="R53" s="93">
        <f t="shared" si="39"/>
        <v>5.9659721274245792</v>
      </c>
      <c r="S53" s="93">
        <f t="shared" si="39"/>
        <v>4.9594154072742676</v>
      </c>
      <c r="T53" s="93">
        <f t="shared" si="39"/>
        <v>4.7176266491235177</v>
      </c>
      <c r="U53" s="26">
        <f t="shared" si="39"/>
        <v>4.5107826581619124</v>
      </c>
      <c r="V53" s="26">
        <f t="shared" si="39"/>
        <v>4.9783284562249133</v>
      </c>
      <c r="W53" s="26">
        <f t="shared" si="39"/>
        <v>8.2053650504211202</v>
      </c>
      <c r="X53" s="26">
        <f t="shared" si="39"/>
        <v>9.1775655063309216</v>
      </c>
      <c r="Y53" s="26">
        <f t="shared" ref="Y53:AB53" si="87">+Y16/Y$33*100</f>
        <v>8.3960481784444241</v>
      </c>
      <c r="Z53" s="26">
        <f t="shared" si="87"/>
        <v>8.1651836337425667</v>
      </c>
      <c r="AA53" s="26">
        <f t="shared" si="87"/>
        <v>8.9097230342991303</v>
      </c>
      <c r="AB53" s="26">
        <f t="shared" si="87"/>
        <v>8.854141967952371</v>
      </c>
      <c r="AC53" s="26">
        <f t="shared" ref="AC53:AD53" si="88">+AC16/AC$33*100</f>
        <v>7.6592063853760175</v>
      </c>
      <c r="AD53" s="26">
        <f t="shared" si="88"/>
        <v>7.8986024260673204</v>
      </c>
      <c r="AE53" s="26">
        <f t="shared" ref="AE53" si="89">+AE16/AE$33*100</f>
        <v>7.2210661658869135</v>
      </c>
      <c r="AF53" s="26">
        <f t="shared" ref="AF53" si="90">+AF16/AF$33*100</f>
        <v>6.7021467811407467</v>
      </c>
    </row>
    <row r="54" spans="1:32" ht="15" customHeight="1" x14ac:dyDescent="0.15">
      <c r="A54" s="3" t="s">
        <v>124</v>
      </c>
      <c r="B54" s="93">
        <f t="shared" si="48"/>
        <v>1.9998637438590927</v>
      </c>
      <c r="C54" s="93">
        <f t="shared" si="49"/>
        <v>2.1919063262040916</v>
      </c>
      <c r="D54" s="93">
        <f t="shared" si="49"/>
        <v>2.2420198599825953</v>
      </c>
      <c r="E54" s="93">
        <f t="shared" ref="E54:L54" si="91">+E17/E$33*100</f>
        <v>2.1311838112313719</v>
      </c>
      <c r="F54" s="93">
        <f t="shared" si="91"/>
        <v>0</v>
      </c>
      <c r="G54" s="93">
        <f t="shared" si="91"/>
        <v>0</v>
      </c>
      <c r="H54" s="93">
        <f t="shared" si="91"/>
        <v>0</v>
      </c>
      <c r="I54" s="93">
        <f t="shared" si="91"/>
        <v>0</v>
      </c>
      <c r="J54" s="93">
        <f t="shared" si="91"/>
        <v>1.828781433784787</v>
      </c>
      <c r="K54" s="93">
        <f t="shared" si="91"/>
        <v>2.1174987676785038</v>
      </c>
      <c r="L54" s="93">
        <f t="shared" si="91"/>
        <v>2.1887396021374839</v>
      </c>
      <c r="M54" s="93">
        <f t="shared" si="51"/>
        <v>2.3772418720081636</v>
      </c>
      <c r="N54" s="93">
        <f t="shared" si="51"/>
        <v>2.3998009866214014</v>
      </c>
      <c r="O54" s="93">
        <f t="shared" si="51"/>
        <v>2.297559853162507</v>
      </c>
      <c r="P54" s="93">
        <f t="shared" si="51"/>
        <v>2.1494216091887686</v>
      </c>
      <c r="Q54" s="93">
        <f t="shared" si="39"/>
        <v>1.9952735137169744</v>
      </c>
      <c r="R54" s="93">
        <f t="shared" si="39"/>
        <v>1.8308747010550166</v>
      </c>
      <c r="S54" s="93">
        <f t="shared" si="39"/>
        <v>1.6921287112368559</v>
      </c>
      <c r="T54" s="93">
        <f t="shared" si="39"/>
        <v>1.5076404075137835</v>
      </c>
      <c r="U54" s="26">
        <f t="shared" si="39"/>
        <v>2.3214757283540761</v>
      </c>
      <c r="V54" s="26">
        <f t="shared" si="39"/>
        <v>1.6615821700003692</v>
      </c>
      <c r="W54" s="26">
        <f t="shared" si="39"/>
        <v>1.7956509417029161</v>
      </c>
      <c r="X54" s="26">
        <f t="shared" si="39"/>
        <v>2.0560943740962649</v>
      </c>
      <c r="Y54" s="26">
        <f t="shared" ref="Y54:AB54" si="92">+Y17/Y$33*100</f>
        <v>1.8140291159587929</v>
      </c>
      <c r="Z54" s="26">
        <f t="shared" si="92"/>
        <v>1.7153733246627252</v>
      </c>
      <c r="AA54" s="26">
        <f t="shared" si="92"/>
        <v>1.8990575909950915</v>
      </c>
      <c r="AB54" s="26">
        <f t="shared" si="92"/>
        <v>1.9215743560831315</v>
      </c>
      <c r="AC54" s="26">
        <f t="shared" ref="AC54:AD54" si="93">+AC17/AC$33*100</f>
        <v>1.4070877523282967</v>
      </c>
      <c r="AD54" s="26">
        <f t="shared" si="93"/>
        <v>1.4809850018652766</v>
      </c>
      <c r="AE54" s="26">
        <f t="shared" ref="AE54" si="94">+AE17/AE$33*100</f>
        <v>1.5401834896184003</v>
      </c>
      <c r="AF54" s="26">
        <f t="shared" ref="AF54" si="95">+AF17/AF$33*100</f>
        <v>1.4806366829768915</v>
      </c>
    </row>
    <row r="55" spans="1:32" ht="15" customHeight="1" x14ac:dyDescent="0.15">
      <c r="A55" s="3" t="s">
        <v>672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26"/>
      <c r="V55" s="26"/>
      <c r="W55" s="26"/>
      <c r="X55" s="26">
        <f t="shared" ref="X55:AB69" si="96">+X18/X$33*100</f>
        <v>2.7708862224867254</v>
      </c>
      <c r="Y55" s="26">
        <f t="shared" si="96"/>
        <v>3.0218776506704548</v>
      </c>
      <c r="Z55" s="26">
        <f t="shared" si="96"/>
        <v>5.874479556990023</v>
      </c>
      <c r="AA55" s="26">
        <f t="shared" si="96"/>
        <v>0.54570968525398267</v>
      </c>
      <c r="AB55" s="26">
        <f t="shared" si="96"/>
        <v>0.68627071565389597</v>
      </c>
      <c r="AC55" s="26">
        <f t="shared" ref="AC55:AD55" si="97">+AC18/AC$33*100</f>
        <v>1.6978419519390271</v>
      </c>
      <c r="AD55" s="26">
        <f t="shared" si="97"/>
        <v>0.42194259791136868</v>
      </c>
      <c r="AE55" s="26">
        <f t="shared" ref="AE55" si="98">+AE18/AE$33*100</f>
        <v>0.87105791218390627</v>
      </c>
      <c r="AF55" s="26">
        <f t="shared" ref="AF55" si="99">+AF18/AF$33*100</f>
        <v>1.3730124597612916E-2</v>
      </c>
    </row>
    <row r="56" spans="1:32" ht="15" customHeight="1" x14ac:dyDescent="0.15">
      <c r="A56" s="3" t="s">
        <v>125</v>
      </c>
      <c r="B56" s="93">
        <f t="shared" ref="B56:B67" si="100">+B19/$B$33*100</f>
        <v>6.8087029447273795E-2</v>
      </c>
      <c r="C56" s="93">
        <f t="shared" ref="C56:D67" si="101">+C19/C$33*100</f>
        <v>7.505695589914585E-2</v>
      </c>
      <c r="D56" s="93">
        <f t="shared" si="101"/>
        <v>7.6622566095454786E-2</v>
      </c>
      <c r="E56" s="93">
        <f t="shared" ref="E56:L56" si="102">+E19/E$33*100</f>
        <v>6.7213642153109238E-2</v>
      </c>
      <c r="F56" s="93">
        <f t="shared" si="102"/>
        <v>6.7272408804468151E-2</v>
      </c>
      <c r="G56" s="93">
        <f t="shared" si="102"/>
        <v>7.2793382862133008E-2</v>
      </c>
      <c r="H56" s="93">
        <f t="shared" si="102"/>
        <v>6.5370483656068845E-2</v>
      </c>
      <c r="I56" s="93">
        <f t="shared" si="102"/>
        <v>6.3738659897740482E-2</v>
      </c>
      <c r="J56" s="93">
        <f t="shared" si="102"/>
        <v>6.0715914262015377E-2</v>
      </c>
      <c r="K56" s="93">
        <f t="shared" si="102"/>
        <v>6.2552869638002051E-2</v>
      </c>
      <c r="L56" s="93">
        <f t="shared" si="102"/>
        <v>5.6922932961015027E-2</v>
      </c>
      <c r="M56" s="93">
        <f t="shared" ref="M56:W56" si="103">+M19/M$33*100</f>
        <v>5.0923563110515296E-2</v>
      </c>
      <c r="N56" s="93">
        <f t="shared" si="103"/>
        <v>5.6586146330618148E-2</v>
      </c>
      <c r="O56" s="93">
        <f t="shared" si="103"/>
        <v>5.7754975006763257E-2</v>
      </c>
      <c r="P56" s="93">
        <f t="shared" si="103"/>
        <v>6.4173538678482939E-2</v>
      </c>
      <c r="Q56" s="93">
        <f t="shared" si="103"/>
        <v>6.3119653004407333E-2</v>
      </c>
      <c r="R56" s="93">
        <f t="shared" si="103"/>
        <v>6.3081158798511519E-2</v>
      </c>
      <c r="S56" s="93">
        <f t="shared" si="103"/>
        <v>6.7325055580767956E-2</v>
      </c>
      <c r="T56" s="93">
        <f t="shared" si="103"/>
        <v>6.4297833930599957E-2</v>
      </c>
      <c r="U56" s="26">
        <f t="shared" si="103"/>
        <v>4.9957035361410738E-2</v>
      </c>
      <c r="V56" s="26">
        <f t="shared" si="103"/>
        <v>5.2801638865554196E-2</v>
      </c>
      <c r="W56" s="26">
        <f t="shared" si="103"/>
        <v>5.0345237956513737E-2</v>
      </c>
      <c r="X56" s="26">
        <f t="shared" si="96"/>
        <v>4.6468603678398904E-2</v>
      </c>
      <c r="Y56" s="26">
        <f t="shared" si="96"/>
        <v>4.1898331382045122E-2</v>
      </c>
      <c r="Z56" s="26">
        <f t="shared" si="96"/>
        <v>3.5907256393363056E-2</v>
      </c>
      <c r="AA56" s="26">
        <f t="shared" si="96"/>
        <v>3.1414632976219388E-2</v>
      </c>
      <c r="AB56" s="26">
        <f t="shared" si="96"/>
        <v>3.4248883822517014E-2</v>
      </c>
      <c r="AC56" s="26">
        <f t="shared" ref="AC56:AD56" si="104">+AC19/AC$33*100</f>
        <v>3.0129825517046068E-2</v>
      </c>
      <c r="AD56" s="26">
        <f t="shared" si="104"/>
        <v>3.0554922214290733E-2</v>
      </c>
      <c r="AE56" s="26">
        <f t="shared" ref="AE56" si="105">+AE19/AE$33*100</f>
        <v>2.7146299306429176E-2</v>
      </c>
      <c r="AF56" s="26">
        <f t="shared" ref="AF56" si="106">+AF19/AF$33*100</f>
        <v>2.2618559639238374E-2</v>
      </c>
    </row>
    <row r="57" spans="1:32" ht="15" customHeight="1" x14ac:dyDescent="0.15">
      <c r="A57" s="3" t="s">
        <v>126</v>
      </c>
      <c r="B57" s="93">
        <f t="shared" si="100"/>
        <v>0.71645284693252487</v>
      </c>
      <c r="C57" s="93">
        <f t="shared" si="101"/>
        <v>0.69360658967267186</v>
      </c>
      <c r="D57" s="93">
        <f t="shared" si="101"/>
        <v>0.92776349383326706</v>
      </c>
      <c r="E57" s="93">
        <f t="shared" ref="E57:L57" si="107">+E20/E$33*100</f>
        <v>0.90129419090962115</v>
      </c>
      <c r="F57" s="93">
        <f t="shared" si="107"/>
        <v>1.2478504228120713</v>
      </c>
      <c r="G57" s="93">
        <f t="shared" si="107"/>
        <v>1.1817186606276076</v>
      </c>
      <c r="H57" s="93">
        <f t="shared" si="107"/>
        <v>1.3901718293108711</v>
      </c>
      <c r="I57" s="93">
        <f t="shared" si="107"/>
        <v>1.8949337589424888</v>
      </c>
      <c r="J57" s="93">
        <f t="shared" si="107"/>
        <v>1.0162677153734037</v>
      </c>
      <c r="K57" s="93">
        <f t="shared" si="107"/>
        <v>1.1157045339223453</v>
      </c>
      <c r="L57" s="93">
        <f t="shared" si="107"/>
        <v>0.99747284610946574</v>
      </c>
      <c r="M57" s="93">
        <f t="shared" ref="M57:W57" si="108">+M20/M$33*100</f>
        <v>1.0289258328298303</v>
      </c>
      <c r="N57" s="93">
        <f t="shared" si="108"/>
        <v>1.0661571062270083</v>
      </c>
      <c r="O57" s="93">
        <f t="shared" si="108"/>
        <v>0.65847934991545587</v>
      </c>
      <c r="P57" s="93">
        <f t="shared" si="108"/>
        <v>0.69973852630057209</v>
      </c>
      <c r="Q57" s="93">
        <f t="shared" si="108"/>
        <v>0.75026322867238826</v>
      </c>
      <c r="R57" s="93">
        <f t="shared" si="108"/>
        <v>0.88523881028317564</v>
      </c>
      <c r="S57" s="93">
        <f t="shared" si="108"/>
        <v>0.86425436154443191</v>
      </c>
      <c r="T57" s="93">
        <f t="shared" si="108"/>
        <v>0.88902956707711589</v>
      </c>
      <c r="U57" s="26">
        <f t="shared" si="108"/>
        <v>0.69666918098843345</v>
      </c>
      <c r="V57" s="26">
        <f t="shared" si="108"/>
        <v>0.86072563542375413</v>
      </c>
      <c r="W57" s="26">
        <f t="shared" si="108"/>
        <v>0.82002031798791652</v>
      </c>
      <c r="X57" s="26">
        <f t="shared" si="96"/>
        <v>0.80299310021598613</v>
      </c>
      <c r="Y57" s="26">
        <f t="shared" si="96"/>
        <v>0.88137409043453729</v>
      </c>
      <c r="Z57" s="26">
        <f t="shared" si="96"/>
        <v>0.80837756226587709</v>
      </c>
      <c r="AA57" s="26">
        <f t="shared" si="96"/>
        <v>0.88853007583049226</v>
      </c>
      <c r="AB57" s="26">
        <f t="shared" si="96"/>
        <v>0.90884000938255893</v>
      </c>
      <c r="AC57" s="26">
        <f t="shared" ref="AC57:AD57" si="109">+AC20/AC$33*100</f>
        <v>0.83395151582626503</v>
      </c>
      <c r="AD57" s="26">
        <f t="shared" si="109"/>
        <v>0.76897587797119449</v>
      </c>
      <c r="AE57" s="26">
        <f t="shared" ref="AE57" si="110">+AE20/AE$33*100</f>
        <v>0.64765591292213442</v>
      </c>
      <c r="AF57" s="26">
        <f t="shared" ref="AF57" si="111">+AF20/AF$33*100</f>
        <v>0.42992602698637722</v>
      </c>
    </row>
    <row r="58" spans="1:32" ht="15" customHeight="1" x14ac:dyDescent="0.15">
      <c r="A58" s="3" t="s">
        <v>127</v>
      </c>
      <c r="B58" s="93">
        <f t="shared" si="100"/>
        <v>1.6555414270262765</v>
      </c>
      <c r="C58" s="93">
        <f t="shared" si="101"/>
        <v>0.98475065507980331</v>
      </c>
      <c r="D58" s="93">
        <f t="shared" si="101"/>
        <v>0.97447103277219804</v>
      </c>
      <c r="E58" s="93">
        <f t="shared" ref="E58:L58" si="112">+E21/E$33*100</f>
        <v>0.92795313143779545</v>
      </c>
      <c r="F58" s="93">
        <f t="shared" si="112"/>
        <v>0.9236619015285179</v>
      </c>
      <c r="G58" s="93">
        <f t="shared" si="112"/>
        <v>0.94330293844307622</v>
      </c>
      <c r="H58" s="93">
        <f t="shared" si="112"/>
        <v>0.85774666953263767</v>
      </c>
      <c r="I58" s="93">
        <f t="shared" si="112"/>
        <v>0.79569783097376812</v>
      </c>
      <c r="J58" s="93">
        <f t="shared" si="112"/>
        <v>0.75677426269242631</v>
      </c>
      <c r="K58" s="93">
        <f t="shared" si="112"/>
        <v>1.0476658991205323</v>
      </c>
      <c r="L58" s="93">
        <f t="shared" si="112"/>
        <v>0.77177656191805899</v>
      </c>
      <c r="M58" s="93">
        <f t="shared" ref="M58:W58" si="113">+M21/M$33*100</f>
        <v>1.0173646502784341</v>
      </c>
      <c r="N58" s="93">
        <f t="shared" si="113"/>
        <v>1.1192271151265551</v>
      </c>
      <c r="O58" s="93">
        <f t="shared" si="113"/>
        <v>1.1665737488923187</v>
      </c>
      <c r="P58" s="93">
        <f t="shared" si="113"/>
        <v>1.2301986202585131</v>
      </c>
      <c r="Q58" s="93">
        <f t="shared" si="113"/>
        <v>1.2840100100710345</v>
      </c>
      <c r="R58" s="93">
        <f t="shared" si="113"/>
        <v>1.3343308507677281</v>
      </c>
      <c r="S58" s="93">
        <f t="shared" si="113"/>
        <v>1.0218964163624857</v>
      </c>
      <c r="T58" s="93">
        <f t="shared" si="113"/>
        <v>0.96558933856654372</v>
      </c>
      <c r="U58" s="26">
        <f t="shared" si="113"/>
        <v>0.81145918982841114</v>
      </c>
      <c r="V58" s="26">
        <f t="shared" si="113"/>
        <v>0.78247036275182058</v>
      </c>
      <c r="W58" s="26">
        <f t="shared" si="113"/>
        <v>0.73816294220191736</v>
      </c>
      <c r="X58" s="26">
        <f t="shared" si="96"/>
        <v>0.65902005206531911</v>
      </c>
      <c r="Y58" s="26">
        <f t="shared" si="96"/>
        <v>0.66516665107821527</v>
      </c>
      <c r="Z58" s="26">
        <f t="shared" si="96"/>
        <v>0.64554160111726655</v>
      </c>
      <c r="AA58" s="26">
        <f t="shared" si="96"/>
        <v>0.90146533655965244</v>
      </c>
      <c r="AB58" s="26">
        <f t="shared" si="96"/>
        <v>0.90684140077753139</v>
      </c>
      <c r="AC58" s="26">
        <f t="shared" ref="AC58:AD58" si="114">+AC21/AC$33*100</f>
        <v>0.60391624649993247</v>
      </c>
      <c r="AD58" s="26">
        <f t="shared" si="114"/>
        <v>0.63251671536151299</v>
      </c>
      <c r="AE58" s="26">
        <f t="shared" ref="AE58" si="115">+AE21/AE$33*100</f>
        <v>0.69472209345081071</v>
      </c>
      <c r="AF58" s="26">
        <f t="shared" ref="AF58" si="116">+AF21/AF$33*100</f>
        <v>0.6621483966378241</v>
      </c>
    </row>
    <row r="59" spans="1:32" ht="15" customHeight="1" x14ac:dyDescent="0.15">
      <c r="A59" s="4" t="s">
        <v>128</v>
      </c>
      <c r="B59" s="93">
        <f t="shared" si="100"/>
        <v>0.19884953851147322</v>
      </c>
      <c r="C59" s="93">
        <f t="shared" si="101"/>
        <v>0.20521035546171143</v>
      </c>
      <c r="D59" s="93">
        <f t="shared" si="101"/>
        <v>0.17159925644050197</v>
      </c>
      <c r="E59" s="93">
        <f t="shared" ref="E59:L59" si="117">+E22/E$33*100</f>
        <v>0.17041779470170018</v>
      </c>
      <c r="F59" s="93">
        <f t="shared" si="117"/>
        <v>0.16667909388106025</v>
      </c>
      <c r="G59" s="93">
        <f t="shared" si="117"/>
        <v>0.18325516481540374</v>
      </c>
      <c r="H59" s="93">
        <f t="shared" si="117"/>
        <v>0.1822781063599388</v>
      </c>
      <c r="I59" s="93">
        <f t="shared" si="117"/>
        <v>0.18073920875198032</v>
      </c>
      <c r="J59" s="93">
        <f t="shared" si="117"/>
        <v>0.16661932010968175</v>
      </c>
      <c r="K59" s="93">
        <f t="shared" si="117"/>
        <v>0.15731896892640021</v>
      </c>
      <c r="L59" s="93">
        <f t="shared" si="117"/>
        <v>0.1539159420774841</v>
      </c>
      <c r="M59" s="93">
        <f t="shared" ref="M59:W59" si="118">+M22/M$33*100</f>
        <v>0.16006073811080571</v>
      </c>
      <c r="N59" s="93">
        <f t="shared" si="118"/>
        <v>0.17328133822567793</v>
      </c>
      <c r="O59" s="93">
        <f t="shared" si="118"/>
        <v>0.17346364297427877</v>
      </c>
      <c r="P59" s="93">
        <f t="shared" si="118"/>
        <v>0.18452580430407367</v>
      </c>
      <c r="Q59" s="93">
        <f t="shared" si="118"/>
        <v>0.18805967623501696</v>
      </c>
      <c r="R59" s="93">
        <f t="shared" si="118"/>
        <v>0.19154816715035625</v>
      </c>
      <c r="S59" s="93">
        <f t="shared" si="118"/>
        <v>0.18321858112777617</v>
      </c>
      <c r="T59" s="93">
        <f t="shared" si="118"/>
        <v>0.17955052842933791</v>
      </c>
      <c r="U59" s="26">
        <f t="shared" si="118"/>
        <v>0.53783074882290249</v>
      </c>
      <c r="V59" s="26">
        <f t="shared" si="118"/>
        <v>0.52007776932526362</v>
      </c>
      <c r="W59" s="26">
        <f t="shared" si="118"/>
        <v>0.49782686795653874</v>
      </c>
      <c r="X59" s="26">
        <f t="shared" si="96"/>
        <v>0.47736951769117669</v>
      </c>
      <c r="Y59" s="26">
        <f t="shared" si="96"/>
        <v>0.47067475628044531</v>
      </c>
      <c r="Z59" s="26">
        <f t="shared" si="96"/>
        <v>0.56017142966196876</v>
      </c>
      <c r="AA59" s="26">
        <f t="shared" si="96"/>
        <v>0.5180850776745316</v>
      </c>
      <c r="AB59" s="26">
        <f t="shared" si="96"/>
        <v>0.53530308929777193</v>
      </c>
      <c r="AC59" s="26">
        <f t="shared" ref="AC59:AD59" si="119">+AC22/AC$33*100</f>
        <v>0.49062367576788446</v>
      </c>
      <c r="AD59" s="26">
        <f t="shared" si="119"/>
        <v>0.53093569968069854</v>
      </c>
      <c r="AE59" s="26">
        <f t="shared" ref="AE59" si="120">+AE22/AE$33*100</f>
        <v>0.53692758680380492</v>
      </c>
      <c r="AF59" s="26">
        <f t="shared" ref="AF59" si="121">+AF22/AF$33*100</f>
        <v>0.46557580066473331</v>
      </c>
    </row>
    <row r="60" spans="1:32" ht="15" customHeight="1" x14ac:dyDescent="0.15">
      <c r="A60" s="3" t="s">
        <v>129</v>
      </c>
      <c r="B60" s="93">
        <f t="shared" si="100"/>
        <v>8.7738635862616299</v>
      </c>
      <c r="C60" s="93">
        <f t="shared" si="101"/>
        <v>6.9151551532482607</v>
      </c>
      <c r="D60" s="93">
        <f t="shared" si="101"/>
        <v>5.1764388053159278</v>
      </c>
      <c r="E60" s="93">
        <f t="shared" ref="E60:L60" si="122">+E23/E$33*100</f>
        <v>5.7935314912262541</v>
      </c>
      <c r="F60" s="93">
        <f t="shared" si="122"/>
        <v>5.2405710165299606</v>
      </c>
      <c r="G60" s="93">
        <f t="shared" si="122"/>
        <v>6.5803781020685115</v>
      </c>
      <c r="H60" s="93">
        <f t="shared" si="122"/>
        <v>5.1232577898935627</v>
      </c>
      <c r="I60" s="93">
        <f t="shared" si="122"/>
        <v>5.1625266247319717</v>
      </c>
      <c r="J60" s="93">
        <f t="shared" si="122"/>
        <v>4.2151883074752492</v>
      </c>
      <c r="K60" s="93">
        <f t="shared" si="122"/>
        <v>6.5136151357068321</v>
      </c>
      <c r="L60" s="93">
        <f t="shared" si="122"/>
        <v>8.5440420704814422</v>
      </c>
      <c r="M60" s="93">
        <f t="shared" ref="M60:W60" si="123">+M23/M$33*100</f>
        <v>4.8539364467590396</v>
      </c>
      <c r="N60" s="93">
        <f t="shared" si="123"/>
        <v>4.9186874624107162</v>
      </c>
      <c r="O60" s="93">
        <f t="shared" si="123"/>
        <v>5.0663210892923365</v>
      </c>
      <c r="P60" s="93">
        <f t="shared" si="123"/>
        <v>4.841557399036974</v>
      </c>
      <c r="Q60" s="93">
        <f t="shared" si="123"/>
        <v>4.8437332777084539</v>
      </c>
      <c r="R60" s="93">
        <f t="shared" si="123"/>
        <v>4.9261062958832902</v>
      </c>
      <c r="S60" s="93">
        <f t="shared" si="123"/>
        <v>5.0133139231992141</v>
      </c>
      <c r="T60" s="93">
        <f t="shared" si="123"/>
        <v>5.6131492299897552</v>
      </c>
      <c r="U60" s="26">
        <f t="shared" si="123"/>
        <v>10.196087981203732</v>
      </c>
      <c r="V60" s="26">
        <f t="shared" si="123"/>
        <v>9.2630604384892905</v>
      </c>
      <c r="W60" s="26">
        <f t="shared" si="123"/>
        <v>12.66862432410019</v>
      </c>
      <c r="X60" s="26">
        <f t="shared" si="96"/>
        <v>11.72935458605218</v>
      </c>
      <c r="Y60" s="26">
        <f t="shared" si="96"/>
        <v>9.8087251244715947</v>
      </c>
      <c r="Z60" s="26">
        <f t="shared" si="96"/>
        <v>12.326545819351123</v>
      </c>
      <c r="AA60" s="26">
        <f t="shared" si="96"/>
        <v>12.283526282806658</v>
      </c>
      <c r="AB60" s="26">
        <f t="shared" si="96"/>
        <v>12.728154042092029</v>
      </c>
      <c r="AC60" s="26">
        <f t="shared" ref="AC60:AD60" si="124">+AC23/AC$33*100</f>
        <v>11.413811489883074</v>
      </c>
      <c r="AD60" s="26">
        <f t="shared" si="124"/>
        <v>13.500544876918177</v>
      </c>
      <c r="AE60" s="26">
        <f t="shared" ref="AE60" si="125">+AE23/AE$33*100</f>
        <v>12.83961213027484</v>
      </c>
      <c r="AF60" s="26">
        <f t="shared" ref="AF60" si="126">+AF23/AF$33*100</f>
        <v>12.411336393281132</v>
      </c>
    </row>
    <row r="61" spans="1:32" ht="15" customHeight="1" x14ac:dyDescent="0.15">
      <c r="A61" s="3" t="s">
        <v>130</v>
      </c>
      <c r="B61" s="93">
        <f t="shared" si="100"/>
        <v>3.4320482886134895</v>
      </c>
      <c r="C61" s="93">
        <f t="shared" si="101"/>
        <v>2.9472213852708613</v>
      </c>
      <c r="D61" s="93">
        <f t="shared" si="101"/>
        <v>4.0358942217563438</v>
      </c>
      <c r="E61" s="93">
        <f t="shared" ref="E61:L61" si="127">+E24/E$33*100</f>
        <v>4.3759079937312917</v>
      </c>
      <c r="F61" s="93">
        <f t="shared" si="127"/>
        <v>7.3780518922235485</v>
      </c>
      <c r="G61" s="93">
        <f t="shared" si="127"/>
        <v>3.7922892695816843</v>
      </c>
      <c r="H61" s="93">
        <f t="shared" si="127"/>
        <v>4.1539444375369667</v>
      </c>
      <c r="I61" s="93">
        <f t="shared" si="127"/>
        <v>5.454106889238961</v>
      </c>
      <c r="J61" s="93">
        <f t="shared" si="127"/>
        <v>5.2536956444755614</v>
      </c>
      <c r="K61" s="93">
        <f t="shared" si="127"/>
        <v>4.1830704545447057</v>
      </c>
      <c r="L61" s="93">
        <f t="shared" si="127"/>
        <v>4.121178826193411</v>
      </c>
      <c r="M61" s="93">
        <f t="shared" ref="M61:W61" si="128">+M24/M$33*100</f>
        <v>3.5417309021996761</v>
      </c>
      <c r="N61" s="93">
        <f t="shared" si="128"/>
        <v>3.5474378160107385</v>
      </c>
      <c r="O61" s="93">
        <f t="shared" si="128"/>
        <v>4.6963082589648524</v>
      </c>
      <c r="P61" s="93">
        <f t="shared" si="128"/>
        <v>5.1942101053171639</v>
      </c>
      <c r="Q61" s="93">
        <f t="shared" si="128"/>
        <v>5.1294905221923699</v>
      </c>
      <c r="R61" s="93">
        <f t="shared" si="128"/>
        <v>4.2361492517732824</v>
      </c>
      <c r="S61" s="93">
        <f t="shared" si="128"/>
        <v>4.5187947772824204</v>
      </c>
      <c r="T61" s="93">
        <f t="shared" si="128"/>
        <v>7.0218272686998127</v>
      </c>
      <c r="U61" s="26">
        <f t="shared" si="128"/>
        <v>4.5525311638109898</v>
      </c>
      <c r="V61" s="26">
        <f t="shared" si="128"/>
        <v>4.5046786218176704</v>
      </c>
      <c r="W61" s="26">
        <f t="shared" si="128"/>
        <v>5.5068782234065603</v>
      </c>
      <c r="X61" s="26">
        <f t="shared" si="96"/>
        <v>5.1933955560930869</v>
      </c>
      <c r="Y61" s="26">
        <f t="shared" si="96"/>
        <v>4.9887720327648672</v>
      </c>
      <c r="Z61" s="26">
        <f t="shared" si="96"/>
        <v>4.7580760706307066</v>
      </c>
      <c r="AA61" s="26">
        <f t="shared" si="96"/>
        <v>5.9838504139343396</v>
      </c>
      <c r="AB61" s="26">
        <f t="shared" si="96"/>
        <v>5.2926184055984784</v>
      </c>
      <c r="AC61" s="26">
        <f t="shared" ref="AC61:AD61" si="129">+AC24/AC$33*100</f>
        <v>5.9643165476543167</v>
      </c>
      <c r="AD61" s="26">
        <f t="shared" si="129"/>
        <v>5.5176986293635366</v>
      </c>
      <c r="AE61" s="26">
        <f t="shared" ref="AE61" si="130">+AE24/AE$33*100</f>
        <v>6.0352339836243694</v>
      </c>
      <c r="AF61" s="26">
        <f t="shared" ref="AF61" si="131">+AF24/AF$33*100</f>
        <v>5.7298128088110962</v>
      </c>
    </row>
    <row r="62" spans="1:32" ht="15" customHeight="1" x14ac:dyDescent="0.15">
      <c r="A62" s="3" t="s">
        <v>131</v>
      </c>
      <c r="B62" s="93">
        <f t="shared" si="100"/>
        <v>0.65972245022781273</v>
      </c>
      <c r="C62" s="93">
        <f t="shared" si="101"/>
        <v>1.583860141345766</v>
      </c>
      <c r="D62" s="93">
        <f t="shared" si="101"/>
        <v>1.7741243133824018</v>
      </c>
      <c r="E62" s="93">
        <f t="shared" ref="E62:L62" si="132">+E25/E$33*100</f>
        <v>1.217713426736829</v>
      </c>
      <c r="F62" s="93">
        <f t="shared" si="132"/>
        <v>0.68959642143287103</v>
      </c>
      <c r="G62" s="93">
        <f t="shared" si="132"/>
        <v>0.61225975607924732</v>
      </c>
      <c r="H62" s="93">
        <f t="shared" si="132"/>
        <v>0.47024406888453935</v>
      </c>
      <c r="I62" s="93">
        <f t="shared" si="132"/>
        <v>0.4226691214074525</v>
      </c>
      <c r="J62" s="93">
        <f t="shared" si="132"/>
        <v>0.38093776135182456</v>
      </c>
      <c r="K62" s="93">
        <f t="shared" si="132"/>
        <v>0.29424577479188829</v>
      </c>
      <c r="L62" s="93">
        <f t="shared" si="132"/>
        <v>0.44339528516620158</v>
      </c>
      <c r="M62" s="93">
        <f t="shared" ref="M62:W62" si="133">+M25/M$33*100</f>
        <v>3.7270139795179076</v>
      </c>
      <c r="N62" s="93">
        <f t="shared" si="133"/>
        <v>0.38347873857623005</v>
      </c>
      <c r="O62" s="93">
        <f t="shared" si="133"/>
        <v>1.2888366831698501</v>
      </c>
      <c r="P62" s="93">
        <f t="shared" si="133"/>
        <v>0.56054902748057855</v>
      </c>
      <c r="Q62" s="93">
        <f t="shared" si="133"/>
        <v>0.4811311393014171</v>
      </c>
      <c r="R62" s="93">
        <f t="shared" si="133"/>
        <v>0.73947598423591532</v>
      </c>
      <c r="S62" s="93">
        <f t="shared" si="133"/>
        <v>0.39023700657903942</v>
      </c>
      <c r="T62" s="93">
        <f t="shared" si="133"/>
        <v>0.39219503028124064</v>
      </c>
      <c r="U62" s="26">
        <f t="shared" si="133"/>
        <v>0.36505752132342795</v>
      </c>
      <c r="V62" s="26">
        <f t="shared" si="133"/>
        <v>0.52695832845749202</v>
      </c>
      <c r="W62" s="26">
        <f t="shared" si="133"/>
        <v>0.14447673824676852</v>
      </c>
      <c r="X62" s="26">
        <f t="shared" si="96"/>
        <v>0.2966128949235618</v>
      </c>
      <c r="Y62" s="26">
        <f t="shared" si="96"/>
        <v>0.40051343544846912</v>
      </c>
      <c r="Z62" s="26">
        <f t="shared" si="96"/>
        <v>0.36200644256961056</v>
      </c>
      <c r="AA62" s="26">
        <f t="shared" si="96"/>
        <v>0.16613744239251349</v>
      </c>
      <c r="AB62" s="26">
        <f t="shared" si="96"/>
        <v>0.25189736091001375</v>
      </c>
      <c r="AC62" s="26">
        <f t="shared" ref="AC62:AD62" si="134">+AC25/AC$33*100</f>
        <v>0.60010090863142862</v>
      </c>
      <c r="AD62" s="26">
        <f t="shared" si="134"/>
        <v>0.17922187920242763</v>
      </c>
      <c r="AE62" s="26">
        <f t="shared" ref="AE62" si="135">+AE25/AE$33*100</f>
        <v>0.25171432599599997</v>
      </c>
      <c r="AF62" s="26">
        <f t="shared" ref="AF62" si="136">+AF25/AF$33*100</f>
        <v>0.23241443667515552</v>
      </c>
    </row>
    <row r="63" spans="1:32" ht="15" customHeight="1" x14ac:dyDescent="0.15">
      <c r="A63" s="3" t="s">
        <v>132</v>
      </c>
      <c r="B63" s="93">
        <f t="shared" si="100"/>
        <v>3.1812642881331926E-2</v>
      </c>
      <c r="C63" s="93">
        <f t="shared" si="101"/>
        <v>6.2217521845561743E-2</v>
      </c>
      <c r="D63" s="93">
        <f t="shared" si="101"/>
        <v>0.13669286848037668</v>
      </c>
      <c r="E63" s="93">
        <f t="shared" ref="E63:L63" si="137">+E26/E$33*100</f>
        <v>5.6260335748378729E-2</v>
      </c>
      <c r="F63" s="93">
        <f t="shared" si="137"/>
        <v>1.5633288639481806E-2</v>
      </c>
      <c r="G63" s="93">
        <f t="shared" si="137"/>
        <v>9.6376051368625468E-2</v>
      </c>
      <c r="H63" s="93">
        <f t="shared" si="137"/>
        <v>4.0355300422523853E-2</v>
      </c>
      <c r="I63" s="93">
        <f t="shared" si="137"/>
        <v>7.8777895603715634E-2</v>
      </c>
      <c r="J63" s="93">
        <f t="shared" si="137"/>
        <v>8.9910097702389377E-2</v>
      </c>
      <c r="K63" s="93">
        <f t="shared" si="137"/>
        <v>0.22604908673205462</v>
      </c>
      <c r="L63" s="93">
        <f t="shared" si="137"/>
        <v>0.12892636860132134</v>
      </c>
      <c r="M63" s="93">
        <f t="shared" ref="M63:W63" si="138">+M26/M$33*100</f>
        <v>0.42707454872478667</v>
      </c>
      <c r="N63" s="93">
        <f t="shared" si="138"/>
        <v>1.3523605504120963E-3</v>
      </c>
      <c r="O63" s="93">
        <f t="shared" si="138"/>
        <v>3.5292993862767304E-2</v>
      </c>
      <c r="P63" s="93">
        <f t="shared" si="138"/>
        <v>1.7342324796909237E-3</v>
      </c>
      <c r="Q63" s="93">
        <f t="shared" si="138"/>
        <v>0</v>
      </c>
      <c r="R63" s="93">
        <f t="shared" si="138"/>
        <v>1.0637034253023134E-2</v>
      </c>
      <c r="S63" s="93">
        <f t="shared" si="138"/>
        <v>0</v>
      </c>
      <c r="T63" s="93">
        <f t="shared" si="138"/>
        <v>2.6142029339447689E-2</v>
      </c>
      <c r="U63" s="26">
        <f t="shared" si="138"/>
        <v>0.16547642985837832</v>
      </c>
      <c r="V63" s="26">
        <f t="shared" si="138"/>
        <v>3.5163078438184038E-3</v>
      </c>
      <c r="W63" s="26">
        <f t="shared" si="138"/>
        <v>2.3132598285028786E-2</v>
      </c>
      <c r="X63" s="26">
        <f t="shared" si="96"/>
        <v>0.10553780904218822</v>
      </c>
      <c r="Y63" s="26">
        <f t="shared" si="96"/>
        <v>0.13507169127294111</v>
      </c>
      <c r="Z63" s="26">
        <f t="shared" si="96"/>
        <v>7.1153677987165556E-3</v>
      </c>
      <c r="AA63" s="26">
        <f t="shared" si="96"/>
        <v>1.0320622955440215E-2</v>
      </c>
      <c r="AB63" s="26">
        <f t="shared" si="96"/>
        <v>7.5081063262200431E-2</v>
      </c>
      <c r="AC63" s="26">
        <f t="shared" ref="AC63:AD63" si="139">+AC26/AC$33*100</f>
        <v>0.14390657618164529</v>
      </c>
      <c r="AD63" s="26">
        <f t="shared" si="139"/>
        <v>4.490956383830419E-2</v>
      </c>
      <c r="AE63" s="26">
        <f t="shared" ref="AE63" si="140">+AE26/AE$33*100</f>
        <v>4.1448585098039586E-2</v>
      </c>
      <c r="AF63" s="26">
        <f t="shared" ref="AF63" si="141">+AF26/AF$33*100</f>
        <v>5.5950191045333851E-2</v>
      </c>
    </row>
    <row r="64" spans="1:32" ht="15" customHeight="1" x14ac:dyDescent="0.15">
      <c r="A64" s="3" t="s">
        <v>133</v>
      </c>
      <c r="B64" s="93">
        <f t="shared" si="100"/>
        <v>3.6075279055390821</v>
      </c>
      <c r="C64" s="93">
        <f t="shared" si="101"/>
        <v>2.6160771094553832</v>
      </c>
      <c r="D64" s="93">
        <f t="shared" si="101"/>
        <v>4.0395393649158198</v>
      </c>
      <c r="E64" s="93">
        <f t="shared" ref="E64:L64" si="142">+E27/E$33*100</f>
        <v>5.0240795892604169</v>
      </c>
      <c r="F64" s="93">
        <f t="shared" si="142"/>
        <v>5.7410458243603699</v>
      </c>
      <c r="G64" s="93">
        <f t="shared" si="142"/>
        <v>2.2163108197990247</v>
      </c>
      <c r="H64" s="93">
        <f t="shared" si="142"/>
        <v>1.7316092544937509</v>
      </c>
      <c r="I64" s="93">
        <f t="shared" si="142"/>
        <v>2.9846140235985787</v>
      </c>
      <c r="J64" s="93">
        <f t="shared" si="142"/>
        <v>5.5065059785363317</v>
      </c>
      <c r="K64" s="93">
        <f t="shared" si="142"/>
        <v>1.4537178900812031</v>
      </c>
      <c r="L64" s="93">
        <f t="shared" si="142"/>
        <v>0.15354721805471122</v>
      </c>
      <c r="M64" s="93">
        <f t="shared" ref="M64:W64" si="143">+M27/M$33*100</f>
        <v>0.45554553816495852</v>
      </c>
      <c r="N64" s="93">
        <f t="shared" si="143"/>
        <v>0.31605680333543501</v>
      </c>
      <c r="O64" s="93">
        <f t="shared" si="143"/>
        <v>1.3198092746191672</v>
      </c>
      <c r="P64" s="93">
        <f t="shared" si="143"/>
        <v>1.0937838934060249</v>
      </c>
      <c r="Q64" s="93">
        <f t="shared" si="143"/>
        <v>0.76006272384969487</v>
      </c>
      <c r="R64" s="93">
        <f t="shared" si="143"/>
        <v>0.68424495671613483</v>
      </c>
      <c r="S64" s="93">
        <f t="shared" si="143"/>
        <v>2.2977569319975673</v>
      </c>
      <c r="T64" s="93">
        <f t="shared" si="143"/>
        <v>2.2535823078904191</v>
      </c>
      <c r="U64" s="26">
        <f t="shared" si="143"/>
        <v>3.4589997175689327</v>
      </c>
      <c r="V64" s="26">
        <f t="shared" si="143"/>
        <v>2.2113584853038288</v>
      </c>
      <c r="W64" s="26">
        <f t="shared" si="143"/>
        <v>0.71129957880063666</v>
      </c>
      <c r="X64" s="26">
        <f t="shared" si="96"/>
        <v>0.22165751872456219</v>
      </c>
      <c r="Y64" s="26">
        <f t="shared" si="96"/>
        <v>0.46011378968975009</v>
      </c>
      <c r="Z64" s="26">
        <f t="shared" si="96"/>
        <v>2.3300066567712352</v>
      </c>
      <c r="AA64" s="26">
        <f t="shared" si="96"/>
        <v>1.402426335879007</v>
      </c>
      <c r="AB64" s="26">
        <f t="shared" si="96"/>
        <v>1.3576033460826393</v>
      </c>
      <c r="AC64" s="26">
        <f t="shared" ref="AC64:AD64" si="144">+AC27/AC$33*100</f>
        <v>9.7480637506160157</v>
      </c>
      <c r="AD64" s="26">
        <f t="shared" si="144"/>
        <v>3.0150653455120304</v>
      </c>
      <c r="AE64" s="26">
        <f t="shared" ref="AE64" si="145">+AE27/AE$33*100</f>
        <v>3.0298971794062197</v>
      </c>
      <c r="AF64" s="26">
        <f t="shared" ref="AF64" si="146">+AF27/AF$33*100</f>
        <v>2.2687196924238684</v>
      </c>
    </row>
    <row r="65" spans="1:32" ht="15" customHeight="1" x14ac:dyDescent="0.15">
      <c r="A65" s="3" t="s">
        <v>134</v>
      </c>
      <c r="B65" s="93">
        <f t="shared" si="100"/>
        <v>4.6023912131909075</v>
      </c>
      <c r="C65" s="93">
        <f t="shared" si="101"/>
        <v>3.3953176337409472</v>
      </c>
      <c r="D65" s="93">
        <f t="shared" si="101"/>
        <v>4.9348113781321157</v>
      </c>
      <c r="E65" s="93">
        <f t="shared" ref="E65:L65" si="147">+E28/E$33*100</f>
        <v>3.3074545321139577</v>
      </c>
      <c r="F65" s="93">
        <f t="shared" si="147"/>
        <v>3.4799178421414343</v>
      </c>
      <c r="G65" s="93">
        <f t="shared" si="147"/>
        <v>3.8810921022392129</v>
      </c>
      <c r="H65" s="93">
        <f t="shared" si="147"/>
        <v>5.2526161123433086</v>
      </c>
      <c r="I65" s="93">
        <f t="shared" si="147"/>
        <v>4.0947276362605614</v>
      </c>
      <c r="J65" s="93">
        <f t="shared" si="147"/>
        <v>4.6093706246360284</v>
      </c>
      <c r="K65" s="93">
        <f t="shared" si="147"/>
        <v>5.1912658452507134</v>
      </c>
      <c r="L65" s="93">
        <f t="shared" si="147"/>
        <v>3.3389354596625216</v>
      </c>
      <c r="M65" s="93">
        <f t="shared" ref="M65:W65" si="148">+M28/M$33*100</f>
        <v>2.7297916078239792</v>
      </c>
      <c r="N65" s="93">
        <f t="shared" si="148"/>
        <v>4.4071604651187171</v>
      </c>
      <c r="O65" s="93">
        <f t="shared" si="148"/>
        <v>4.2879120279729097</v>
      </c>
      <c r="P65" s="93">
        <f t="shared" si="148"/>
        <v>5.5743816125850891</v>
      </c>
      <c r="Q65" s="93">
        <f t="shared" si="148"/>
        <v>7.1622060377139665</v>
      </c>
      <c r="R65" s="93">
        <f t="shared" si="148"/>
        <v>8.327542650075257</v>
      </c>
      <c r="S65" s="93">
        <f t="shared" si="148"/>
        <v>7.8777344814522792</v>
      </c>
      <c r="T65" s="93">
        <f t="shared" si="148"/>
        <v>7.457505094466212</v>
      </c>
      <c r="U65" s="26">
        <f t="shared" si="148"/>
        <v>7.0558974403769144</v>
      </c>
      <c r="V65" s="26">
        <f t="shared" si="148"/>
        <v>11.794700715001602</v>
      </c>
      <c r="W65" s="26">
        <f t="shared" si="148"/>
        <v>6.3856295007763366</v>
      </c>
      <c r="X65" s="26">
        <f t="shared" si="96"/>
        <v>7.7460933472819056</v>
      </c>
      <c r="Y65" s="26">
        <f t="shared" si="96"/>
        <v>10.403269741410185</v>
      </c>
      <c r="Z65" s="26">
        <f t="shared" si="96"/>
        <v>7.1076599583389228</v>
      </c>
      <c r="AA65" s="26">
        <f t="shared" si="96"/>
        <v>6.7861604104261675</v>
      </c>
      <c r="AB65" s="26">
        <f t="shared" si="96"/>
        <v>6.8763733999245495</v>
      </c>
      <c r="AC65" s="26">
        <f t="shared" ref="AC65:AD65" si="149">+AC28/AC$33*100</f>
        <v>5.6473059619869499</v>
      </c>
      <c r="AD65" s="26">
        <f t="shared" si="149"/>
        <v>5.1569810437522445</v>
      </c>
      <c r="AE65" s="26">
        <f t="shared" ref="AE65" si="150">+AE28/AE$33*100</f>
        <v>5.8456467797687681</v>
      </c>
      <c r="AF65" s="26">
        <f t="shared" ref="AF65" si="151">+AF28/AF$33*100</f>
        <v>6.3916704373158053</v>
      </c>
    </row>
    <row r="66" spans="1:32" ht="15" customHeight="1" x14ac:dyDescent="0.15">
      <c r="A66" s="3" t="s">
        <v>135</v>
      </c>
      <c r="B66" s="93">
        <f t="shared" si="100"/>
        <v>6.7027819704748648</v>
      </c>
      <c r="C66" s="93">
        <f t="shared" si="101"/>
        <v>9.5129742481111474</v>
      </c>
      <c r="D66" s="93">
        <f t="shared" si="101"/>
        <v>8.4176172585599041</v>
      </c>
      <c r="E66" s="93">
        <f t="shared" ref="E66:L66" si="152">+E29/E$33*100</f>
        <v>6.9346771295639558</v>
      </c>
      <c r="F66" s="93">
        <f t="shared" si="152"/>
        <v>8.3100745882878577</v>
      </c>
      <c r="G66" s="93">
        <f t="shared" si="152"/>
        <v>9.282294959000259</v>
      </c>
      <c r="H66" s="93">
        <f t="shared" si="152"/>
        <v>9.0328878458482702</v>
      </c>
      <c r="I66" s="93">
        <f t="shared" si="152"/>
        <v>10.167649871749015</v>
      </c>
      <c r="J66" s="93">
        <f t="shared" si="152"/>
        <v>9.9772315321517446</v>
      </c>
      <c r="K66" s="93">
        <f t="shared" si="152"/>
        <v>10.25440647544198</v>
      </c>
      <c r="L66" s="93">
        <f t="shared" si="152"/>
        <v>9.2274333151759986</v>
      </c>
      <c r="M66" s="93">
        <f t="shared" ref="M66:W66" si="153">+M29/M$33*100</f>
        <v>11.311754810518106</v>
      </c>
      <c r="N66" s="93">
        <f t="shared" si="153"/>
        <v>11.009553717299372</v>
      </c>
      <c r="O66" s="93">
        <f t="shared" si="153"/>
        <v>9.2176590641288865</v>
      </c>
      <c r="P66" s="93">
        <f t="shared" si="153"/>
        <v>8.890216771429337</v>
      </c>
      <c r="Q66" s="93">
        <f t="shared" si="153"/>
        <v>8.679347029331538</v>
      </c>
      <c r="R66" s="93">
        <f t="shared" si="153"/>
        <v>8.1105790624163436</v>
      </c>
      <c r="S66" s="93">
        <f t="shared" si="153"/>
        <v>7.7540942027566269</v>
      </c>
      <c r="T66" s="93">
        <f t="shared" si="153"/>
        <v>7.0814236167297029</v>
      </c>
      <c r="U66" s="26">
        <f t="shared" si="153"/>
        <v>10.58095361704259</v>
      </c>
      <c r="V66" s="26">
        <f t="shared" si="153"/>
        <v>11.075473207920043</v>
      </c>
      <c r="W66" s="26">
        <f t="shared" si="153"/>
        <v>11.021449797578947</v>
      </c>
      <c r="X66" s="26">
        <f t="shared" si="96"/>
        <v>10.633383436782882</v>
      </c>
      <c r="Y66" s="26">
        <f t="shared" si="96"/>
        <v>9.3274687285674176</v>
      </c>
      <c r="Z66" s="26">
        <f t="shared" si="96"/>
        <v>8.5670794320580637</v>
      </c>
      <c r="AA66" s="26">
        <f t="shared" si="96"/>
        <v>9.0133220592071535</v>
      </c>
      <c r="AB66" s="26">
        <f t="shared" si="96"/>
        <v>8.4876092625697499</v>
      </c>
      <c r="AC66" s="26">
        <f t="shared" ref="AC66:AD66" si="154">+AC29/AC$33*100</f>
        <v>7.5328852243446338</v>
      </c>
      <c r="AD66" s="26">
        <f t="shared" si="154"/>
        <v>7.6091914710454231</v>
      </c>
      <c r="AE66" s="26">
        <f t="shared" ref="AE66" si="155">+AE29/AE$33*100</f>
        <v>7.415562492811957</v>
      </c>
      <c r="AF66" s="26">
        <f t="shared" ref="AF66" si="156">+AF29/AF$33*100</f>
        <v>6.2969360454690939</v>
      </c>
    </row>
    <row r="67" spans="1:32" ht="15" customHeight="1" x14ac:dyDescent="0.15">
      <c r="A67" s="3" t="s">
        <v>136</v>
      </c>
      <c r="B67" s="93">
        <f t="shared" si="100"/>
        <v>4.8148956807975933</v>
      </c>
      <c r="C67" s="93">
        <f t="shared" si="101"/>
        <v>4.3818443162625229</v>
      </c>
      <c r="D67" s="93">
        <f t="shared" si="101"/>
        <v>4.4178720872044162</v>
      </c>
      <c r="E67" s="93">
        <f t="shared" ref="E67:L67" si="157">+E30/E$33*100</f>
        <v>8.2490325081039781</v>
      </c>
      <c r="F67" s="93">
        <f t="shared" si="157"/>
        <v>6.7853325927007688</v>
      </c>
      <c r="G67" s="93">
        <f t="shared" si="157"/>
        <v>9.1528735175528926</v>
      </c>
      <c r="H67" s="93">
        <f t="shared" si="157"/>
        <v>12.573793066542871</v>
      </c>
      <c r="I67" s="93">
        <f t="shared" si="157"/>
        <v>9.1643582373114523</v>
      </c>
      <c r="J67" s="93">
        <f t="shared" si="157"/>
        <v>10.078966568962718</v>
      </c>
      <c r="K67" s="93">
        <f t="shared" si="157"/>
        <v>9.0768668970951456</v>
      </c>
      <c r="L67" s="93">
        <f t="shared" si="157"/>
        <v>12.177188315104733</v>
      </c>
      <c r="M67" s="93">
        <f t="shared" ref="M67:W67" si="158">+M30/M$33*100</f>
        <v>6.8969103297790921</v>
      </c>
      <c r="N67" s="93">
        <f t="shared" si="158"/>
        <v>8.2379042928352852</v>
      </c>
      <c r="O67" s="93">
        <f t="shared" si="158"/>
        <v>9.6723771354299846</v>
      </c>
      <c r="P67" s="93">
        <f t="shared" si="158"/>
        <v>10.642291034871322</v>
      </c>
      <c r="Q67" s="93">
        <f t="shared" si="158"/>
        <v>9.0293780581160341</v>
      </c>
      <c r="R67" s="93">
        <f t="shared" si="158"/>
        <v>8.7884240701902421</v>
      </c>
      <c r="S67" s="93">
        <f t="shared" si="158"/>
        <v>4.8152278713559138</v>
      </c>
      <c r="T67" s="93">
        <f t="shared" si="158"/>
        <v>3.6512188236753098</v>
      </c>
      <c r="U67" s="26">
        <f t="shared" si="158"/>
        <v>6.1481564027546423</v>
      </c>
      <c r="V67" s="26">
        <f t="shared" si="158"/>
        <v>5.7774996973124191</v>
      </c>
      <c r="W67" s="26">
        <f t="shared" si="158"/>
        <v>6.2687363150543671</v>
      </c>
      <c r="X67" s="26">
        <f t="shared" si="96"/>
        <v>6.1070146575751707</v>
      </c>
      <c r="Y67" s="26">
        <f t="shared" si="96"/>
        <v>8.1575788357993257</v>
      </c>
      <c r="Z67" s="26">
        <f t="shared" si="96"/>
        <v>7.5682675104843433</v>
      </c>
      <c r="AA67" s="26">
        <f t="shared" si="96"/>
        <v>8.0274177153702926</v>
      </c>
      <c r="AB67" s="26">
        <f t="shared" si="96"/>
        <v>6.3180257477718396</v>
      </c>
      <c r="AC67" s="26">
        <f t="shared" ref="AC67:AD67" si="159">+AC30/AC$33*100</f>
        <v>5.3821441302396433</v>
      </c>
      <c r="AD67" s="26">
        <f t="shared" si="159"/>
        <v>8.296516281149108</v>
      </c>
      <c r="AE67" s="26">
        <f t="shared" ref="AE67" si="160">+AE30/AE$33*100</f>
        <v>7.851866340548967</v>
      </c>
      <c r="AF67" s="26">
        <f t="shared" ref="AF67" si="161">+AF30/AF$33*100</f>
        <v>16.092815748983767</v>
      </c>
    </row>
    <row r="68" spans="1:32" ht="15" customHeight="1" x14ac:dyDescent="0.15">
      <c r="A68" s="3" t="s">
        <v>185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>
        <f t="shared" ref="N68:W68" si="162">+N31/N$33*100</f>
        <v>0.51423509929419964</v>
      </c>
      <c r="O68" s="93">
        <f t="shared" si="162"/>
        <v>0.45876437998490843</v>
      </c>
      <c r="P68" s="93">
        <f t="shared" si="162"/>
        <v>0.44847251924807285</v>
      </c>
      <c r="Q68" s="93">
        <f t="shared" si="162"/>
        <v>0.64149874498842374</v>
      </c>
      <c r="R68" s="93">
        <f t="shared" si="162"/>
        <v>0.54745269622225723</v>
      </c>
      <c r="S68" s="93">
        <f t="shared" si="162"/>
        <v>0.3626809487649682</v>
      </c>
      <c r="T68" s="93">
        <f t="shared" si="162"/>
        <v>0</v>
      </c>
      <c r="U68" s="26">
        <f t="shared" si="162"/>
        <v>0</v>
      </c>
      <c r="V68" s="26">
        <f t="shared" si="162"/>
        <v>0.9006183063041191</v>
      </c>
      <c r="W68" s="26">
        <f t="shared" si="162"/>
        <v>0</v>
      </c>
      <c r="X68" s="26">
        <f t="shared" si="96"/>
        <v>0</v>
      </c>
      <c r="Y68" s="26">
        <f t="shared" si="96"/>
        <v>0</v>
      </c>
      <c r="Z68" s="26">
        <f t="shared" si="96"/>
        <v>0</v>
      </c>
      <c r="AA68" s="26">
        <f t="shared" si="96"/>
        <v>0</v>
      </c>
      <c r="AB68" s="26">
        <f t="shared" si="96"/>
        <v>0</v>
      </c>
      <c r="AC68" s="26">
        <f t="shared" ref="AC68:AD68" si="163">+AC31/AC$33*100</f>
        <v>0</v>
      </c>
      <c r="AD68" s="26">
        <f t="shared" si="163"/>
        <v>0</v>
      </c>
      <c r="AE68" s="26">
        <f t="shared" ref="AE68" si="164">+AE31/AE$33*100</f>
        <v>0</v>
      </c>
      <c r="AF68" s="26">
        <f t="shared" ref="AF68" si="165">+AF31/AF$33*100</f>
        <v>0</v>
      </c>
    </row>
    <row r="69" spans="1:32" ht="15" customHeight="1" x14ac:dyDescent="0.15">
      <c r="A69" s="3" t="s">
        <v>186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>
        <f t="shared" ref="N69:W69" si="166">+N32/N$33*100</f>
        <v>1.3743364093562929</v>
      </c>
      <c r="O69" s="93">
        <f t="shared" si="166"/>
        <v>2.9029952140493869</v>
      </c>
      <c r="P69" s="93">
        <f t="shared" si="166"/>
        <v>5.6633095856786806</v>
      </c>
      <c r="Q69" s="93">
        <f t="shared" si="166"/>
        <v>4.1623072543205843</v>
      </c>
      <c r="R69" s="93">
        <f t="shared" si="166"/>
        <v>3.2035201492021339</v>
      </c>
      <c r="S69" s="93">
        <f t="shared" si="166"/>
        <v>2.1470572270666728</v>
      </c>
      <c r="T69" s="93">
        <f t="shared" si="166"/>
        <v>1.6798582496901711</v>
      </c>
      <c r="U69" s="26">
        <f t="shared" si="166"/>
        <v>2.0053635139001056</v>
      </c>
      <c r="V69" s="26">
        <f t="shared" si="166"/>
        <v>3.4570533048827068</v>
      </c>
      <c r="W69" s="26">
        <f t="shared" si="166"/>
        <v>4.1727695997847221</v>
      </c>
      <c r="X69" s="26">
        <f t="shared" si="96"/>
        <v>4.1439610898629509</v>
      </c>
      <c r="Y69" s="26">
        <f t="shared" si="96"/>
        <v>4.4299356504594121</v>
      </c>
      <c r="Z69" s="26">
        <f t="shared" si="96"/>
        <v>1.4242129300873811</v>
      </c>
      <c r="AA69" s="26">
        <f t="shared" si="96"/>
        <v>2.9984378138989585</v>
      </c>
      <c r="AB69" s="26">
        <f t="shared" si="96"/>
        <v>3.6338338273227606</v>
      </c>
      <c r="AC69" s="26">
        <f t="shared" ref="AC69:AD69" si="167">+AC32/AC$33*100</f>
        <v>2.6284053481353316</v>
      </c>
      <c r="AD69" s="26">
        <f t="shared" si="167"/>
        <v>2.9530223460221059</v>
      </c>
      <c r="AE69" s="26">
        <f t="shared" ref="AE69" si="168">+AE32/AE$33*100</f>
        <v>2.8051815543080667</v>
      </c>
      <c r="AF69" s="26">
        <f t="shared" ref="AF69" si="169">+AF32/AF$33*100</f>
        <v>2.21410596775184</v>
      </c>
    </row>
    <row r="70" spans="1:32" ht="15" customHeight="1" x14ac:dyDescent="0.15">
      <c r="A70" s="3" t="s">
        <v>0</v>
      </c>
      <c r="B70" s="94">
        <f t="shared" ref="B70:P70" si="170">SUM(B41:B67)-B53-B54</f>
        <v>100.00000000000001</v>
      </c>
      <c r="C70" s="94">
        <f t="shared" si="170"/>
        <v>100.00000000000001</v>
      </c>
      <c r="D70" s="94">
        <f t="shared" si="170"/>
        <v>99.999999999999986</v>
      </c>
      <c r="E70" s="94">
        <f t="shared" si="170"/>
        <v>100.00000000000001</v>
      </c>
      <c r="F70" s="94">
        <f t="shared" si="170"/>
        <v>100</v>
      </c>
      <c r="G70" s="94">
        <f t="shared" si="170"/>
        <v>100</v>
      </c>
      <c r="H70" s="94">
        <f t="shared" si="170"/>
        <v>99.999999999999986</v>
      </c>
      <c r="I70" s="94">
        <f t="shared" si="170"/>
        <v>100</v>
      </c>
      <c r="J70" s="94">
        <f t="shared" si="170"/>
        <v>99.999999999999986</v>
      </c>
      <c r="K70" s="94">
        <f t="shared" si="170"/>
        <v>100.00000000000001</v>
      </c>
      <c r="L70" s="94">
        <f t="shared" si="170"/>
        <v>100.00000000000001</v>
      </c>
      <c r="M70" s="94">
        <f t="shared" si="170"/>
        <v>99.999999999999986</v>
      </c>
      <c r="N70" s="94">
        <f t="shared" si="170"/>
        <v>99.999999999999986</v>
      </c>
      <c r="O70" s="94">
        <f t="shared" si="170"/>
        <v>99.999999999999986</v>
      </c>
      <c r="P70" s="94">
        <f t="shared" si="170"/>
        <v>100.00000000000001</v>
      </c>
      <c r="Q70" s="94">
        <f t="shared" ref="Q70:V70" si="171">SUM(Q41:Q67)-Q53-Q54</f>
        <v>100.00000000000001</v>
      </c>
      <c r="R70" s="94">
        <f t="shared" si="171"/>
        <v>99.999999999999986</v>
      </c>
      <c r="S70" s="94">
        <f t="shared" si="171"/>
        <v>100.00000000000001</v>
      </c>
      <c r="T70" s="94">
        <f t="shared" si="171"/>
        <v>100.00000000000003</v>
      </c>
      <c r="U70" s="27">
        <f t="shared" si="171"/>
        <v>99.999999999999972</v>
      </c>
      <c r="V70" s="27">
        <f t="shared" si="171"/>
        <v>100.00000000000001</v>
      </c>
      <c r="W70" s="27">
        <f>SUM(W41:W67)-W53-W54</f>
        <v>100</v>
      </c>
      <c r="X70" s="27">
        <f>SUM(X41:X67)-X53-X54-X55</f>
        <v>99.999999999999972</v>
      </c>
      <c r="Y70" s="27">
        <f t="shared" ref="Y70:AB70" si="172">SUM(Y41:Y67)-Y53-Y54-Y55</f>
        <v>100.00000000000003</v>
      </c>
      <c r="Z70" s="27">
        <f t="shared" si="172"/>
        <v>100.00000000000001</v>
      </c>
      <c r="AA70" s="27">
        <f t="shared" si="172"/>
        <v>100</v>
      </c>
      <c r="AB70" s="27">
        <f t="shared" si="172"/>
        <v>99.999999999999986</v>
      </c>
      <c r="AC70" s="27">
        <f t="shared" ref="AC70:AD70" si="173">SUM(AC41:AC67)-AC53-AC54-AC55</f>
        <v>99.999999999999986</v>
      </c>
      <c r="AD70" s="27">
        <f t="shared" si="173"/>
        <v>99.999999999999986</v>
      </c>
      <c r="AE70" s="27">
        <f t="shared" ref="AE70" si="174">SUM(AE41:AE67)-AE53-AE54-AE55</f>
        <v>100</v>
      </c>
      <c r="AF70" s="27">
        <f t="shared" ref="AF70" si="175">SUM(AF41:AF67)-AF53-AF54-AF55</f>
        <v>100.00000000000003</v>
      </c>
    </row>
    <row r="71" spans="1:32" ht="15" customHeight="1" x14ac:dyDescent="0.15">
      <c r="A71" s="3" t="s">
        <v>1</v>
      </c>
      <c r="B71" s="93">
        <f>+B34/$B$33*100</f>
        <v>64.804112449543013</v>
      </c>
      <c r="C71" s="93">
        <f t="shared" ref="C71:D74" si="176">+C34/C$33*100</f>
        <v>66.701764890505359</v>
      </c>
      <c r="D71" s="93">
        <f t="shared" si="176"/>
        <v>64.99317591920672</v>
      </c>
      <c r="E71" s="93">
        <f t="shared" ref="E71:L71" si="177">+E34/E$33*100</f>
        <v>63.041677876465819</v>
      </c>
      <c r="F71" s="93">
        <f t="shared" si="177"/>
        <v>60.021585115462059</v>
      </c>
      <c r="G71" s="93">
        <f t="shared" si="177"/>
        <v>62.07784865842445</v>
      </c>
      <c r="H71" s="93">
        <f t="shared" si="177"/>
        <v>59.191095518830764</v>
      </c>
      <c r="I71" s="93">
        <f t="shared" si="177"/>
        <v>59.59919890143005</v>
      </c>
      <c r="J71" s="93">
        <f t="shared" si="177"/>
        <v>57.948532186532645</v>
      </c>
      <c r="K71" s="93">
        <f t="shared" si="177"/>
        <v>60.486073038386202</v>
      </c>
      <c r="L71" s="93">
        <f t="shared" si="177"/>
        <v>59.94218779145465</v>
      </c>
      <c r="M71" s="93">
        <f t="shared" ref="M71:N74" si="178">+M34/M$33*100</f>
        <v>63.849890615293383</v>
      </c>
      <c r="N71" s="93">
        <f t="shared" si="178"/>
        <v>64.819702784283848</v>
      </c>
      <c r="O71" s="93">
        <f t="shared" ref="O71:P74" si="179">+O34/O$33*100</f>
        <v>62.41696673077719</v>
      </c>
      <c r="P71" s="93">
        <f t="shared" si="179"/>
        <v>61.086812972530659</v>
      </c>
      <c r="Q71" s="93">
        <f t="shared" ref="Q71:R74" si="180">+Q34/Q$33*100</f>
        <v>61.692318296808089</v>
      </c>
      <c r="R71" s="93">
        <f t="shared" si="180"/>
        <v>61.765722866255246</v>
      </c>
      <c r="S71" s="93">
        <f t="shared" ref="S71:T74" si="181">+S34/S$33*100</f>
        <v>65.263471446342251</v>
      </c>
      <c r="T71" s="93">
        <f t="shared" si="181"/>
        <v>64.468787164855101</v>
      </c>
      <c r="U71" s="26">
        <f t="shared" ref="U71:V74" si="182">+U34/U$33*100</f>
        <v>55.430880606420651</v>
      </c>
      <c r="V71" s="26">
        <f t="shared" si="182"/>
        <v>52.679480430352996</v>
      </c>
      <c r="W71" s="26">
        <f t="shared" ref="W71:X74" si="183">+W34/W$33*100</f>
        <v>55.213762795604794</v>
      </c>
      <c r="X71" s="26">
        <f t="shared" si="183"/>
        <v>56.02756752355198</v>
      </c>
      <c r="Y71" s="26">
        <f t="shared" ref="Y71:AB71" si="184">+Y34/Y$33*100</f>
        <v>54.301271122782261</v>
      </c>
      <c r="Z71" s="26">
        <f t="shared" si="184"/>
        <v>54.959152148952164</v>
      </c>
      <c r="AA71" s="26">
        <f t="shared" si="184"/>
        <v>54.018758226963747</v>
      </c>
      <c r="AB71" s="26">
        <f t="shared" si="184"/>
        <v>56.261652872330636</v>
      </c>
      <c r="AC71" s="26">
        <f t="shared" ref="AC71:AD71" si="185">+AC34/AC$33*100</f>
        <v>51.638973972368206</v>
      </c>
      <c r="AD71" s="26">
        <f t="shared" si="185"/>
        <v>54.747442616205348</v>
      </c>
      <c r="AE71" s="26">
        <f t="shared" ref="AE71" si="186">+AE34/AE$33*100</f>
        <v>54.809712589294094</v>
      </c>
      <c r="AF71" s="26">
        <f t="shared" ref="AF71" si="187">+AF34/AF$33*100</f>
        <v>48.962694021705815</v>
      </c>
    </row>
    <row r="72" spans="1:32" ht="15" customHeight="1" x14ac:dyDescent="0.15">
      <c r="A72" s="3" t="s">
        <v>172</v>
      </c>
      <c r="B72" s="93">
        <f>+B35/$B$33*100</f>
        <v>35.19588755045698</v>
      </c>
      <c r="C72" s="93">
        <f t="shared" si="176"/>
        <v>33.298235109494641</v>
      </c>
      <c r="D72" s="93">
        <f t="shared" si="176"/>
        <v>35.006824080793272</v>
      </c>
      <c r="E72" s="93">
        <f t="shared" ref="E72:L72" si="188">+E35/E$33*100</f>
        <v>36.958322123534181</v>
      </c>
      <c r="F72" s="93">
        <f t="shared" si="188"/>
        <v>39.978414884537941</v>
      </c>
      <c r="G72" s="93">
        <f t="shared" si="188"/>
        <v>37.922151341575542</v>
      </c>
      <c r="H72" s="93">
        <f t="shared" si="188"/>
        <v>40.808904481169236</v>
      </c>
      <c r="I72" s="93">
        <f t="shared" si="188"/>
        <v>40.40080109856995</v>
      </c>
      <c r="J72" s="93">
        <f t="shared" si="188"/>
        <v>42.051467813467355</v>
      </c>
      <c r="K72" s="93">
        <f t="shared" si="188"/>
        <v>39.513926961613805</v>
      </c>
      <c r="L72" s="93">
        <f t="shared" si="188"/>
        <v>40.05781220854535</v>
      </c>
      <c r="M72" s="93">
        <f t="shared" si="178"/>
        <v>36.150109384706617</v>
      </c>
      <c r="N72" s="93">
        <f t="shared" si="178"/>
        <v>35.180297215716152</v>
      </c>
      <c r="O72" s="93">
        <f t="shared" si="179"/>
        <v>37.58303326922281</v>
      </c>
      <c r="P72" s="93">
        <f t="shared" si="179"/>
        <v>38.913187027469341</v>
      </c>
      <c r="Q72" s="93">
        <f t="shared" si="180"/>
        <v>38.307681703191918</v>
      </c>
      <c r="R72" s="93">
        <f t="shared" si="180"/>
        <v>38.234277133744747</v>
      </c>
      <c r="S72" s="93">
        <f t="shared" si="181"/>
        <v>34.736528553657756</v>
      </c>
      <c r="T72" s="93">
        <f t="shared" si="181"/>
        <v>35.531212835144892</v>
      </c>
      <c r="U72" s="26">
        <f t="shared" si="182"/>
        <v>44.569119393579356</v>
      </c>
      <c r="V72" s="26">
        <f t="shared" si="182"/>
        <v>47.320519569647004</v>
      </c>
      <c r="W72" s="26">
        <f t="shared" si="183"/>
        <v>44.786237204395206</v>
      </c>
      <c r="X72" s="26">
        <f t="shared" si="183"/>
        <v>43.97243247644802</v>
      </c>
      <c r="Y72" s="26">
        <f t="shared" ref="Y72:AB72" si="189">+Y35/Y$33*100</f>
        <v>45.698728877217746</v>
      </c>
      <c r="Z72" s="26">
        <f t="shared" si="189"/>
        <v>45.040847851047836</v>
      </c>
      <c r="AA72" s="26">
        <f t="shared" si="189"/>
        <v>45.981241773036245</v>
      </c>
      <c r="AB72" s="26">
        <f t="shared" si="189"/>
        <v>43.738347127669364</v>
      </c>
      <c r="AC72" s="26">
        <f t="shared" ref="AC72:AD72" si="190">+AC35/AC$33*100</f>
        <v>48.361026027631787</v>
      </c>
      <c r="AD72" s="26">
        <f t="shared" si="190"/>
        <v>45.252557383794652</v>
      </c>
      <c r="AE72" s="26">
        <f t="shared" ref="AE72" si="191">+AE35/AE$33*100</f>
        <v>45.190287410705913</v>
      </c>
      <c r="AF72" s="26">
        <f t="shared" ref="AF72" si="192">+AF35/AF$33*100</f>
        <v>51.037305978294192</v>
      </c>
    </row>
    <row r="73" spans="1:32" ht="15" customHeight="1" x14ac:dyDescent="0.15">
      <c r="A73" s="3" t="s">
        <v>12</v>
      </c>
      <c r="B73" s="93">
        <f>+B36/$B$33*100</f>
        <v>69.426590303816013</v>
      </c>
      <c r="C73" s="93">
        <f t="shared" si="176"/>
        <v>72.63329496020539</v>
      </c>
      <c r="D73" s="93">
        <f t="shared" si="176"/>
        <v>68.090586612474439</v>
      </c>
      <c r="E73" s="93">
        <f t="shared" ref="E73:L73" si="193">+E36/E$33*100</f>
        <v>63.929810038586801</v>
      </c>
      <c r="F73" s="93">
        <f t="shared" si="193"/>
        <v>65.812108165885803</v>
      </c>
      <c r="G73" s="93">
        <f t="shared" si="193"/>
        <v>63.958398241431702</v>
      </c>
      <c r="H73" s="93">
        <f t="shared" si="193"/>
        <v>61.582036733115686</v>
      </c>
      <c r="I73" s="93">
        <f t="shared" si="193"/>
        <v>63.111538016149538</v>
      </c>
      <c r="J73" s="93">
        <f t="shared" si="193"/>
        <v>64.809935944086448</v>
      </c>
      <c r="K73" s="93">
        <f t="shared" si="193"/>
        <v>62.40583071639945</v>
      </c>
      <c r="L73" s="93">
        <f t="shared" si="193"/>
        <v>55.211659983156437</v>
      </c>
      <c r="M73" s="93">
        <f t="shared" si="178"/>
        <v>61.71354715944851</v>
      </c>
      <c r="N73" s="93">
        <f t="shared" si="178"/>
        <v>61.150603232256664</v>
      </c>
      <c r="O73" s="93">
        <f t="shared" si="179"/>
        <v>60.025714788480499</v>
      </c>
      <c r="P73" s="93">
        <f t="shared" si="179"/>
        <v>60.222995242861565</v>
      </c>
      <c r="Q73" s="93">
        <f t="shared" si="180"/>
        <v>63.056781171006392</v>
      </c>
      <c r="R73" s="93">
        <f t="shared" si="180"/>
        <v>65.601646612902371</v>
      </c>
      <c r="S73" s="93">
        <f t="shared" si="181"/>
        <v>69.40915950910977</v>
      </c>
      <c r="T73" s="93">
        <f t="shared" si="181"/>
        <v>71.165535409157769</v>
      </c>
      <c r="U73" s="26">
        <f t="shared" si="182"/>
        <v>67.031547723718248</v>
      </c>
      <c r="V73" s="26">
        <f t="shared" si="182"/>
        <v>68.357474317806194</v>
      </c>
      <c r="W73" s="26">
        <f t="shared" si="183"/>
        <v>60.269512079287068</v>
      </c>
      <c r="X73" s="26">
        <f t="shared" si="183"/>
        <v>58.171691471085765</v>
      </c>
      <c r="Y73" s="26">
        <f t="shared" ref="Y73:AB73" si="194">+Y36/Y$33*100</f>
        <v>59.224754763930655</v>
      </c>
      <c r="Z73" s="26">
        <f t="shared" si="194"/>
        <v>55.122834092581243</v>
      </c>
      <c r="AA73" s="26">
        <f t="shared" si="194"/>
        <v>57.364214244378672</v>
      </c>
      <c r="AB73" s="26">
        <f t="shared" si="194"/>
        <v>57.14576767071312</v>
      </c>
      <c r="AC73" s="26">
        <f t="shared" ref="AC73:AD73" si="195">+AC36/AC$33*100</f>
        <v>60.703577630422302</v>
      </c>
      <c r="AD73" s="26">
        <f t="shared" si="195"/>
        <v>56.290748201661067</v>
      </c>
      <c r="AE73" s="26">
        <f t="shared" ref="AE73" si="196">+AE36/AE$33*100</f>
        <v>56.825650029295325</v>
      </c>
      <c r="AF73" s="26">
        <f t="shared" ref="AF73" si="197">+AF36/AF$33*100</f>
        <v>51.486884196442531</v>
      </c>
    </row>
    <row r="74" spans="1:32" ht="15" customHeight="1" x14ac:dyDescent="0.15">
      <c r="A74" s="3" t="s">
        <v>11</v>
      </c>
      <c r="B74" s="93">
        <f>+B37/$B$33*100</f>
        <v>30.573409696183983</v>
      </c>
      <c r="C74" s="93">
        <f t="shared" si="176"/>
        <v>27.36670503979461</v>
      </c>
      <c r="D74" s="93">
        <f t="shared" si="176"/>
        <v>31.909413387525564</v>
      </c>
      <c r="E74" s="93">
        <f t="shared" ref="E74:L74" si="198">+E37/E$33*100</f>
        <v>36.070189961413206</v>
      </c>
      <c r="F74" s="93">
        <f t="shared" si="198"/>
        <v>34.18789183411419</v>
      </c>
      <c r="G74" s="93">
        <f t="shared" si="198"/>
        <v>36.041601758568298</v>
      </c>
      <c r="H74" s="93">
        <f t="shared" si="198"/>
        <v>38.417963266884321</v>
      </c>
      <c r="I74" s="93">
        <f t="shared" si="198"/>
        <v>36.888461983850462</v>
      </c>
      <c r="J74" s="93">
        <f t="shared" si="198"/>
        <v>35.190064055913552</v>
      </c>
      <c r="K74" s="93">
        <f t="shared" si="198"/>
        <v>37.594169283600557</v>
      </c>
      <c r="L74" s="93">
        <f t="shared" si="198"/>
        <v>44.788340016843556</v>
      </c>
      <c r="M74" s="93">
        <f t="shared" si="178"/>
        <v>38.28645284055149</v>
      </c>
      <c r="N74" s="93">
        <f t="shared" si="178"/>
        <v>38.849396767743336</v>
      </c>
      <c r="O74" s="93">
        <f t="shared" si="179"/>
        <v>39.974285211519501</v>
      </c>
      <c r="P74" s="93">
        <f t="shared" si="179"/>
        <v>39.777004757138428</v>
      </c>
      <c r="Q74" s="93">
        <f t="shared" si="180"/>
        <v>36.943218828993608</v>
      </c>
      <c r="R74" s="93">
        <f t="shared" si="180"/>
        <v>34.398353387097629</v>
      </c>
      <c r="S74" s="93">
        <f t="shared" si="181"/>
        <v>30.590840490890237</v>
      </c>
      <c r="T74" s="93">
        <f t="shared" si="181"/>
        <v>28.834464590842224</v>
      </c>
      <c r="U74" s="26">
        <f t="shared" si="182"/>
        <v>32.968452276281759</v>
      </c>
      <c r="V74" s="26">
        <f t="shared" si="182"/>
        <v>31.642525682193817</v>
      </c>
      <c r="W74" s="26">
        <f t="shared" si="183"/>
        <v>39.730487920712925</v>
      </c>
      <c r="X74" s="26">
        <f t="shared" si="183"/>
        <v>44.599194751400958</v>
      </c>
      <c r="Y74" s="26">
        <f t="shared" ref="Y74:AB74" si="199">+Y37/Y$33*100</f>
        <v>43.7971228867398</v>
      </c>
      <c r="Z74" s="26">
        <f t="shared" si="199"/>
        <v>50.751645464408782</v>
      </c>
      <c r="AA74" s="26">
        <f t="shared" si="199"/>
        <v>43.18149544087531</v>
      </c>
      <c r="AB74" s="26">
        <f t="shared" si="199"/>
        <v>43.540503044940777</v>
      </c>
      <c r="AC74" s="26">
        <f t="shared" ref="AC74:AD74" si="200">+AC37/AC$33*100</f>
        <v>40.994264321516724</v>
      </c>
      <c r="AD74" s="26">
        <f t="shared" si="200"/>
        <v>44.131194396250301</v>
      </c>
      <c r="AE74" s="26">
        <f t="shared" ref="AE74" si="201">+AE37/AE$33*100</f>
        <v>44.045407882888576</v>
      </c>
      <c r="AF74" s="26">
        <f t="shared" ref="AF74" si="202">+AF37/AF$33*100</f>
        <v>48.52684592815509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3"/>
  <pageMargins left="0.78740157480314965" right="0.78740157480314965" top="0.51181102362204722" bottom="0.47244094488188981" header="0.51181102362204722" footer="0.31496062992125984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T554"/>
  <sheetViews>
    <sheetView workbookViewId="0">
      <selection sqref="A1:IV65536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0" ht="15" customHeight="1" x14ac:dyDescent="0.2">
      <c r="A1" s="28" t="s">
        <v>95</v>
      </c>
      <c r="L1" s="29" t="str">
        <f>[1]財政指標!$M$1</f>
        <v>真岡市</v>
      </c>
      <c r="S1" s="29" t="str">
        <f>[1]財政指標!$M$1</f>
        <v>真岡市</v>
      </c>
      <c r="T1" s="66"/>
    </row>
    <row r="2" spans="1:20" ht="15" customHeight="1" x14ac:dyDescent="0.15">
      <c r="M2" s="22" t="s">
        <v>169</v>
      </c>
      <c r="T2" s="22" t="s">
        <v>169</v>
      </c>
    </row>
    <row r="3" spans="1:20" ht="15" customHeight="1" x14ac:dyDescent="0.15">
      <c r="A3" s="2"/>
      <c r="B3" s="2" t="s">
        <v>10</v>
      </c>
      <c r="C3" s="2" t="s">
        <v>256</v>
      </c>
      <c r="D3" s="2" t="s">
        <v>257</v>
      </c>
      <c r="E3" s="2" t="s">
        <v>258</v>
      </c>
      <c r="F3" s="2" t="s">
        <v>259</v>
      </c>
      <c r="G3" s="2" t="s">
        <v>260</v>
      </c>
      <c r="H3" s="2" t="s">
        <v>261</v>
      </c>
      <c r="I3" s="2" t="s">
        <v>262</v>
      </c>
      <c r="J3" s="5" t="s">
        <v>263</v>
      </c>
      <c r="K3" s="5" t="s">
        <v>264</v>
      </c>
      <c r="L3" s="2" t="s">
        <v>265</v>
      </c>
      <c r="M3" s="2" t="s">
        <v>266</v>
      </c>
      <c r="N3" s="2" t="s">
        <v>267</v>
      </c>
      <c r="O3" s="2" t="s">
        <v>268</v>
      </c>
      <c r="P3" s="2" t="s">
        <v>269</v>
      </c>
      <c r="Q3" s="2" t="s">
        <v>270</v>
      </c>
      <c r="R3" s="2" t="s">
        <v>271</v>
      </c>
      <c r="S3" s="2" t="s">
        <v>272</v>
      </c>
      <c r="T3" s="2" t="s">
        <v>273</v>
      </c>
    </row>
    <row r="4" spans="1:20" ht="15" customHeight="1" x14ac:dyDescent="0.15">
      <c r="A4" s="3" t="s">
        <v>274</v>
      </c>
      <c r="B4" s="15">
        <v>8741515</v>
      </c>
      <c r="C4" s="15">
        <v>9472767</v>
      </c>
      <c r="D4" s="15">
        <v>9840717</v>
      </c>
      <c r="E4" s="15">
        <v>10546062</v>
      </c>
      <c r="F4" s="15">
        <v>10715579</v>
      </c>
      <c r="G4" s="15">
        <v>10511623</v>
      </c>
      <c r="H4" s="15">
        <v>10892660</v>
      </c>
      <c r="I4" s="15">
        <v>11312562</v>
      </c>
      <c r="J4" s="8">
        <v>12035975</v>
      </c>
      <c r="K4" s="9">
        <v>11517010</v>
      </c>
      <c r="L4" s="9">
        <v>11426886</v>
      </c>
      <c r="M4" s="9">
        <v>11149338</v>
      </c>
      <c r="N4" s="9">
        <v>11081961</v>
      </c>
      <c r="O4" s="9">
        <v>10787374</v>
      </c>
      <c r="P4" s="9">
        <v>10715687</v>
      </c>
      <c r="Q4" s="9">
        <v>10908217</v>
      </c>
      <c r="R4" s="9">
        <v>11270653</v>
      </c>
      <c r="S4" s="9">
        <v>12453867</v>
      </c>
      <c r="T4" s="9">
        <v>13538381</v>
      </c>
    </row>
    <row r="5" spans="1:20" ht="15" customHeight="1" x14ac:dyDescent="0.15">
      <c r="A5" s="3" t="s">
        <v>275</v>
      </c>
      <c r="B5" s="15">
        <v>624578</v>
      </c>
      <c r="C5" s="15">
        <v>631530</v>
      </c>
      <c r="D5" s="15">
        <v>571373</v>
      </c>
      <c r="E5" s="15">
        <v>526962</v>
      </c>
      <c r="F5" s="15">
        <v>571111</v>
      </c>
      <c r="G5" s="15">
        <v>587321</v>
      </c>
      <c r="H5" s="15">
        <v>608516</v>
      </c>
      <c r="I5" s="15">
        <v>633785</v>
      </c>
      <c r="J5" s="8">
        <v>415120</v>
      </c>
      <c r="K5" s="9">
        <v>312941</v>
      </c>
      <c r="L5" s="9">
        <v>322662</v>
      </c>
      <c r="M5" s="9">
        <v>333866</v>
      </c>
      <c r="N5" s="9">
        <v>339105</v>
      </c>
      <c r="O5" s="9">
        <v>342457</v>
      </c>
      <c r="P5" s="9">
        <v>365108</v>
      </c>
      <c r="Q5" s="9">
        <v>495616</v>
      </c>
      <c r="R5" s="9">
        <v>613813</v>
      </c>
      <c r="S5" s="9">
        <v>896192</v>
      </c>
      <c r="T5" s="9">
        <v>382316</v>
      </c>
    </row>
    <row r="6" spans="1:20" ht="15" customHeight="1" x14ac:dyDescent="0.15">
      <c r="A6" s="3" t="s">
        <v>276</v>
      </c>
      <c r="B6" s="15">
        <v>111230</v>
      </c>
      <c r="C6" s="15">
        <v>247152</v>
      </c>
      <c r="D6" s="15">
        <v>274179</v>
      </c>
      <c r="E6" s="15">
        <v>195444</v>
      </c>
      <c r="F6" s="15">
        <v>205115</v>
      </c>
      <c r="G6" s="15">
        <v>268310</v>
      </c>
      <c r="H6" s="15">
        <v>191498</v>
      </c>
      <c r="I6" s="15">
        <v>108224</v>
      </c>
      <c r="J6" s="8">
        <v>87158</v>
      </c>
      <c r="K6" s="9">
        <v>70265</v>
      </c>
      <c r="L6" s="9">
        <v>66626</v>
      </c>
      <c r="M6" s="9">
        <v>282436</v>
      </c>
      <c r="N6" s="9">
        <v>284988</v>
      </c>
      <c r="O6" s="9">
        <v>90143</v>
      </c>
      <c r="P6" s="9">
        <v>62339</v>
      </c>
      <c r="Q6" s="9">
        <v>62421</v>
      </c>
      <c r="R6" s="9">
        <v>36477</v>
      </c>
      <c r="S6" s="9">
        <v>25271</v>
      </c>
      <c r="T6" s="9">
        <v>34122</v>
      </c>
    </row>
    <row r="7" spans="1:20" ht="15" customHeight="1" x14ac:dyDescent="0.15">
      <c r="A7" s="3" t="s">
        <v>277</v>
      </c>
      <c r="B7" s="15"/>
      <c r="C7" s="15"/>
      <c r="D7" s="7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9740</v>
      </c>
      <c r="R7" s="9">
        <v>17264</v>
      </c>
      <c r="S7" s="9">
        <v>27200</v>
      </c>
      <c r="T7" s="9">
        <v>30242</v>
      </c>
    </row>
    <row r="8" spans="1:20" ht="15" customHeight="1" x14ac:dyDescent="0.15">
      <c r="A8" s="3" t="s">
        <v>278</v>
      </c>
      <c r="B8" s="15"/>
      <c r="C8" s="15"/>
      <c r="D8" s="7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11380</v>
      </c>
      <c r="R8" s="9">
        <v>25650</v>
      </c>
      <c r="S8" s="9">
        <v>19935</v>
      </c>
      <c r="T8" s="9">
        <v>17515</v>
      </c>
    </row>
    <row r="9" spans="1:20" ht="15" customHeight="1" x14ac:dyDescent="0.15">
      <c r="A9" s="3" t="s">
        <v>279</v>
      </c>
      <c r="B9" s="15"/>
      <c r="C9" s="15"/>
      <c r="E9" s="15"/>
      <c r="F9" s="15"/>
      <c r="G9" s="15"/>
      <c r="H9" s="15"/>
      <c r="I9" s="15"/>
      <c r="J9" s="8">
        <v>158715</v>
      </c>
      <c r="K9" s="9">
        <v>697419</v>
      </c>
      <c r="L9" s="9">
        <v>661685</v>
      </c>
      <c r="M9" s="9">
        <v>682375</v>
      </c>
      <c r="N9" s="9">
        <v>665204</v>
      </c>
      <c r="O9" s="9">
        <v>584465</v>
      </c>
      <c r="P9" s="9">
        <v>649577</v>
      </c>
      <c r="Q9" s="9">
        <v>716864</v>
      </c>
      <c r="R9" s="9">
        <v>662094</v>
      </c>
      <c r="S9" s="9">
        <v>690170</v>
      </c>
      <c r="T9" s="9">
        <v>689410</v>
      </c>
    </row>
    <row r="10" spans="1:20" ht="15" customHeight="1" x14ac:dyDescent="0.15">
      <c r="A10" s="3" t="s">
        <v>280</v>
      </c>
      <c r="B10" s="15">
        <v>13507</v>
      </c>
      <c r="C10" s="15">
        <v>15029</v>
      </c>
      <c r="D10" s="15">
        <v>21823</v>
      </c>
      <c r="E10" s="15">
        <v>44189</v>
      </c>
      <c r="F10" s="15">
        <v>41892</v>
      </c>
      <c r="G10" s="15">
        <v>40501</v>
      </c>
      <c r="H10" s="15">
        <v>35052</v>
      </c>
      <c r="I10" s="15">
        <v>30967</v>
      </c>
      <c r="J10" s="8">
        <v>30287</v>
      </c>
      <c r="K10" s="9">
        <v>30455</v>
      </c>
      <c r="L10" s="9">
        <v>28130</v>
      </c>
      <c r="M10" s="9">
        <v>24888</v>
      </c>
      <c r="N10" s="9">
        <v>21547</v>
      </c>
      <c r="O10" s="9">
        <v>20369</v>
      </c>
      <c r="P10" s="9">
        <v>17726</v>
      </c>
      <c r="Q10" s="9">
        <v>20976</v>
      </c>
      <c r="R10" s="9">
        <v>20990</v>
      </c>
      <c r="S10" s="9">
        <v>20770</v>
      </c>
      <c r="T10" s="9">
        <v>21614</v>
      </c>
    </row>
    <row r="11" spans="1:20" ht="15" customHeight="1" x14ac:dyDescent="0.15">
      <c r="A11" s="3" t="s">
        <v>281</v>
      </c>
      <c r="B11" s="15"/>
      <c r="C11" s="15"/>
      <c r="D11" s="15">
        <v>2081</v>
      </c>
      <c r="E11" s="15">
        <v>3921</v>
      </c>
      <c r="F11" s="15">
        <v>3483</v>
      </c>
      <c r="G11" s="15">
        <v>3355</v>
      </c>
      <c r="H11" s="15">
        <v>3128</v>
      </c>
      <c r="I11" s="15">
        <v>2679</v>
      </c>
      <c r="J11" s="8">
        <v>5755</v>
      </c>
      <c r="K11" s="9">
        <v>5805</v>
      </c>
      <c r="L11" s="9">
        <v>5466</v>
      </c>
      <c r="M11" s="9">
        <v>1473</v>
      </c>
      <c r="N11" s="16">
        <v>179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6">
        <v>1</v>
      </c>
    </row>
    <row r="12" spans="1:20" ht="15" customHeight="1" x14ac:dyDescent="0.15">
      <c r="A12" s="3" t="s">
        <v>282</v>
      </c>
      <c r="B12" s="15">
        <v>263861</v>
      </c>
      <c r="C12" s="15">
        <v>280019</v>
      </c>
      <c r="D12" s="15">
        <v>295325</v>
      </c>
      <c r="E12" s="15">
        <v>273731</v>
      </c>
      <c r="F12" s="15">
        <v>235753</v>
      </c>
      <c r="G12" s="15">
        <v>269948</v>
      </c>
      <c r="H12" s="15">
        <v>293299</v>
      </c>
      <c r="I12" s="15">
        <v>297912</v>
      </c>
      <c r="J12" s="8">
        <v>251770</v>
      </c>
      <c r="K12" s="9">
        <v>231227</v>
      </c>
      <c r="L12" s="9">
        <v>231018</v>
      </c>
      <c r="M12" s="9">
        <v>219881</v>
      </c>
      <c r="N12" s="9">
        <v>229547</v>
      </c>
      <c r="O12" s="9">
        <v>203228</v>
      </c>
      <c r="P12" s="9">
        <v>232404</v>
      </c>
      <c r="Q12" s="9">
        <v>219428</v>
      </c>
      <c r="R12" s="9">
        <v>233871</v>
      </c>
      <c r="S12" s="9">
        <v>222749</v>
      </c>
      <c r="T12" s="9">
        <v>226105</v>
      </c>
    </row>
    <row r="13" spans="1:20" ht="15" customHeight="1" x14ac:dyDescent="0.15">
      <c r="A13" s="3" t="s">
        <v>283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>
        <v>0</v>
      </c>
      <c r="Q13" s="9">
        <v>1</v>
      </c>
      <c r="R13" s="9">
        <v>1</v>
      </c>
      <c r="S13" s="9">
        <v>1</v>
      </c>
      <c r="T13" s="9">
        <v>1</v>
      </c>
    </row>
    <row r="14" spans="1:20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199897</v>
      </c>
      <c r="M14" s="9">
        <v>302056</v>
      </c>
      <c r="N14" s="9">
        <v>339841</v>
      </c>
      <c r="O14" s="9">
        <v>292484</v>
      </c>
      <c r="P14" s="9">
        <v>299424</v>
      </c>
      <c r="Q14" s="9">
        <v>323016</v>
      </c>
      <c r="R14" s="9">
        <v>348601</v>
      </c>
      <c r="S14" s="9">
        <v>303001</v>
      </c>
      <c r="T14" s="9">
        <v>82524</v>
      </c>
    </row>
    <row r="15" spans="1:20" ht="15" customHeight="1" x14ac:dyDescent="0.15">
      <c r="A15" s="3" t="s">
        <v>284</v>
      </c>
      <c r="B15" s="15">
        <v>1286758</v>
      </c>
      <c r="C15" s="15">
        <v>1133043</v>
      </c>
      <c r="D15" s="15">
        <v>1224424</v>
      </c>
      <c r="E15" s="15">
        <v>1501821</v>
      </c>
      <c r="F15" s="15">
        <v>825632</v>
      </c>
      <c r="G15" s="15">
        <v>1020001</v>
      </c>
      <c r="H15" s="15">
        <v>1382640</v>
      </c>
      <c r="I15" s="15">
        <v>1754646</v>
      </c>
      <c r="J15" s="8">
        <v>1670333</v>
      </c>
      <c r="K15" s="9">
        <v>1496177</v>
      </c>
      <c r="L15" s="9">
        <v>2212830</v>
      </c>
      <c r="M15" s="9">
        <v>2486145</v>
      </c>
      <c r="N15" s="9">
        <v>2111839</v>
      </c>
      <c r="O15" s="9">
        <v>2178210</v>
      </c>
      <c r="P15" s="9">
        <v>1774380</v>
      </c>
      <c r="Q15" s="9">
        <v>1112017</v>
      </c>
      <c r="R15" s="9">
        <v>626425</v>
      </c>
      <c r="S15" s="9">
        <v>350249</v>
      </c>
      <c r="T15" s="9">
        <v>277457</v>
      </c>
    </row>
    <row r="16" spans="1:20" ht="15" customHeight="1" x14ac:dyDescent="0.15">
      <c r="A16" s="3" t="s">
        <v>285</v>
      </c>
      <c r="B16" s="15">
        <v>945659</v>
      </c>
      <c r="C16" s="15">
        <v>745516</v>
      </c>
      <c r="D16" s="15">
        <v>822089</v>
      </c>
      <c r="E16" s="15">
        <v>1078969</v>
      </c>
      <c r="F16" s="15"/>
      <c r="G16" s="15"/>
      <c r="H16" s="15"/>
      <c r="I16" s="15"/>
      <c r="J16" s="8">
        <v>1238586</v>
      </c>
      <c r="K16" s="8">
        <v>1030193</v>
      </c>
      <c r="L16" s="8">
        <v>1696745</v>
      </c>
      <c r="M16" s="8">
        <v>1958000</v>
      </c>
      <c r="N16" s="8">
        <v>1611744</v>
      </c>
      <c r="O16" s="8">
        <v>1699872</v>
      </c>
      <c r="P16" s="8">
        <v>1328331</v>
      </c>
      <c r="Q16" s="8">
        <v>711976</v>
      </c>
      <c r="R16" s="8">
        <v>256377</v>
      </c>
      <c r="S16" s="8">
        <v>0</v>
      </c>
      <c r="T16" s="8">
        <v>0</v>
      </c>
    </row>
    <row r="17" spans="1:20" ht="15" customHeight="1" x14ac:dyDescent="0.15">
      <c r="A17" s="3" t="s">
        <v>286</v>
      </c>
      <c r="B17" s="15">
        <v>341099</v>
      </c>
      <c r="C17" s="15">
        <v>387527</v>
      </c>
      <c r="D17" s="15">
        <v>402335</v>
      </c>
      <c r="E17" s="15">
        <v>422852</v>
      </c>
      <c r="F17" s="15"/>
      <c r="G17" s="15"/>
      <c r="H17" s="15"/>
      <c r="I17" s="15"/>
      <c r="J17" s="8">
        <v>431747</v>
      </c>
      <c r="K17" s="8">
        <v>465984</v>
      </c>
      <c r="L17" s="8">
        <v>516085</v>
      </c>
      <c r="M17" s="8">
        <v>528145</v>
      </c>
      <c r="N17" s="8">
        <v>500095</v>
      </c>
      <c r="O17" s="8">
        <v>478338</v>
      </c>
      <c r="P17" s="8">
        <v>446049</v>
      </c>
      <c r="Q17" s="8">
        <v>400041</v>
      </c>
      <c r="R17" s="8">
        <v>370048</v>
      </c>
      <c r="S17" s="8">
        <v>350249</v>
      </c>
      <c r="T17" s="8">
        <v>277457</v>
      </c>
    </row>
    <row r="18" spans="1:20" ht="15" customHeight="1" x14ac:dyDescent="0.15">
      <c r="A18" s="3" t="s">
        <v>287</v>
      </c>
      <c r="B18" s="15">
        <v>11613</v>
      </c>
      <c r="C18" s="15">
        <v>13270</v>
      </c>
      <c r="D18" s="15">
        <v>16018</v>
      </c>
      <c r="E18" s="15">
        <v>15496</v>
      </c>
      <c r="F18" s="15">
        <v>15670</v>
      </c>
      <c r="G18" s="15">
        <v>16452</v>
      </c>
      <c r="H18" s="15">
        <v>16353</v>
      </c>
      <c r="I18" s="15">
        <v>16479</v>
      </c>
      <c r="J18" s="8">
        <v>16705</v>
      </c>
      <c r="K18" s="9">
        <v>16677</v>
      </c>
      <c r="L18" s="9">
        <v>16223</v>
      </c>
      <c r="M18" s="9">
        <v>13898</v>
      </c>
      <c r="N18" s="9">
        <v>14779</v>
      </c>
      <c r="O18" s="9">
        <v>14771</v>
      </c>
      <c r="P18" s="9">
        <v>16269</v>
      </c>
      <c r="Q18" s="9">
        <v>15669</v>
      </c>
      <c r="R18" s="9">
        <v>15477</v>
      </c>
      <c r="S18" s="9">
        <v>16791</v>
      </c>
      <c r="T18" s="9">
        <v>16554</v>
      </c>
    </row>
    <row r="19" spans="1:20" ht="15" customHeight="1" x14ac:dyDescent="0.15">
      <c r="A19" s="3" t="s">
        <v>288</v>
      </c>
      <c r="B19" s="15">
        <v>122199</v>
      </c>
      <c r="C19" s="15">
        <v>122629</v>
      </c>
      <c r="D19" s="15">
        <v>202773</v>
      </c>
      <c r="E19" s="15">
        <v>239461</v>
      </c>
      <c r="F19" s="15">
        <v>256432</v>
      </c>
      <c r="G19" s="15">
        <v>264186</v>
      </c>
      <c r="H19" s="15">
        <v>265941</v>
      </c>
      <c r="I19" s="15">
        <v>464022</v>
      </c>
      <c r="J19" s="8">
        <v>245998</v>
      </c>
      <c r="K19" s="9">
        <v>296684</v>
      </c>
      <c r="L19" s="9">
        <v>286130</v>
      </c>
      <c r="M19" s="9">
        <v>311790</v>
      </c>
      <c r="N19" s="9">
        <v>309133</v>
      </c>
      <c r="O19" s="9">
        <v>188503</v>
      </c>
      <c r="P19" s="9">
        <v>198588</v>
      </c>
      <c r="Q19" s="9">
        <v>208420</v>
      </c>
      <c r="R19" s="9">
        <v>245133</v>
      </c>
      <c r="S19" s="9">
        <v>243754</v>
      </c>
      <c r="T19" s="9">
        <v>261270</v>
      </c>
    </row>
    <row r="20" spans="1:20" ht="15" customHeight="1" x14ac:dyDescent="0.15">
      <c r="A20" s="3" t="s">
        <v>289</v>
      </c>
      <c r="B20" s="15">
        <v>282371</v>
      </c>
      <c r="C20" s="15">
        <v>174103</v>
      </c>
      <c r="D20" s="15">
        <v>179707</v>
      </c>
      <c r="E20" s="15">
        <v>199314</v>
      </c>
      <c r="F20" s="15">
        <v>203165</v>
      </c>
      <c r="G20" s="15">
        <v>198423</v>
      </c>
      <c r="H20" s="15">
        <v>198342</v>
      </c>
      <c r="I20" s="15">
        <v>186699</v>
      </c>
      <c r="J20" s="8">
        <v>191454</v>
      </c>
      <c r="K20" s="9">
        <v>263830</v>
      </c>
      <c r="L20" s="9">
        <v>194037</v>
      </c>
      <c r="M20" s="9">
        <v>254102</v>
      </c>
      <c r="N20" s="9">
        <v>273332</v>
      </c>
      <c r="O20" s="9">
        <v>279794</v>
      </c>
      <c r="P20" s="9">
        <v>286658</v>
      </c>
      <c r="Q20" s="9">
        <v>293385</v>
      </c>
      <c r="R20" s="9">
        <v>303675</v>
      </c>
      <c r="S20" s="9">
        <v>218891</v>
      </c>
      <c r="T20" s="9">
        <v>206705</v>
      </c>
    </row>
    <row r="21" spans="1:20" ht="15" customHeight="1" x14ac:dyDescent="0.15">
      <c r="A21" s="4" t="s">
        <v>290</v>
      </c>
      <c r="B21" s="15">
        <v>33916</v>
      </c>
      <c r="C21" s="15">
        <v>36281</v>
      </c>
      <c r="D21" s="15">
        <v>35357</v>
      </c>
      <c r="E21" s="15">
        <v>39101</v>
      </c>
      <c r="F21" s="15">
        <v>38589</v>
      </c>
      <c r="G21" s="15">
        <v>41291</v>
      </c>
      <c r="H21" s="15">
        <v>44940</v>
      </c>
      <c r="I21" s="15">
        <v>46779</v>
      </c>
      <c r="J21" s="8">
        <v>45703</v>
      </c>
      <c r="K21" s="11">
        <v>40105</v>
      </c>
      <c r="L21" s="11">
        <v>41754</v>
      </c>
      <c r="M21" s="11">
        <v>40912</v>
      </c>
      <c r="N21" s="11">
        <v>42310</v>
      </c>
      <c r="O21" s="11">
        <v>41509</v>
      </c>
      <c r="P21" s="11">
        <v>43826</v>
      </c>
      <c r="Q21" s="11">
        <v>43859</v>
      </c>
      <c r="R21" s="11">
        <v>44496</v>
      </c>
      <c r="S21" s="11">
        <v>43307</v>
      </c>
      <c r="T21" s="11">
        <v>41863</v>
      </c>
    </row>
    <row r="22" spans="1:20" ht="15" customHeight="1" x14ac:dyDescent="0.15">
      <c r="A22" s="3" t="s">
        <v>291</v>
      </c>
      <c r="B22" s="15">
        <v>1496480</v>
      </c>
      <c r="C22" s="15">
        <v>1222593</v>
      </c>
      <c r="D22" s="15">
        <v>1068116</v>
      </c>
      <c r="E22" s="15">
        <v>1332994</v>
      </c>
      <c r="F22" s="15">
        <v>1191138</v>
      </c>
      <c r="G22" s="15">
        <v>1436098</v>
      </c>
      <c r="H22" s="15">
        <v>1244625</v>
      </c>
      <c r="I22" s="15">
        <v>1284913</v>
      </c>
      <c r="J22" s="8">
        <v>1132669</v>
      </c>
      <c r="K22" s="9">
        <v>1596409</v>
      </c>
      <c r="L22" s="9">
        <v>2314258</v>
      </c>
      <c r="M22" s="9">
        <v>1267425</v>
      </c>
      <c r="N22" s="9">
        <v>1178655</v>
      </c>
      <c r="O22" s="9">
        <v>1200191</v>
      </c>
      <c r="P22" s="9">
        <v>1161147</v>
      </c>
      <c r="Q22" s="9">
        <v>1135616</v>
      </c>
      <c r="R22" s="9">
        <v>1210673</v>
      </c>
      <c r="S22" s="9">
        <v>1248360</v>
      </c>
      <c r="T22" s="9">
        <v>1319065</v>
      </c>
    </row>
    <row r="23" spans="1:20" ht="15" customHeight="1" x14ac:dyDescent="0.15">
      <c r="A23" s="3" t="s">
        <v>292</v>
      </c>
      <c r="B23" s="15">
        <v>585374</v>
      </c>
      <c r="C23" s="15">
        <v>521066</v>
      </c>
      <c r="D23" s="15">
        <v>691839</v>
      </c>
      <c r="E23" s="15">
        <v>777089</v>
      </c>
      <c r="F23" s="15">
        <v>1199138</v>
      </c>
      <c r="G23" s="15">
        <v>646146</v>
      </c>
      <c r="H23" s="15">
        <v>834623</v>
      </c>
      <c r="I23" s="15">
        <v>1240905</v>
      </c>
      <c r="J23" s="8">
        <v>1107578</v>
      </c>
      <c r="K23" s="9">
        <v>930668</v>
      </c>
      <c r="L23" s="9">
        <v>957252</v>
      </c>
      <c r="M23" s="9">
        <v>846659</v>
      </c>
      <c r="N23" s="9">
        <v>805790</v>
      </c>
      <c r="O23" s="9">
        <v>1079575</v>
      </c>
      <c r="P23" s="9">
        <v>1047849</v>
      </c>
      <c r="Q23" s="9">
        <v>1088046</v>
      </c>
      <c r="R23" s="9">
        <v>924446</v>
      </c>
      <c r="S23" s="9">
        <v>998385</v>
      </c>
      <c r="T23" s="9">
        <v>1728757</v>
      </c>
    </row>
    <row r="24" spans="1:20" ht="15" customHeight="1" x14ac:dyDescent="0.15">
      <c r="A24" s="3" t="s">
        <v>293</v>
      </c>
      <c r="B24" s="15">
        <v>112523</v>
      </c>
      <c r="C24" s="15">
        <v>280025</v>
      </c>
      <c r="D24" s="15">
        <v>294473</v>
      </c>
      <c r="E24" s="15">
        <v>166025</v>
      </c>
      <c r="F24" s="15">
        <v>79212</v>
      </c>
      <c r="G24" s="15">
        <v>99551</v>
      </c>
      <c r="H24" s="15">
        <v>79222</v>
      </c>
      <c r="I24" s="15">
        <v>102332</v>
      </c>
      <c r="J24" s="8">
        <v>111585</v>
      </c>
      <c r="K24" s="9">
        <v>78781</v>
      </c>
      <c r="L24" s="9">
        <v>137245</v>
      </c>
      <c r="M24" s="9">
        <v>1147517</v>
      </c>
      <c r="N24" s="9">
        <v>97960</v>
      </c>
      <c r="O24" s="9">
        <v>375511</v>
      </c>
      <c r="P24" s="9">
        <v>161266</v>
      </c>
      <c r="Q24" s="9">
        <v>134495</v>
      </c>
      <c r="R24" s="9">
        <v>205761</v>
      </c>
      <c r="S24" s="9">
        <v>108635</v>
      </c>
      <c r="T24" s="9">
        <v>100317</v>
      </c>
    </row>
    <row r="25" spans="1:20" ht="15" customHeight="1" x14ac:dyDescent="0.15">
      <c r="A25" s="3" t="s">
        <v>132</v>
      </c>
      <c r="B25" s="15">
        <v>5426</v>
      </c>
      <c r="C25" s="15">
        <v>11000</v>
      </c>
      <c r="D25" s="15">
        <v>32000</v>
      </c>
      <c r="E25" s="15">
        <v>10000</v>
      </c>
      <c r="F25" s="15">
        <v>0</v>
      </c>
      <c r="G25" s="15">
        <v>17946</v>
      </c>
      <c r="H25" s="15">
        <v>2000</v>
      </c>
      <c r="I25" s="15">
        <v>4200</v>
      </c>
      <c r="J25" s="17">
        <v>1050</v>
      </c>
      <c r="K25" s="16">
        <v>0</v>
      </c>
      <c r="L25" s="9">
        <v>500</v>
      </c>
      <c r="M25" s="9">
        <v>53100</v>
      </c>
      <c r="N25" s="16">
        <v>100</v>
      </c>
      <c r="O25" s="9">
        <v>10000</v>
      </c>
      <c r="P25" s="9">
        <v>500</v>
      </c>
      <c r="Q25" s="9">
        <v>0</v>
      </c>
      <c r="R25" s="9">
        <v>1000</v>
      </c>
      <c r="S25" s="9">
        <v>0</v>
      </c>
      <c r="T25" s="9">
        <v>0</v>
      </c>
    </row>
    <row r="26" spans="1:20" ht="15" customHeight="1" x14ac:dyDescent="0.15">
      <c r="A26" s="3" t="s">
        <v>294</v>
      </c>
      <c r="B26" s="15">
        <v>615304</v>
      </c>
      <c r="C26" s="15">
        <v>462520</v>
      </c>
      <c r="D26" s="15">
        <v>949225</v>
      </c>
      <c r="E26" s="15">
        <v>1292793</v>
      </c>
      <c r="F26" s="15">
        <v>1503644</v>
      </c>
      <c r="G26" s="15">
        <v>473428</v>
      </c>
      <c r="H26" s="15">
        <v>466766</v>
      </c>
      <c r="I26" s="15">
        <v>498651</v>
      </c>
      <c r="J26" s="8">
        <v>633724</v>
      </c>
      <c r="K26" s="9">
        <v>273254</v>
      </c>
      <c r="L26" s="9">
        <v>19232</v>
      </c>
      <c r="M26" s="9">
        <v>61146</v>
      </c>
      <c r="N26" s="9">
        <v>9339</v>
      </c>
      <c r="O26" s="9">
        <v>97064</v>
      </c>
      <c r="P26" s="9">
        <v>115506</v>
      </c>
      <c r="Q26" s="9">
        <v>179447</v>
      </c>
      <c r="R26" s="9">
        <v>133255</v>
      </c>
      <c r="S26" s="9">
        <v>584283</v>
      </c>
      <c r="T26" s="9">
        <v>389064</v>
      </c>
    </row>
    <row r="27" spans="1:20" ht="15" customHeight="1" x14ac:dyDescent="0.15">
      <c r="A27" s="3" t="s">
        <v>295</v>
      </c>
      <c r="B27" s="15">
        <v>784989</v>
      </c>
      <c r="C27" s="15">
        <v>600289</v>
      </c>
      <c r="D27" s="15">
        <v>921522</v>
      </c>
      <c r="E27" s="15">
        <v>636201</v>
      </c>
      <c r="F27" s="15">
        <v>583644</v>
      </c>
      <c r="G27" s="15">
        <v>704624</v>
      </c>
      <c r="H27" s="15">
        <v>1084124</v>
      </c>
      <c r="I27" s="15">
        <v>815138</v>
      </c>
      <c r="J27" s="8">
        <v>995027</v>
      </c>
      <c r="K27" s="9">
        <v>1257808</v>
      </c>
      <c r="L27" s="9">
        <v>676623</v>
      </c>
      <c r="M27" s="9">
        <v>481153</v>
      </c>
      <c r="N27" s="9">
        <v>942193</v>
      </c>
      <c r="O27" s="9">
        <v>828373</v>
      </c>
      <c r="P27" s="9">
        <v>1295841</v>
      </c>
      <c r="Q27" s="9">
        <v>1683423</v>
      </c>
      <c r="R27" s="9">
        <v>1901583</v>
      </c>
      <c r="S27" s="9">
        <v>1806210</v>
      </c>
      <c r="T27" s="9">
        <v>1826119</v>
      </c>
    </row>
    <row r="28" spans="1:20" ht="15" customHeight="1" x14ac:dyDescent="0.15">
      <c r="A28" s="3" t="s">
        <v>296</v>
      </c>
      <c r="B28" s="15">
        <v>1143234</v>
      </c>
      <c r="C28" s="15">
        <v>1681885</v>
      </c>
      <c r="D28" s="15">
        <v>1949307</v>
      </c>
      <c r="E28" s="15">
        <v>1780369</v>
      </c>
      <c r="F28" s="15">
        <v>2211721</v>
      </c>
      <c r="G28" s="15">
        <v>2404623</v>
      </c>
      <c r="H28" s="15">
        <v>2568360</v>
      </c>
      <c r="I28" s="15">
        <v>3022746</v>
      </c>
      <c r="J28" s="8">
        <v>3157618</v>
      </c>
      <c r="K28" s="9">
        <v>3066842</v>
      </c>
      <c r="L28" s="9">
        <v>2914003</v>
      </c>
      <c r="M28" s="9">
        <v>3427646</v>
      </c>
      <c r="N28" s="9">
        <v>3194692</v>
      </c>
      <c r="O28" s="9">
        <v>2625191</v>
      </c>
      <c r="P28" s="9">
        <v>2532651</v>
      </c>
      <c r="Q28" s="9">
        <v>2422920</v>
      </c>
      <c r="R28" s="9">
        <v>2258540</v>
      </c>
      <c r="S28" s="9">
        <v>2178949</v>
      </c>
      <c r="T28" s="9">
        <v>2053210</v>
      </c>
    </row>
    <row r="29" spans="1:20" ht="15" customHeight="1" x14ac:dyDescent="0.15">
      <c r="A29" s="3" t="s">
        <v>297</v>
      </c>
      <c r="B29" s="15">
        <v>821234</v>
      </c>
      <c r="C29" s="15">
        <v>774706</v>
      </c>
      <c r="D29" s="15">
        <v>903250</v>
      </c>
      <c r="E29" s="15">
        <v>1997900</v>
      </c>
      <c r="F29" s="15">
        <v>1600000</v>
      </c>
      <c r="G29" s="15">
        <v>2121300</v>
      </c>
      <c r="H29" s="15">
        <v>3258900</v>
      </c>
      <c r="I29" s="15">
        <v>2232000</v>
      </c>
      <c r="J29" s="8">
        <v>2479600</v>
      </c>
      <c r="K29" s="9">
        <v>2364600</v>
      </c>
      <c r="L29" s="9">
        <v>3474700</v>
      </c>
      <c r="M29" s="9">
        <v>1717600</v>
      </c>
      <c r="N29" s="9">
        <v>1953300</v>
      </c>
      <c r="O29" s="9">
        <v>1969327</v>
      </c>
      <c r="P29" s="9">
        <v>2202100</v>
      </c>
      <c r="Q29" s="9">
        <v>1888600</v>
      </c>
      <c r="R29" s="9">
        <v>2046400</v>
      </c>
      <c r="S29" s="9">
        <v>971700</v>
      </c>
      <c r="T29" s="9">
        <v>596500</v>
      </c>
    </row>
    <row r="30" spans="1:20" ht="15" customHeight="1" x14ac:dyDescent="0.15">
      <c r="A30" s="3" t="s">
        <v>185</v>
      </c>
      <c r="B30" s="15"/>
      <c r="C30" s="74"/>
      <c r="D30" s="75"/>
      <c r="E30" s="15"/>
      <c r="F30" s="15"/>
      <c r="G30" s="15"/>
      <c r="H30" s="15"/>
      <c r="I30" s="15"/>
      <c r="J30" s="8"/>
      <c r="K30" s="9"/>
      <c r="L30" s="9"/>
      <c r="M30" s="9"/>
      <c r="N30" s="9">
        <v>130300</v>
      </c>
      <c r="O30" s="9">
        <v>112000</v>
      </c>
      <c r="P30" s="9">
        <v>110200</v>
      </c>
      <c r="Q30" s="9">
        <v>163200</v>
      </c>
      <c r="R30" s="9">
        <v>134000</v>
      </c>
      <c r="S30" s="9">
        <v>90000</v>
      </c>
      <c r="T30" s="9"/>
    </row>
    <row r="31" spans="1:20" ht="15" customHeight="1" x14ac:dyDescent="0.15">
      <c r="A31" s="3" t="s">
        <v>186</v>
      </c>
      <c r="B31" s="15"/>
      <c r="C31" s="74"/>
      <c r="D31" s="75"/>
      <c r="E31" s="15"/>
      <c r="F31" s="15"/>
      <c r="G31" s="15"/>
      <c r="H31" s="15"/>
      <c r="I31" s="15"/>
      <c r="J31" s="8"/>
      <c r="K31" s="9"/>
      <c r="L31" s="9"/>
      <c r="M31" s="9"/>
      <c r="N31" s="9">
        <v>302400</v>
      </c>
      <c r="O31" s="9">
        <v>638900</v>
      </c>
      <c r="P31" s="9">
        <v>1205200</v>
      </c>
      <c r="Q31" s="9">
        <v>871900</v>
      </c>
      <c r="R31" s="9">
        <v>667200</v>
      </c>
      <c r="S31" s="9">
        <v>400000</v>
      </c>
      <c r="T31" s="9">
        <v>300000</v>
      </c>
    </row>
    <row r="32" spans="1:20" ht="15" customHeight="1" x14ac:dyDescent="0.15">
      <c r="A32" s="3" t="s">
        <v>0</v>
      </c>
      <c r="B32" s="8">
        <f t="shared" ref="B32:Q32" si="0">SUM(B4:B29)-B16-B17</f>
        <v>17056112</v>
      </c>
      <c r="C32" s="73">
        <f t="shared" si="0"/>
        <v>17679907</v>
      </c>
      <c r="D32" s="10">
        <f t="shared" si="0"/>
        <v>19473509</v>
      </c>
      <c r="E32" s="8">
        <f t="shared" si="0"/>
        <v>21578873</v>
      </c>
      <c r="F32" s="8">
        <f t="shared" si="0"/>
        <v>21480918</v>
      </c>
      <c r="G32" s="8">
        <f t="shared" si="0"/>
        <v>21125127</v>
      </c>
      <c r="H32" s="8">
        <f t="shared" si="0"/>
        <v>23470989</v>
      </c>
      <c r="I32" s="8">
        <f t="shared" si="0"/>
        <v>24055639</v>
      </c>
      <c r="J32" s="8">
        <f t="shared" si="0"/>
        <v>24773824</v>
      </c>
      <c r="K32" s="8">
        <f t="shared" si="0"/>
        <v>24546957</v>
      </c>
      <c r="L32" s="8">
        <f t="shared" si="0"/>
        <v>26187157</v>
      </c>
      <c r="M32" s="8">
        <f t="shared" si="0"/>
        <v>25105406</v>
      </c>
      <c r="N32" s="8">
        <f t="shared" si="0"/>
        <v>23895794</v>
      </c>
      <c r="O32" s="8">
        <f t="shared" si="0"/>
        <v>23208539</v>
      </c>
      <c r="P32" s="8">
        <f t="shared" si="0"/>
        <v>23178846</v>
      </c>
      <c r="Q32" s="8">
        <f t="shared" si="0"/>
        <v>22973557</v>
      </c>
      <c r="R32" s="8">
        <f>SUM(R4:R29)-R16-R17</f>
        <v>23146279</v>
      </c>
      <c r="S32" s="8">
        <f>SUM(S4:S29)-S16-S17</f>
        <v>23428671</v>
      </c>
      <c r="T32" s="8">
        <f>SUM(T4:T29)-T16-T17</f>
        <v>23839112</v>
      </c>
    </row>
    <row r="33" spans="1:20" ht="15" customHeight="1" x14ac:dyDescent="0.15">
      <c r="A33" s="3" t="s">
        <v>298</v>
      </c>
      <c r="B33" s="15">
        <f t="shared" ref="B33:L33" si="1">+B4+B5+B6+B9+B10+B11+B12+B13+B14+B15+B18</f>
        <v>11053062</v>
      </c>
      <c r="C33" s="15">
        <f t="shared" si="1"/>
        <v>11792810</v>
      </c>
      <c r="D33" s="15">
        <f>+D4+D5+D6+D9+D10+D11+D12+D13+D14+D15+D18</f>
        <v>12245940</v>
      </c>
      <c r="E33" s="15">
        <f>+E4+E5+E6+E9+E10+E11+E12+E13+E14+E15+E18</f>
        <v>13107626</v>
      </c>
      <c r="F33" s="15">
        <f t="shared" si="1"/>
        <v>12614235</v>
      </c>
      <c r="G33" s="15">
        <f t="shared" si="1"/>
        <v>12717511</v>
      </c>
      <c r="H33" s="15">
        <f t="shared" si="1"/>
        <v>13423146</v>
      </c>
      <c r="I33" s="15">
        <f t="shared" si="1"/>
        <v>14157254</v>
      </c>
      <c r="J33" s="12">
        <f t="shared" si="1"/>
        <v>14671818</v>
      </c>
      <c r="K33" s="12">
        <f t="shared" si="1"/>
        <v>14377976</v>
      </c>
      <c r="L33" s="12">
        <f t="shared" si="1"/>
        <v>15171423</v>
      </c>
      <c r="M33" s="12">
        <f>+M4+M5+M6+M9+M10+M11+M12+M13+M14+M15+M18</f>
        <v>15496356</v>
      </c>
      <c r="N33" s="12">
        <f>+N4+N5+N6+N9+N10+N11+N12+N13+N14+N15+N18</f>
        <v>15088990</v>
      </c>
      <c r="O33" s="12">
        <f>+O4+O5+O6+O9+O10+O11+O12+O13+O14+O15+O18</f>
        <v>14513501</v>
      </c>
      <c r="P33" s="12">
        <f>+P4+P5+P6+P9+P10+P11+P12+P13+P14+P15+P18</f>
        <v>14132914</v>
      </c>
      <c r="Q33" s="12">
        <f>SUM(Q4:Q15)+Q18</f>
        <v>13895346</v>
      </c>
      <c r="R33" s="12">
        <f>SUM(R4:R15)+R18</f>
        <v>13871317</v>
      </c>
      <c r="S33" s="12">
        <f>SUM(S4:S15)+S18</f>
        <v>15026197</v>
      </c>
      <c r="T33" s="12">
        <f>SUM(T4:T15)+T18</f>
        <v>15316242</v>
      </c>
    </row>
    <row r="34" spans="1:20" ht="15" customHeight="1" x14ac:dyDescent="0.15">
      <c r="A34" s="3" t="s">
        <v>172</v>
      </c>
      <c r="B34" s="15">
        <f t="shared" ref="B34:O34" si="2">SUM(B19:B29)</f>
        <v>6003050</v>
      </c>
      <c r="C34" s="15">
        <f t="shared" si="2"/>
        <v>5887097</v>
      </c>
      <c r="D34" s="15">
        <f t="shared" si="2"/>
        <v>7227569</v>
      </c>
      <c r="E34" s="15">
        <f t="shared" si="2"/>
        <v>8471247</v>
      </c>
      <c r="F34" s="15">
        <f t="shared" si="2"/>
        <v>8866683</v>
      </c>
      <c r="G34" s="15">
        <f t="shared" si="2"/>
        <v>8407616</v>
      </c>
      <c r="H34" s="15">
        <f t="shared" si="2"/>
        <v>10047843</v>
      </c>
      <c r="I34" s="15">
        <f t="shared" si="2"/>
        <v>9898385</v>
      </c>
      <c r="J34" s="12">
        <f t="shared" si="2"/>
        <v>10102006</v>
      </c>
      <c r="K34" s="12">
        <f t="shared" si="2"/>
        <v>10168981</v>
      </c>
      <c r="L34" s="12">
        <f t="shared" si="2"/>
        <v>11015734</v>
      </c>
      <c r="M34" s="12">
        <f t="shared" si="2"/>
        <v>9609050</v>
      </c>
      <c r="N34" s="12">
        <f t="shared" si="2"/>
        <v>8806804</v>
      </c>
      <c r="O34" s="12">
        <f t="shared" si="2"/>
        <v>8695038</v>
      </c>
      <c r="P34" s="12">
        <f>SUM(P19:P29)</f>
        <v>9045932</v>
      </c>
      <c r="Q34" s="12">
        <f>SUM(Q19:Q29)</f>
        <v>9078211</v>
      </c>
      <c r="R34" s="12">
        <f>SUM(R19:R29)</f>
        <v>9274962</v>
      </c>
      <c r="S34" s="12">
        <f>SUM(S19:S29)</f>
        <v>8402474</v>
      </c>
      <c r="T34" s="12">
        <f>SUM(T19:T29)</f>
        <v>8522870</v>
      </c>
    </row>
    <row r="35" spans="1:20" ht="15" customHeight="1" x14ac:dyDescent="0.15">
      <c r="A35" s="3" t="s">
        <v>12</v>
      </c>
      <c r="B35" s="15">
        <f t="shared" ref="B35:R35" si="3">+B4+B19+B20+B21+B24+B25+B26+B27+B28</f>
        <v>11841477</v>
      </c>
      <c r="C35" s="15">
        <f t="shared" si="3"/>
        <v>12841499</v>
      </c>
      <c r="D35" s="15">
        <f t="shared" si="3"/>
        <v>14405081</v>
      </c>
      <c r="E35" s="15">
        <f t="shared" si="3"/>
        <v>14909326</v>
      </c>
      <c r="F35" s="15">
        <f t="shared" si="3"/>
        <v>15591986</v>
      </c>
      <c r="G35" s="15">
        <f t="shared" si="3"/>
        <v>14715695</v>
      </c>
      <c r="H35" s="15">
        <f t="shared" si="3"/>
        <v>15602355</v>
      </c>
      <c r="I35" s="15">
        <f t="shared" si="3"/>
        <v>16453129</v>
      </c>
      <c r="J35" s="12">
        <f t="shared" si="3"/>
        <v>17418134</v>
      </c>
      <c r="K35" s="12">
        <f t="shared" si="3"/>
        <v>16794314</v>
      </c>
      <c r="L35" s="12">
        <f t="shared" si="3"/>
        <v>15696410</v>
      </c>
      <c r="M35" s="12">
        <f t="shared" si="3"/>
        <v>16926704</v>
      </c>
      <c r="N35" s="12">
        <f t="shared" si="3"/>
        <v>15951020</v>
      </c>
      <c r="O35" s="12">
        <f t="shared" si="3"/>
        <v>15233319</v>
      </c>
      <c r="P35" s="12">
        <f t="shared" si="3"/>
        <v>15350523</v>
      </c>
      <c r="Q35" s="12">
        <f t="shared" si="3"/>
        <v>15874166</v>
      </c>
      <c r="R35" s="12">
        <f t="shared" si="3"/>
        <v>16364096</v>
      </c>
      <c r="S35" s="12">
        <f>+S4+S19+S20+S21+S24+S25+S26+S27+S28</f>
        <v>17637896</v>
      </c>
      <c r="T35" s="12">
        <f>+T4+T19+T20+T21+T24+T25+T26+T27+T28</f>
        <v>18416929</v>
      </c>
    </row>
    <row r="36" spans="1:20" ht="15" customHeight="1" x14ac:dyDescent="0.15">
      <c r="A36" s="3" t="s">
        <v>299</v>
      </c>
      <c r="B36" s="12">
        <f t="shared" ref="B36:Q36" si="4">SUM(B5:B18)-B16-B17+B22+B23+B29</f>
        <v>5214635</v>
      </c>
      <c r="C36" s="12">
        <f t="shared" si="4"/>
        <v>4838408</v>
      </c>
      <c r="D36" s="12">
        <f t="shared" si="4"/>
        <v>5068428</v>
      </c>
      <c r="E36" s="12">
        <f t="shared" si="4"/>
        <v>6669547</v>
      </c>
      <c r="F36" s="12">
        <f t="shared" si="4"/>
        <v>5888932</v>
      </c>
      <c r="G36" s="12">
        <f t="shared" si="4"/>
        <v>6409432</v>
      </c>
      <c r="H36" s="12">
        <f t="shared" si="4"/>
        <v>7868634</v>
      </c>
      <c r="I36" s="12">
        <f t="shared" si="4"/>
        <v>7602510</v>
      </c>
      <c r="J36" s="12">
        <f t="shared" si="4"/>
        <v>7355690</v>
      </c>
      <c r="K36" s="12">
        <f t="shared" si="4"/>
        <v>7752643</v>
      </c>
      <c r="L36" s="12">
        <f t="shared" si="4"/>
        <v>10490747</v>
      </c>
      <c r="M36" s="12">
        <f t="shared" si="4"/>
        <v>8178702</v>
      </c>
      <c r="N36" s="12">
        <f t="shared" si="4"/>
        <v>7944774</v>
      </c>
      <c r="O36" s="12">
        <f t="shared" si="4"/>
        <v>7975220</v>
      </c>
      <c r="P36" s="12">
        <f t="shared" si="4"/>
        <v>7828323</v>
      </c>
      <c r="Q36" s="12">
        <f t="shared" si="4"/>
        <v>7099391</v>
      </c>
      <c r="R36" s="12">
        <f>SUM(R5:R18)-R16-R17+R22+R23+R29</f>
        <v>6782183</v>
      </c>
      <c r="S36" s="12">
        <f>SUM(S5:S18)-S16-S17+S22+S23+S29</f>
        <v>5790775</v>
      </c>
      <c r="T36" s="12">
        <f>SUM(T5:T18)-T16-T17+T22+T23+T29</f>
        <v>5422183</v>
      </c>
    </row>
    <row r="37" spans="1:20" ht="15" customHeight="1" x14ac:dyDescent="0.2">
      <c r="A37" s="28" t="s">
        <v>96</v>
      </c>
      <c r="L37" s="29"/>
      <c r="M37" s="70" t="str">
        <f>[1]財政指標!$M$1</f>
        <v>真岡市</v>
      </c>
      <c r="O37" s="70"/>
      <c r="P37" s="70"/>
      <c r="Q37" s="70"/>
      <c r="R37" s="70"/>
      <c r="S37" s="70"/>
      <c r="T37" s="70" t="str">
        <f>[1]財政指標!$M$1</f>
        <v>真岡市</v>
      </c>
    </row>
    <row r="38" spans="1:20" ht="15" customHeight="1" x14ac:dyDescent="0.15">
      <c r="N38" s="66"/>
      <c r="O38" s="66"/>
      <c r="P38" s="66"/>
      <c r="Q38" s="66"/>
      <c r="R38" s="66"/>
      <c r="S38" s="66"/>
      <c r="T38" s="66"/>
    </row>
    <row r="39" spans="1:20" ht="15" customHeight="1" x14ac:dyDescent="0.15">
      <c r="A39" s="2"/>
      <c r="B39" s="2" t="s">
        <v>10</v>
      </c>
      <c r="C39" s="2" t="s">
        <v>300</v>
      </c>
      <c r="D39" s="2" t="s">
        <v>301</v>
      </c>
      <c r="E39" s="2" t="s">
        <v>302</v>
      </c>
      <c r="F39" s="2" t="s">
        <v>303</v>
      </c>
      <c r="G39" s="2" t="s">
        <v>304</v>
      </c>
      <c r="H39" s="2" t="s">
        <v>305</v>
      </c>
      <c r="I39" s="2" t="s">
        <v>306</v>
      </c>
      <c r="J39" s="5" t="s">
        <v>307</v>
      </c>
      <c r="K39" s="5" t="s">
        <v>308</v>
      </c>
      <c r="L39" s="2" t="s">
        <v>309</v>
      </c>
      <c r="M39" s="2" t="s">
        <v>310</v>
      </c>
      <c r="N39" s="2" t="s">
        <v>311</v>
      </c>
      <c r="O39" s="2" t="s">
        <v>312</v>
      </c>
      <c r="P39" s="2" t="s">
        <v>313</v>
      </c>
      <c r="Q39" s="2" t="s">
        <v>314</v>
      </c>
      <c r="R39" s="2" t="s">
        <v>315</v>
      </c>
      <c r="S39" s="2" t="s">
        <v>316</v>
      </c>
      <c r="T39" s="2" t="s">
        <v>317</v>
      </c>
    </row>
    <row r="40" spans="1:20" ht="15" customHeight="1" x14ac:dyDescent="0.15">
      <c r="A40" s="3" t="s">
        <v>318</v>
      </c>
      <c r="B40" s="26">
        <f>+B4/$B$32*100</f>
        <v>51.251510309031744</v>
      </c>
      <c r="C40" s="26">
        <f t="shared" ref="C40:T40" si="5">+C4/C$32*100</f>
        <v>53.579280705492394</v>
      </c>
      <c r="D40" s="26">
        <f t="shared" si="5"/>
        <v>50.533866289840212</v>
      </c>
      <c r="E40" s="26">
        <f t="shared" si="5"/>
        <v>48.872163064308317</v>
      </c>
      <c r="F40" s="26">
        <f t="shared" si="5"/>
        <v>49.884176272168631</v>
      </c>
      <c r="G40" s="26">
        <f t="shared" si="5"/>
        <v>49.758862988137302</v>
      </c>
      <c r="H40" s="26">
        <f t="shared" si="5"/>
        <v>46.409037130902327</v>
      </c>
      <c r="I40" s="26">
        <f t="shared" si="5"/>
        <v>47.026653501077234</v>
      </c>
      <c r="J40" s="26">
        <f t="shared" si="5"/>
        <v>48.583436291466349</v>
      </c>
      <c r="K40" s="26">
        <f t="shared" si="5"/>
        <v>46.918279931805806</v>
      </c>
      <c r="L40" s="26">
        <f t="shared" si="5"/>
        <v>43.635458404285728</v>
      </c>
      <c r="M40" s="26">
        <f t="shared" si="5"/>
        <v>44.410108324876326</v>
      </c>
      <c r="N40" s="26">
        <f t="shared" si="5"/>
        <v>46.376199091773223</v>
      </c>
      <c r="O40" s="26">
        <f t="shared" si="5"/>
        <v>46.480194207830145</v>
      </c>
      <c r="P40" s="26">
        <f t="shared" si="5"/>
        <v>46.230459445651434</v>
      </c>
      <c r="Q40" s="26">
        <f t="shared" si="5"/>
        <v>47.481619846678505</v>
      </c>
      <c r="R40" s="26">
        <f t="shared" si="5"/>
        <v>48.69315279574743</v>
      </c>
      <c r="S40" s="26">
        <f t="shared" si="5"/>
        <v>53.156523475019135</v>
      </c>
      <c r="T40" s="26">
        <f t="shared" si="5"/>
        <v>56.790626261582219</v>
      </c>
    </row>
    <row r="41" spans="1:20" ht="15" customHeight="1" x14ac:dyDescent="0.15">
      <c r="A41" s="3" t="s">
        <v>319</v>
      </c>
      <c r="B41" s="26">
        <f>+B5/$B$32*100</f>
        <v>3.661901375882147</v>
      </c>
      <c r="C41" s="26">
        <f t="shared" ref="C41:T41" si="6">+C5/C$32*100</f>
        <v>3.5720210519206916</v>
      </c>
      <c r="D41" s="26">
        <f t="shared" si="6"/>
        <v>2.934103966573256</v>
      </c>
      <c r="E41" s="26">
        <f t="shared" si="6"/>
        <v>2.4420274404506666</v>
      </c>
      <c r="F41" s="26">
        <f t="shared" si="6"/>
        <v>2.6586899126005696</v>
      </c>
      <c r="G41" s="26">
        <f t="shared" si="6"/>
        <v>2.780201037371278</v>
      </c>
      <c r="H41" s="26">
        <f t="shared" si="6"/>
        <v>2.592630417065084</v>
      </c>
      <c r="I41" s="26">
        <f t="shared" si="6"/>
        <v>2.634662916250115</v>
      </c>
      <c r="J41" s="26">
        <f t="shared" si="6"/>
        <v>1.6756395782903764</v>
      </c>
      <c r="K41" s="26">
        <f t="shared" si="6"/>
        <v>1.2748667788027657</v>
      </c>
      <c r="L41" s="26">
        <f t="shared" si="6"/>
        <v>1.2321383340696357</v>
      </c>
      <c r="M41" s="26">
        <f t="shared" si="6"/>
        <v>1.3298570037066917</v>
      </c>
      <c r="N41" s="26">
        <f t="shared" si="6"/>
        <v>1.4190991100776982</v>
      </c>
      <c r="O41" s="26">
        <f t="shared" si="6"/>
        <v>1.4755646617824585</v>
      </c>
      <c r="P41" s="26">
        <f t="shared" si="6"/>
        <v>1.5751776425797903</v>
      </c>
      <c r="Q41" s="26">
        <f t="shared" si="6"/>
        <v>2.1573324496507009</v>
      </c>
      <c r="R41" s="26">
        <f t="shared" si="6"/>
        <v>2.6518862923928292</v>
      </c>
      <c r="S41" s="26">
        <f t="shared" si="6"/>
        <v>3.8251934990251901</v>
      </c>
      <c r="T41" s="26">
        <f t="shared" si="6"/>
        <v>1.6037342330536473</v>
      </c>
    </row>
    <row r="42" spans="1:20" ht="15" customHeight="1" x14ac:dyDescent="0.15">
      <c r="A42" s="3" t="s">
        <v>320</v>
      </c>
      <c r="B42" s="26">
        <f>+B6/$B$32*100</f>
        <v>0.65214159006460559</v>
      </c>
      <c r="C42" s="26">
        <f t="shared" ref="C42:T42" si="7">+C6/C$32*100</f>
        <v>1.3979259053794797</v>
      </c>
      <c r="D42" s="26">
        <f t="shared" si="7"/>
        <v>1.4079588840408783</v>
      </c>
      <c r="E42" s="26">
        <f t="shared" si="7"/>
        <v>0.90571921897867425</v>
      </c>
      <c r="F42" s="26">
        <f t="shared" si="7"/>
        <v>0.95487073690239865</v>
      </c>
      <c r="G42" s="26">
        <f t="shared" si="7"/>
        <v>1.2700988732517442</v>
      </c>
      <c r="H42" s="26">
        <f t="shared" si="7"/>
        <v>0.81589233414919171</v>
      </c>
      <c r="I42" s="26">
        <f t="shared" si="7"/>
        <v>0.4498903562694801</v>
      </c>
      <c r="J42" s="26">
        <f t="shared" si="7"/>
        <v>0.35181488332200955</v>
      </c>
      <c r="K42" s="26">
        <f t="shared" si="7"/>
        <v>0.28624729329993936</v>
      </c>
      <c r="L42" s="26">
        <f t="shared" si="7"/>
        <v>0.25442242546604044</v>
      </c>
      <c r="M42" s="26">
        <f t="shared" si="7"/>
        <v>1.1250007269350673</v>
      </c>
      <c r="N42" s="26">
        <f t="shared" si="7"/>
        <v>1.1926282926610432</v>
      </c>
      <c r="O42" s="26">
        <f t="shared" si="7"/>
        <v>0.38840445751453806</v>
      </c>
      <c r="P42" s="26">
        <f t="shared" si="7"/>
        <v>0.26894781560738618</v>
      </c>
      <c r="Q42" s="26">
        <f t="shared" si="7"/>
        <v>0.27170803371894042</v>
      </c>
      <c r="R42" s="26">
        <f t="shared" si="7"/>
        <v>0.15759336522298034</v>
      </c>
      <c r="S42" s="26">
        <f t="shared" si="7"/>
        <v>0.10786356597008853</v>
      </c>
      <c r="T42" s="26">
        <f t="shared" si="7"/>
        <v>0.14313452615181305</v>
      </c>
    </row>
    <row r="43" spans="1:20" ht="15" customHeight="1" x14ac:dyDescent="0.15">
      <c r="A43" s="3" t="s">
        <v>189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>+Q7/Q$32*100</f>
        <v>4.2396569238276859E-2</v>
      </c>
      <c r="R43" s="26">
        <f>+R7/R$32*100</f>
        <v>7.4586502651246889E-2</v>
      </c>
      <c r="S43" s="26">
        <f>+S7/S$32*100</f>
        <v>0.11609706756307261</v>
      </c>
      <c r="T43" s="26">
        <f t="shared" ref="S43:T58" si="8">+T7/T$32*100</f>
        <v>0.12685875212130385</v>
      </c>
    </row>
    <row r="44" spans="1:20" ht="15" customHeight="1" x14ac:dyDescent="0.15">
      <c r="A44" s="3" t="s">
        <v>190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ref="Q44:R55" si="9">+Q8/Q$32*100</f>
        <v>4.9535211286610946E-2</v>
      </c>
      <c r="R44" s="26">
        <f t="shared" si="9"/>
        <v>0.11081694815827632</v>
      </c>
      <c r="S44" s="26">
        <f t="shared" si="8"/>
        <v>8.5088053009921047E-2</v>
      </c>
      <c r="T44" s="26">
        <f t="shared" si="8"/>
        <v>7.3471696428960953E-2</v>
      </c>
    </row>
    <row r="45" spans="1:20" ht="15" customHeight="1" x14ac:dyDescent="0.15">
      <c r="A45" s="3" t="s">
        <v>321</v>
      </c>
      <c r="B45" s="26">
        <f t="shared" ref="B45:B65" si="10">+B9/$B$32*100</f>
        <v>0</v>
      </c>
      <c r="C45" s="26">
        <f t="shared" ref="C45:R60" si="11">+C9/C$32*100</f>
        <v>0</v>
      </c>
      <c r="D45" s="26">
        <f t="shared" si="11"/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  <c r="H45" s="26">
        <f t="shared" si="11"/>
        <v>0</v>
      </c>
      <c r="I45" s="26">
        <f t="shared" si="11"/>
        <v>0</v>
      </c>
      <c r="J45" s="26">
        <f t="shared" si="11"/>
        <v>0.64065604082760907</v>
      </c>
      <c r="K45" s="26">
        <f t="shared" si="11"/>
        <v>2.8411627559375279</v>
      </c>
      <c r="L45" s="26">
        <f t="shared" si="11"/>
        <v>2.5267538587713054</v>
      </c>
      <c r="M45" s="26">
        <f t="shared" si="11"/>
        <v>2.7180400906482052</v>
      </c>
      <c r="N45" s="26">
        <f t="shared" si="11"/>
        <v>2.7837702316985156</v>
      </c>
      <c r="O45" s="26">
        <f t="shared" si="11"/>
        <v>2.5183187963705942</v>
      </c>
      <c r="P45" s="26">
        <f t="shared" si="11"/>
        <v>2.802456170596241</v>
      </c>
      <c r="Q45" s="26">
        <f t="shared" si="9"/>
        <v>3.1203874959371767</v>
      </c>
      <c r="R45" s="26">
        <f t="shared" si="9"/>
        <v>2.8604770555128969</v>
      </c>
      <c r="S45" s="26">
        <f t="shared" si="8"/>
        <v>2.9458350411766849</v>
      </c>
      <c r="T45" s="26">
        <f t="shared" si="8"/>
        <v>2.8919281892714794</v>
      </c>
    </row>
    <row r="46" spans="1:20" ht="15" customHeight="1" x14ac:dyDescent="0.15">
      <c r="A46" s="3" t="s">
        <v>322</v>
      </c>
      <c r="B46" s="26">
        <f t="shared" si="10"/>
        <v>7.9191553151151922E-2</v>
      </c>
      <c r="C46" s="26">
        <f t="shared" si="11"/>
        <v>8.5006103256086124E-2</v>
      </c>
      <c r="D46" s="26">
        <f t="shared" si="11"/>
        <v>0.11206506233673655</v>
      </c>
      <c r="E46" s="26">
        <f t="shared" si="11"/>
        <v>0.20477899842127995</v>
      </c>
      <c r="F46" s="26">
        <f t="shared" si="11"/>
        <v>0.19501959832442917</v>
      </c>
      <c r="G46" s="26">
        <f t="shared" si="11"/>
        <v>0.19171955747295627</v>
      </c>
      <c r="H46" s="26">
        <f t="shared" si="11"/>
        <v>0.14934181086276338</v>
      </c>
      <c r="I46" s="26">
        <f t="shared" si="11"/>
        <v>0.12873073128508453</v>
      </c>
      <c r="J46" s="26">
        <f t="shared" si="11"/>
        <v>0.12225403716438769</v>
      </c>
      <c r="K46" s="26">
        <f t="shared" si="11"/>
        <v>0.1240683315654971</v>
      </c>
      <c r="L46" s="26">
        <f t="shared" si="11"/>
        <v>0.1074190680569105</v>
      </c>
      <c r="M46" s="26">
        <f t="shared" si="11"/>
        <v>9.9134027149371737E-2</v>
      </c>
      <c r="N46" s="26">
        <f t="shared" si="11"/>
        <v>9.0170680246071763E-2</v>
      </c>
      <c r="O46" s="26">
        <f t="shared" si="11"/>
        <v>8.7765110936108476E-2</v>
      </c>
      <c r="P46" s="26">
        <f t="shared" si="11"/>
        <v>7.6474903021487781E-2</v>
      </c>
      <c r="Q46" s="26">
        <f t="shared" si="9"/>
        <v>9.1304972930399936E-2</v>
      </c>
      <c r="R46" s="26">
        <f t="shared" si="9"/>
        <v>9.0684122488975435E-2</v>
      </c>
      <c r="S46" s="26">
        <f t="shared" si="8"/>
        <v>8.8652062253125677E-2</v>
      </c>
      <c r="T46" s="26">
        <f t="shared" si="8"/>
        <v>9.0666128839027235E-2</v>
      </c>
    </row>
    <row r="47" spans="1:20" ht="15" customHeight="1" x14ac:dyDescent="0.15">
      <c r="A47" s="3" t="s">
        <v>323</v>
      </c>
      <c r="B47" s="26">
        <f t="shared" si="10"/>
        <v>0</v>
      </c>
      <c r="C47" s="26">
        <f t="shared" si="11"/>
        <v>0</v>
      </c>
      <c r="D47" s="26">
        <f t="shared" si="11"/>
        <v>1.0686312364145568E-2</v>
      </c>
      <c r="E47" s="26">
        <f t="shared" si="11"/>
        <v>1.8170550426799398E-2</v>
      </c>
      <c r="F47" s="26">
        <f t="shared" si="11"/>
        <v>1.6214390837486554E-2</v>
      </c>
      <c r="G47" s="26">
        <f t="shared" si="11"/>
        <v>1.5881561327418293E-2</v>
      </c>
      <c r="H47" s="26">
        <f t="shared" si="11"/>
        <v>1.3327090733159989E-2</v>
      </c>
      <c r="I47" s="26">
        <f t="shared" si="11"/>
        <v>1.1136681923103351E-2</v>
      </c>
      <c r="J47" s="26">
        <f t="shared" si="11"/>
        <v>2.3230164224949688E-2</v>
      </c>
      <c r="K47" s="26">
        <f t="shared" si="11"/>
        <v>2.364855244582862E-2</v>
      </c>
      <c r="L47" s="26">
        <f t="shared" si="11"/>
        <v>2.0872827088484633E-2</v>
      </c>
      <c r="M47" s="26">
        <f t="shared" si="11"/>
        <v>5.8672622143613211E-3</v>
      </c>
      <c r="N47" s="26">
        <f t="shared" si="11"/>
        <v>7.4908580145945352E-4</v>
      </c>
      <c r="O47" s="26">
        <f t="shared" si="11"/>
        <v>0</v>
      </c>
      <c r="P47" s="26">
        <f t="shared" si="11"/>
        <v>0</v>
      </c>
      <c r="Q47" s="26">
        <f t="shared" si="9"/>
        <v>4.3528305172768846E-6</v>
      </c>
      <c r="R47" s="26">
        <f t="shared" si="9"/>
        <v>4.3203488560731516E-6</v>
      </c>
      <c r="S47" s="26">
        <f t="shared" si="8"/>
        <v>4.2682745427600228E-6</v>
      </c>
      <c r="T47" s="26">
        <f t="shared" si="8"/>
        <v>4.1947871212652554E-6</v>
      </c>
    </row>
    <row r="48" spans="1:20" ht="15" customHeight="1" x14ac:dyDescent="0.15">
      <c r="A48" s="3" t="s">
        <v>324</v>
      </c>
      <c r="B48" s="26">
        <f t="shared" si="10"/>
        <v>1.5470172803743316</v>
      </c>
      <c r="C48" s="26">
        <f t="shared" si="11"/>
        <v>1.5838262045156686</v>
      </c>
      <c r="D48" s="26">
        <f t="shared" si="11"/>
        <v>1.5165474286118645</v>
      </c>
      <c r="E48" s="26">
        <f t="shared" si="11"/>
        <v>1.2685138839271171</v>
      </c>
      <c r="F48" s="26">
        <f t="shared" si="11"/>
        <v>1.0974996506201458</v>
      </c>
      <c r="G48" s="26">
        <f t="shared" si="11"/>
        <v>1.2778526727910322</v>
      </c>
      <c r="H48" s="26">
        <f t="shared" si="11"/>
        <v>1.2496235245988143</v>
      </c>
      <c r="I48" s="26">
        <f t="shared" si="11"/>
        <v>1.238428960461204</v>
      </c>
      <c r="J48" s="26">
        <f t="shared" si="11"/>
        <v>1.0162742740079207</v>
      </c>
      <c r="K48" s="26">
        <f t="shared" si="11"/>
        <v>0.94197826638959758</v>
      </c>
      <c r="L48" s="26">
        <f t="shared" si="11"/>
        <v>0.88218052841704042</v>
      </c>
      <c r="M48" s="26">
        <f t="shared" si="11"/>
        <v>0.87583128510249941</v>
      </c>
      <c r="N48" s="26">
        <f t="shared" si="11"/>
        <v>0.9606167512157161</v>
      </c>
      <c r="O48" s="26">
        <f t="shared" si="11"/>
        <v>0.87566046272882569</v>
      </c>
      <c r="P48" s="26">
        <f t="shared" si="11"/>
        <v>1.0026556110688167</v>
      </c>
      <c r="Q48" s="26">
        <f t="shared" si="9"/>
        <v>0.95513289474503227</v>
      </c>
      <c r="R48" s="26">
        <f t="shared" si="9"/>
        <v>1.0104043073186839</v>
      </c>
      <c r="S48" s="26">
        <f t="shared" si="8"/>
        <v>0.95075388612525213</v>
      </c>
      <c r="T48" s="26">
        <f t="shared" si="8"/>
        <v>0.94846234205368063</v>
      </c>
    </row>
    <row r="49" spans="1:20" ht="15" customHeight="1" x14ac:dyDescent="0.15">
      <c r="A49" s="3" t="s">
        <v>325</v>
      </c>
      <c r="B49" s="26">
        <f t="shared" si="10"/>
        <v>0</v>
      </c>
      <c r="C49" s="26">
        <f t="shared" si="11"/>
        <v>0</v>
      </c>
      <c r="D49" s="26">
        <f t="shared" si="11"/>
        <v>0</v>
      </c>
      <c r="E49" s="26">
        <f t="shared" si="11"/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  <c r="K49" s="26">
        <f t="shared" si="11"/>
        <v>0</v>
      </c>
      <c r="L49" s="26">
        <f t="shared" si="11"/>
        <v>0</v>
      </c>
      <c r="M49" s="26">
        <f t="shared" si="11"/>
        <v>0</v>
      </c>
      <c r="N49" s="26">
        <f t="shared" si="11"/>
        <v>0</v>
      </c>
      <c r="O49" s="26">
        <f t="shared" si="11"/>
        <v>0</v>
      </c>
      <c r="P49" s="26">
        <f t="shared" si="11"/>
        <v>0</v>
      </c>
      <c r="Q49" s="26">
        <f t="shared" si="9"/>
        <v>4.3528305172768846E-6</v>
      </c>
      <c r="R49" s="26">
        <f t="shared" si="9"/>
        <v>4.3203488560731516E-6</v>
      </c>
      <c r="S49" s="26">
        <f t="shared" si="8"/>
        <v>4.2682745427600228E-6</v>
      </c>
      <c r="T49" s="26">
        <f t="shared" si="8"/>
        <v>4.1947871212652554E-6</v>
      </c>
    </row>
    <row r="50" spans="1:20" ht="15" customHeight="1" x14ac:dyDescent="0.15">
      <c r="A50" s="3" t="s">
        <v>121</v>
      </c>
      <c r="B50" s="26">
        <f t="shared" si="10"/>
        <v>0</v>
      </c>
      <c r="C50" s="26">
        <f t="shared" si="11"/>
        <v>0</v>
      </c>
      <c r="D50" s="26">
        <f t="shared" si="11"/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26">
        <f t="shared" si="11"/>
        <v>0</v>
      </c>
      <c r="K50" s="26">
        <f t="shared" si="11"/>
        <v>0</v>
      </c>
      <c r="L50" s="26">
        <f t="shared" si="11"/>
        <v>0.76333983104771552</v>
      </c>
      <c r="M50" s="26">
        <f t="shared" si="11"/>
        <v>1.2031512256762549</v>
      </c>
      <c r="N50" s="26">
        <f t="shared" si="11"/>
        <v>1.4221791500211292</v>
      </c>
      <c r="O50" s="26">
        <f t="shared" si="11"/>
        <v>1.2602430510597844</v>
      </c>
      <c r="P50" s="26">
        <f t="shared" si="11"/>
        <v>1.2917985649501273</v>
      </c>
      <c r="Q50" s="26">
        <f t="shared" si="9"/>
        <v>1.4060339023687103</v>
      </c>
      <c r="R50" s="26">
        <f t="shared" si="9"/>
        <v>1.5060779315759565</v>
      </c>
      <c r="S50" s="26">
        <f t="shared" si="8"/>
        <v>1.2932914547308296</v>
      </c>
      <c r="T50" s="26">
        <f t="shared" si="8"/>
        <v>0.3461706123952939</v>
      </c>
    </row>
    <row r="51" spans="1:20" ht="15" customHeight="1" x14ac:dyDescent="0.15">
      <c r="A51" s="3" t="s">
        <v>326</v>
      </c>
      <c r="B51" s="26">
        <f t="shared" si="10"/>
        <v>7.544263311591763</v>
      </c>
      <c r="C51" s="26">
        <f t="shared" si="11"/>
        <v>6.4086479640418927</v>
      </c>
      <c r="D51" s="26">
        <f t="shared" si="11"/>
        <v>6.2876392744625527</v>
      </c>
      <c r="E51" s="26">
        <f t="shared" si="11"/>
        <v>6.9596822781245331</v>
      </c>
      <c r="F51" s="26">
        <f t="shared" si="11"/>
        <v>3.8435601309031577</v>
      </c>
      <c r="G51" s="26">
        <f t="shared" si="11"/>
        <v>4.8283780731827077</v>
      </c>
      <c r="H51" s="26">
        <f t="shared" si="11"/>
        <v>5.8908467811049627</v>
      </c>
      <c r="I51" s="26">
        <f t="shared" si="11"/>
        <v>7.2941151137161642</v>
      </c>
      <c r="J51" s="26">
        <f t="shared" si="11"/>
        <v>6.7423301303827792</v>
      </c>
      <c r="K51" s="26">
        <f t="shared" si="11"/>
        <v>6.0951628342364392</v>
      </c>
      <c r="L51" s="26">
        <f t="shared" si="11"/>
        <v>8.4500581716449776</v>
      </c>
      <c r="M51" s="26">
        <f t="shared" si="11"/>
        <v>9.9028273034102696</v>
      </c>
      <c r="N51" s="26">
        <f t="shared" si="11"/>
        <v>8.8377017311079928</v>
      </c>
      <c r="O51" s="26">
        <f t="shared" si="11"/>
        <v>9.3853818200275345</v>
      </c>
      <c r="P51" s="26">
        <f t="shared" si="11"/>
        <v>7.6551697181128002</v>
      </c>
      <c r="Q51" s="26">
        <f t="shared" si="9"/>
        <v>4.8404215333306899</v>
      </c>
      <c r="R51" s="26">
        <f t="shared" si="9"/>
        <v>2.7063745321656238</v>
      </c>
      <c r="S51" s="26">
        <f t="shared" si="8"/>
        <v>1.4949588903271551</v>
      </c>
      <c r="T51" s="26">
        <f t="shared" si="8"/>
        <v>1.163873050304894</v>
      </c>
    </row>
    <row r="52" spans="1:20" ht="15" customHeight="1" x14ac:dyDescent="0.15">
      <c r="A52" s="3" t="s">
        <v>327</v>
      </c>
      <c r="B52" s="26">
        <f t="shared" si="10"/>
        <v>5.5443995677326701</v>
      </c>
      <c r="C52" s="26">
        <f t="shared" si="11"/>
        <v>4.2167416378378011</v>
      </c>
      <c r="D52" s="26">
        <f t="shared" si="11"/>
        <v>4.2215760908832607</v>
      </c>
      <c r="E52" s="26">
        <f t="shared" si="11"/>
        <v>5.0001174760146183</v>
      </c>
      <c r="F52" s="26">
        <f t="shared" si="11"/>
        <v>0</v>
      </c>
      <c r="G52" s="26">
        <f t="shared" si="11"/>
        <v>0</v>
      </c>
      <c r="H52" s="26">
        <f t="shared" si="11"/>
        <v>0</v>
      </c>
      <c r="I52" s="26">
        <f t="shared" si="11"/>
        <v>0</v>
      </c>
      <c r="J52" s="26">
        <f t="shared" si="11"/>
        <v>4.9995753582490945</v>
      </c>
      <c r="K52" s="26">
        <f t="shared" si="11"/>
        <v>4.1968257002283416</v>
      </c>
      <c r="L52" s="26">
        <f t="shared" si="11"/>
        <v>6.4793020487103652</v>
      </c>
      <c r="M52" s="26">
        <f t="shared" si="11"/>
        <v>7.7991170507260472</v>
      </c>
      <c r="N52" s="26">
        <f t="shared" si="11"/>
        <v>6.7448857317735493</v>
      </c>
      <c r="O52" s="26">
        <f t="shared" si="11"/>
        <v>7.3243386841369036</v>
      </c>
      <c r="P52" s="26">
        <f t="shared" si="11"/>
        <v>5.7307900488229651</v>
      </c>
      <c r="Q52" s="26">
        <f t="shared" si="9"/>
        <v>3.0991108603687274</v>
      </c>
      <c r="R52" s="26">
        <f t="shared" si="9"/>
        <v>1.1076380786734663</v>
      </c>
      <c r="S52" s="26">
        <f t="shared" si="8"/>
        <v>0</v>
      </c>
      <c r="T52" s="26">
        <f t="shared" si="8"/>
        <v>0</v>
      </c>
    </row>
    <row r="53" spans="1:20" ht="15" customHeight="1" x14ac:dyDescent="0.15">
      <c r="A53" s="3" t="s">
        <v>328</v>
      </c>
      <c r="B53" s="26">
        <f t="shared" si="10"/>
        <v>1.9998637438590927</v>
      </c>
      <c r="C53" s="26">
        <f t="shared" si="11"/>
        <v>2.1919063262040916</v>
      </c>
      <c r="D53" s="26">
        <f t="shared" si="11"/>
        <v>2.0660631835792924</v>
      </c>
      <c r="E53" s="26">
        <f t="shared" si="11"/>
        <v>1.9595648021099155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1.7427547721336842</v>
      </c>
      <c r="K53" s="26">
        <f t="shared" si="11"/>
        <v>1.8983371340080972</v>
      </c>
      <c r="L53" s="26">
        <f t="shared" si="11"/>
        <v>1.9707561229346127</v>
      </c>
      <c r="M53" s="26">
        <f t="shared" si="11"/>
        <v>2.1037102526842228</v>
      </c>
      <c r="N53" s="26">
        <f t="shared" si="11"/>
        <v>2.0928159993344435</v>
      </c>
      <c r="O53" s="26">
        <f t="shared" si="11"/>
        <v>2.0610431358906305</v>
      </c>
      <c r="P53" s="26">
        <f t="shared" si="11"/>
        <v>1.9243796692898343</v>
      </c>
      <c r="Q53" s="26">
        <f t="shared" si="9"/>
        <v>1.7413106729619623</v>
      </c>
      <c r="R53" s="26">
        <f t="shared" si="9"/>
        <v>1.5987364534921573</v>
      </c>
      <c r="S53" s="26">
        <f t="shared" si="8"/>
        <v>1.4949588903271551</v>
      </c>
      <c r="T53" s="26">
        <f t="shared" si="8"/>
        <v>1.163873050304894</v>
      </c>
    </row>
    <row r="54" spans="1:20" ht="15" customHeight="1" x14ac:dyDescent="0.15">
      <c r="A54" s="3" t="s">
        <v>329</v>
      </c>
      <c r="B54" s="26">
        <f t="shared" si="10"/>
        <v>6.8087029447273795E-2</v>
      </c>
      <c r="C54" s="26">
        <f t="shared" si="11"/>
        <v>7.505695589914585E-2</v>
      </c>
      <c r="D54" s="26">
        <f t="shared" si="11"/>
        <v>8.2255334670294902E-2</v>
      </c>
      <c r="E54" s="26">
        <f t="shared" si="11"/>
        <v>7.1810979192472202E-2</v>
      </c>
      <c r="F54" s="26">
        <f t="shared" si="11"/>
        <v>7.2948465237845053E-2</v>
      </c>
      <c r="G54" s="26">
        <f t="shared" si="11"/>
        <v>7.7878821746255072E-2</v>
      </c>
      <c r="H54" s="26">
        <f t="shared" si="11"/>
        <v>6.9673246406446704E-2</v>
      </c>
      <c r="I54" s="26">
        <f t="shared" si="11"/>
        <v>6.8503688469884333E-2</v>
      </c>
      <c r="J54" s="26">
        <f t="shared" si="11"/>
        <v>6.7430042289797487E-2</v>
      </c>
      <c r="K54" s="26">
        <f t="shared" si="11"/>
        <v>6.7939174700961918E-2</v>
      </c>
      <c r="L54" s="26">
        <f t="shared" si="11"/>
        <v>6.1950214756034801E-2</v>
      </c>
      <c r="M54" s="26">
        <f t="shared" si="11"/>
        <v>5.5358594877931863E-2</v>
      </c>
      <c r="N54" s="26">
        <f t="shared" si="11"/>
        <v>6.1847704244521018E-2</v>
      </c>
      <c r="O54" s="26">
        <f t="shared" si="11"/>
        <v>6.3644678366010024E-2</v>
      </c>
      <c r="P54" s="26">
        <f t="shared" si="11"/>
        <v>7.0188999055431842E-2</v>
      </c>
      <c r="Q54" s="26">
        <f t="shared" si="9"/>
        <v>6.8204501375211501E-2</v>
      </c>
      <c r="R54" s="26">
        <f t="shared" si="9"/>
        <v>6.6866039245444167E-2</v>
      </c>
      <c r="S54" s="26">
        <f t="shared" si="8"/>
        <v>7.1668597847483528E-2</v>
      </c>
      <c r="T54" s="26">
        <f t="shared" si="8"/>
        <v>6.9440506005425034E-2</v>
      </c>
    </row>
    <row r="55" spans="1:20" ht="15" customHeight="1" x14ac:dyDescent="0.15">
      <c r="A55" s="3" t="s">
        <v>330</v>
      </c>
      <c r="B55" s="26">
        <f t="shared" si="10"/>
        <v>0.71645284693252487</v>
      </c>
      <c r="C55" s="26">
        <f t="shared" si="11"/>
        <v>0.69360658967267186</v>
      </c>
      <c r="D55" s="26">
        <f t="shared" si="11"/>
        <v>1.0412761254276257</v>
      </c>
      <c r="E55" s="26">
        <f t="shared" si="11"/>
        <v>1.1097011414822266</v>
      </c>
      <c r="F55" s="26">
        <f t="shared" si="11"/>
        <v>1.1937664861436554</v>
      </c>
      <c r="G55" s="26">
        <f t="shared" si="11"/>
        <v>1.2505770971223038</v>
      </c>
      <c r="H55" s="26">
        <f t="shared" si="11"/>
        <v>1.133062607630211</v>
      </c>
      <c r="I55" s="26">
        <f t="shared" si="11"/>
        <v>1.9289531240471307</v>
      </c>
      <c r="J55" s="26">
        <f t="shared" si="11"/>
        <v>0.99297548896771037</v>
      </c>
      <c r="K55" s="26">
        <f t="shared" si="11"/>
        <v>1.2086386104803133</v>
      </c>
      <c r="L55" s="26">
        <f t="shared" si="11"/>
        <v>1.0926348362290721</v>
      </c>
      <c r="M55" s="26">
        <f t="shared" si="11"/>
        <v>1.2419237514023871</v>
      </c>
      <c r="N55" s="26">
        <f t="shared" si="11"/>
        <v>1.2936711791204762</v>
      </c>
      <c r="O55" s="26">
        <f t="shared" si="11"/>
        <v>0.81221398727425276</v>
      </c>
      <c r="P55" s="26">
        <f t="shared" si="11"/>
        <v>0.85676396486693074</v>
      </c>
      <c r="Q55" s="26">
        <f t="shared" si="9"/>
        <v>0.90721693641084822</v>
      </c>
      <c r="R55" s="26">
        <f t="shared" si="9"/>
        <v>1.0590600761357798</v>
      </c>
      <c r="S55" s="26">
        <f t="shared" si="8"/>
        <v>1.0404089928959266</v>
      </c>
      <c r="T55" s="26">
        <f t="shared" si="8"/>
        <v>1.0959720311729733</v>
      </c>
    </row>
    <row r="56" spans="1:20" ht="15" customHeight="1" x14ac:dyDescent="0.15">
      <c r="A56" s="3" t="s">
        <v>331</v>
      </c>
      <c r="B56" s="26">
        <f t="shared" si="10"/>
        <v>1.6555414270262765</v>
      </c>
      <c r="C56" s="26">
        <f t="shared" si="11"/>
        <v>0.98475065507980331</v>
      </c>
      <c r="D56" s="26">
        <f t="shared" si="11"/>
        <v>0.92282803268789404</v>
      </c>
      <c r="E56" s="26">
        <f t="shared" si="11"/>
        <v>0.92365342712754273</v>
      </c>
      <c r="F56" s="26">
        <f t="shared" si="11"/>
        <v>0.94579291257477904</v>
      </c>
      <c r="G56" s="26">
        <f t="shared" si="11"/>
        <v>0.9392748266081431</v>
      </c>
      <c r="H56" s="26">
        <f t="shared" si="11"/>
        <v>0.84505173599629735</v>
      </c>
      <c r="I56" s="26">
        <f t="shared" si="11"/>
        <v>0.77611324313604813</v>
      </c>
      <c r="J56" s="26">
        <f t="shared" si="11"/>
        <v>0.77280762146368687</v>
      </c>
      <c r="K56" s="26">
        <f t="shared" si="11"/>
        <v>1.074797173433758</v>
      </c>
      <c r="L56" s="26">
        <f t="shared" si="11"/>
        <v>0.74096244964659586</v>
      </c>
      <c r="M56" s="26">
        <f t="shared" si="11"/>
        <v>1.0121405724328856</v>
      </c>
      <c r="N56" s="26">
        <f t="shared" si="11"/>
        <v>1.1438498339917058</v>
      </c>
      <c r="O56" s="26">
        <f t="shared" si="11"/>
        <v>1.205564900056828</v>
      </c>
      <c r="P56" s="26">
        <f t="shared" si="11"/>
        <v>1.2367224839407449</v>
      </c>
      <c r="Q56" s="26">
        <f t="shared" si="11"/>
        <v>1.2770551813112789</v>
      </c>
      <c r="R56" s="26">
        <f t="shared" si="11"/>
        <v>1.3119819388680141</v>
      </c>
      <c r="S56" s="26">
        <f t="shared" si="8"/>
        <v>0.93428688293928419</v>
      </c>
      <c r="T56" s="26">
        <f t="shared" si="8"/>
        <v>0.86708347190113455</v>
      </c>
    </row>
    <row r="57" spans="1:20" ht="15" customHeight="1" x14ac:dyDescent="0.15">
      <c r="A57" s="4" t="s">
        <v>332</v>
      </c>
      <c r="B57" s="26">
        <f t="shared" si="10"/>
        <v>0.19884953851147322</v>
      </c>
      <c r="C57" s="26">
        <f t="shared" si="11"/>
        <v>0.20521035546171143</v>
      </c>
      <c r="D57" s="26">
        <f t="shared" si="11"/>
        <v>0.1815646065637169</v>
      </c>
      <c r="E57" s="26">
        <f t="shared" si="11"/>
        <v>0.18120038057594573</v>
      </c>
      <c r="F57" s="26">
        <f t="shared" si="11"/>
        <v>0.17964316050179976</v>
      </c>
      <c r="G57" s="26">
        <f t="shared" si="11"/>
        <v>0.19545917996137965</v>
      </c>
      <c r="H57" s="26">
        <f t="shared" si="11"/>
        <v>0.19147041481720262</v>
      </c>
      <c r="I57" s="26">
        <f t="shared" si="11"/>
        <v>0.19446168110520781</v>
      </c>
      <c r="J57" s="26">
        <f t="shared" si="11"/>
        <v>0.18448100705002182</v>
      </c>
      <c r="K57" s="26">
        <f t="shared" si="11"/>
        <v>0.16338074002410971</v>
      </c>
      <c r="L57" s="26">
        <f t="shared" si="11"/>
        <v>0.1594445704816296</v>
      </c>
      <c r="M57" s="26">
        <f t="shared" si="11"/>
        <v>0.16296091766052301</v>
      </c>
      <c r="N57" s="26">
        <f t="shared" si="11"/>
        <v>0.17706044837848869</v>
      </c>
      <c r="O57" s="26">
        <f t="shared" si="11"/>
        <v>0.17885227501825945</v>
      </c>
      <c r="P57" s="26">
        <f t="shared" si="11"/>
        <v>0.18907757530292923</v>
      </c>
      <c r="Q57" s="26">
        <f t="shared" si="11"/>
        <v>0.19091079365724689</v>
      </c>
      <c r="R57" s="26">
        <f t="shared" si="11"/>
        <v>0.19223824269983095</v>
      </c>
      <c r="S57" s="26">
        <f t="shared" si="8"/>
        <v>0.1848461656233083</v>
      </c>
      <c r="T57" s="26">
        <f t="shared" si="8"/>
        <v>0.1756063732575274</v>
      </c>
    </row>
    <row r="58" spans="1:20" ht="15" customHeight="1" x14ac:dyDescent="0.15">
      <c r="A58" s="3" t="s">
        <v>333</v>
      </c>
      <c r="B58" s="26">
        <f t="shared" si="10"/>
        <v>8.7738635862616299</v>
      </c>
      <c r="C58" s="26">
        <f t="shared" si="11"/>
        <v>6.9151551532482607</v>
      </c>
      <c r="D58" s="26">
        <f t="shared" si="11"/>
        <v>5.4849693498999077</v>
      </c>
      <c r="E58" s="26">
        <f t="shared" si="11"/>
        <v>6.1773105574141898</v>
      </c>
      <c r="F58" s="26">
        <f t="shared" si="11"/>
        <v>5.5450982122831061</v>
      </c>
      <c r="G58" s="26">
        <f t="shared" si="11"/>
        <v>6.7980561726327133</v>
      </c>
      <c r="H58" s="26">
        <f t="shared" si="11"/>
        <v>5.3028229871353094</v>
      </c>
      <c r="I58" s="26">
        <f t="shared" si="11"/>
        <v>5.3414211944234777</v>
      </c>
      <c r="J58" s="26">
        <f t="shared" si="11"/>
        <v>4.5720394235464017</v>
      </c>
      <c r="K58" s="26">
        <f t="shared" si="11"/>
        <v>6.5034904326430363</v>
      </c>
      <c r="L58" s="26">
        <f t="shared" si="11"/>
        <v>8.8373778031727532</v>
      </c>
      <c r="M58" s="26">
        <f t="shared" si="11"/>
        <v>5.0484146721228091</v>
      </c>
      <c r="N58" s="26">
        <f t="shared" si="11"/>
        <v>4.9324789123977215</v>
      </c>
      <c r="O58" s="26">
        <f t="shared" si="11"/>
        <v>5.1713337060984319</v>
      </c>
      <c r="P58" s="26">
        <f t="shared" si="11"/>
        <v>5.0095116900988081</v>
      </c>
      <c r="Q58" s="26">
        <f t="shared" si="11"/>
        <v>4.9431439807079069</v>
      </c>
      <c r="R58" s="26">
        <f t="shared" si="11"/>
        <v>5.2305297106286499</v>
      </c>
      <c r="S58" s="26">
        <f t="shared" si="8"/>
        <v>5.328343208199902</v>
      </c>
      <c r="T58" s="26">
        <f t="shared" si="8"/>
        <v>5.5331968741117539</v>
      </c>
    </row>
    <row r="59" spans="1:20" ht="15" customHeight="1" x14ac:dyDescent="0.15">
      <c r="A59" s="3" t="s">
        <v>334</v>
      </c>
      <c r="B59" s="26">
        <f t="shared" si="10"/>
        <v>3.4320482886134895</v>
      </c>
      <c r="C59" s="26">
        <f t="shared" si="11"/>
        <v>2.9472213852708613</v>
      </c>
      <c r="D59" s="26">
        <f t="shared" si="11"/>
        <v>3.5527187216233087</v>
      </c>
      <c r="E59" s="26">
        <f t="shared" si="11"/>
        <v>3.6011565571566226</v>
      </c>
      <c r="F59" s="26">
        <f t="shared" si="11"/>
        <v>5.5823405684989815</v>
      </c>
      <c r="G59" s="26">
        <f t="shared" si="11"/>
        <v>3.0586609017782473</v>
      </c>
      <c r="H59" s="26">
        <f t="shared" si="11"/>
        <v>3.5559771256336923</v>
      </c>
      <c r="I59" s="26">
        <f t="shared" si="11"/>
        <v>5.1584786419516853</v>
      </c>
      <c r="J59" s="26">
        <f t="shared" si="11"/>
        <v>4.4707591367404564</v>
      </c>
      <c r="K59" s="26">
        <f t="shared" si="11"/>
        <v>3.7913782958922364</v>
      </c>
      <c r="L59" s="26">
        <f t="shared" si="11"/>
        <v>3.6554254438540235</v>
      </c>
      <c r="M59" s="26">
        <f t="shared" si="11"/>
        <v>3.3724170802097366</v>
      </c>
      <c r="N59" s="26">
        <f t="shared" si="11"/>
        <v>3.3720997092626424</v>
      </c>
      <c r="O59" s="26">
        <f t="shared" si="11"/>
        <v>4.6516284372747467</v>
      </c>
      <c r="P59" s="26">
        <f t="shared" si="11"/>
        <v>4.520712549710197</v>
      </c>
      <c r="Q59" s="26">
        <f t="shared" si="11"/>
        <v>4.7360798330010452</v>
      </c>
      <c r="R59" s="26">
        <f t="shared" si="11"/>
        <v>3.9939292186014006</v>
      </c>
      <c r="S59" s="26">
        <f t="shared" ref="S59:T67" si="12">+S23/S$32*100</f>
        <v>4.2613812793734649</v>
      </c>
      <c r="T59" s="26">
        <f t="shared" si="12"/>
        <v>7.2517675993971586</v>
      </c>
    </row>
    <row r="60" spans="1:20" ht="15" customHeight="1" x14ac:dyDescent="0.15">
      <c r="A60" s="3" t="s">
        <v>335</v>
      </c>
      <c r="B60" s="26">
        <f t="shared" si="10"/>
        <v>0.65972245022781273</v>
      </c>
      <c r="C60" s="26">
        <f t="shared" si="11"/>
        <v>1.583860141345766</v>
      </c>
      <c r="D60" s="26">
        <f t="shared" si="11"/>
        <v>1.5121722541119835</v>
      </c>
      <c r="E60" s="26">
        <f t="shared" si="11"/>
        <v>0.76938679791108644</v>
      </c>
      <c r="F60" s="26">
        <f t="shared" si="11"/>
        <v>0.36875519007148577</v>
      </c>
      <c r="G60" s="26">
        <f t="shared" si="11"/>
        <v>0.47124450423422304</v>
      </c>
      <c r="H60" s="26">
        <f t="shared" si="11"/>
        <v>0.33753157994322269</v>
      </c>
      <c r="I60" s="26">
        <f t="shared" si="11"/>
        <v>0.42539713869168055</v>
      </c>
      <c r="J60" s="26">
        <f t="shared" si="11"/>
        <v>0.45041492181425041</v>
      </c>
      <c r="K60" s="26">
        <f t="shared" si="11"/>
        <v>0.32093998453657618</v>
      </c>
      <c r="L60" s="26">
        <f t="shared" si="11"/>
        <v>0.52409278334414078</v>
      </c>
      <c r="M60" s="26">
        <f t="shared" si="11"/>
        <v>4.5707964252798776</v>
      </c>
      <c r="N60" s="26">
        <f t="shared" si="11"/>
        <v>0.4099466207316651</v>
      </c>
      <c r="O60" s="26">
        <f t="shared" si="11"/>
        <v>1.6179863799268019</v>
      </c>
      <c r="P60" s="26">
        <f t="shared" si="11"/>
        <v>0.69574645778310107</v>
      </c>
      <c r="Q60" s="26">
        <f t="shared" si="11"/>
        <v>0.5854339404211546</v>
      </c>
      <c r="R60" s="26">
        <f t="shared" si="11"/>
        <v>0.88895930097446763</v>
      </c>
      <c r="S60" s="26">
        <f t="shared" si="12"/>
        <v>0.4636840049527351</v>
      </c>
      <c r="T60" s="26">
        <f t="shared" si="12"/>
        <v>0.42080845964396657</v>
      </c>
    </row>
    <row r="61" spans="1:20" ht="15" customHeight="1" x14ac:dyDescent="0.15">
      <c r="A61" s="3" t="s">
        <v>132</v>
      </c>
      <c r="B61" s="26">
        <f t="shared" si="10"/>
        <v>3.1812642881331926E-2</v>
      </c>
      <c r="C61" s="26">
        <f t="shared" ref="C61:R67" si="13">+C25/C$32*100</f>
        <v>6.2217521845561743E-2</v>
      </c>
      <c r="D61" s="26">
        <f t="shared" si="13"/>
        <v>0.16432580281242584</v>
      </c>
      <c r="E61" s="26">
        <f t="shared" si="13"/>
        <v>4.6341623123691396E-2</v>
      </c>
      <c r="F61" s="26">
        <f t="shared" si="13"/>
        <v>0</v>
      </c>
      <c r="G61" s="26">
        <f t="shared" si="13"/>
        <v>8.4950968578792446E-2</v>
      </c>
      <c r="H61" s="26">
        <f t="shared" si="13"/>
        <v>8.5211577577749276E-3</v>
      </c>
      <c r="I61" s="26">
        <f t="shared" si="13"/>
        <v>1.7459523731628995E-2</v>
      </c>
      <c r="J61" s="26">
        <f t="shared" si="13"/>
        <v>4.2383444719717072E-3</v>
      </c>
      <c r="K61" s="26">
        <f t="shared" si="13"/>
        <v>0</v>
      </c>
      <c r="L61" s="26">
        <f t="shared" si="13"/>
        <v>1.9093328840545769E-3</v>
      </c>
      <c r="M61" s="26">
        <f t="shared" si="13"/>
        <v>0.21150823053807613</v>
      </c>
      <c r="N61" s="26">
        <f t="shared" si="13"/>
        <v>4.1848368796617511E-4</v>
      </c>
      <c r="O61" s="26">
        <f t="shared" si="13"/>
        <v>4.3087589442833953E-2</v>
      </c>
      <c r="P61" s="26">
        <f t="shared" si="13"/>
        <v>2.1571393157364263E-3</v>
      </c>
      <c r="Q61" s="26">
        <f t="shared" si="13"/>
        <v>0</v>
      </c>
      <c r="R61" s="26">
        <f t="shared" si="13"/>
        <v>4.3203488560731506E-3</v>
      </c>
      <c r="S61" s="26">
        <f t="shared" si="12"/>
        <v>0</v>
      </c>
      <c r="T61" s="26">
        <f t="shared" si="12"/>
        <v>0</v>
      </c>
    </row>
    <row r="62" spans="1:20" ht="15" customHeight="1" x14ac:dyDescent="0.15">
      <c r="A62" s="3" t="s">
        <v>336</v>
      </c>
      <c r="B62" s="26">
        <f t="shared" si="10"/>
        <v>3.6075279055390821</v>
      </c>
      <c r="C62" s="26">
        <f t="shared" si="13"/>
        <v>2.6160771094553832</v>
      </c>
      <c r="D62" s="26">
        <f t="shared" si="13"/>
        <v>4.8744425054570284</v>
      </c>
      <c r="E62" s="26">
        <f t="shared" si="13"/>
        <v>5.9910125982946383</v>
      </c>
      <c r="F62" s="26">
        <f t="shared" si="13"/>
        <v>6.9999056837328837</v>
      </c>
      <c r="G62" s="26">
        <f t="shared" si="13"/>
        <v>2.2410658170244373</v>
      </c>
      <c r="H62" s="26">
        <f t="shared" si="13"/>
        <v>1.9886933609827862</v>
      </c>
      <c r="I62" s="26">
        <f t="shared" si="13"/>
        <v>2.0729068972144118</v>
      </c>
      <c r="J62" s="26">
        <f t="shared" si="13"/>
        <v>2.5580386782436171</v>
      </c>
      <c r="K62" s="26">
        <f t="shared" si="13"/>
        <v>1.113188897507744</v>
      </c>
      <c r="L62" s="26">
        <f t="shared" si="13"/>
        <v>7.3440580052275245E-2</v>
      </c>
      <c r="M62" s="26">
        <f t="shared" si="13"/>
        <v>0.24355710479248971</v>
      </c>
      <c r="N62" s="26">
        <f t="shared" si="13"/>
        <v>3.90821916191611E-2</v>
      </c>
      <c r="O62" s="26">
        <f t="shared" si="13"/>
        <v>0.41822537816792349</v>
      </c>
      <c r="P62" s="26">
        <f t="shared" si="13"/>
        <v>0.49832506760690332</v>
      </c>
      <c r="Q62" s="26">
        <f t="shared" si="13"/>
        <v>0.78110237783378522</v>
      </c>
      <c r="R62" s="26">
        <f t="shared" si="13"/>
        <v>0.57570808681602781</v>
      </c>
      <c r="S62" s="26">
        <f t="shared" si="12"/>
        <v>2.4938802546674541</v>
      </c>
      <c r="T62" s="26">
        <f t="shared" si="12"/>
        <v>1.6320406565479455</v>
      </c>
    </row>
    <row r="63" spans="1:20" ht="15" customHeight="1" x14ac:dyDescent="0.15">
      <c r="A63" s="3" t="s">
        <v>337</v>
      </c>
      <c r="B63" s="26">
        <f t="shared" si="10"/>
        <v>4.6023912131909075</v>
      </c>
      <c r="C63" s="26">
        <f t="shared" si="13"/>
        <v>3.3953176337409472</v>
      </c>
      <c r="D63" s="26">
        <f t="shared" si="13"/>
        <v>4.7321825768535088</v>
      </c>
      <c r="E63" s="26">
        <f t="shared" si="13"/>
        <v>2.9482586972915592</v>
      </c>
      <c r="F63" s="26">
        <f t="shared" si="13"/>
        <v>2.7170347189072648</v>
      </c>
      <c r="G63" s="26">
        <f t="shared" si="13"/>
        <v>3.3354781725099216</v>
      </c>
      <c r="H63" s="26">
        <f t="shared" si="13"/>
        <v>4.6189958164949934</v>
      </c>
      <c r="I63" s="26">
        <f t="shared" si="13"/>
        <v>3.3885526798934751</v>
      </c>
      <c r="J63" s="26">
        <f t="shared" si="13"/>
        <v>4.0164449380119915</v>
      </c>
      <c r="K63" s="26">
        <f t="shared" si="13"/>
        <v>5.1240893117627575</v>
      </c>
      <c r="L63" s="26">
        <f t="shared" si="13"/>
        <v>2.58379708801532</v>
      </c>
      <c r="M63" s="26">
        <f t="shared" si="13"/>
        <v>1.9165314434667975</v>
      </c>
      <c r="N63" s="26">
        <f t="shared" si="13"/>
        <v>3.9429240141591446</v>
      </c>
      <c r="O63" s="26">
        <f t="shared" si="13"/>
        <v>3.5692595729528689</v>
      </c>
      <c r="P63" s="26">
        <f t="shared" si="13"/>
        <v>5.5906191360864126</v>
      </c>
      <c r="Q63" s="26">
        <f t="shared" si="13"/>
        <v>7.3276550078858058</v>
      </c>
      <c r="R63" s="26">
        <f t="shared" si="13"/>
        <v>8.2155019387781518</v>
      </c>
      <c r="S63" s="26">
        <f t="shared" si="12"/>
        <v>7.7094001618785812</v>
      </c>
      <c r="T63" s="26">
        <f t="shared" si="12"/>
        <v>7.6601804630977863</v>
      </c>
    </row>
    <row r="64" spans="1:20" ht="15" customHeight="1" x14ac:dyDescent="0.15">
      <c r="A64" s="3" t="s">
        <v>338</v>
      </c>
      <c r="B64" s="26">
        <f t="shared" si="10"/>
        <v>6.7027819704748648</v>
      </c>
      <c r="C64" s="26">
        <f t="shared" si="13"/>
        <v>9.5129742481111474</v>
      </c>
      <c r="D64" s="26">
        <f t="shared" si="13"/>
        <v>10.010044928215043</v>
      </c>
      <c r="E64" s="26">
        <f t="shared" si="13"/>
        <v>8.2505189219103343</v>
      </c>
      <c r="F64" s="26">
        <f t="shared" si="13"/>
        <v>10.296212666516395</v>
      </c>
      <c r="G64" s="26">
        <f t="shared" si="13"/>
        <v>11.382762337949496</v>
      </c>
      <c r="H64" s="26">
        <f t="shared" si="13"/>
        <v>10.942700369379407</v>
      </c>
      <c r="I64" s="26">
        <f t="shared" si="13"/>
        <v>12.565644171830147</v>
      </c>
      <c r="J64" s="26">
        <f t="shared" si="13"/>
        <v>12.745783614188912</v>
      </c>
      <c r="K64" s="26">
        <f t="shared" si="13"/>
        <v>12.49377672352626</v>
      </c>
      <c r="L64" s="26">
        <f t="shared" si="13"/>
        <v>11.127603504267377</v>
      </c>
      <c r="M64" s="26">
        <f t="shared" si="13"/>
        <v>13.653019592672591</v>
      </c>
      <c r="N64" s="26">
        <f t="shared" si="13"/>
        <v>13.369264900760362</v>
      </c>
      <c r="O64" s="26">
        <f t="shared" si="13"/>
        <v>11.31131520170227</v>
      </c>
      <c r="P64" s="26">
        <f t="shared" si="13"/>
        <v>10.926562090278351</v>
      </c>
      <c r="Q64" s="26">
        <f t="shared" si="13"/>
        <v>10.54656011692051</v>
      </c>
      <c r="R64" s="26">
        <f t="shared" si="13"/>
        <v>9.7576807053954546</v>
      </c>
      <c r="S64" s="26">
        <f t="shared" si="12"/>
        <v>9.3003525466724071</v>
      </c>
      <c r="T64" s="26">
        <f t="shared" si="12"/>
        <v>8.6127788652530342</v>
      </c>
    </row>
    <row r="65" spans="1:20" ht="15" customHeight="1" x14ac:dyDescent="0.15">
      <c r="A65" s="3" t="s">
        <v>339</v>
      </c>
      <c r="B65" s="26">
        <f t="shared" si="10"/>
        <v>4.8148956807975933</v>
      </c>
      <c r="C65" s="26">
        <f t="shared" si="13"/>
        <v>4.3818443162625229</v>
      </c>
      <c r="D65" s="26">
        <f t="shared" si="13"/>
        <v>4.6383525434476134</v>
      </c>
      <c r="E65" s="26">
        <f t="shared" si="13"/>
        <v>9.2585928838823044</v>
      </c>
      <c r="F65" s="26">
        <f t="shared" si="13"/>
        <v>7.4484712431749891</v>
      </c>
      <c r="G65" s="26">
        <f t="shared" si="13"/>
        <v>10.041596436319649</v>
      </c>
      <c r="H65" s="26">
        <f t="shared" si="13"/>
        <v>13.884800508406355</v>
      </c>
      <c r="I65" s="26">
        <f t="shared" si="13"/>
        <v>9.2784897545228375</v>
      </c>
      <c r="J65" s="26">
        <f t="shared" si="13"/>
        <v>10.008951383524805</v>
      </c>
      <c r="K65" s="26">
        <f t="shared" si="13"/>
        <v>9.6329659110088475</v>
      </c>
      <c r="L65" s="26">
        <f t="shared" si="13"/>
        <v>13.268717944448877</v>
      </c>
      <c r="M65" s="26">
        <f t="shared" si="13"/>
        <v>6.8415543648248507</v>
      </c>
      <c r="N65" s="26">
        <f t="shared" si="13"/>
        <v>8.1742418770432987</v>
      </c>
      <c r="O65" s="26">
        <f t="shared" si="13"/>
        <v>8.4853553254687846</v>
      </c>
      <c r="P65" s="26">
        <f t="shared" si="13"/>
        <v>9.5004729743663674</v>
      </c>
      <c r="Q65" s="26">
        <f t="shared" si="13"/>
        <v>8.2207557149291244</v>
      </c>
      <c r="R65" s="26">
        <f t="shared" si="13"/>
        <v>8.841161899068096</v>
      </c>
      <c r="S65" s="26">
        <f t="shared" si="12"/>
        <v>4.1474823731999138</v>
      </c>
      <c r="T65" s="26">
        <f t="shared" si="12"/>
        <v>2.5021905178347246</v>
      </c>
    </row>
    <row r="66" spans="1:20" ht="15" customHeight="1" x14ac:dyDescent="0.15">
      <c r="A66" s="3" t="s">
        <v>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3"/>
        <v>0.54528424541992615</v>
      </c>
      <c r="O66" s="26">
        <f t="shared" si="13"/>
        <v>0.48258100175974028</v>
      </c>
      <c r="P66" s="26">
        <f t="shared" si="13"/>
        <v>0.47543350518830829</v>
      </c>
      <c r="Q66" s="26">
        <f t="shared" si="13"/>
        <v>0.71038194041958769</v>
      </c>
      <c r="R66" s="26">
        <f t="shared" si="13"/>
        <v>0.57892674671380229</v>
      </c>
      <c r="S66" s="26">
        <f t="shared" si="12"/>
        <v>0.38414470884840207</v>
      </c>
      <c r="T66" s="26">
        <f t="shared" si="12"/>
        <v>0</v>
      </c>
    </row>
    <row r="67" spans="1:20" ht="15" customHeight="1" x14ac:dyDescent="0.15">
      <c r="A67" s="3" t="s">
        <v>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3"/>
        <v>1.2654946724097136</v>
      </c>
      <c r="O67" s="26">
        <f t="shared" si="13"/>
        <v>2.7528660895026613</v>
      </c>
      <c r="P67" s="26">
        <f t="shared" si="13"/>
        <v>5.1995686066510816</v>
      </c>
      <c r="Q67" s="26">
        <f t="shared" si="13"/>
        <v>3.7952329280137156</v>
      </c>
      <c r="R67" s="26">
        <f t="shared" si="13"/>
        <v>2.8825367567720064</v>
      </c>
      <c r="S67" s="26">
        <f t="shared" si="12"/>
        <v>1.7073098171040091</v>
      </c>
      <c r="T67" s="26">
        <f t="shared" si="12"/>
        <v>1.2584361363795764</v>
      </c>
    </row>
    <row r="68" spans="1:20" ht="15" customHeight="1" x14ac:dyDescent="0.15">
      <c r="A68" s="3" t="s">
        <v>0</v>
      </c>
      <c r="B68" s="27">
        <f t="shared" ref="B68:P68" si="14">SUM(B40:B65)-B52-B53</f>
        <v>100.00000000000001</v>
      </c>
      <c r="C68" s="27">
        <f t="shared" si="14"/>
        <v>100.00000000000001</v>
      </c>
      <c r="D68" s="27">
        <f t="shared" si="14"/>
        <v>99.999999999999986</v>
      </c>
      <c r="E68" s="27">
        <f t="shared" si="14"/>
        <v>100.00000000000004</v>
      </c>
      <c r="F68" s="27">
        <f t="shared" si="14"/>
        <v>100.00000000000001</v>
      </c>
      <c r="G68" s="27">
        <f t="shared" si="14"/>
        <v>100.00000000000001</v>
      </c>
      <c r="H68" s="27">
        <f t="shared" si="14"/>
        <v>99.999999999999986</v>
      </c>
      <c r="I68" s="27">
        <f t="shared" si="14"/>
        <v>100</v>
      </c>
      <c r="J68" s="27">
        <f t="shared" si="14"/>
        <v>100</v>
      </c>
      <c r="K68" s="27">
        <f t="shared" si="14"/>
        <v>99.999999999999972</v>
      </c>
      <c r="L68" s="27">
        <f t="shared" si="14"/>
        <v>100</v>
      </c>
      <c r="M68" s="27">
        <f t="shared" si="14"/>
        <v>99.999999999999986</v>
      </c>
      <c r="N68" s="27">
        <f t="shared" si="14"/>
        <v>100</v>
      </c>
      <c r="O68" s="27">
        <f t="shared" si="14"/>
        <v>100</v>
      </c>
      <c r="P68" s="27">
        <f t="shared" si="14"/>
        <v>100</v>
      </c>
      <c r="Q68" s="27">
        <f>SUM(Q40:Q65)-Q52-Q53</f>
        <v>100</v>
      </c>
      <c r="R68" s="27">
        <f>SUM(R40:R65)-R52-R53</f>
        <v>100</v>
      </c>
      <c r="S68" s="27">
        <f>SUM(S40:S65)-S52-S53</f>
        <v>100</v>
      </c>
      <c r="T68" s="27">
        <f>SUM(T40:T65)-T52-T53</f>
        <v>99.999999999999986</v>
      </c>
    </row>
    <row r="69" spans="1:20" ht="15" customHeight="1" x14ac:dyDescent="0.15">
      <c r="A69" s="3" t="s">
        <v>1</v>
      </c>
      <c r="B69" s="26">
        <f>+B33/$B$32*100</f>
        <v>64.804112449543013</v>
      </c>
      <c r="C69" s="26">
        <f t="shared" ref="C69:T72" si="15">+C33/C$32*100</f>
        <v>66.701764890505359</v>
      </c>
      <c r="D69" s="26">
        <f t="shared" si="15"/>
        <v>62.885122552899944</v>
      </c>
      <c r="E69" s="26">
        <f t="shared" si="15"/>
        <v>60.742866413829866</v>
      </c>
      <c r="F69" s="26">
        <f t="shared" si="15"/>
        <v>58.722979157594658</v>
      </c>
      <c r="G69" s="26">
        <f t="shared" si="15"/>
        <v>60.200873585280689</v>
      </c>
      <c r="H69" s="26">
        <f t="shared" si="15"/>
        <v>57.190372335822751</v>
      </c>
      <c r="I69" s="26">
        <f t="shared" si="15"/>
        <v>58.852121949452261</v>
      </c>
      <c r="J69" s="26">
        <f t="shared" si="15"/>
        <v>59.223065441976175</v>
      </c>
      <c r="K69" s="26">
        <f t="shared" si="15"/>
        <v>58.573353919184356</v>
      </c>
      <c r="L69" s="26">
        <f t="shared" si="15"/>
        <v>57.934593663603884</v>
      </c>
      <c r="M69" s="26">
        <f t="shared" si="15"/>
        <v>61.725175844596983</v>
      </c>
      <c r="N69" s="26">
        <f t="shared" si="15"/>
        <v>63.144961828847372</v>
      </c>
      <c r="O69" s="26">
        <f t="shared" si="15"/>
        <v>62.535177246616001</v>
      </c>
      <c r="P69" s="26">
        <f t="shared" si="15"/>
        <v>60.97332887064352</v>
      </c>
      <c r="Q69" s="26">
        <f t="shared" si="15"/>
        <v>60.484086116921297</v>
      </c>
      <c r="R69" s="26">
        <f t="shared" si="15"/>
        <v>59.928928533178052</v>
      </c>
      <c r="S69" s="26">
        <f t="shared" si="15"/>
        <v>64.135934129597032</v>
      </c>
      <c r="T69" s="26">
        <f t="shared" si="15"/>
        <v>64.24837468778199</v>
      </c>
    </row>
    <row r="70" spans="1:20" ht="15" customHeight="1" x14ac:dyDescent="0.15">
      <c r="A70" s="3" t="s">
        <v>172</v>
      </c>
      <c r="B70" s="26">
        <f>+B34/$B$32*100</f>
        <v>35.19588755045698</v>
      </c>
      <c r="C70" s="26">
        <f t="shared" si="15"/>
        <v>33.298235109494641</v>
      </c>
      <c r="D70" s="26">
        <f t="shared" si="15"/>
        <v>37.114877447100056</v>
      </c>
      <c r="E70" s="26">
        <f t="shared" si="15"/>
        <v>39.257133586170141</v>
      </c>
      <c r="F70" s="26">
        <f t="shared" si="15"/>
        <v>41.277020842405335</v>
      </c>
      <c r="G70" s="26">
        <f t="shared" si="15"/>
        <v>39.799126414719304</v>
      </c>
      <c r="H70" s="26">
        <f t="shared" si="15"/>
        <v>42.809627664177249</v>
      </c>
      <c r="I70" s="26">
        <f t="shared" si="15"/>
        <v>41.147878050547732</v>
      </c>
      <c r="J70" s="26">
        <f t="shared" si="15"/>
        <v>40.776934558023825</v>
      </c>
      <c r="K70" s="26">
        <f t="shared" si="15"/>
        <v>41.426646080815637</v>
      </c>
      <c r="L70" s="26">
        <f t="shared" si="15"/>
        <v>42.065406336396123</v>
      </c>
      <c r="M70" s="26">
        <f t="shared" si="15"/>
        <v>38.274824155403024</v>
      </c>
      <c r="N70" s="26">
        <f t="shared" si="15"/>
        <v>36.855038171152628</v>
      </c>
      <c r="O70" s="26">
        <f t="shared" si="15"/>
        <v>37.464822753384006</v>
      </c>
      <c r="P70" s="26">
        <f t="shared" si="15"/>
        <v>39.02667112935648</v>
      </c>
      <c r="Q70" s="26">
        <f t="shared" si="15"/>
        <v>39.51591388307871</v>
      </c>
      <c r="R70" s="26">
        <f t="shared" si="15"/>
        <v>40.071071466821948</v>
      </c>
      <c r="S70" s="26">
        <f t="shared" si="15"/>
        <v>35.864065870402975</v>
      </c>
      <c r="T70" s="26">
        <f t="shared" si="15"/>
        <v>35.751625312218003</v>
      </c>
    </row>
    <row r="71" spans="1:20" ht="15" customHeight="1" x14ac:dyDescent="0.15">
      <c r="A71" s="3" t="s">
        <v>12</v>
      </c>
      <c r="B71" s="26">
        <f>+B35/$B$32*100</f>
        <v>69.426590303816013</v>
      </c>
      <c r="C71" s="26">
        <f t="shared" si="15"/>
        <v>72.63329496020539</v>
      </c>
      <c r="D71" s="26">
        <f t="shared" si="15"/>
        <v>73.972703121969445</v>
      </c>
      <c r="E71" s="26">
        <f t="shared" si="15"/>
        <v>69.092236652025335</v>
      </c>
      <c r="F71" s="26">
        <f t="shared" si="15"/>
        <v>72.585287090616887</v>
      </c>
      <c r="G71" s="26">
        <f t="shared" si="15"/>
        <v>69.659675892125989</v>
      </c>
      <c r="H71" s="26">
        <f t="shared" si="15"/>
        <v>66.475064173904215</v>
      </c>
      <c r="I71" s="26">
        <f t="shared" si="15"/>
        <v>68.396141960726965</v>
      </c>
      <c r="J71" s="26">
        <f t="shared" si="15"/>
        <v>70.308620905678509</v>
      </c>
      <c r="K71" s="26">
        <f t="shared" si="15"/>
        <v>68.417091373077326</v>
      </c>
      <c r="L71" s="26">
        <f t="shared" si="15"/>
        <v>59.9393435492062</v>
      </c>
      <c r="M71" s="26">
        <f t="shared" si="15"/>
        <v>67.422546363121953</v>
      </c>
      <c r="N71" s="26">
        <f t="shared" si="15"/>
        <v>66.75241676422219</v>
      </c>
      <c r="O71" s="26">
        <f t="shared" si="15"/>
        <v>65.636699492372188</v>
      </c>
      <c r="P71" s="26">
        <f t="shared" si="15"/>
        <v>66.226433360832544</v>
      </c>
      <c r="Q71" s="26">
        <f t="shared" si="15"/>
        <v>69.097554201119138</v>
      </c>
      <c r="R71" s="26">
        <f t="shared" si="15"/>
        <v>70.69860343427122</v>
      </c>
      <c r="S71" s="26">
        <f t="shared" si="15"/>
        <v>75.283382484648826</v>
      </c>
      <c r="T71" s="26">
        <f t="shared" si="15"/>
        <v>77.255096582456588</v>
      </c>
    </row>
    <row r="72" spans="1:20" ht="15" customHeight="1" x14ac:dyDescent="0.15">
      <c r="A72" s="3" t="s">
        <v>11</v>
      </c>
      <c r="B72" s="26">
        <f>+B36/$B$32*100</f>
        <v>30.573409696183983</v>
      </c>
      <c r="C72" s="26">
        <f t="shared" si="15"/>
        <v>27.36670503979461</v>
      </c>
      <c r="D72" s="26">
        <f t="shared" si="15"/>
        <v>26.027296878030558</v>
      </c>
      <c r="E72" s="26">
        <f t="shared" si="15"/>
        <v>30.907763347974658</v>
      </c>
      <c r="F72" s="26">
        <f t="shared" si="15"/>
        <v>27.414712909383109</v>
      </c>
      <c r="G72" s="26">
        <f t="shared" si="15"/>
        <v>30.340324107874</v>
      </c>
      <c r="H72" s="26">
        <f t="shared" si="15"/>
        <v>33.524935826095778</v>
      </c>
      <c r="I72" s="26">
        <f t="shared" si="15"/>
        <v>31.603858039273035</v>
      </c>
      <c r="J72" s="26">
        <f t="shared" si="15"/>
        <v>29.691379094321491</v>
      </c>
      <c r="K72" s="26">
        <f t="shared" si="15"/>
        <v>31.582908626922681</v>
      </c>
      <c r="L72" s="26">
        <f t="shared" si="15"/>
        <v>40.0606564507938</v>
      </c>
      <c r="M72" s="26">
        <f t="shared" si="15"/>
        <v>32.577453636878047</v>
      </c>
      <c r="N72" s="26">
        <f t="shared" si="15"/>
        <v>33.24758323577781</v>
      </c>
      <c r="O72" s="26">
        <f t="shared" si="15"/>
        <v>34.36330050762782</v>
      </c>
      <c r="P72" s="26">
        <f t="shared" si="15"/>
        <v>33.773566639167456</v>
      </c>
      <c r="Q72" s="26">
        <f t="shared" si="15"/>
        <v>30.902445798880862</v>
      </c>
      <c r="R72" s="26">
        <f t="shared" si="15"/>
        <v>29.301396565728773</v>
      </c>
      <c r="S72" s="26">
        <f t="shared" si="15"/>
        <v>24.716617515351167</v>
      </c>
      <c r="T72" s="26">
        <f t="shared" si="15"/>
        <v>22.744903417543405</v>
      </c>
    </row>
    <row r="73" spans="1:20" ht="15" customHeight="1" x14ac:dyDescent="0.15"/>
    <row r="74" spans="1:20" ht="15" customHeight="1" x14ac:dyDescent="0.15"/>
    <row r="75" spans="1:20" ht="15" customHeight="1" x14ac:dyDescent="0.15"/>
    <row r="76" spans="1:20" ht="15" customHeight="1" x14ac:dyDescent="0.15"/>
    <row r="77" spans="1:20" ht="15" customHeight="1" x14ac:dyDescent="0.15"/>
    <row r="78" spans="1:20" ht="15" customHeight="1" x14ac:dyDescent="0.15"/>
    <row r="79" spans="1:20" ht="15" customHeight="1" x14ac:dyDescent="0.15"/>
    <row r="80" spans="1:2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T554"/>
  <sheetViews>
    <sheetView workbookViewId="0">
      <selection sqref="A1:IV65536"/>
    </sheetView>
  </sheetViews>
  <sheetFormatPr defaultColWidth="9" defaultRowHeight="12" x14ac:dyDescent="0.15"/>
  <cols>
    <col min="1" max="1" width="24.88671875" style="1" customWidth="1"/>
    <col min="2" max="9" width="8.6640625" style="1" customWidth="1"/>
    <col min="10" max="11" width="8.6640625" style="6" customWidth="1"/>
    <col min="12" max="12" width="8.6640625" style="1" customWidth="1"/>
    <col min="13" max="13" width="8.6640625" style="66" customWidth="1"/>
    <col min="14" max="35" width="8.6640625" style="1" customWidth="1"/>
    <col min="36" max="16384" width="9" style="1"/>
  </cols>
  <sheetData>
    <row r="1" spans="1:20" ht="15" customHeight="1" x14ac:dyDescent="0.2">
      <c r="A1" s="28" t="s">
        <v>95</v>
      </c>
      <c r="L1" s="29" t="str">
        <f>[2]財政指標!$M$1</f>
        <v>二宮町</v>
      </c>
      <c r="S1" s="29" t="str">
        <f>[2]財政指標!$M$1</f>
        <v>二宮町</v>
      </c>
      <c r="T1" s="66"/>
    </row>
    <row r="2" spans="1:20" ht="15" customHeight="1" x14ac:dyDescent="0.15">
      <c r="M2" s="22" t="s">
        <v>169</v>
      </c>
      <c r="T2" s="22" t="s">
        <v>169</v>
      </c>
    </row>
    <row r="3" spans="1:20" ht="15" customHeight="1" x14ac:dyDescent="0.15">
      <c r="A3" s="2"/>
      <c r="B3" s="2" t="s">
        <v>10</v>
      </c>
      <c r="C3" s="2" t="s">
        <v>487</v>
      </c>
      <c r="D3" s="2" t="s">
        <v>488</v>
      </c>
      <c r="E3" s="2" t="s">
        <v>489</v>
      </c>
      <c r="F3" s="2" t="s">
        <v>490</v>
      </c>
      <c r="G3" s="2" t="s">
        <v>491</v>
      </c>
      <c r="H3" s="2" t="s">
        <v>492</v>
      </c>
      <c r="I3" s="2" t="s">
        <v>493</v>
      </c>
      <c r="J3" s="5" t="s">
        <v>494</v>
      </c>
      <c r="K3" s="5" t="s">
        <v>495</v>
      </c>
      <c r="L3" s="2" t="s">
        <v>496</v>
      </c>
      <c r="M3" s="2" t="s">
        <v>497</v>
      </c>
      <c r="N3" s="2" t="s">
        <v>498</v>
      </c>
      <c r="O3" s="2" t="s">
        <v>499</v>
      </c>
      <c r="P3" s="2" t="s">
        <v>500</v>
      </c>
      <c r="Q3" s="2" t="s">
        <v>501</v>
      </c>
      <c r="R3" s="2" t="s">
        <v>502</v>
      </c>
      <c r="S3" s="2" t="s">
        <v>503</v>
      </c>
      <c r="T3" s="2" t="s">
        <v>504</v>
      </c>
    </row>
    <row r="4" spans="1:20" ht="15" customHeight="1" x14ac:dyDescent="0.15">
      <c r="A4" s="3" t="s">
        <v>505</v>
      </c>
      <c r="B4" s="15"/>
      <c r="C4" s="15"/>
      <c r="D4" s="15">
        <v>1436835</v>
      </c>
      <c r="E4" s="15">
        <v>1516978</v>
      </c>
      <c r="F4" s="15">
        <v>1588325</v>
      </c>
      <c r="G4" s="15">
        <v>1472592</v>
      </c>
      <c r="H4" s="15">
        <v>1469354</v>
      </c>
      <c r="I4" s="15">
        <v>1511890</v>
      </c>
      <c r="J4" s="15">
        <v>1523583</v>
      </c>
      <c r="K4" s="15">
        <v>1440280</v>
      </c>
      <c r="L4" s="15">
        <v>1481290</v>
      </c>
      <c r="M4" s="15">
        <v>1477272</v>
      </c>
      <c r="N4" s="15">
        <v>1540216</v>
      </c>
      <c r="O4" s="15">
        <v>1435507</v>
      </c>
      <c r="P4" s="15">
        <v>1389918</v>
      </c>
      <c r="Q4" s="15">
        <v>1450043</v>
      </c>
      <c r="R4" s="15">
        <v>1510555</v>
      </c>
      <c r="S4" s="15">
        <v>1562228</v>
      </c>
      <c r="T4" s="15">
        <v>1734679</v>
      </c>
    </row>
    <row r="5" spans="1:20" ht="15" customHeight="1" x14ac:dyDescent="0.15">
      <c r="A5" s="3" t="s">
        <v>506</v>
      </c>
      <c r="B5" s="15"/>
      <c r="C5" s="15"/>
      <c r="D5" s="15">
        <v>129881</v>
      </c>
      <c r="E5" s="15">
        <v>140310</v>
      </c>
      <c r="F5" s="15">
        <v>150832</v>
      </c>
      <c r="G5" s="15">
        <v>153368</v>
      </c>
      <c r="H5" s="15">
        <v>158017</v>
      </c>
      <c r="I5" s="15">
        <v>161216</v>
      </c>
      <c r="J5" s="15">
        <v>112184</v>
      </c>
      <c r="K5" s="15">
        <v>86554</v>
      </c>
      <c r="L5" s="15">
        <v>88179</v>
      </c>
      <c r="M5" s="15">
        <v>89652</v>
      </c>
      <c r="N5" s="15">
        <v>90591</v>
      </c>
      <c r="O5" s="15">
        <v>94033</v>
      </c>
      <c r="P5" s="15">
        <v>98546</v>
      </c>
      <c r="Q5" s="15">
        <v>138476</v>
      </c>
      <c r="R5" s="15">
        <v>170750</v>
      </c>
      <c r="S5" s="15">
        <v>241610</v>
      </c>
      <c r="T5" s="15">
        <v>109193</v>
      </c>
    </row>
    <row r="6" spans="1:20" ht="15" customHeight="1" x14ac:dyDescent="0.15">
      <c r="A6" s="3" t="s">
        <v>507</v>
      </c>
      <c r="B6" s="15"/>
      <c r="C6" s="15"/>
      <c r="D6" s="15">
        <v>63753</v>
      </c>
      <c r="E6" s="15">
        <v>45077</v>
      </c>
      <c r="F6" s="15">
        <v>47225</v>
      </c>
      <c r="G6" s="15">
        <v>62424</v>
      </c>
      <c r="H6" s="15">
        <v>44795</v>
      </c>
      <c r="I6" s="15">
        <v>25140</v>
      </c>
      <c r="J6" s="15">
        <v>19956</v>
      </c>
      <c r="K6" s="15">
        <v>15972</v>
      </c>
      <c r="L6" s="15">
        <v>15016</v>
      </c>
      <c r="M6" s="15">
        <v>62614</v>
      </c>
      <c r="N6" s="15">
        <v>62511</v>
      </c>
      <c r="O6" s="15">
        <v>19852</v>
      </c>
      <c r="P6" s="15">
        <v>13893</v>
      </c>
      <c r="Q6" s="15">
        <v>13973</v>
      </c>
      <c r="R6" s="15">
        <v>8165</v>
      </c>
      <c r="S6" s="15">
        <v>5599</v>
      </c>
      <c r="T6" s="15">
        <v>7533</v>
      </c>
    </row>
    <row r="7" spans="1:20" ht="15" customHeight="1" x14ac:dyDescent="0.15">
      <c r="A7" s="3" t="s">
        <v>508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2180</v>
      </c>
      <c r="R7" s="15">
        <v>3864</v>
      </c>
      <c r="S7" s="15">
        <v>6016</v>
      </c>
      <c r="T7" s="15">
        <v>6669</v>
      </c>
    </row>
    <row r="8" spans="1:20" ht="15" customHeight="1" x14ac:dyDescent="0.15">
      <c r="A8" s="3" t="s">
        <v>509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2546</v>
      </c>
      <c r="R8" s="15">
        <v>5743</v>
      </c>
      <c r="S8" s="15">
        <v>4384</v>
      </c>
      <c r="T8" s="15">
        <v>3875</v>
      </c>
    </row>
    <row r="9" spans="1:20" ht="15" customHeight="1" x14ac:dyDescent="0.15">
      <c r="A9" s="3" t="s">
        <v>510</v>
      </c>
      <c r="B9" s="15"/>
      <c r="C9" s="15"/>
      <c r="D9" s="15"/>
      <c r="E9" s="15"/>
      <c r="F9" s="15"/>
      <c r="G9" s="15"/>
      <c r="H9" s="15"/>
      <c r="I9" s="15"/>
      <c r="J9" s="15">
        <v>34890</v>
      </c>
      <c r="K9" s="15">
        <v>148386</v>
      </c>
      <c r="L9" s="15">
        <v>140783</v>
      </c>
      <c r="M9" s="15">
        <v>145186</v>
      </c>
      <c r="N9" s="15">
        <v>139926</v>
      </c>
      <c r="O9" s="15">
        <v>121395</v>
      </c>
      <c r="P9" s="15">
        <v>135588</v>
      </c>
      <c r="Q9" s="15">
        <v>149633</v>
      </c>
      <c r="R9" s="15">
        <v>138201</v>
      </c>
      <c r="S9" s="15">
        <v>142747</v>
      </c>
      <c r="T9" s="15">
        <v>138957</v>
      </c>
    </row>
    <row r="10" spans="1:20" ht="15" customHeight="1" x14ac:dyDescent="0.15">
      <c r="A10" s="3" t="s">
        <v>511</v>
      </c>
      <c r="B10" s="15"/>
      <c r="C10" s="15"/>
      <c r="D10" s="15"/>
      <c r="E10" s="15">
        <v>25910</v>
      </c>
      <c r="F10" s="15">
        <v>48637</v>
      </c>
      <c r="G10" s="15">
        <v>35096</v>
      </c>
      <c r="H10" s="15">
        <v>39751</v>
      </c>
      <c r="I10" s="15">
        <v>35588</v>
      </c>
      <c r="J10" s="15">
        <v>31226</v>
      </c>
      <c r="K10" s="15">
        <v>31809</v>
      </c>
      <c r="L10" s="15">
        <v>31157</v>
      </c>
      <c r="M10" s="15">
        <v>24690</v>
      </c>
      <c r="N10" s="15">
        <v>27905</v>
      </c>
      <c r="O10" s="15">
        <v>24207</v>
      </c>
      <c r="P10" s="15">
        <v>24892</v>
      </c>
      <c r="Q10" s="15">
        <v>15751</v>
      </c>
      <c r="R10" s="15">
        <v>16971</v>
      </c>
      <c r="S10" s="15">
        <v>15751</v>
      </c>
      <c r="T10" s="15">
        <v>16399</v>
      </c>
    </row>
    <row r="11" spans="1:20" ht="15" customHeight="1" x14ac:dyDescent="0.15">
      <c r="A11" s="3" t="s">
        <v>512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1</v>
      </c>
      <c r="P11" s="15">
        <v>1</v>
      </c>
      <c r="Q11" s="15">
        <v>1</v>
      </c>
      <c r="R11" s="15">
        <v>1</v>
      </c>
      <c r="S11" s="15">
        <v>0</v>
      </c>
      <c r="T11" s="15"/>
    </row>
    <row r="12" spans="1:20" ht="15" customHeight="1" x14ac:dyDescent="0.15">
      <c r="A12" s="3" t="s">
        <v>513</v>
      </c>
      <c r="B12" s="15"/>
      <c r="C12" s="15"/>
      <c r="D12" s="15">
        <v>95271</v>
      </c>
      <c r="E12" s="15">
        <v>87397</v>
      </c>
      <c r="F12" s="15">
        <v>74755</v>
      </c>
      <c r="G12" s="15">
        <v>82823</v>
      </c>
      <c r="H12" s="15">
        <v>88414</v>
      </c>
      <c r="I12" s="15">
        <v>87694</v>
      </c>
      <c r="J12" s="15">
        <v>73164</v>
      </c>
      <c r="K12" s="15">
        <v>63949</v>
      </c>
      <c r="L12" s="15">
        <v>63022</v>
      </c>
      <c r="M12" s="15">
        <v>59988</v>
      </c>
      <c r="N12" s="15">
        <v>61301</v>
      </c>
      <c r="O12" s="15">
        <v>55786</v>
      </c>
      <c r="P12" s="15">
        <v>62681</v>
      </c>
      <c r="Q12" s="15">
        <v>62388</v>
      </c>
      <c r="R12" s="15">
        <v>67372</v>
      </c>
      <c r="S12" s="15">
        <v>64024</v>
      </c>
      <c r="T12" s="15">
        <v>64644</v>
      </c>
    </row>
    <row r="13" spans="1:20" ht="15" customHeight="1" x14ac:dyDescent="0.15">
      <c r="A13" s="3" t="s">
        <v>514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>
        <v>41777</v>
      </c>
      <c r="M14" s="15">
        <v>48698</v>
      </c>
      <c r="N14" s="15">
        <v>55402</v>
      </c>
      <c r="O14" s="15">
        <v>56872</v>
      </c>
      <c r="P14" s="15">
        <v>50701</v>
      </c>
      <c r="Q14" s="15">
        <v>48248</v>
      </c>
      <c r="R14" s="15">
        <v>52203</v>
      </c>
      <c r="S14" s="15">
        <v>37922</v>
      </c>
      <c r="T14" s="15">
        <v>9955</v>
      </c>
    </row>
    <row r="15" spans="1:20" ht="15" customHeight="1" x14ac:dyDescent="0.15">
      <c r="A15" s="3" t="s">
        <v>284</v>
      </c>
      <c r="B15" s="15"/>
      <c r="C15" s="15"/>
      <c r="D15" s="15">
        <v>1716306</v>
      </c>
      <c r="E15" s="15">
        <v>1828575</v>
      </c>
      <c r="F15" s="15">
        <v>1798258</v>
      </c>
      <c r="G15" s="15">
        <v>1801961</v>
      </c>
      <c r="H15" s="15">
        <v>1940747</v>
      </c>
      <c r="I15" s="15">
        <v>2006127</v>
      </c>
      <c r="J15" s="15">
        <v>2103453</v>
      </c>
      <c r="K15" s="15">
        <v>2202078</v>
      </c>
      <c r="L15" s="15">
        <v>2310623</v>
      </c>
      <c r="M15" s="15">
        <v>2326604</v>
      </c>
      <c r="N15" s="15">
        <v>2103514</v>
      </c>
      <c r="O15" s="15">
        <v>1894460</v>
      </c>
      <c r="P15" s="15">
        <v>1700693</v>
      </c>
      <c r="Q15" s="15">
        <v>1645085</v>
      </c>
      <c r="R15" s="15">
        <v>1572547</v>
      </c>
      <c r="S15" s="15">
        <v>1551602</v>
      </c>
      <c r="T15" s="15">
        <v>1553782</v>
      </c>
    </row>
    <row r="16" spans="1:20" ht="15" customHeight="1" x14ac:dyDescent="0.15">
      <c r="A16" s="3" t="s">
        <v>285</v>
      </c>
      <c r="B16" s="15"/>
      <c r="C16" s="15"/>
      <c r="D16" s="15">
        <v>1577379</v>
      </c>
      <c r="E16" s="15">
        <v>1685034</v>
      </c>
      <c r="F16" s="15"/>
      <c r="G16" s="15"/>
      <c r="H16" s="15"/>
      <c r="I16" s="15"/>
      <c r="J16" s="15">
        <v>1949059</v>
      </c>
      <c r="K16" s="15">
        <v>2024988</v>
      </c>
      <c r="L16" s="15">
        <v>2120326</v>
      </c>
      <c r="M16" s="15">
        <v>2120059</v>
      </c>
      <c r="N16" s="15">
        <v>1893798</v>
      </c>
      <c r="O16" s="15">
        <v>1702207</v>
      </c>
      <c r="P16" s="15">
        <v>1527038</v>
      </c>
      <c r="Q16" s="15">
        <v>1481534</v>
      </c>
      <c r="R16" s="15">
        <v>1426227</v>
      </c>
      <c r="S16" s="15">
        <v>1418027</v>
      </c>
      <c r="T16" s="15">
        <v>1387748</v>
      </c>
    </row>
    <row r="17" spans="1:20" ht="15" customHeight="1" x14ac:dyDescent="0.15">
      <c r="A17" s="3" t="s">
        <v>286</v>
      </c>
      <c r="B17" s="15"/>
      <c r="C17" s="15"/>
      <c r="D17" s="15">
        <v>138927</v>
      </c>
      <c r="E17" s="15">
        <v>143541</v>
      </c>
      <c r="F17" s="15"/>
      <c r="G17" s="15"/>
      <c r="H17" s="15"/>
      <c r="I17" s="15"/>
      <c r="J17" s="15">
        <v>154394</v>
      </c>
      <c r="K17" s="15">
        <v>177090</v>
      </c>
      <c r="L17" s="15">
        <v>190297</v>
      </c>
      <c r="M17" s="15">
        <v>206545</v>
      </c>
      <c r="N17" s="15">
        <v>209716</v>
      </c>
      <c r="O17" s="15">
        <v>192253</v>
      </c>
      <c r="P17" s="15">
        <v>173655</v>
      </c>
      <c r="Q17" s="15">
        <v>163551</v>
      </c>
      <c r="R17" s="15">
        <v>146320</v>
      </c>
      <c r="S17" s="15">
        <v>133575</v>
      </c>
      <c r="T17" s="15">
        <v>166034</v>
      </c>
    </row>
    <row r="18" spans="1:20" ht="15" customHeight="1" x14ac:dyDescent="0.15">
      <c r="A18" s="3" t="s">
        <v>287</v>
      </c>
      <c r="B18" s="15"/>
      <c r="C18" s="15"/>
      <c r="D18" s="15">
        <v>2480</v>
      </c>
      <c r="E18" s="15">
        <v>2367</v>
      </c>
      <c r="F18" s="15">
        <v>2627</v>
      </c>
      <c r="G18" s="15">
        <v>2695</v>
      </c>
      <c r="H18" s="15">
        <v>2606</v>
      </c>
      <c r="I18" s="15">
        <v>2758</v>
      </c>
      <c r="J18" s="15">
        <v>2755</v>
      </c>
      <c r="K18" s="15">
        <v>2320</v>
      </c>
      <c r="L18" s="15">
        <v>2148</v>
      </c>
      <c r="M18" s="15">
        <v>1840</v>
      </c>
      <c r="N18" s="15">
        <v>1958</v>
      </c>
      <c r="O18" s="15">
        <v>2086</v>
      </c>
      <c r="P18" s="15">
        <v>2233</v>
      </c>
      <c r="Q18" s="15">
        <v>2160</v>
      </c>
      <c r="R18" s="15">
        <v>2314</v>
      </c>
      <c r="S18" s="15">
        <v>2459</v>
      </c>
      <c r="T18" s="15">
        <v>2360</v>
      </c>
    </row>
    <row r="19" spans="1:20" ht="15" customHeight="1" x14ac:dyDescent="0.15">
      <c r="A19" s="3" t="s">
        <v>288</v>
      </c>
      <c r="B19" s="15"/>
      <c r="C19" s="15"/>
      <c r="D19" s="15">
        <v>21205</v>
      </c>
      <c r="E19" s="15">
        <v>71</v>
      </c>
      <c r="F19" s="15">
        <v>82963</v>
      </c>
      <c r="G19" s="15">
        <v>46644</v>
      </c>
      <c r="H19" s="15">
        <v>137242</v>
      </c>
      <c r="I19" s="15">
        <v>107889</v>
      </c>
      <c r="J19" s="8">
        <v>79725</v>
      </c>
      <c r="K19" s="9">
        <v>42150</v>
      </c>
      <c r="L19" s="9">
        <v>35789</v>
      </c>
      <c r="M19" s="9">
        <v>6201</v>
      </c>
      <c r="N19" s="9">
        <v>6214</v>
      </c>
      <c r="O19" s="9">
        <v>3688</v>
      </c>
      <c r="P19" s="9">
        <v>3155</v>
      </c>
      <c r="Q19" s="9">
        <v>3502</v>
      </c>
      <c r="R19" s="9">
        <v>4534</v>
      </c>
      <c r="S19" s="9">
        <v>3359</v>
      </c>
      <c r="T19" s="16">
        <v>249</v>
      </c>
    </row>
    <row r="20" spans="1:20" ht="15" customHeight="1" x14ac:dyDescent="0.15">
      <c r="A20" s="3" t="s">
        <v>289</v>
      </c>
      <c r="B20" s="15"/>
      <c r="C20" s="15"/>
      <c r="D20" s="15">
        <v>55547</v>
      </c>
      <c r="E20" s="15">
        <v>47303</v>
      </c>
      <c r="F20" s="15">
        <v>48056</v>
      </c>
      <c r="G20" s="15">
        <v>49696</v>
      </c>
      <c r="H20" s="15">
        <v>50425</v>
      </c>
      <c r="I20" s="15">
        <v>53451</v>
      </c>
      <c r="J20" s="8">
        <v>51099</v>
      </c>
      <c r="K20" s="9">
        <v>54341</v>
      </c>
      <c r="L20" s="9">
        <v>55042</v>
      </c>
      <c r="M20" s="9">
        <v>60316</v>
      </c>
      <c r="N20" s="9">
        <v>57712</v>
      </c>
      <c r="O20" s="9">
        <v>60695</v>
      </c>
      <c r="P20" s="9">
        <v>68023</v>
      </c>
      <c r="Q20" s="9">
        <v>69301</v>
      </c>
      <c r="R20" s="9">
        <v>72651</v>
      </c>
      <c r="S20" s="9">
        <v>73296</v>
      </c>
      <c r="T20" s="9">
        <v>77335</v>
      </c>
    </row>
    <row r="21" spans="1:20" ht="15" customHeight="1" x14ac:dyDescent="0.15">
      <c r="A21" s="4" t="s">
        <v>290</v>
      </c>
      <c r="B21" s="15"/>
      <c r="C21" s="15"/>
      <c r="D21" s="15">
        <v>6070</v>
      </c>
      <c r="E21" s="15">
        <v>6190</v>
      </c>
      <c r="F21" s="15">
        <v>6745</v>
      </c>
      <c r="G21" s="15">
        <v>6911</v>
      </c>
      <c r="H21" s="15">
        <v>7925</v>
      </c>
      <c r="I21" s="15">
        <v>7770</v>
      </c>
      <c r="J21" s="8">
        <v>7700</v>
      </c>
      <c r="K21" s="11">
        <v>7672</v>
      </c>
      <c r="L21" s="11">
        <v>7920</v>
      </c>
      <c r="M21" s="11">
        <v>8555</v>
      </c>
      <c r="N21" s="11">
        <v>8943</v>
      </c>
      <c r="O21" s="11">
        <v>9120</v>
      </c>
      <c r="P21" s="11">
        <v>9375</v>
      </c>
      <c r="Q21" s="11">
        <v>9261</v>
      </c>
      <c r="R21" s="11">
        <v>9527</v>
      </c>
      <c r="S21" s="11">
        <v>9080</v>
      </c>
      <c r="T21" s="11">
        <v>10954</v>
      </c>
    </row>
    <row r="22" spans="1:20" ht="15" customHeight="1" x14ac:dyDescent="0.15">
      <c r="A22" s="3" t="s">
        <v>291</v>
      </c>
      <c r="B22" s="15"/>
      <c r="C22" s="15"/>
      <c r="D22" s="15">
        <v>181565</v>
      </c>
      <c r="E22" s="15">
        <v>206721</v>
      </c>
      <c r="F22" s="15">
        <v>234212</v>
      </c>
      <c r="G22" s="15">
        <v>294753</v>
      </c>
      <c r="H22" s="15">
        <v>241242</v>
      </c>
      <c r="I22" s="15">
        <v>273192</v>
      </c>
      <c r="J22" s="8">
        <v>218337</v>
      </c>
      <c r="K22" s="9">
        <v>381744</v>
      </c>
      <c r="L22" s="9">
        <v>443200</v>
      </c>
      <c r="M22" s="9">
        <v>232691</v>
      </c>
      <c r="N22" s="9">
        <v>276190</v>
      </c>
      <c r="O22" s="9">
        <v>278521</v>
      </c>
      <c r="P22" s="9">
        <v>234732</v>
      </c>
      <c r="Q22" s="9">
        <v>232562</v>
      </c>
      <c r="R22" s="9">
        <v>178654</v>
      </c>
      <c r="S22" s="9">
        <v>185078</v>
      </c>
      <c r="T22" s="9">
        <v>332112</v>
      </c>
    </row>
    <row r="23" spans="1:20" ht="15" customHeight="1" x14ac:dyDescent="0.15">
      <c r="A23" s="3" t="s">
        <v>292</v>
      </c>
      <c r="B23" s="15"/>
      <c r="C23" s="15"/>
      <c r="D23" s="15">
        <v>282495</v>
      </c>
      <c r="E23" s="15">
        <v>385872</v>
      </c>
      <c r="F23" s="15">
        <v>807572</v>
      </c>
      <c r="G23" s="15">
        <v>351348</v>
      </c>
      <c r="H23" s="15">
        <v>370120</v>
      </c>
      <c r="I23" s="15">
        <v>405202</v>
      </c>
      <c r="J23" s="8">
        <v>576279</v>
      </c>
      <c r="K23" s="9">
        <v>339710</v>
      </c>
      <c r="L23" s="9">
        <v>372795</v>
      </c>
      <c r="M23" s="9">
        <v>247918</v>
      </c>
      <c r="N23" s="9">
        <v>243468</v>
      </c>
      <c r="O23" s="9">
        <v>291141</v>
      </c>
      <c r="P23" s="9">
        <v>449704</v>
      </c>
      <c r="Q23" s="9">
        <v>360848</v>
      </c>
      <c r="R23" s="9">
        <v>270290</v>
      </c>
      <c r="S23" s="9">
        <v>293657</v>
      </c>
      <c r="T23" s="9">
        <v>336800</v>
      </c>
    </row>
    <row r="24" spans="1:20" ht="15" customHeight="1" x14ac:dyDescent="0.15">
      <c r="A24" s="3" t="s">
        <v>293</v>
      </c>
      <c r="B24" s="15"/>
      <c r="C24" s="15"/>
      <c r="D24" s="15">
        <v>133831</v>
      </c>
      <c r="E24" s="15">
        <v>157600</v>
      </c>
      <c r="F24" s="15">
        <v>108347</v>
      </c>
      <c r="G24" s="15">
        <v>61493</v>
      </c>
      <c r="H24" s="15">
        <v>57160</v>
      </c>
      <c r="I24" s="15">
        <v>25234</v>
      </c>
      <c r="J24" s="8">
        <v>10509</v>
      </c>
      <c r="K24" s="9">
        <v>10580</v>
      </c>
      <c r="L24" s="9">
        <v>5854</v>
      </c>
      <c r="M24" s="9">
        <v>4322</v>
      </c>
      <c r="N24" s="9">
        <v>15465</v>
      </c>
      <c r="O24" s="9">
        <v>663</v>
      </c>
      <c r="P24" s="9">
        <v>347</v>
      </c>
      <c r="Q24" s="9">
        <v>1407</v>
      </c>
      <c r="R24" s="9">
        <v>2796</v>
      </c>
      <c r="S24" s="9">
        <v>2944</v>
      </c>
      <c r="T24" s="9">
        <v>15052</v>
      </c>
    </row>
    <row r="25" spans="1:20" ht="15" customHeight="1" x14ac:dyDescent="0.15">
      <c r="A25" s="3" t="s">
        <v>132</v>
      </c>
      <c r="B25" s="15"/>
      <c r="C25" s="15"/>
      <c r="D25" s="15">
        <v>1000</v>
      </c>
      <c r="E25" s="15">
        <v>4952</v>
      </c>
      <c r="F25" s="15">
        <v>4252</v>
      </c>
      <c r="G25" s="15">
        <v>7404</v>
      </c>
      <c r="H25" s="15">
        <v>9704</v>
      </c>
      <c r="I25" s="15">
        <v>19576</v>
      </c>
      <c r="J25" s="8">
        <v>27767</v>
      </c>
      <c r="K25" s="9">
        <v>68650</v>
      </c>
      <c r="L25" s="9">
        <v>41109</v>
      </c>
      <c r="M25" s="9">
        <v>78888</v>
      </c>
      <c r="N25" s="16">
        <v>300</v>
      </c>
      <c r="O25" s="16">
        <v>301</v>
      </c>
      <c r="P25" s="16">
        <v>0</v>
      </c>
      <c r="Q25" s="16">
        <v>0</v>
      </c>
      <c r="R25" s="16">
        <v>2000</v>
      </c>
      <c r="S25" s="16">
        <v>0</v>
      </c>
      <c r="T25" s="16">
        <v>7690</v>
      </c>
    </row>
    <row r="26" spans="1:20" ht="15" customHeight="1" x14ac:dyDescent="0.15">
      <c r="A26" s="3" t="s">
        <v>515</v>
      </c>
      <c r="B26" s="15"/>
      <c r="C26" s="15"/>
      <c r="D26" s="15">
        <v>25989</v>
      </c>
      <c r="E26" s="15">
        <v>42429</v>
      </c>
      <c r="F26" s="15">
        <v>57827</v>
      </c>
      <c r="G26" s="15">
        <v>109533</v>
      </c>
      <c r="H26" s="15">
        <v>35442</v>
      </c>
      <c r="I26" s="15">
        <v>402137</v>
      </c>
      <c r="J26" s="8">
        <v>1131161</v>
      </c>
      <c r="K26" s="9">
        <v>168233</v>
      </c>
      <c r="L26" s="9">
        <v>30323</v>
      </c>
      <c r="M26" s="9">
        <v>79641</v>
      </c>
      <c r="N26" s="9">
        <v>84144</v>
      </c>
      <c r="O26" s="9">
        <v>288150</v>
      </c>
      <c r="P26" s="9">
        <v>199845</v>
      </c>
      <c r="Q26" s="9">
        <v>35243</v>
      </c>
      <c r="R26" s="9">
        <v>59725</v>
      </c>
      <c r="S26" s="9">
        <v>72706</v>
      </c>
      <c r="T26" s="9">
        <v>273855</v>
      </c>
    </row>
    <row r="27" spans="1:20" ht="15" customHeight="1" x14ac:dyDescent="0.15">
      <c r="A27" s="3" t="s">
        <v>516</v>
      </c>
      <c r="B27" s="15"/>
      <c r="C27" s="15"/>
      <c r="D27" s="15">
        <v>269826</v>
      </c>
      <c r="E27" s="15">
        <v>242803</v>
      </c>
      <c r="F27" s="15">
        <v>362837</v>
      </c>
      <c r="G27" s="15">
        <v>316228</v>
      </c>
      <c r="H27" s="15">
        <v>439260</v>
      </c>
      <c r="I27" s="15">
        <v>420694</v>
      </c>
      <c r="J27" s="8">
        <v>482318</v>
      </c>
      <c r="K27" s="9">
        <v>318754</v>
      </c>
      <c r="L27" s="9">
        <v>400967</v>
      </c>
      <c r="M27" s="9">
        <v>362493</v>
      </c>
      <c r="N27" s="9">
        <v>361353</v>
      </c>
      <c r="O27" s="9">
        <v>423144</v>
      </c>
      <c r="P27" s="9">
        <v>311320</v>
      </c>
      <c r="Q27" s="9">
        <v>339639</v>
      </c>
      <c r="R27" s="9">
        <v>447063</v>
      </c>
      <c r="S27" s="9">
        <v>446241</v>
      </c>
      <c r="T27" s="9">
        <v>367598</v>
      </c>
    </row>
    <row r="28" spans="1:20" ht="15" customHeight="1" x14ac:dyDescent="0.15">
      <c r="A28" s="3" t="s">
        <v>517</v>
      </c>
      <c r="B28" s="15"/>
      <c r="C28" s="15"/>
      <c r="D28" s="15">
        <v>82850</v>
      </c>
      <c r="E28" s="15">
        <v>62622</v>
      </c>
      <c r="F28" s="15">
        <v>48484</v>
      </c>
      <c r="G28" s="15">
        <v>36919</v>
      </c>
      <c r="H28" s="15">
        <v>51393</v>
      </c>
      <c r="I28" s="15">
        <v>45958</v>
      </c>
      <c r="J28" s="8">
        <v>40175</v>
      </c>
      <c r="K28" s="9">
        <v>47371</v>
      </c>
      <c r="L28" s="9">
        <v>64009</v>
      </c>
      <c r="M28" s="9">
        <v>68268</v>
      </c>
      <c r="N28" s="9">
        <v>61704</v>
      </c>
      <c r="O28" s="9">
        <v>65176</v>
      </c>
      <c r="P28" s="9">
        <v>30505</v>
      </c>
      <c r="Q28" s="9">
        <v>28679</v>
      </c>
      <c r="R28" s="9">
        <v>28915</v>
      </c>
      <c r="S28" s="9">
        <v>38150</v>
      </c>
      <c r="T28" s="9">
        <v>29878</v>
      </c>
    </row>
    <row r="29" spans="1:20" ht="15" customHeight="1" x14ac:dyDescent="0.15">
      <c r="A29" s="3" t="s">
        <v>518</v>
      </c>
      <c r="B29" s="15"/>
      <c r="C29" s="15"/>
      <c r="D29" s="15">
        <v>163300</v>
      </c>
      <c r="E29" s="15">
        <v>194400</v>
      </c>
      <c r="F29" s="15">
        <v>245500</v>
      </c>
      <c r="G29" s="15">
        <v>286200</v>
      </c>
      <c r="H29" s="15">
        <v>387800</v>
      </c>
      <c r="I29" s="15">
        <v>533900</v>
      </c>
      <c r="J29" s="8">
        <v>750800</v>
      </c>
      <c r="K29" s="9">
        <v>392000</v>
      </c>
      <c r="L29" s="9">
        <v>455300</v>
      </c>
      <c r="M29" s="9">
        <v>413900</v>
      </c>
      <c r="N29" s="9">
        <v>483300</v>
      </c>
      <c r="O29" s="9">
        <v>853759</v>
      </c>
      <c r="P29" s="9">
        <v>866200</v>
      </c>
      <c r="Q29" s="9">
        <v>661870</v>
      </c>
      <c r="R29" s="9">
        <v>432230</v>
      </c>
      <c r="S29" s="9">
        <v>405100</v>
      </c>
      <c r="T29" s="9">
        <v>477551</v>
      </c>
    </row>
    <row r="30" spans="1:20" ht="15" customHeight="1" x14ac:dyDescent="0.15">
      <c r="A30" s="3" t="s">
        <v>185</v>
      </c>
      <c r="B30" s="75"/>
      <c r="C30" s="75"/>
      <c r="D30" s="75"/>
      <c r="E30" s="15"/>
      <c r="F30" s="15"/>
      <c r="G30" s="15"/>
      <c r="H30" s="15"/>
      <c r="I30" s="15"/>
      <c r="J30" s="8"/>
      <c r="K30" s="9"/>
      <c r="L30" s="9"/>
      <c r="M30" s="9"/>
      <c r="N30" s="9">
        <v>21800</v>
      </c>
      <c r="O30" s="9">
        <v>21900</v>
      </c>
      <c r="P30" s="9">
        <v>19100</v>
      </c>
      <c r="Q30" s="9">
        <v>18000</v>
      </c>
      <c r="R30" s="9">
        <v>20400</v>
      </c>
      <c r="S30" s="9">
        <v>13700</v>
      </c>
      <c r="T30" s="9"/>
    </row>
    <row r="31" spans="1:20" ht="15" customHeight="1" x14ac:dyDescent="0.15">
      <c r="A31" s="3" t="s">
        <v>186</v>
      </c>
      <c r="B31" s="75"/>
      <c r="C31" s="75"/>
      <c r="D31" s="75"/>
      <c r="E31" s="15"/>
      <c r="F31" s="15"/>
      <c r="G31" s="15"/>
      <c r="H31" s="15"/>
      <c r="I31" s="15"/>
      <c r="J31" s="8"/>
      <c r="K31" s="9"/>
      <c r="L31" s="9"/>
      <c r="M31" s="9"/>
      <c r="N31" s="9">
        <v>104100</v>
      </c>
      <c r="O31" s="9">
        <v>208400</v>
      </c>
      <c r="P31" s="9">
        <v>427600</v>
      </c>
      <c r="Q31" s="9">
        <v>303800</v>
      </c>
      <c r="R31" s="9">
        <v>236300</v>
      </c>
      <c r="S31" s="9">
        <v>213900</v>
      </c>
      <c r="T31" s="9">
        <v>194151</v>
      </c>
    </row>
    <row r="32" spans="1:20" ht="15" customHeight="1" x14ac:dyDescent="0.15">
      <c r="A32" s="3" t="s">
        <v>0</v>
      </c>
      <c r="B32" s="10">
        <f t="shared" ref="B32:Q32" si="0">SUM(B4:B29)-B16-B17</f>
        <v>0</v>
      </c>
      <c r="C32" s="10">
        <f t="shared" si="0"/>
        <v>0</v>
      </c>
      <c r="D32" s="10">
        <f t="shared" si="0"/>
        <v>4668204</v>
      </c>
      <c r="E32" s="8">
        <f t="shared" si="0"/>
        <v>4997577</v>
      </c>
      <c r="F32" s="8">
        <f t="shared" si="0"/>
        <v>5717454</v>
      </c>
      <c r="G32" s="8">
        <f t="shared" si="0"/>
        <v>5178088</v>
      </c>
      <c r="H32" s="8">
        <f t="shared" si="0"/>
        <v>5531397</v>
      </c>
      <c r="I32" s="8">
        <f t="shared" si="0"/>
        <v>6125416</v>
      </c>
      <c r="J32" s="8">
        <f t="shared" si="0"/>
        <v>7277081</v>
      </c>
      <c r="K32" s="8">
        <f t="shared" si="0"/>
        <v>5822553</v>
      </c>
      <c r="L32" s="8">
        <f t="shared" si="0"/>
        <v>6086303</v>
      </c>
      <c r="M32" s="8">
        <f t="shared" si="0"/>
        <v>5799737</v>
      </c>
      <c r="N32" s="8">
        <f t="shared" si="0"/>
        <v>5682117</v>
      </c>
      <c r="O32" s="8">
        <f t="shared" si="0"/>
        <v>5978557</v>
      </c>
      <c r="P32" s="8">
        <f t="shared" si="0"/>
        <v>5652352</v>
      </c>
      <c r="Q32" s="8">
        <f t="shared" si="0"/>
        <v>5272796</v>
      </c>
      <c r="R32" s="8">
        <f>SUM(R4:R29)-R16-R17</f>
        <v>5057071</v>
      </c>
      <c r="S32" s="8">
        <f>SUM(S4:S29)-S16-S17</f>
        <v>5163953</v>
      </c>
      <c r="T32" s="8">
        <f>SUM(T4:T29)-T16-T17</f>
        <v>5577120</v>
      </c>
    </row>
    <row r="33" spans="1:20" ht="15" customHeight="1" x14ac:dyDescent="0.15">
      <c r="A33" s="3" t="s">
        <v>519</v>
      </c>
      <c r="B33" s="15">
        <f t="shared" ref="B33:L33" si="1">+B4+B5+B6+B9+B10+B11+B12+B13+B14+B15+B18</f>
        <v>0</v>
      </c>
      <c r="C33" s="15">
        <f t="shared" si="1"/>
        <v>0</v>
      </c>
      <c r="D33" s="15">
        <f t="shared" si="1"/>
        <v>3444526</v>
      </c>
      <c r="E33" s="15">
        <f t="shared" si="1"/>
        <v>3646614</v>
      </c>
      <c r="F33" s="15">
        <f t="shared" si="1"/>
        <v>3710659</v>
      </c>
      <c r="G33" s="15">
        <f t="shared" si="1"/>
        <v>3610959</v>
      </c>
      <c r="H33" s="15">
        <f t="shared" si="1"/>
        <v>3743684</v>
      </c>
      <c r="I33" s="15">
        <f t="shared" si="1"/>
        <v>3830413</v>
      </c>
      <c r="J33" s="12">
        <f t="shared" si="1"/>
        <v>3901211</v>
      </c>
      <c r="K33" s="12">
        <f t="shared" si="1"/>
        <v>3991348</v>
      </c>
      <c r="L33" s="12">
        <f t="shared" si="1"/>
        <v>4173995</v>
      </c>
      <c r="M33" s="12">
        <f>+M4+M5+M6+M9+M10+M11+M12+M13+M14+M15+M18</f>
        <v>4236544</v>
      </c>
      <c r="N33" s="12">
        <f>+N4+N5+N6+N9+N10+N11+N12+N13+N14+N15+N18</f>
        <v>4083324</v>
      </c>
      <c r="O33" s="12">
        <f>+O4+O5+O6+O9+O10+O11+O12+O13+O14+O15+O18</f>
        <v>3704199</v>
      </c>
      <c r="P33" s="12">
        <f>+P4+P5+P6+P9+P10+P11+P12+P13+P14+P15+P18</f>
        <v>3479146</v>
      </c>
      <c r="Q33" s="12">
        <f>SUM(Q4:Q15)+Q18</f>
        <v>3530484</v>
      </c>
      <c r="R33" s="12">
        <f>SUM(R4:R15)+R18</f>
        <v>3548686</v>
      </c>
      <c r="S33" s="12">
        <f>SUM(S4:S15)+S18</f>
        <v>3634342</v>
      </c>
      <c r="T33" s="12">
        <f>SUM(T4:T15)+T18</f>
        <v>3648046</v>
      </c>
    </row>
    <row r="34" spans="1:20" ht="15" customHeight="1" x14ac:dyDescent="0.15">
      <c r="A34" s="3" t="s">
        <v>172</v>
      </c>
      <c r="B34" s="15">
        <f t="shared" ref="B34:O34" si="2">SUM(B19:B29)</f>
        <v>0</v>
      </c>
      <c r="C34" s="15">
        <f t="shared" si="2"/>
        <v>0</v>
      </c>
      <c r="D34" s="15">
        <f t="shared" si="2"/>
        <v>1223678</v>
      </c>
      <c r="E34" s="15">
        <f t="shared" si="2"/>
        <v>1350963</v>
      </c>
      <c r="F34" s="15">
        <f t="shared" si="2"/>
        <v>2006795</v>
      </c>
      <c r="G34" s="15">
        <f t="shared" si="2"/>
        <v>1567129</v>
      </c>
      <c r="H34" s="15">
        <f t="shared" si="2"/>
        <v>1787713</v>
      </c>
      <c r="I34" s="15">
        <f t="shared" si="2"/>
        <v>2295003</v>
      </c>
      <c r="J34" s="12">
        <f t="shared" si="2"/>
        <v>3375870</v>
      </c>
      <c r="K34" s="12">
        <f t="shared" si="2"/>
        <v>1831205</v>
      </c>
      <c r="L34" s="12">
        <f t="shared" si="2"/>
        <v>1912308</v>
      </c>
      <c r="M34" s="12">
        <f t="shared" si="2"/>
        <v>1563193</v>
      </c>
      <c r="N34" s="12">
        <f t="shared" si="2"/>
        <v>1598793</v>
      </c>
      <c r="O34" s="12">
        <f t="shared" si="2"/>
        <v>2274358</v>
      </c>
      <c r="P34" s="12">
        <f>SUM(P19:P29)</f>
        <v>2173206</v>
      </c>
      <c r="Q34" s="12">
        <f>SUM(Q19:Q29)</f>
        <v>1742312</v>
      </c>
      <c r="R34" s="12">
        <f>SUM(R19:R29)</f>
        <v>1508385</v>
      </c>
      <c r="S34" s="12">
        <f>SUM(S19:S29)</f>
        <v>1529611</v>
      </c>
      <c r="T34" s="12">
        <f>SUM(T19:T29)</f>
        <v>1929074</v>
      </c>
    </row>
    <row r="35" spans="1:20" ht="15" customHeight="1" x14ac:dyDescent="0.15">
      <c r="A35" s="3" t="s">
        <v>520</v>
      </c>
      <c r="B35" s="15">
        <f t="shared" ref="B35:R35" si="3">+B4+B19+B20+B21+B24+B25+B26+B27+B28</f>
        <v>0</v>
      </c>
      <c r="C35" s="15">
        <f t="shared" si="3"/>
        <v>0</v>
      </c>
      <c r="D35" s="15">
        <f t="shared" si="3"/>
        <v>2033153</v>
      </c>
      <c r="E35" s="15">
        <f t="shared" si="3"/>
        <v>2080948</v>
      </c>
      <c r="F35" s="15">
        <f t="shared" si="3"/>
        <v>2307836</v>
      </c>
      <c r="G35" s="15">
        <f t="shared" si="3"/>
        <v>2107420</v>
      </c>
      <c r="H35" s="15">
        <f t="shared" si="3"/>
        <v>2257905</v>
      </c>
      <c r="I35" s="15">
        <f t="shared" si="3"/>
        <v>2594599</v>
      </c>
      <c r="J35" s="12">
        <f t="shared" si="3"/>
        <v>3354037</v>
      </c>
      <c r="K35" s="12">
        <f t="shared" si="3"/>
        <v>2158031</v>
      </c>
      <c r="L35" s="12">
        <f t="shared" si="3"/>
        <v>2122303</v>
      </c>
      <c r="M35" s="12">
        <f t="shared" si="3"/>
        <v>2145956</v>
      </c>
      <c r="N35" s="12">
        <f t="shared" si="3"/>
        <v>2136051</v>
      </c>
      <c r="O35" s="12">
        <f t="shared" si="3"/>
        <v>2286444</v>
      </c>
      <c r="P35" s="12">
        <f t="shared" si="3"/>
        <v>2012488</v>
      </c>
      <c r="Q35" s="12">
        <f t="shared" si="3"/>
        <v>1937075</v>
      </c>
      <c r="R35" s="12">
        <f t="shared" si="3"/>
        <v>2137766</v>
      </c>
      <c r="S35" s="12">
        <f>+S4+S19+S20+S21+S24+S25+S26+S27+S28</f>
        <v>2208004</v>
      </c>
      <c r="T35" s="12">
        <f>+T4+T19+T20+T21+T24+T25+T26+T27+T28</f>
        <v>2517290</v>
      </c>
    </row>
    <row r="36" spans="1:20" ht="15" customHeight="1" x14ac:dyDescent="0.15">
      <c r="A36" s="3" t="s">
        <v>521</v>
      </c>
      <c r="B36" s="12">
        <f t="shared" ref="B36:Q36" si="4">SUM(B5:B18)-B16-B17+B22+B23+B29</f>
        <v>0</v>
      </c>
      <c r="C36" s="12">
        <f t="shared" si="4"/>
        <v>0</v>
      </c>
      <c r="D36" s="12">
        <f t="shared" si="4"/>
        <v>2635051</v>
      </c>
      <c r="E36" s="12">
        <f t="shared" si="4"/>
        <v>2916629</v>
      </c>
      <c r="F36" s="12">
        <f t="shared" si="4"/>
        <v>3409618</v>
      </c>
      <c r="G36" s="12">
        <f t="shared" si="4"/>
        <v>3070668</v>
      </c>
      <c r="H36" s="12">
        <f t="shared" si="4"/>
        <v>3273492</v>
      </c>
      <c r="I36" s="12">
        <f t="shared" si="4"/>
        <v>3530817</v>
      </c>
      <c r="J36" s="12">
        <f t="shared" si="4"/>
        <v>3923044</v>
      </c>
      <c r="K36" s="12">
        <f t="shared" si="4"/>
        <v>3664522</v>
      </c>
      <c r="L36" s="12">
        <f t="shared" si="4"/>
        <v>3964000</v>
      </c>
      <c r="M36" s="12">
        <f t="shared" si="4"/>
        <v>3653781</v>
      </c>
      <c r="N36" s="12">
        <f t="shared" si="4"/>
        <v>3546066</v>
      </c>
      <c r="O36" s="12">
        <f t="shared" si="4"/>
        <v>3692113</v>
      </c>
      <c r="P36" s="12">
        <f t="shared" si="4"/>
        <v>3639864</v>
      </c>
      <c r="Q36" s="12">
        <f t="shared" si="4"/>
        <v>3335721</v>
      </c>
      <c r="R36" s="12">
        <f>SUM(R5:R18)-R16-R17+R22+R23+R29</f>
        <v>2919305</v>
      </c>
      <c r="S36" s="12">
        <f>SUM(S5:S18)-S16-S17+S22+S23+S29</f>
        <v>2955949</v>
      </c>
      <c r="T36" s="12">
        <f>SUM(T5:T18)-T16-T17+T22+T23+T29</f>
        <v>3059830</v>
      </c>
    </row>
    <row r="37" spans="1:20" ht="15" customHeight="1" x14ac:dyDescent="0.2">
      <c r="A37" s="28" t="s">
        <v>96</v>
      </c>
      <c r="L37" s="29"/>
      <c r="M37" s="70" t="str">
        <f>[2]財政指標!$M$1</f>
        <v>二宮町</v>
      </c>
      <c r="O37" s="70"/>
      <c r="P37" s="70"/>
      <c r="Q37" s="70"/>
      <c r="R37" s="70"/>
      <c r="S37" s="70"/>
      <c r="T37" s="70" t="str">
        <f>[2]財政指標!$M$1</f>
        <v>二宮町</v>
      </c>
    </row>
    <row r="38" spans="1:20" ht="15" customHeight="1" x14ac:dyDescent="0.15">
      <c r="N38" s="66"/>
      <c r="O38" s="66"/>
      <c r="P38" s="66"/>
      <c r="Q38" s="66"/>
      <c r="R38" s="66"/>
      <c r="S38" s="66"/>
      <c r="T38" s="66"/>
    </row>
    <row r="39" spans="1:20" ht="15" customHeight="1" x14ac:dyDescent="0.15">
      <c r="A39" s="2"/>
      <c r="B39" s="2" t="s">
        <v>10</v>
      </c>
      <c r="C39" s="2" t="s">
        <v>522</v>
      </c>
      <c r="D39" s="2" t="s">
        <v>523</v>
      </c>
      <c r="E39" s="2" t="s">
        <v>524</v>
      </c>
      <c r="F39" s="2" t="s">
        <v>525</v>
      </c>
      <c r="G39" s="2" t="s">
        <v>526</v>
      </c>
      <c r="H39" s="2" t="s">
        <v>527</v>
      </c>
      <c r="I39" s="2" t="s">
        <v>528</v>
      </c>
      <c r="J39" s="5" t="s">
        <v>529</v>
      </c>
      <c r="K39" s="5" t="s">
        <v>530</v>
      </c>
      <c r="L39" s="2" t="s">
        <v>531</v>
      </c>
      <c r="M39" s="2" t="s">
        <v>532</v>
      </c>
      <c r="N39" s="2" t="s">
        <v>533</v>
      </c>
      <c r="O39" s="2" t="s">
        <v>534</v>
      </c>
      <c r="P39" s="2" t="s">
        <v>535</v>
      </c>
      <c r="Q39" s="2" t="s">
        <v>536</v>
      </c>
      <c r="R39" s="2" t="s">
        <v>537</v>
      </c>
      <c r="S39" s="2" t="s">
        <v>538</v>
      </c>
      <c r="T39" s="2" t="s">
        <v>539</v>
      </c>
    </row>
    <row r="40" spans="1:20" ht="15" customHeight="1" x14ac:dyDescent="0.15">
      <c r="A40" s="3" t="s">
        <v>540</v>
      </c>
      <c r="B40" s="26" t="e">
        <f>+B4/$B$32*100</f>
        <v>#DIV/0!</v>
      </c>
      <c r="C40" s="26" t="e">
        <f t="shared" ref="C40:T40" si="5">+C4/C$32*100</f>
        <v>#DIV/0!</v>
      </c>
      <c r="D40" s="26">
        <f t="shared" si="5"/>
        <v>30.779181886652768</v>
      </c>
      <c r="E40" s="26">
        <f t="shared" si="5"/>
        <v>30.354269679086489</v>
      </c>
      <c r="F40" s="26">
        <f t="shared" si="5"/>
        <v>27.780284721136368</v>
      </c>
      <c r="G40" s="26">
        <f t="shared" si="5"/>
        <v>28.438914132011661</v>
      </c>
      <c r="H40" s="26">
        <f t="shared" si="5"/>
        <v>26.563886121354152</v>
      </c>
      <c r="I40" s="26">
        <f t="shared" si="5"/>
        <v>24.682241989768531</v>
      </c>
      <c r="J40" s="26">
        <f t="shared" si="5"/>
        <v>20.93673273665636</v>
      </c>
      <c r="K40" s="26">
        <f t="shared" si="5"/>
        <v>24.736228249017227</v>
      </c>
      <c r="L40" s="26">
        <f t="shared" si="5"/>
        <v>24.338091613250278</v>
      </c>
      <c r="M40" s="26">
        <f t="shared" si="5"/>
        <v>25.471361891065058</v>
      </c>
      <c r="N40" s="26">
        <f t="shared" si="5"/>
        <v>27.106376021472279</v>
      </c>
      <c r="O40" s="26">
        <f t="shared" si="5"/>
        <v>24.010927720518513</v>
      </c>
      <c r="P40" s="26">
        <f t="shared" si="5"/>
        <v>24.590082146334836</v>
      </c>
      <c r="Q40" s="26">
        <f t="shared" si="5"/>
        <v>27.500457063007939</v>
      </c>
      <c r="R40" s="26">
        <f t="shared" si="5"/>
        <v>29.870156064646906</v>
      </c>
      <c r="S40" s="26">
        <f t="shared" si="5"/>
        <v>30.252560393171663</v>
      </c>
      <c r="T40" s="26">
        <f t="shared" si="5"/>
        <v>31.103490690535619</v>
      </c>
    </row>
    <row r="41" spans="1:20" ht="15" customHeight="1" x14ac:dyDescent="0.15">
      <c r="A41" s="3" t="s">
        <v>541</v>
      </c>
      <c r="B41" s="26" t="e">
        <f>+B5/$B$32*100</f>
        <v>#DIV/0!</v>
      </c>
      <c r="C41" s="26" t="e">
        <f t="shared" ref="C41:T41" si="6">+C5/C$32*100</f>
        <v>#DIV/0!</v>
      </c>
      <c r="D41" s="26">
        <f t="shared" si="6"/>
        <v>2.7822477338179734</v>
      </c>
      <c r="E41" s="26">
        <f t="shared" si="6"/>
        <v>2.8075605438395446</v>
      </c>
      <c r="F41" s="26">
        <f t="shared" si="6"/>
        <v>2.6380973069481626</v>
      </c>
      <c r="G41" s="26">
        <f t="shared" si="6"/>
        <v>2.9618654607646686</v>
      </c>
      <c r="H41" s="26">
        <f t="shared" si="6"/>
        <v>2.8567285985800694</v>
      </c>
      <c r="I41" s="26">
        <f t="shared" si="6"/>
        <v>2.6319192035283807</v>
      </c>
      <c r="J41" s="26">
        <f t="shared" si="6"/>
        <v>1.5416071361580281</v>
      </c>
      <c r="K41" s="26">
        <f t="shared" si="6"/>
        <v>1.4865300496191276</v>
      </c>
      <c r="L41" s="26">
        <f t="shared" si="6"/>
        <v>1.4488105505098909</v>
      </c>
      <c r="M41" s="26">
        <f t="shared" si="6"/>
        <v>1.5457942317039548</v>
      </c>
      <c r="N41" s="26">
        <f t="shared" si="6"/>
        <v>1.5943177516408058</v>
      </c>
      <c r="O41" s="26">
        <f t="shared" si="6"/>
        <v>1.5728377265617772</v>
      </c>
      <c r="P41" s="26">
        <f t="shared" si="6"/>
        <v>1.7434512217215064</v>
      </c>
      <c r="Q41" s="26">
        <f t="shared" si="6"/>
        <v>2.626234733905882</v>
      </c>
      <c r="R41" s="26">
        <f t="shared" si="6"/>
        <v>3.376460405637967</v>
      </c>
      <c r="S41" s="26">
        <f t="shared" si="6"/>
        <v>4.6787799966421071</v>
      </c>
      <c r="T41" s="26">
        <f t="shared" si="6"/>
        <v>1.9578743150586682</v>
      </c>
    </row>
    <row r="42" spans="1:20" ht="15" customHeight="1" x14ac:dyDescent="0.15">
      <c r="A42" s="3" t="s">
        <v>188</v>
      </c>
      <c r="B42" s="26" t="e">
        <f>+B6/$B$32*100</f>
        <v>#DIV/0!</v>
      </c>
      <c r="C42" s="26" t="e">
        <f t="shared" ref="C42:T42" si="7">+C6/C$32*100</f>
        <v>#DIV/0!</v>
      </c>
      <c r="D42" s="26">
        <f t="shared" si="7"/>
        <v>1.3656858183575526</v>
      </c>
      <c r="E42" s="26">
        <f t="shared" si="7"/>
        <v>0.90197709810174009</v>
      </c>
      <c r="F42" s="26">
        <f t="shared" si="7"/>
        <v>0.82597953564646076</v>
      </c>
      <c r="G42" s="26">
        <f t="shared" si="7"/>
        <v>1.2055415048952431</v>
      </c>
      <c r="H42" s="26">
        <f t="shared" si="7"/>
        <v>0.80983158504081343</v>
      </c>
      <c r="I42" s="26">
        <f t="shared" si="7"/>
        <v>0.41042110446049707</v>
      </c>
      <c r="J42" s="26">
        <f t="shared" si="7"/>
        <v>0.27423083513842983</v>
      </c>
      <c r="K42" s="26">
        <f t="shared" si="7"/>
        <v>0.27431265975595243</v>
      </c>
      <c r="L42" s="26">
        <f t="shared" si="7"/>
        <v>0.24671791726438858</v>
      </c>
      <c r="M42" s="26">
        <f t="shared" si="7"/>
        <v>1.0796006784445571</v>
      </c>
      <c r="N42" s="26">
        <f t="shared" si="7"/>
        <v>1.1001357416610746</v>
      </c>
      <c r="O42" s="26">
        <f t="shared" si="7"/>
        <v>0.33205337006906516</v>
      </c>
      <c r="P42" s="26">
        <f t="shared" si="7"/>
        <v>0.24579148644670396</v>
      </c>
      <c r="Q42" s="26">
        <f t="shared" si="7"/>
        <v>0.26500171825346552</v>
      </c>
      <c r="R42" s="26">
        <f t="shared" si="7"/>
        <v>0.16145709641015521</v>
      </c>
      <c r="S42" s="26">
        <f t="shared" si="7"/>
        <v>0.10842468938040295</v>
      </c>
      <c r="T42" s="26">
        <f t="shared" si="7"/>
        <v>0.13506971340046475</v>
      </c>
    </row>
    <row r="43" spans="1:20" ht="15" customHeight="1" x14ac:dyDescent="0.15">
      <c r="A43" s="3" t="s">
        <v>189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>+Q7/Q$32*100</f>
        <v>4.1344288684788864E-2</v>
      </c>
      <c r="R43" s="26">
        <f>+R7/R$32*100</f>
        <v>7.6407865343397399E-2</v>
      </c>
      <c r="S43" s="26">
        <f>+S7/S$32*100</f>
        <v>0.11649989843052407</v>
      </c>
      <c r="T43" s="26">
        <f t="shared" ref="S43:T58" si="8">+T7/T$32*100</f>
        <v>0.11957784663051897</v>
      </c>
    </row>
    <row r="44" spans="1:20" ht="15" customHeight="1" x14ac:dyDescent="0.15">
      <c r="A44" s="3" t="s">
        <v>190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ref="Q44:R55" si="9">+Q8/Q$32*100</f>
        <v>4.8285577519024063E-2</v>
      </c>
      <c r="R44" s="26">
        <f t="shared" si="9"/>
        <v>0.11356376052461988</v>
      </c>
      <c r="S44" s="26">
        <f t="shared" si="8"/>
        <v>8.4896202579690411E-2</v>
      </c>
      <c r="T44" s="26">
        <f t="shared" si="8"/>
        <v>6.9480305247152652E-2</v>
      </c>
    </row>
    <row r="45" spans="1:20" ht="15" customHeight="1" x14ac:dyDescent="0.15">
      <c r="A45" s="3" t="s">
        <v>321</v>
      </c>
      <c r="B45" s="26" t="e">
        <f t="shared" ref="B45:B65" si="10">+B9/$B$32*100</f>
        <v>#DIV/0!</v>
      </c>
      <c r="C45" s="26" t="e">
        <f t="shared" ref="C45:R60" si="11">+C9/C$32*100</f>
        <v>#DIV/0!</v>
      </c>
      <c r="D45" s="26">
        <f t="shared" si="11"/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  <c r="H45" s="26">
        <f t="shared" si="11"/>
        <v>0</v>
      </c>
      <c r="I45" s="26">
        <f t="shared" si="11"/>
        <v>0</v>
      </c>
      <c r="J45" s="26">
        <f t="shared" si="11"/>
        <v>0.47945048296150611</v>
      </c>
      <c r="K45" s="26">
        <f t="shared" si="11"/>
        <v>2.5484697176650863</v>
      </c>
      <c r="L45" s="26">
        <f t="shared" si="11"/>
        <v>2.3131119170373213</v>
      </c>
      <c r="M45" s="26">
        <f t="shared" si="11"/>
        <v>2.5033204091840715</v>
      </c>
      <c r="N45" s="26">
        <f t="shared" si="11"/>
        <v>2.4625680886190833</v>
      </c>
      <c r="O45" s="26">
        <f t="shared" si="11"/>
        <v>2.0305066925012172</v>
      </c>
      <c r="P45" s="26">
        <f t="shared" si="11"/>
        <v>2.3987890350777872</v>
      </c>
      <c r="Q45" s="26">
        <f t="shared" si="9"/>
        <v>2.8378302517298222</v>
      </c>
      <c r="R45" s="26">
        <f t="shared" si="9"/>
        <v>2.7328269664396645</v>
      </c>
      <c r="S45" s="26">
        <f t="shared" si="8"/>
        <v>2.7642970414331813</v>
      </c>
      <c r="T45" s="26">
        <f t="shared" si="8"/>
        <v>2.4915547809622169</v>
      </c>
    </row>
    <row r="46" spans="1:20" ht="15" customHeight="1" x14ac:dyDescent="0.15">
      <c r="A46" s="3" t="s">
        <v>322</v>
      </c>
      <c r="B46" s="26" t="e">
        <f t="shared" si="10"/>
        <v>#DIV/0!</v>
      </c>
      <c r="C46" s="26" t="e">
        <f t="shared" si="11"/>
        <v>#DIV/0!</v>
      </c>
      <c r="D46" s="26">
        <f t="shared" si="11"/>
        <v>0</v>
      </c>
      <c r="E46" s="26">
        <f t="shared" si="11"/>
        <v>0.51845124147161714</v>
      </c>
      <c r="F46" s="26">
        <f t="shared" si="11"/>
        <v>0.85067584277897113</v>
      </c>
      <c r="G46" s="26">
        <f t="shared" si="11"/>
        <v>0.67777913391970157</v>
      </c>
      <c r="H46" s="26">
        <f t="shared" si="11"/>
        <v>0.71864304804012435</v>
      </c>
      <c r="I46" s="26">
        <f t="shared" si="11"/>
        <v>0.58098911159666544</v>
      </c>
      <c r="J46" s="26">
        <f t="shared" si="11"/>
        <v>0.42910062427503554</v>
      </c>
      <c r="K46" s="26">
        <f t="shared" si="11"/>
        <v>0.54630674894672493</v>
      </c>
      <c r="L46" s="26">
        <f t="shared" si="11"/>
        <v>0.51191996192105449</v>
      </c>
      <c r="M46" s="26">
        <f t="shared" si="11"/>
        <v>0.42570895887175575</v>
      </c>
      <c r="N46" s="26">
        <f t="shared" si="11"/>
        <v>0.49110217195457256</v>
      </c>
      <c r="O46" s="26">
        <f t="shared" si="11"/>
        <v>0.4048970345185301</v>
      </c>
      <c r="P46" s="26">
        <f t="shared" si="11"/>
        <v>0.44038304762336106</v>
      </c>
      <c r="Q46" s="26">
        <f t="shared" si="9"/>
        <v>0.29872196838261905</v>
      </c>
      <c r="R46" s="26">
        <f t="shared" si="9"/>
        <v>0.33558951416739058</v>
      </c>
      <c r="S46" s="26">
        <f t="shared" si="8"/>
        <v>0.30501826798191234</v>
      </c>
      <c r="T46" s="26">
        <f t="shared" si="8"/>
        <v>0.29404065180595002</v>
      </c>
    </row>
    <row r="47" spans="1:20" ht="15" customHeight="1" x14ac:dyDescent="0.15">
      <c r="A47" s="3" t="s">
        <v>323</v>
      </c>
      <c r="B47" s="26" t="e">
        <f t="shared" si="10"/>
        <v>#DIV/0!</v>
      </c>
      <c r="C47" s="26" t="e">
        <f t="shared" si="11"/>
        <v>#DIV/0!</v>
      </c>
      <c r="D47" s="26">
        <f t="shared" si="11"/>
        <v>0</v>
      </c>
      <c r="E47" s="26">
        <f t="shared" si="11"/>
        <v>0</v>
      </c>
      <c r="F47" s="26">
        <f t="shared" si="11"/>
        <v>0</v>
      </c>
      <c r="G47" s="26">
        <f t="shared" si="11"/>
        <v>0</v>
      </c>
      <c r="H47" s="26">
        <f t="shared" si="11"/>
        <v>0</v>
      </c>
      <c r="I47" s="26">
        <f t="shared" si="11"/>
        <v>0</v>
      </c>
      <c r="J47" s="26">
        <f t="shared" si="11"/>
        <v>0</v>
      </c>
      <c r="K47" s="26">
        <f t="shared" si="11"/>
        <v>0</v>
      </c>
      <c r="L47" s="26">
        <f t="shared" si="11"/>
        <v>0</v>
      </c>
      <c r="M47" s="26">
        <f t="shared" si="11"/>
        <v>0</v>
      </c>
      <c r="N47" s="26">
        <f t="shared" si="11"/>
        <v>0</v>
      </c>
      <c r="O47" s="26">
        <f t="shared" si="11"/>
        <v>1.672644419046268E-5</v>
      </c>
      <c r="P47" s="26">
        <f t="shared" si="11"/>
        <v>1.7691750266083924E-5</v>
      </c>
      <c r="Q47" s="26">
        <f t="shared" si="9"/>
        <v>1.8965270038893975E-5</v>
      </c>
      <c r="R47" s="26">
        <f t="shared" si="9"/>
        <v>1.9774292273135972E-5</v>
      </c>
      <c r="S47" s="26">
        <f t="shared" si="8"/>
        <v>0</v>
      </c>
      <c r="T47" s="26">
        <f t="shared" si="8"/>
        <v>0</v>
      </c>
    </row>
    <row r="48" spans="1:20" ht="15" customHeight="1" x14ac:dyDescent="0.15">
      <c r="A48" s="3" t="s">
        <v>324</v>
      </c>
      <c r="B48" s="26" t="e">
        <f t="shared" si="10"/>
        <v>#DIV/0!</v>
      </c>
      <c r="C48" s="26" t="e">
        <f t="shared" si="11"/>
        <v>#DIV/0!</v>
      </c>
      <c r="D48" s="26">
        <f t="shared" si="11"/>
        <v>2.0408491145631169</v>
      </c>
      <c r="E48" s="26">
        <f t="shared" si="11"/>
        <v>1.7487874624042812</v>
      </c>
      <c r="F48" s="26">
        <f t="shared" si="11"/>
        <v>1.3074875635204062</v>
      </c>
      <c r="G48" s="26">
        <f t="shared" si="11"/>
        <v>1.5994900048048624</v>
      </c>
      <c r="H48" s="26">
        <f t="shared" si="11"/>
        <v>1.5984027181560101</v>
      </c>
      <c r="I48" s="26">
        <f t="shared" si="11"/>
        <v>1.4316415407541301</v>
      </c>
      <c r="J48" s="26">
        <f t="shared" si="11"/>
        <v>1.0054031279849709</v>
      </c>
      <c r="K48" s="26">
        <f t="shared" si="11"/>
        <v>1.0982982894273354</v>
      </c>
      <c r="L48" s="26">
        <f t="shared" si="11"/>
        <v>1.035472601347649</v>
      </c>
      <c r="M48" s="26">
        <f t="shared" si="11"/>
        <v>1.0343227632563339</v>
      </c>
      <c r="N48" s="26">
        <f t="shared" si="11"/>
        <v>1.0788408616014067</v>
      </c>
      <c r="O48" s="26">
        <f t="shared" si="11"/>
        <v>0.93310141560915116</v>
      </c>
      <c r="P48" s="26">
        <f t="shared" si="11"/>
        <v>1.1089365984284065</v>
      </c>
      <c r="Q48" s="26">
        <f t="shared" si="9"/>
        <v>1.1832052671865174</v>
      </c>
      <c r="R48" s="26">
        <f t="shared" si="9"/>
        <v>1.3322336190257167</v>
      </c>
      <c r="S48" s="26">
        <f t="shared" si="8"/>
        <v>1.2398253818344203</v>
      </c>
      <c r="T48" s="26">
        <f t="shared" si="8"/>
        <v>1.1590928651346932</v>
      </c>
    </row>
    <row r="49" spans="1:20" ht="15" customHeight="1" x14ac:dyDescent="0.15">
      <c r="A49" s="3" t="s">
        <v>325</v>
      </c>
      <c r="B49" s="26" t="e">
        <f t="shared" si="10"/>
        <v>#DIV/0!</v>
      </c>
      <c r="C49" s="26" t="e">
        <f t="shared" si="11"/>
        <v>#DIV/0!</v>
      </c>
      <c r="D49" s="26">
        <f t="shared" si="11"/>
        <v>0</v>
      </c>
      <c r="E49" s="26">
        <f t="shared" si="11"/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  <c r="K49" s="26">
        <f t="shared" si="11"/>
        <v>0</v>
      </c>
      <c r="L49" s="26">
        <f t="shared" si="11"/>
        <v>0</v>
      </c>
      <c r="M49" s="26">
        <f t="shared" si="11"/>
        <v>0</v>
      </c>
      <c r="N49" s="26">
        <f t="shared" si="11"/>
        <v>0</v>
      </c>
      <c r="O49" s="26">
        <f t="shared" si="11"/>
        <v>0</v>
      </c>
      <c r="P49" s="26">
        <f t="shared" si="11"/>
        <v>0</v>
      </c>
      <c r="Q49" s="26">
        <f t="shared" si="9"/>
        <v>0</v>
      </c>
      <c r="R49" s="26">
        <f t="shared" si="9"/>
        <v>0</v>
      </c>
      <c r="S49" s="26">
        <f t="shared" si="8"/>
        <v>0</v>
      </c>
      <c r="T49" s="26">
        <f t="shared" si="8"/>
        <v>0</v>
      </c>
    </row>
    <row r="50" spans="1:20" ht="15" customHeight="1" x14ac:dyDescent="0.15">
      <c r="A50" s="3" t="s">
        <v>121</v>
      </c>
      <c r="B50" s="26" t="e">
        <f t="shared" si="10"/>
        <v>#DIV/0!</v>
      </c>
      <c r="C50" s="26" t="e">
        <f t="shared" si="11"/>
        <v>#DIV/0!</v>
      </c>
      <c r="D50" s="26">
        <f t="shared" si="11"/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26">
        <f t="shared" si="11"/>
        <v>0</v>
      </c>
      <c r="K50" s="26">
        <f t="shared" si="11"/>
        <v>0</v>
      </c>
      <c r="L50" s="26">
        <f t="shared" si="11"/>
        <v>0.68641012450415306</v>
      </c>
      <c r="M50" s="26">
        <f t="shared" si="11"/>
        <v>0.83965876383704996</v>
      </c>
      <c r="N50" s="26">
        <f t="shared" si="11"/>
        <v>0.9750239215419183</v>
      </c>
      <c r="O50" s="26">
        <f t="shared" si="11"/>
        <v>0.95126633399999372</v>
      </c>
      <c r="P50" s="26">
        <f t="shared" si="11"/>
        <v>0.89698943024072098</v>
      </c>
      <c r="Q50" s="26">
        <f t="shared" si="9"/>
        <v>0.91503634883655649</v>
      </c>
      <c r="R50" s="26">
        <f t="shared" si="9"/>
        <v>1.032277379534517</v>
      </c>
      <c r="S50" s="26">
        <f t="shared" si="8"/>
        <v>0.73435989831820703</v>
      </c>
      <c r="T50" s="26">
        <f t="shared" si="8"/>
        <v>0.17849714548010442</v>
      </c>
    </row>
    <row r="51" spans="1:20" ht="15" customHeight="1" x14ac:dyDescent="0.15">
      <c r="A51" s="3" t="s">
        <v>326</v>
      </c>
      <c r="B51" s="26" t="e">
        <f t="shared" si="10"/>
        <v>#DIV/0!</v>
      </c>
      <c r="C51" s="26" t="e">
        <f t="shared" si="11"/>
        <v>#DIV/0!</v>
      </c>
      <c r="D51" s="26">
        <f t="shared" si="11"/>
        <v>36.765873984941535</v>
      </c>
      <c r="E51" s="26">
        <f t="shared" si="11"/>
        <v>36.589231141411126</v>
      </c>
      <c r="F51" s="26">
        <f t="shared" si="11"/>
        <v>31.452076396242102</v>
      </c>
      <c r="G51" s="26">
        <f t="shared" si="11"/>
        <v>34.799736891300419</v>
      </c>
      <c r="H51" s="26">
        <f t="shared" si="11"/>
        <v>35.086018956874724</v>
      </c>
      <c r="I51" s="26">
        <f t="shared" si="11"/>
        <v>32.750869491965936</v>
      </c>
      <c r="J51" s="26">
        <f t="shared" si="11"/>
        <v>28.90517502828401</v>
      </c>
      <c r="K51" s="26">
        <f t="shared" si="11"/>
        <v>37.819801726150025</v>
      </c>
      <c r="L51" s="26">
        <f t="shared" si="11"/>
        <v>37.964311011134342</v>
      </c>
      <c r="M51" s="26">
        <f t="shared" si="11"/>
        <v>40.11568110760885</v>
      </c>
      <c r="N51" s="26">
        <f t="shared" si="11"/>
        <v>37.019899449448154</v>
      </c>
      <c r="O51" s="26">
        <f t="shared" si="11"/>
        <v>31.68757946106393</v>
      </c>
      <c r="P51" s="26">
        <f t="shared" si="11"/>
        <v>30.088235835277068</v>
      </c>
      <c r="Q51" s="26">
        <f t="shared" si="9"/>
        <v>31.199481261933897</v>
      </c>
      <c r="R51" s="26">
        <f t="shared" si="9"/>
        <v>31.096003991243155</v>
      </c>
      <c r="S51" s="26">
        <f t="shared" si="8"/>
        <v>30.046787799966424</v>
      </c>
      <c r="T51" s="26">
        <f t="shared" si="8"/>
        <v>27.859934876782283</v>
      </c>
    </row>
    <row r="52" spans="1:20" ht="15" customHeight="1" x14ac:dyDescent="0.15">
      <c r="A52" s="3" t="s">
        <v>327</v>
      </c>
      <c r="B52" s="26" t="e">
        <f t="shared" si="10"/>
        <v>#DIV/0!</v>
      </c>
      <c r="C52" s="26" t="e">
        <f t="shared" si="11"/>
        <v>#DIV/0!</v>
      </c>
      <c r="D52" s="26">
        <f t="shared" si="11"/>
        <v>33.7898472303267</v>
      </c>
      <c r="E52" s="26">
        <f t="shared" si="11"/>
        <v>33.717019267537047</v>
      </c>
      <c r="F52" s="26">
        <f t="shared" si="11"/>
        <v>0</v>
      </c>
      <c r="G52" s="26">
        <f t="shared" si="11"/>
        <v>0</v>
      </c>
      <c r="H52" s="26">
        <f t="shared" si="11"/>
        <v>0</v>
      </c>
      <c r="I52" s="26">
        <f t="shared" si="11"/>
        <v>0</v>
      </c>
      <c r="J52" s="26">
        <f t="shared" si="11"/>
        <v>26.783527625980803</v>
      </c>
      <c r="K52" s="26">
        <f t="shared" si="11"/>
        <v>34.778352382537356</v>
      </c>
      <c r="L52" s="26">
        <f t="shared" si="11"/>
        <v>34.837667464140381</v>
      </c>
      <c r="M52" s="26">
        <f t="shared" si="11"/>
        <v>36.554398932227443</v>
      </c>
      <c r="N52" s="26">
        <f t="shared" si="11"/>
        <v>33.329091956395828</v>
      </c>
      <c r="O52" s="26">
        <f t="shared" si="11"/>
        <v>28.471870386114912</v>
      </c>
      <c r="P52" s="26">
        <f t="shared" si="11"/>
        <v>27.015974942820264</v>
      </c>
      <c r="Q52" s="26">
        <f t="shared" si="9"/>
        <v>28.097692381802748</v>
      </c>
      <c r="R52" s="26">
        <f t="shared" si="9"/>
        <v>28.202629545837897</v>
      </c>
      <c r="S52" s="26">
        <f t="shared" si="8"/>
        <v>27.460106627616483</v>
      </c>
      <c r="T52" s="26">
        <f t="shared" si="8"/>
        <v>24.882878618354994</v>
      </c>
    </row>
    <row r="53" spans="1:20" ht="15" customHeight="1" x14ac:dyDescent="0.15">
      <c r="A53" s="3" t="s">
        <v>328</v>
      </c>
      <c r="B53" s="26" t="e">
        <f t="shared" si="10"/>
        <v>#DIV/0!</v>
      </c>
      <c r="C53" s="26" t="e">
        <f t="shared" si="11"/>
        <v>#DIV/0!</v>
      </c>
      <c r="D53" s="26">
        <f t="shared" si="11"/>
        <v>2.9760267546148369</v>
      </c>
      <c r="E53" s="26">
        <f t="shared" si="11"/>
        <v>2.8722118738740794</v>
      </c>
      <c r="F53" s="26">
        <f t="shared" si="11"/>
        <v>0</v>
      </c>
      <c r="G53" s="26">
        <f t="shared" si="11"/>
        <v>0</v>
      </c>
      <c r="H53" s="26">
        <f t="shared" si="11"/>
        <v>0</v>
      </c>
      <c r="I53" s="26">
        <f t="shared" si="11"/>
        <v>0</v>
      </c>
      <c r="J53" s="26">
        <f t="shared" si="11"/>
        <v>2.1216474023032039</v>
      </c>
      <c r="K53" s="26">
        <f t="shared" si="11"/>
        <v>3.0414493436126731</v>
      </c>
      <c r="L53" s="26">
        <f t="shared" si="11"/>
        <v>3.1266435469939631</v>
      </c>
      <c r="M53" s="26">
        <f t="shared" si="11"/>
        <v>3.5612821753814008</v>
      </c>
      <c r="N53" s="26">
        <f t="shared" si="11"/>
        <v>3.6908074930523256</v>
      </c>
      <c r="O53" s="26">
        <f t="shared" si="11"/>
        <v>3.215709074949022</v>
      </c>
      <c r="P53" s="26">
        <f t="shared" si="11"/>
        <v>3.072260892456804</v>
      </c>
      <c r="Q53" s="26">
        <f t="shared" si="9"/>
        <v>3.1017888801311488</v>
      </c>
      <c r="R53" s="26">
        <f t="shared" si="9"/>
        <v>2.8933744454052555</v>
      </c>
      <c r="S53" s="26">
        <f t="shared" si="8"/>
        <v>2.5866811723499419</v>
      </c>
      <c r="T53" s="26">
        <f t="shared" si="8"/>
        <v>2.9770562584272886</v>
      </c>
    </row>
    <row r="54" spans="1:20" ht="15" customHeight="1" x14ac:dyDescent="0.15">
      <c r="A54" s="3" t="s">
        <v>329</v>
      </c>
      <c r="B54" s="26" t="e">
        <f t="shared" si="10"/>
        <v>#DIV/0!</v>
      </c>
      <c r="C54" s="26" t="e">
        <f t="shared" si="11"/>
        <v>#DIV/0!</v>
      </c>
      <c r="D54" s="26">
        <f t="shared" si="11"/>
        <v>5.312535613267972E-2</v>
      </c>
      <c r="E54" s="26">
        <f t="shared" si="11"/>
        <v>4.7362952086581159E-2</v>
      </c>
      <c r="F54" s="26">
        <f t="shared" si="11"/>
        <v>4.5947024672170517E-2</v>
      </c>
      <c r="G54" s="26">
        <f t="shared" si="11"/>
        <v>5.2046237916389217E-2</v>
      </c>
      <c r="H54" s="26">
        <f t="shared" si="11"/>
        <v>4.7112872209317105E-2</v>
      </c>
      <c r="I54" s="26">
        <f t="shared" si="11"/>
        <v>4.5025513369214433E-2</v>
      </c>
      <c r="J54" s="26">
        <f t="shared" si="11"/>
        <v>3.7858586430465732E-2</v>
      </c>
      <c r="K54" s="26">
        <f t="shared" si="11"/>
        <v>3.9845064527536285E-2</v>
      </c>
      <c r="L54" s="26">
        <f t="shared" si="11"/>
        <v>3.5292360567654946E-2</v>
      </c>
      <c r="M54" s="26">
        <f t="shared" si="11"/>
        <v>3.1725576521831937E-2</v>
      </c>
      <c r="N54" s="26">
        <f t="shared" si="11"/>
        <v>3.4458987732917154E-2</v>
      </c>
      <c r="O54" s="26">
        <f t="shared" si="11"/>
        <v>3.4891362581305159E-2</v>
      </c>
      <c r="P54" s="26">
        <f t="shared" si="11"/>
        <v>3.95056783441654E-2</v>
      </c>
      <c r="Q54" s="26">
        <f t="shared" si="9"/>
        <v>4.0964983284010985E-2</v>
      </c>
      <c r="R54" s="26">
        <f t="shared" si="9"/>
        <v>4.5757712320036642E-2</v>
      </c>
      <c r="S54" s="26">
        <f t="shared" si="8"/>
        <v>4.7618558883088205E-2</v>
      </c>
      <c r="T54" s="26">
        <f t="shared" si="8"/>
        <v>4.2315747195685233E-2</v>
      </c>
    </row>
    <row r="55" spans="1:20" ht="15" customHeight="1" x14ac:dyDescent="0.15">
      <c r="A55" s="3" t="s">
        <v>330</v>
      </c>
      <c r="B55" s="26" t="e">
        <f t="shared" si="10"/>
        <v>#DIV/0!</v>
      </c>
      <c r="C55" s="26" t="e">
        <f t="shared" si="11"/>
        <v>#DIV/0!</v>
      </c>
      <c r="D55" s="26">
        <f t="shared" si="11"/>
        <v>0.45424321644898125</v>
      </c>
      <c r="E55" s="26">
        <f t="shared" si="11"/>
        <v>1.4206884656304446E-3</v>
      </c>
      <c r="F55" s="26">
        <f t="shared" si="11"/>
        <v>1.4510479664549989</v>
      </c>
      <c r="G55" s="26">
        <f t="shared" si="11"/>
        <v>0.90079581498035566</v>
      </c>
      <c r="H55" s="26">
        <f t="shared" si="11"/>
        <v>2.4811453598430919</v>
      </c>
      <c r="I55" s="26">
        <f t="shared" si="11"/>
        <v>1.7613334343332763</v>
      </c>
      <c r="J55" s="26">
        <f t="shared" si="11"/>
        <v>1.0955629049614812</v>
      </c>
      <c r="K55" s="26">
        <f t="shared" si="11"/>
        <v>0.72390925423950625</v>
      </c>
      <c r="L55" s="26">
        <f t="shared" si="11"/>
        <v>0.58802527577085795</v>
      </c>
      <c r="M55" s="26">
        <f t="shared" si="11"/>
        <v>0.10691864131080428</v>
      </c>
      <c r="N55" s="26">
        <f t="shared" si="11"/>
        <v>0.10936064850477382</v>
      </c>
      <c r="O55" s="26">
        <f t="shared" si="11"/>
        <v>6.1687126174426371E-2</v>
      </c>
      <c r="P55" s="26">
        <f t="shared" si="11"/>
        <v>5.5817472089494787E-2</v>
      </c>
      <c r="Q55" s="26">
        <f t="shared" si="9"/>
        <v>6.6416375676206701E-2</v>
      </c>
      <c r="R55" s="26">
        <f t="shared" si="9"/>
        <v>8.9656641166398487E-2</v>
      </c>
      <c r="S55" s="26">
        <f t="shared" si="8"/>
        <v>6.5047067624356761E-2</v>
      </c>
      <c r="T55" s="26">
        <f t="shared" si="8"/>
        <v>4.4646699371718741E-3</v>
      </c>
    </row>
    <row r="56" spans="1:20" ht="15" customHeight="1" x14ac:dyDescent="0.15">
      <c r="A56" s="3" t="s">
        <v>331</v>
      </c>
      <c r="B56" s="26" t="e">
        <f t="shared" si="10"/>
        <v>#DIV/0!</v>
      </c>
      <c r="C56" s="26" t="e">
        <f t="shared" si="11"/>
        <v>#DIV/0!</v>
      </c>
      <c r="D56" s="26">
        <f t="shared" si="11"/>
        <v>1.1899008697991775</v>
      </c>
      <c r="E56" s="26">
        <f t="shared" si="11"/>
        <v>0.9465186829537594</v>
      </c>
      <c r="F56" s="26">
        <f t="shared" si="11"/>
        <v>0.84051397702543817</v>
      </c>
      <c r="G56" s="26">
        <f t="shared" si="11"/>
        <v>0.95973648960774716</v>
      </c>
      <c r="H56" s="26">
        <f t="shared" si="11"/>
        <v>0.91161419077314465</v>
      </c>
      <c r="I56" s="26">
        <f t="shared" si="11"/>
        <v>0.87261012150031936</v>
      </c>
      <c r="J56" s="26">
        <f t="shared" si="11"/>
        <v>0.70219089219977082</v>
      </c>
      <c r="K56" s="26">
        <f t="shared" si="11"/>
        <v>0.93328476357364198</v>
      </c>
      <c r="L56" s="26">
        <f t="shared" si="11"/>
        <v>0.90435852437842812</v>
      </c>
      <c r="M56" s="26">
        <f t="shared" si="11"/>
        <v>1.0399781921145734</v>
      </c>
      <c r="N56" s="26">
        <f t="shared" si="11"/>
        <v>1.0156777834740116</v>
      </c>
      <c r="O56" s="26">
        <f t="shared" si="11"/>
        <v>1.0152115301401325</v>
      </c>
      <c r="P56" s="26">
        <f t="shared" si="11"/>
        <v>1.2034459283498267</v>
      </c>
      <c r="Q56" s="26">
        <f t="shared" si="11"/>
        <v>1.3143121789653913</v>
      </c>
      <c r="R56" s="26">
        <f t="shared" si="11"/>
        <v>1.4366221079356014</v>
      </c>
      <c r="S56" s="26">
        <f t="shared" si="8"/>
        <v>1.4193777518889115</v>
      </c>
      <c r="T56" s="26">
        <f t="shared" si="8"/>
        <v>1.3866475887196259</v>
      </c>
    </row>
    <row r="57" spans="1:20" ht="15" customHeight="1" x14ac:dyDescent="0.15">
      <c r="A57" s="4" t="s">
        <v>332</v>
      </c>
      <c r="B57" s="26" t="e">
        <f t="shared" si="10"/>
        <v>#DIV/0!</v>
      </c>
      <c r="C57" s="26" t="e">
        <f t="shared" si="11"/>
        <v>#DIV/0!</v>
      </c>
      <c r="D57" s="26">
        <f t="shared" si="11"/>
        <v>0.13002859343764755</v>
      </c>
      <c r="E57" s="26">
        <f t="shared" si="11"/>
        <v>0.12386002256693593</v>
      </c>
      <c r="F57" s="26">
        <f t="shared" si="11"/>
        <v>0.11797209037449187</v>
      </c>
      <c r="G57" s="26">
        <f t="shared" si="11"/>
        <v>0.13346625240822482</v>
      </c>
      <c r="H57" s="26">
        <f t="shared" si="11"/>
        <v>0.1432730284953331</v>
      </c>
      <c r="I57" s="26">
        <f t="shared" si="11"/>
        <v>0.12684852751225387</v>
      </c>
      <c r="J57" s="26">
        <f t="shared" si="11"/>
        <v>0.10581165717407845</v>
      </c>
      <c r="K57" s="26">
        <f t="shared" si="11"/>
        <v>0.13176350648933552</v>
      </c>
      <c r="L57" s="26">
        <f t="shared" si="11"/>
        <v>0.13012825684163276</v>
      </c>
      <c r="M57" s="26">
        <f t="shared" si="11"/>
        <v>0.14750668866536534</v>
      </c>
      <c r="N57" s="26">
        <f t="shared" si="11"/>
        <v>0.15738852262281822</v>
      </c>
      <c r="O57" s="26">
        <f t="shared" si="11"/>
        <v>0.15254517101701967</v>
      </c>
      <c r="P57" s="26">
        <f t="shared" si="11"/>
        <v>0.1658601587445368</v>
      </c>
      <c r="Q57" s="26">
        <f t="shared" si="11"/>
        <v>0.17563736583019712</v>
      </c>
      <c r="R57" s="26">
        <f t="shared" si="11"/>
        <v>0.18838968248616639</v>
      </c>
      <c r="S57" s="26">
        <f t="shared" si="8"/>
        <v>0.17583428818968724</v>
      </c>
      <c r="T57" s="26">
        <f t="shared" si="8"/>
        <v>0.19640961643285423</v>
      </c>
    </row>
    <row r="58" spans="1:20" ht="15" customHeight="1" x14ac:dyDescent="0.15">
      <c r="A58" s="3" t="s">
        <v>333</v>
      </c>
      <c r="B58" s="26" t="e">
        <f t="shared" si="10"/>
        <v>#DIV/0!</v>
      </c>
      <c r="C58" s="26" t="e">
        <f t="shared" si="11"/>
        <v>#DIV/0!</v>
      </c>
      <c r="D58" s="26">
        <f t="shared" si="11"/>
        <v>3.8893972928346745</v>
      </c>
      <c r="E58" s="26">
        <f t="shared" si="11"/>
        <v>4.136424511318185</v>
      </c>
      <c r="F58" s="26">
        <f t="shared" si="11"/>
        <v>4.0964387295464029</v>
      </c>
      <c r="G58" s="26">
        <f t="shared" si="11"/>
        <v>5.6923134562409912</v>
      </c>
      <c r="H58" s="26">
        <f t="shared" si="11"/>
        <v>4.3613213804758546</v>
      </c>
      <c r="I58" s="26">
        <f t="shared" si="11"/>
        <v>4.4599746368246667</v>
      </c>
      <c r="J58" s="26">
        <f t="shared" si="11"/>
        <v>3.0003376353788007</v>
      </c>
      <c r="K58" s="26">
        <f t="shared" si="11"/>
        <v>6.5562992728447469</v>
      </c>
      <c r="L58" s="26">
        <f t="shared" si="11"/>
        <v>7.281924675784297</v>
      </c>
      <c r="M58" s="26">
        <f t="shared" si="11"/>
        <v>4.0120957208921713</v>
      </c>
      <c r="N58" s="26">
        <f t="shared" si="11"/>
        <v>4.8606883666774197</v>
      </c>
      <c r="O58" s="26">
        <f t="shared" si="11"/>
        <v>4.6586659623718569</v>
      </c>
      <c r="P58" s="26">
        <f t="shared" si="11"/>
        <v>4.152819923458412</v>
      </c>
      <c r="Q58" s="26">
        <f t="shared" si="11"/>
        <v>4.4106011307852606</v>
      </c>
      <c r="R58" s="26">
        <f t="shared" si="11"/>
        <v>3.5327564117648342</v>
      </c>
      <c r="S58" s="26">
        <f t="shared" si="8"/>
        <v>3.5840372675738918</v>
      </c>
      <c r="T58" s="26">
        <f t="shared" si="8"/>
        <v>5.9549014545141574</v>
      </c>
    </row>
    <row r="59" spans="1:20" ht="15" customHeight="1" x14ac:dyDescent="0.15">
      <c r="A59" s="3" t="s">
        <v>334</v>
      </c>
      <c r="B59" s="26" t="e">
        <f t="shared" si="10"/>
        <v>#DIV/0!</v>
      </c>
      <c r="C59" s="26" t="e">
        <f t="shared" si="11"/>
        <v>#DIV/0!</v>
      </c>
      <c r="D59" s="26">
        <f t="shared" si="11"/>
        <v>6.0514707583473211</v>
      </c>
      <c r="E59" s="26">
        <f t="shared" si="11"/>
        <v>7.721181684644379</v>
      </c>
      <c r="F59" s="26">
        <f t="shared" si="11"/>
        <v>14.124678571965774</v>
      </c>
      <c r="G59" s="26">
        <f t="shared" si="11"/>
        <v>6.7852844524851648</v>
      </c>
      <c r="H59" s="26">
        <f t="shared" si="11"/>
        <v>6.6912571995826733</v>
      </c>
      <c r="I59" s="26">
        <f t="shared" si="11"/>
        <v>6.6150935707876819</v>
      </c>
      <c r="J59" s="26">
        <f t="shared" si="11"/>
        <v>7.9190955824182803</v>
      </c>
      <c r="K59" s="26">
        <f t="shared" si="11"/>
        <v>5.8343822718316174</v>
      </c>
      <c r="L59" s="26">
        <f t="shared" si="11"/>
        <v>6.12514690773693</v>
      </c>
      <c r="M59" s="26">
        <f t="shared" si="11"/>
        <v>4.2746421087714843</v>
      </c>
      <c r="N59" s="26">
        <f t="shared" si="11"/>
        <v>4.2848114531960535</v>
      </c>
      <c r="O59" s="26">
        <f t="shared" si="11"/>
        <v>4.8697536880554955</v>
      </c>
      <c r="P59" s="26">
        <f t="shared" si="11"/>
        <v>7.9560508616590049</v>
      </c>
      <c r="Q59" s="26">
        <f t="shared" si="11"/>
        <v>6.8435797629948132</v>
      </c>
      <c r="R59" s="26">
        <f t="shared" si="11"/>
        <v>5.3447934585059222</v>
      </c>
      <c r="S59" s="26">
        <f t="shared" ref="S59:T67" si="12">+S23/S$32*100</f>
        <v>5.6866706571496684</v>
      </c>
      <c r="T59" s="26">
        <f t="shared" si="12"/>
        <v>6.038959176062197</v>
      </c>
    </row>
    <row r="60" spans="1:20" ht="15" customHeight="1" x14ac:dyDescent="0.15">
      <c r="A60" s="3" t="s">
        <v>335</v>
      </c>
      <c r="B60" s="26" t="e">
        <f t="shared" si="10"/>
        <v>#DIV/0!</v>
      </c>
      <c r="C60" s="26" t="e">
        <f t="shared" si="11"/>
        <v>#DIV/0!</v>
      </c>
      <c r="D60" s="26">
        <f t="shared" si="11"/>
        <v>2.8668627163680078</v>
      </c>
      <c r="E60" s="26">
        <f t="shared" si="11"/>
        <v>3.1535281997656068</v>
      </c>
      <c r="F60" s="26">
        <f t="shared" si="11"/>
        <v>1.8950218051601291</v>
      </c>
      <c r="G60" s="26">
        <f t="shared" si="11"/>
        <v>1.1875618954332179</v>
      </c>
      <c r="H60" s="26">
        <f t="shared" si="11"/>
        <v>1.0333736667246991</v>
      </c>
      <c r="I60" s="26">
        <f t="shared" si="11"/>
        <v>0.41195569411122446</v>
      </c>
      <c r="J60" s="26">
        <f t="shared" si="11"/>
        <v>0.14441229938212863</v>
      </c>
      <c r="K60" s="26">
        <f t="shared" si="11"/>
        <v>0.18170723392298876</v>
      </c>
      <c r="L60" s="26">
        <f t="shared" si="11"/>
        <v>9.61831837816816E-2</v>
      </c>
      <c r="M60" s="26">
        <f t="shared" si="11"/>
        <v>7.4520620503998714E-2</v>
      </c>
      <c r="N60" s="26">
        <f t="shared" si="11"/>
        <v>0.27216968605187114</v>
      </c>
      <c r="O60" s="26">
        <f t="shared" si="11"/>
        <v>1.1089632498276757E-2</v>
      </c>
      <c r="P60" s="26">
        <f t="shared" si="11"/>
        <v>6.1390373423311217E-3</v>
      </c>
      <c r="Q60" s="26">
        <f t="shared" si="11"/>
        <v>2.6684134944723825E-2</v>
      </c>
      <c r="R60" s="26">
        <f t="shared" si="11"/>
        <v>5.5288921195688172E-2</v>
      </c>
      <c r="S60" s="26">
        <f t="shared" si="12"/>
        <v>5.7010588593660705E-2</v>
      </c>
      <c r="T60" s="26">
        <f t="shared" si="12"/>
        <v>0.26988840118197205</v>
      </c>
    </row>
    <row r="61" spans="1:20" ht="15" customHeight="1" x14ac:dyDescent="0.15">
      <c r="A61" s="3" t="s">
        <v>132</v>
      </c>
      <c r="B61" s="26" t="e">
        <f t="shared" si="10"/>
        <v>#DIV/0!</v>
      </c>
      <c r="C61" s="26" t="e">
        <f t="shared" ref="C61:R67" si="13">+C25/C$32*100</f>
        <v>#DIV/0!</v>
      </c>
      <c r="D61" s="26">
        <f t="shared" si="13"/>
        <v>2.142151456962892E-2</v>
      </c>
      <c r="E61" s="26">
        <f t="shared" si="13"/>
        <v>9.9088018053548763E-2</v>
      </c>
      <c r="F61" s="26">
        <f t="shared" si="13"/>
        <v>7.4368766237559586E-2</v>
      </c>
      <c r="G61" s="26">
        <f t="shared" si="13"/>
        <v>0.14298714119960881</v>
      </c>
      <c r="H61" s="26">
        <f t="shared" si="13"/>
        <v>0.17543488561750314</v>
      </c>
      <c r="I61" s="26">
        <f t="shared" si="13"/>
        <v>0.31958645747488823</v>
      </c>
      <c r="J61" s="26">
        <f t="shared" si="13"/>
        <v>0.38156782918865406</v>
      </c>
      <c r="K61" s="26">
        <f t="shared" si="13"/>
        <v>1.1790360688859338</v>
      </c>
      <c r="L61" s="26">
        <f t="shared" si="13"/>
        <v>0.67543466041700517</v>
      </c>
      <c r="M61" s="26">
        <f t="shared" si="13"/>
        <v>1.360199609051238</v>
      </c>
      <c r="N61" s="26">
        <f t="shared" si="13"/>
        <v>5.2797223288432813E-3</v>
      </c>
      <c r="O61" s="26">
        <f t="shared" si="13"/>
        <v>5.0346597013292676E-3</v>
      </c>
      <c r="P61" s="26">
        <f t="shared" si="13"/>
        <v>0</v>
      </c>
      <c r="Q61" s="26">
        <f t="shared" si="13"/>
        <v>0</v>
      </c>
      <c r="R61" s="26">
        <f t="shared" si="13"/>
        <v>3.9548584546271942E-2</v>
      </c>
      <c r="S61" s="26">
        <f t="shared" si="12"/>
        <v>0</v>
      </c>
      <c r="T61" s="26">
        <f t="shared" si="12"/>
        <v>0.13788478641305907</v>
      </c>
    </row>
    <row r="62" spans="1:20" ht="15" customHeight="1" x14ac:dyDescent="0.15">
      <c r="A62" s="3" t="s">
        <v>336</v>
      </c>
      <c r="B62" s="26" t="e">
        <f t="shared" si="10"/>
        <v>#DIV/0!</v>
      </c>
      <c r="C62" s="26" t="e">
        <f t="shared" si="13"/>
        <v>#DIV/0!</v>
      </c>
      <c r="D62" s="26">
        <f t="shared" si="13"/>
        <v>0.55672374215008591</v>
      </c>
      <c r="E62" s="26">
        <f t="shared" si="13"/>
        <v>0.8489914212427343</v>
      </c>
      <c r="F62" s="26">
        <f t="shared" si="13"/>
        <v>1.0114117227703101</v>
      </c>
      <c r="G62" s="26">
        <f t="shared" si="13"/>
        <v>2.1153174685327869</v>
      </c>
      <c r="H62" s="26">
        <f t="shared" si="13"/>
        <v>0.64074229349294576</v>
      </c>
      <c r="I62" s="26">
        <f t="shared" si="13"/>
        <v>6.5650561529208797</v>
      </c>
      <c r="J62" s="26">
        <f t="shared" si="13"/>
        <v>15.544158433855554</v>
      </c>
      <c r="K62" s="26">
        <f t="shared" si="13"/>
        <v>2.8893339399400917</v>
      </c>
      <c r="L62" s="26">
        <f t="shared" si="13"/>
        <v>0.49821706214757955</v>
      </c>
      <c r="M62" s="26">
        <f t="shared" si="13"/>
        <v>1.3731829563995748</v>
      </c>
      <c r="N62" s="26">
        <f t="shared" si="13"/>
        <v>1.4808565187939635</v>
      </c>
      <c r="O62" s="26">
        <f t="shared" si="13"/>
        <v>4.8197248934818218</v>
      </c>
      <c r="P62" s="26">
        <f t="shared" si="13"/>
        <v>3.535607831925542</v>
      </c>
      <c r="Q62" s="26">
        <f t="shared" si="13"/>
        <v>0.66839301198074041</v>
      </c>
      <c r="R62" s="26">
        <f t="shared" si="13"/>
        <v>1.1810196060130458</v>
      </c>
      <c r="S62" s="26">
        <f t="shared" si="12"/>
        <v>1.4079523961585243</v>
      </c>
      <c r="T62" s="26">
        <f t="shared" si="12"/>
        <v>4.9103300628281259</v>
      </c>
    </row>
    <row r="63" spans="1:20" ht="15" customHeight="1" x14ac:dyDescent="0.15">
      <c r="A63" s="3" t="s">
        <v>337</v>
      </c>
      <c r="B63" s="26" t="e">
        <f t="shared" si="10"/>
        <v>#DIV/0!</v>
      </c>
      <c r="C63" s="26" t="e">
        <f t="shared" si="13"/>
        <v>#DIV/0!</v>
      </c>
      <c r="D63" s="26">
        <f t="shared" si="13"/>
        <v>5.7800815902646931</v>
      </c>
      <c r="E63" s="26">
        <f t="shared" si="13"/>
        <v>4.8584143876122372</v>
      </c>
      <c r="F63" s="26">
        <f t="shared" si="13"/>
        <v>6.3461288888375833</v>
      </c>
      <c r="G63" s="26">
        <f t="shared" si="13"/>
        <v>6.1070418270218658</v>
      </c>
      <c r="H63" s="26">
        <f t="shared" si="13"/>
        <v>7.9412126809918009</v>
      </c>
      <c r="I63" s="26">
        <f t="shared" si="13"/>
        <v>6.8680070055650093</v>
      </c>
      <c r="J63" s="26">
        <f t="shared" si="13"/>
        <v>6.627904787647684</v>
      </c>
      <c r="K63" s="26">
        <f t="shared" si="13"/>
        <v>5.4744714217285786</v>
      </c>
      <c r="L63" s="26">
        <f t="shared" si="13"/>
        <v>6.5880223183104754</v>
      </c>
      <c r="M63" s="26">
        <f t="shared" si="13"/>
        <v>6.2501627228958831</v>
      </c>
      <c r="N63" s="26">
        <f t="shared" si="13"/>
        <v>6.359478342315021</v>
      </c>
      <c r="O63" s="26">
        <f t="shared" si="13"/>
        <v>7.077694500529141</v>
      </c>
      <c r="P63" s="26">
        <f t="shared" si="13"/>
        <v>5.5077956928372469</v>
      </c>
      <c r="Q63" s="26">
        <f t="shared" si="13"/>
        <v>6.4413453507399101</v>
      </c>
      <c r="R63" s="26">
        <f t="shared" si="13"/>
        <v>8.8403544265049874</v>
      </c>
      <c r="S63" s="26">
        <f t="shared" si="12"/>
        <v>8.6414612991249147</v>
      </c>
      <c r="T63" s="26">
        <f t="shared" si="12"/>
        <v>6.591179676965889</v>
      </c>
    </row>
    <row r="64" spans="1:20" ht="15" customHeight="1" x14ac:dyDescent="0.15">
      <c r="A64" s="3" t="s">
        <v>338</v>
      </c>
      <c r="B64" s="26" t="e">
        <f t="shared" si="10"/>
        <v>#DIV/0!</v>
      </c>
      <c r="C64" s="26" t="e">
        <f t="shared" si="13"/>
        <v>#DIV/0!</v>
      </c>
      <c r="D64" s="26">
        <f t="shared" si="13"/>
        <v>1.774772482093756</v>
      </c>
      <c r="E64" s="26">
        <f t="shared" si="13"/>
        <v>1.2530472266860522</v>
      </c>
      <c r="F64" s="26">
        <f t="shared" si="13"/>
        <v>0.8479998264961992</v>
      </c>
      <c r="G64" s="26">
        <f t="shared" si="13"/>
        <v>0.71298517908540759</v>
      </c>
      <c r="H64" s="26">
        <f t="shared" si="13"/>
        <v>0.92911429065749584</v>
      </c>
      <c r="I64" s="26">
        <f t="shared" si="13"/>
        <v>0.75028373583116648</v>
      </c>
      <c r="J64" s="26">
        <f t="shared" si="13"/>
        <v>0.55207575674916909</v>
      </c>
      <c r="K64" s="26">
        <f t="shared" si="13"/>
        <v>0.81357782402324208</v>
      </c>
      <c r="L64" s="26">
        <f t="shared" si="13"/>
        <v>1.0516893424464737</v>
      </c>
      <c r="M64" s="26">
        <f t="shared" si="13"/>
        <v>1.1770878576045776</v>
      </c>
      <c r="N64" s="26">
        <f t="shared" si="13"/>
        <v>1.0859332885964861</v>
      </c>
      <c r="O64" s="26">
        <f t="shared" si="13"/>
        <v>1.0901627265575957</v>
      </c>
      <c r="P64" s="26">
        <f t="shared" si="13"/>
        <v>0.53968684186689009</v>
      </c>
      <c r="Q64" s="26">
        <f t="shared" si="13"/>
        <v>0.54390497944544025</v>
      </c>
      <c r="R64" s="26">
        <f t="shared" si="13"/>
        <v>0.57177366107772654</v>
      </c>
      <c r="S64" s="26">
        <f t="shared" si="12"/>
        <v>0.7387751205326617</v>
      </c>
      <c r="T64" s="26">
        <f t="shared" si="12"/>
        <v>0.53572453165791667</v>
      </c>
    </row>
    <row r="65" spans="1:20" ht="15" customHeight="1" x14ac:dyDescent="0.15">
      <c r="A65" s="3" t="s">
        <v>339</v>
      </c>
      <c r="B65" s="26" t="e">
        <f t="shared" si="10"/>
        <v>#DIV/0!</v>
      </c>
      <c r="C65" s="26" t="e">
        <f t="shared" si="13"/>
        <v>#DIV/0!</v>
      </c>
      <c r="D65" s="26">
        <f t="shared" si="13"/>
        <v>3.4981333292204027</v>
      </c>
      <c r="E65" s="26">
        <f t="shared" si="13"/>
        <v>3.8898850382895556</v>
      </c>
      <c r="F65" s="26">
        <f t="shared" si="13"/>
        <v>4.2938692641864717</v>
      </c>
      <c r="G65" s="26">
        <f t="shared" si="13"/>
        <v>5.5271366573916865</v>
      </c>
      <c r="H65" s="26">
        <f t="shared" si="13"/>
        <v>7.0108871230902423</v>
      </c>
      <c r="I65" s="26">
        <f t="shared" si="13"/>
        <v>8.7161427076952815</v>
      </c>
      <c r="J65" s="26">
        <f t="shared" si="13"/>
        <v>10.317323663155598</v>
      </c>
      <c r="K65" s="26">
        <f t="shared" si="13"/>
        <v>6.7324419374113038</v>
      </c>
      <c r="L65" s="26">
        <f t="shared" si="13"/>
        <v>7.4807317348479039</v>
      </c>
      <c r="M65" s="26">
        <f t="shared" si="13"/>
        <v>7.1365305012968685</v>
      </c>
      <c r="N65" s="26">
        <f t="shared" si="13"/>
        <v>8.5056326717665254</v>
      </c>
      <c r="O65" s="26">
        <f t="shared" si="13"/>
        <v>14.280352265605229</v>
      </c>
      <c r="P65" s="26">
        <f t="shared" si="13"/>
        <v>15.324594080481896</v>
      </c>
      <c r="Q65" s="26">
        <f t="shared" si="13"/>
        <v>12.552543280642755</v>
      </c>
      <c r="R65" s="26">
        <f t="shared" si="13"/>
        <v>8.5470423492175609</v>
      </c>
      <c r="S65" s="26">
        <f t="shared" si="12"/>
        <v>7.8447654345421034</v>
      </c>
      <c r="T65" s="26">
        <f t="shared" si="12"/>
        <v>8.5626810970536766</v>
      </c>
    </row>
    <row r="66" spans="1:20" ht="15" customHeight="1" x14ac:dyDescent="0.15">
      <c r="A66" s="3" t="s">
        <v>185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t="shared" si="13"/>
        <v>0.38365982256261177</v>
      </c>
      <c r="O66" s="26">
        <f t="shared" si="13"/>
        <v>0.36630912777113273</v>
      </c>
      <c r="P66" s="26">
        <f t="shared" si="13"/>
        <v>0.33791243008220295</v>
      </c>
      <c r="Q66" s="26">
        <f t="shared" si="13"/>
        <v>0.34137486070009154</v>
      </c>
      <c r="R66" s="26">
        <f t="shared" si="13"/>
        <v>0.40339556237197377</v>
      </c>
      <c r="S66" s="26">
        <f t="shared" si="12"/>
        <v>0.26530063306153251</v>
      </c>
      <c r="T66" s="26">
        <f t="shared" si="12"/>
        <v>0</v>
      </c>
    </row>
    <row r="67" spans="1:20" ht="15" customHeight="1" x14ac:dyDescent="0.15">
      <c r="A67" s="3" t="s">
        <v>186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13"/>
        <v>1.8320636481086185</v>
      </c>
      <c r="O67" s="26">
        <f t="shared" si="13"/>
        <v>3.4857909692924229</v>
      </c>
      <c r="P67" s="26">
        <f t="shared" si="13"/>
        <v>7.5649924137774853</v>
      </c>
      <c r="Q67" s="26">
        <f t="shared" si="13"/>
        <v>5.7616490378159897</v>
      </c>
      <c r="R67" s="26">
        <f t="shared" si="13"/>
        <v>4.6726652641420303</v>
      </c>
      <c r="S67" s="26">
        <f t="shared" si="12"/>
        <v>4.1421755775081603</v>
      </c>
      <c r="T67" s="26">
        <f t="shared" si="12"/>
        <v>3.481205353300628</v>
      </c>
    </row>
    <row r="68" spans="1:20" ht="15" customHeight="1" x14ac:dyDescent="0.15">
      <c r="A68" s="3" t="s">
        <v>0</v>
      </c>
      <c r="B68" s="27" t="e">
        <f t="shared" ref="B68:T68" si="14">SUM(B40:B65)-B52-B53</f>
        <v>#DIV/0!</v>
      </c>
      <c r="C68" s="27" t="e">
        <f t="shared" si="14"/>
        <v>#DIV/0!</v>
      </c>
      <c r="D68" s="27">
        <f t="shared" si="14"/>
        <v>99.999999999999986</v>
      </c>
      <c r="E68" s="27">
        <f t="shared" si="14"/>
        <v>100</v>
      </c>
      <c r="F68" s="27">
        <f t="shared" si="14"/>
        <v>99.999999999999972</v>
      </c>
      <c r="G68" s="27">
        <f t="shared" si="14"/>
        <v>100</v>
      </c>
      <c r="H68" s="27">
        <f t="shared" si="14"/>
        <v>100</v>
      </c>
      <c r="I68" s="27">
        <f t="shared" si="14"/>
        <v>99.999999999999972</v>
      </c>
      <c r="J68" s="27">
        <f t="shared" si="14"/>
        <v>100</v>
      </c>
      <c r="K68" s="27">
        <f t="shared" si="14"/>
        <v>100</v>
      </c>
      <c r="L68" s="27">
        <f t="shared" si="14"/>
        <v>99.999999999999986</v>
      </c>
      <c r="M68" s="27">
        <f t="shared" si="14"/>
        <v>100.00000000000003</v>
      </c>
      <c r="N68" s="27">
        <f t="shared" si="14"/>
        <v>100</v>
      </c>
      <c r="O68" s="27">
        <f t="shared" si="14"/>
        <v>99.999999999999972</v>
      </c>
      <c r="P68" s="27">
        <f t="shared" si="14"/>
        <v>100.00000000000001</v>
      </c>
      <c r="Q68" s="27">
        <f t="shared" si="14"/>
        <v>100.00000000000003</v>
      </c>
      <c r="R68" s="27">
        <f t="shared" si="14"/>
        <v>100</v>
      </c>
      <c r="S68" s="27">
        <f t="shared" si="14"/>
        <v>100.00000000000001</v>
      </c>
      <c r="T68" s="27">
        <f t="shared" si="14"/>
        <v>100.00000000000001</v>
      </c>
    </row>
    <row r="69" spans="1:20" ht="15" customHeight="1" x14ac:dyDescent="0.15">
      <c r="A69" s="3" t="s">
        <v>1</v>
      </c>
      <c r="B69" s="26" t="e">
        <f>+B33/$B$32*100</f>
        <v>#DIV/0!</v>
      </c>
      <c r="C69" s="26" t="e">
        <f t="shared" ref="C69:T72" si="15">+C33/C$32*100</f>
        <v>#DIV/0!</v>
      </c>
      <c r="D69" s="26">
        <f t="shared" si="15"/>
        <v>73.786963894465615</v>
      </c>
      <c r="E69" s="26">
        <f t="shared" si="15"/>
        <v>72.967640118401377</v>
      </c>
      <c r="F69" s="26">
        <f t="shared" si="15"/>
        <v>64.90054839094465</v>
      </c>
      <c r="G69" s="26">
        <f t="shared" si="15"/>
        <v>69.735373365612944</v>
      </c>
      <c r="H69" s="26">
        <f t="shared" si="15"/>
        <v>67.680623900255227</v>
      </c>
      <c r="I69" s="26">
        <f t="shared" si="15"/>
        <v>62.533107955443356</v>
      </c>
      <c r="J69" s="26">
        <f t="shared" si="15"/>
        <v>53.609558557888803</v>
      </c>
      <c r="K69" s="26">
        <f t="shared" si="15"/>
        <v>68.549792505109011</v>
      </c>
      <c r="L69" s="26">
        <f t="shared" si="15"/>
        <v>68.580138057536729</v>
      </c>
      <c r="M69" s="26">
        <f t="shared" si="15"/>
        <v>73.047174380493459</v>
      </c>
      <c r="N69" s="26">
        <f t="shared" si="15"/>
        <v>71.862722995672215</v>
      </c>
      <c r="O69" s="26">
        <f t="shared" si="15"/>
        <v>61.958077843867677</v>
      </c>
      <c r="P69" s="26">
        <f t="shared" si="15"/>
        <v>61.552182171244816</v>
      </c>
      <c r="Q69" s="26">
        <f t="shared" si="15"/>
        <v>66.956582427994562</v>
      </c>
      <c r="R69" s="26">
        <f t="shared" si="15"/>
        <v>70.172754149585799</v>
      </c>
      <c r="S69" s="26">
        <f t="shared" si="15"/>
        <v>70.379068128621626</v>
      </c>
      <c r="T69" s="26">
        <f t="shared" si="15"/>
        <v>65.410928938233354</v>
      </c>
    </row>
    <row r="70" spans="1:20" ht="15" customHeight="1" x14ac:dyDescent="0.15">
      <c r="A70" s="3" t="s">
        <v>172</v>
      </c>
      <c r="B70" s="26" t="e">
        <f>+B34/$B$32*100</f>
        <v>#DIV/0!</v>
      </c>
      <c r="C70" s="26" t="e">
        <f t="shared" si="15"/>
        <v>#DIV/0!</v>
      </c>
      <c r="D70" s="26">
        <f t="shared" si="15"/>
        <v>26.213036105534375</v>
      </c>
      <c r="E70" s="26">
        <f t="shared" si="15"/>
        <v>27.032359881598623</v>
      </c>
      <c r="F70" s="26">
        <f t="shared" si="15"/>
        <v>35.099451609055357</v>
      </c>
      <c r="G70" s="26">
        <f t="shared" si="15"/>
        <v>30.264626634387053</v>
      </c>
      <c r="H70" s="26">
        <f t="shared" si="15"/>
        <v>32.319376099744787</v>
      </c>
      <c r="I70" s="26">
        <f t="shared" si="15"/>
        <v>37.466892044556651</v>
      </c>
      <c r="J70" s="26">
        <f t="shared" si="15"/>
        <v>46.390441442111197</v>
      </c>
      <c r="K70" s="26">
        <f t="shared" si="15"/>
        <v>31.450207494890986</v>
      </c>
      <c r="L70" s="26">
        <f t="shared" si="15"/>
        <v>31.419861942463267</v>
      </c>
      <c r="M70" s="26">
        <f t="shared" si="15"/>
        <v>26.952825619506537</v>
      </c>
      <c r="N70" s="26">
        <f t="shared" si="15"/>
        <v>28.137277004327789</v>
      </c>
      <c r="O70" s="26">
        <f t="shared" si="15"/>
        <v>38.041922156132323</v>
      </c>
      <c r="P70" s="26">
        <f t="shared" si="15"/>
        <v>38.447817828755184</v>
      </c>
      <c r="Q70" s="26">
        <f t="shared" si="15"/>
        <v>33.043417572005438</v>
      </c>
      <c r="R70" s="26">
        <f t="shared" si="15"/>
        <v>29.827245850414201</v>
      </c>
      <c r="S70" s="26">
        <f t="shared" si="15"/>
        <v>29.620931871378382</v>
      </c>
      <c r="T70" s="26">
        <f t="shared" si="15"/>
        <v>34.589071061766646</v>
      </c>
    </row>
    <row r="71" spans="1:20" ht="15" customHeight="1" x14ac:dyDescent="0.15">
      <c r="A71" s="3" t="s">
        <v>12</v>
      </c>
      <c r="B71" s="26" t="e">
        <f>+B35/$B$32*100</f>
        <v>#DIV/0!</v>
      </c>
      <c r="C71" s="26" t="e">
        <f t="shared" si="15"/>
        <v>#DIV/0!</v>
      </c>
      <c r="D71" s="26">
        <f t="shared" si="15"/>
        <v>43.553216611784748</v>
      </c>
      <c r="E71" s="26">
        <f t="shared" si="15"/>
        <v>41.639138326432992</v>
      </c>
      <c r="F71" s="26">
        <f t="shared" si="15"/>
        <v>40.364749764493077</v>
      </c>
      <c r="G71" s="26">
        <f t="shared" si="15"/>
        <v>40.69880620028087</v>
      </c>
      <c r="H71" s="26">
        <f t="shared" si="15"/>
        <v>40.819796517950167</v>
      </c>
      <c r="I71" s="26">
        <f t="shared" si="15"/>
        <v>42.357923119017549</v>
      </c>
      <c r="J71" s="26">
        <f t="shared" si="15"/>
        <v>46.090417297814881</v>
      </c>
      <c r="K71" s="26">
        <f t="shared" si="15"/>
        <v>37.063312261820549</v>
      </c>
      <c r="L71" s="26">
        <f t="shared" si="15"/>
        <v>34.870150237344411</v>
      </c>
      <c r="M71" s="26">
        <f t="shared" si="15"/>
        <v>37.000919179611074</v>
      </c>
      <c r="N71" s="26">
        <f t="shared" si="15"/>
        <v>37.592520534160066</v>
      </c>
      <c r="O71" s="26">
        <f t="shared" si="15"/>
        <v>38.244077960618256</v>
      </c>
      <c r="P71" s="26">
        <f t="shared" si="15"/>
        <v>35.604435109490709</v>
      </c>
      <c r="Q71" s="26">
        <f t="shared" si="15"/>
        <v>36.737150460590549</v>
      </c>
      <c r="R71" s="26">
        <f t="shared" si="15"/>
        <v>42.272809695572796</v>
      </c>
      <c r="S71" s="26">
        <f t="shared" si="15"/>
        <v>42.758018905284381</v>
      </c>
      <c r="T71" s="26">
        <f t="shared" si="15"/>
        <v>45.136020024672227</v>
      </c>
    </row>
    <row r="72" spans="1:20" ht="15" customHeight="1" x14ac:dyDescent="0.15">
      <c r="A72" s="3" t="s">
        <v>11</v>
      </c>
      <c r="B72" s="26" t="e">
        <f>+B36/$B$32*100</f>
        <v>#DIV/0!</v>
      </c>
      <c r="C72" s="26" t="e">
        <f t="shared" si="15"/>
        <v>#DIV/0!</v>
      </c>
      <c r="D72" s="26">
        <f t="shared" si="15"/>
        <v>56.446783388215252</v>
      </c>
      <c r="E72" s="26">
        <f t="shared" si="15"/>
        <v>58.360861673567008</v>
      </c>
      <c r="F72" s="26">
        <f t="shared" si="15"/>
        <v>59.635250235506923</v>
      </c>
      <c r="G72" s="26">
        <f t="shared" si="15"/>
        <v>59.301193799719123</v>
      </c>
      <c r="H72" s="26">
        <f t="shared" si="15"/>
        <v>59.180203482049833</v>
      </c>
      <c r="I72" s="26">
        <f t="shared" si="15"/>
        <v>57.642076880982451</v>
      </c>
      <c r="J72" s="26">
        <f t="shared" si="15"/>
        <v>53.909582702185119</v>
      </c>
      <c r="K72" s="26">
        <f t="shared" si="15"/>
        <v>62.936687738179451</v>
      </c>
      <c r="L72" s="26">
        <f t="shared" si="15"/>
        <v>65.129849762655596</v>
      </c>
      <c r="M72" s="26">
        <f t="shared" si="15"/>
        <v>62.999080820388919</v>
      </c>
      <c r="N72" s="26">
        <f t="shared" si="15"/>
        <v>62.407479465839934</v>
      </c>
      <c r="O72" s="26">
        <f t="shared" si="15"/>
        <v>61.755922039381737</v>
      </c>
      <c r="P72" s="26">
        <f t="shared" si="15"/>
        <v>64.395564890509291</v>
      </c>
      <c r="Q72" s="26">
        <f t="shared" si="15"/>
        <v>63.262849539409451</v>
      </c>
      <c r="R72" s="26">
        <f t="shared" si="15"/>
        <v>57.727190304427211</v>
      </c>
      <c r="S72" s="26">
        <f t="shared" si="15"/>
        <v>57.241981094715619</v>
      </c>
      <c r="T72" s="26">
        <f t="shared" si="15"/>
        <v>54.863979975327773</v>
      </c>
    </row>
    <row r="73" spans="1:20" ht="15" customHeight="1" x14ac:dyDescent="0.15"/>
    <row r="74" spans="1:20" ht="15" customHeight="1" x14ac:dyDescent="0.15"/>
    <row r="75" spans="1:20" ht="15" customHeight="1" x14ac:dyDescent="0.15"/>
    <row r="76" spans="1:20" ht="15" customHeight="1" x14ac:dyDescent="0.15"/>
    <row r="77" spans="1:20" ht="15" customHeight="1" x14ac:dyDescent="0.15"/>
    <row r="78" spans="1:20" ht="15" customHeight="1" x14ac:dyDescent="0.15"/>
    <row r="79" spans="1:20" ht="15" customHeight="1" x14ac:dyDescent="0.15"/>
    <row r="80" spans="1:2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AF516"/>
  <sheetViews>
    <sheetView view="pageBreakPreview" zoomScaleNormal="100" zoomScaleSheetLayoutView="100" workbookViewId="0">
      <pane xSplit="1" ySplit="3" topLeftCell="AC18" activePane="bottomRight" state="frozen"/>
      <selection pane="topRight" activeCell="B1" sqref="B1"/>
      <selection pane="bottomLeft" activeCell="A2" sqref="A2"/>
      <selection pane="bottomRight" activeCell="AL33" sqref="AL33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9.77734375" style="13" customWidth="1"/>
    <col min="10" max="11" width="9.77734375" style="10" customWidth="1"/>
    <col min="12" max="32" width="9.77734375" style="13" customWidth="1"/>
    <col min="33" max="16384" width="9" style="13"/>
  </cols>
  <sheetData>
    <row r="1" spans="1:32" ht="18" customHeight="1" x14ac:dyDescent="0.2">
      <c r="A1" s="30" t="s">
        <v>97</v>
      </c>
      <c r="K1" s="71" t="str">
        <f>財政指標!$L$1</f>
        <v>真岡市</v>
      </c>
      <c r="U1" s="71" t="str">
        <f>財政指標!$L$1</f>
        <v>真岡市</v>
      </c>
      <c r="W1" s="71"/>
      <c r="AE1" s="13" t="s">
        <v>686</v>
      </c>
    </row>
    <row r="2" spans="1:32" ht="18" customHeight="1" x14ac:dyDescent="0.15">
      <c r="K2" s="13"/>
      <c r="L2" s="22" t="s">
        <v>169</v>
      </c>
      <c r="P2" s="43" t="s">
        <v>254</v>
      </c>
      <c r="V2" s="22" t="s">
        <v>169</v>
      </c>
      <c r="W2" s="22"/>
      <c r="X2" s="22"/>
      <c r="Y2" s="22"/>
      <c r="Z2" s="18"/>
      <c r="AA2" s="18"/>
      <c r="AB2" s="18"/>
      <c r="AF2" s="13" t="s">
        <v>169</v>
      </c>
    </row>
    <row r="3" spans="1:32" s="101" customFormat="1" ht="18" customHeight="1" x14ac:dyDescent="0.2">
      <c r="A3" s="58"/>
      <c r="B3" s="99" t="s">
        <v>10</v>
      </c>
      <c r="C3" s="99" t="s">
        <v>9</v>
      </c>
      <c r="D3" s="99" t="s">
        <v>8</v>
      </c>
      <c r="E3" s="99" t="s">
        <v>7</v>
      </c>
      <c r="F3" s="99" t="s">
        <v>6</v>
      </c>
      <c r="G3" s="99" t="s">
        <v>5</v>
      </c>
      <c r="H3" s="99" t="s">
        <v>4</v>
      </c>
      <c r="I3" s="99" t="s">
        <v>3</v>
      </c>
      <c r="J3" s="100" t="s">
        <v>2</v>
      </c>
      <c r="K3" s="100" t="s">
        <v>82</v>
      </c>
      <c r="L3" s="99" t="s">
        <v>83</v>
      </c>
      <c r="M3" s="99" t="s">
        <v>174</v>
      </c>
      <c r="N3" s="99" t="s">
        <v>182</v>
      </c>
      <c r="O3" s="76" t="s">
        <v>183</v>
      </c>
      <c r="P3" s="76" t="s">
        <v>184</v>
      </c>
      <c r="Q3" s="76" t="s">
        <v>187</v>
      </c>
      <c r="R3" s="76" t="s">
        <v>194</v>
      </c>
      <c r="S3" s="76" t="s">
        <v>195</v>
      </c>
      <c r="T3" s="76" t="s">
        <v>202</v>
      </c>
      <c r="U3" s="48" t="s">
        <v>255</v>
      </c>
      <c r="V3" s="48" t="s">
        <v>666</v>
      </c>
      <c r="W3" s="48" t="s">
        <v>669</v>
      </c>
      <c r="X3" s="48" t="s">
        <v>668</v>
      </c>
      <c r="Y3" s="80" t="s">
        <v>673</v>
      </c>
      <c r="Z3" s="80" t="s">
        <v>676</v>
      </c>
      <c r="AA3" s="80" t="s">
        <v>677</v>
      </c>
      <c r="AB3" s="80" t="s">
        <v>678</v>
      </c>
      <c r="AC3" s="101" t="s">
        <v>687</v>
      </c>
      <c r="AD3" s="101" t="s">
        <v>689</v>
      </c>
      <c r="AE3" s="101" t="str">
        <f>財政指標!AF3</f>
        <v>１８(H30)</v>
      </c>
      <c r="AF3" s="101" t="str">
        <f>財政指標!AG3</f>
        <v>１９(R１)</v>
      </c>
    </row>
    <row r="4" spans="1:32" ht="18" customHeight="1" x14ac:dyDescent="0.15">
      <c r="A4" s="14" t="s">
        <v>40</v>
      </c>
      <c r="B4" s="85">
        <f>税・旧真岡市!B4+税・旧二宮町!B4</f>
        <v>3950542</v>
      </c>
      <c r="C4" s="85">
        <f>税・旧真岡市!C4+税・旧二宮町!C4</f>
        <v>4196014</v>
      </c>
      <c r="D4" s="85">
        <f>税・旧真岡市!D4+税・旧二宮町!D4</f>
        <v>4934611</v>
      </c>
      <c r="E4" s="85">
        <f>税・旧真岡市!E4+税・旧二宮町!E4</f>
        <v>5161048</v>
      </c>
      <c r="F4" s="85">
        <f>税・旧真岡市!F4+税・旧二宮町!F4</f>
        <v>4872385</v>
      </c>
      <c r="G4" s="85">
        <f>税・旧真岡市!G4+税・旧二宮町!G4</f>
        <v>4166845</v>
      </c>
      <c r="H4" s="85">
        <f>税・旧真岡市!H4+税・旧二宮町!H4</f>
        <v>4411638</v>
      </c>
      <c r="I4" s="85">
        <f>税・旧真岡市!I4+税・旧二宮町!I4</f>
        <v>4639633</v>
      </c>
      <c r="J4" s="85">
        <f>税・旧真岡市!J4+税・旧二宮町!J4</f>
        <v>5433695</v>
      </c>
      <c r="K4" s="85">
        <f>税・旧真岡市!K4+税・旧二宮町!K4</f>
        <v>4699895</v>
      </c>
      <c r="L4" s="85">
        <f>税・旧真岡市!L4+税・旧二宮町!L4</f>
        <v>4369530</v>
      </c>
      <c r="M4" s="85">
        <f>税・旧真岡市!M4+税・旧二宮町!M4</f>
        <v>4393058</v>
      </c>
      <c r="N4" s="85">
        <f>税・旧真岡市!N4+税・旧二宮町!N4</f>
        <v>4316254</v>
      </c>
      <c r="O4" s="85">
        <f>税・旧真岡市!O4+税・旧二宮町!O4</f>
        <v>3998428</v>
      </c>
      <c r="P4" s="85">
        <f>税・旧真岡市!P4+税・旧二宮町!P4</f>
        <v>4200391</v>
      </c>
      <c r="Q4" s="85">
        <f>税・旧真岡市!Q4+税・旧二宮町!Q4</f>
        <v>4491294</v>
      </c>
      <c r="R4" s="85">
        <f>税・旧真岡市!R4+税・旧二宮町!R4</f>
        <v>4858171</v>
      </c>
      <c r="S4" s="85">
        <f>税・旧真岡市!S4+税・旧二宮町!S4</f>
        <v>6277053</v>
      </c>
      <c r="T4" s="85">
        <f>税・旧真岡市!T4+税・旧二宮町!T4</f>
        <v>7283875</v>
      </c>
      <c r="U4" s="16">
        <f>SUM(U5:U8)</f>
        <v>6622286</v>
      </c>
      <c r="V4" s="16">
        <v>4745163</v>
      </c>
      <c r="W4" s="16">
        <v>4897780</v>
      </c>
      <c r="X4" s="16">
        <v>4462249</v>
      </c>
      <c r="Y4" s="16">
        <f>SUM(Y5:Y8)</f>
        <v>4806996</v>
      </c>
      <c r="Z4" s="111">
        <f t="shared" ref="Z4:AB4" si="0">SUM(Z5:Z8)</f>
        <v>4634460</v>
      </c>
      <c r="AA4" s="111">
        <f t="shared" si="0"/>
        <v>4877835</v>
      </c>
      <c r="AB4" s="111">
        <f t="shared" si="0"/>
        <v>4865257</v>
      </c>
      <c r="AC4" s="111">
        <f t="shared" ref="AC4" si="1">SUM(AC5:AC8)</f>
        <v>4856586</v>
      </c>
      <c r="AD4" s="111">
        <f t="shared" ref="AD4" si="2">SUM(AD5:AD8)</f>
        <v>5114175</v>
      </c>
      <c r="AE4" s="111">
        <v>5193690</v>
      </c>
      <c r="AF4" s="111">
        <v>5121546</v>
      </c>
    </row>
    <row r="5" spans="1:32" ht="18" customHeight="1" x14ac:dyDescent="0.15">
      <c r="A5" s="14" t="s">
        <v>41</v>
      </c>
      <c r="B5" s="85">
        <f>税・旧真岡市!B5+税・旧二宮町!B5</f>
        <v>38206</v>
      </c>
      <c r="C5" s="85">
        <f>税・旧真岡市!C5+税・旧二宮町!C5</f>
        <v>37874</v>
      </c>
      <c r="D5" s="85">
        <f>税・旧真岡市!D5+税・旧二宮町!D5</f>
        <v>47443</v>
      </c>
      <c r="E5" s="85">
        <f>税・旧真岡市!E5+税・旧二宮町!E5</f>
        <v>49931</v>
      </c>
      <c r="F5" s="85">
        <f>税・旧真岡市!F5+税・旧二宮町!F5</f>
        <v>62548</v>
      </c>
      <c r="G5" s="85">
        <f>税・旧真岡市!G5+税・旧二宮町!G5</f>
        <v>51990</v>
      </c>
      <c r="H5" s="85">
        <f>税・旧真岡市!H5+税・旧二宮町!H5</f>
        <v>52229</v>
      </c>
      <c r="I5" s="85">
        <f>税・旧真岡市!I5+税・旧二宮町!I5</f>
        <v>66480</v>
      </c>
      <c r="J5" s="85">
        <f>税・旧真岡市!J5+税・旧二宮町!J5</f>
        <v>67600</v>
      </c>
      <c r="K5" s="85">
        <f>税・旧真岡市!K5+税・旧二宮町!K5</f>
        <v>68137</v>
      </c>
      <c r="L5" s="85">
        <f>税・旧真岡市!L5+税・旧二宮町!L5</f>
        <v>68402</v>
      </c>
      <c r="M5" s="85">
        <f>税・旧真岡市!M5+税・旧二宮町!M5</f>
        <v>68400</v>
      </c>
      <c r="N5" s="85">
        <f>税・旧真岡市!N5+税・旧二宮町!N5</f>
        <v>68502</v>
      </c>
      <c r="O5" s="85">
        <f>税・旧真岡市!O5+税・旧二宮町!O5</f>
        <v>68830</v>
      </c>
      <c r="P5" s="85">
        <f>税・旧真岡市!P5+税・旧二宮町!P5</f>
        <v>68194</v>
      </c>
      <c r="Q5" s="85">
        <f>税・旧真岡市!Q5+税・旧二宮町!Q5</f>
        <v>80788</v>
      </c>
      <c r="R5" s="85">
        <f>税・旧真岡市!R5+税・旧二宮町!R5</f>
        <v>97482</v>
      </c>
      <c r="S5" s="85">
        <f>税・旧真岡市!S5+税・旧二宮町!S5</f>
        <v>115486</v>
      </c>
      <c r="T5" s="85">
        <f>税・旧真岡市!T5+税・旧二宮町!T5</f>
        <v>114805</v>
      </c>
      <c r="U5" s="16">
        <v>119295</v>
      </c>
      <c r="V5" s="16">
        <v>119674</v>
      </c>
      <c r="W5" s="16">
        <v>116753</v>
      </c>
      <c r="X5" s="16">
        <v>111136</v>
      </c>
      <c r="Y5" s="16">
        <v>114867</v>
      </c>
      <c r="Z5" s="111">
        <v>115297</v>
      </c>
      <c r="AA5" s="111">
        <v>134913</v>
      </c>
      <c r="AB5" s="111">
        <v>133372</v>
      </c>
      <c r="AC5" s="128">
        <v>138387</v>
      </c>
      <c r="AD5" s="128">
        <v>140873</v>
      </c>
      <c r="AE5" s="128">
        <v>143110</v>
      </c>
      <c r="AF5" s="128">
        <v>144109</v>
      </c>
    </row>
    <row r="6" spans="1:32" ht="18" customHeight="1" x14ac:dyDescent="0.15">
      <c r="A6" s="14" t="s">
        <v>42</v>
      </c>
      <c r="B6" s="85">
        <f>税・旧真岡市!B6+税・旧二宮町!B6</f>
        <v>2110610</v>
      </c>
      <c r="C6" s="85">
        <f>税・旧真岡市!C6+税・旧二宮町!C6</f>
        <v>2314978</v>
      </c>
      <c r="D6" s="85">
        <f>税・旧真岡市!D6+税・旧二宮町!D6</f>
        <v>2993612</v>
      </c>
      <c r="E6" s="85">
        <f>税・旧真岡市!E6+税・旧二宮町!E6</f>
        <v>3384938</v>
      </c>
      <c r="F6" s="85">
        <f>税・旧真岡市!F6+税・旧二宮町!F6</f>
        <v>3461465</v>
      </c>
      <c r="G6" s="85">
        <f>税・旧真岡市!G6+税・旧二宮町!G6</f>
        <v>2914606</v>
      </c>
      <c r="H6" s="85">
        <f>税・旧真岡市!H6+税・旧二宮町!H6</f>
        <v>2925043</v>
      </c>
      <c r="I6" s="85">
        <f>税・旧真岡市!I6+税・旧二宮町!I6</f>
        <v>2923678</v>
      </c>
      <c r="J6" s="85">
        <f>税・旧真岡市!J6+税・旧二宮町!J6</f>
        <v>3234385</v>
      </c>
      <c r="K6" s="85">
        <f>税・旧真岡市!K6+税・旧二宮町!K6</f>
        <v>2871736</v>
      </c>
      <c r="L6" s="85">
        <f>税・旧真岡市!L6+税・旧二宮町!L6</f>
        <v>2791879</v>
      </c>
      <c r="M6" s="85">
        <f>税・旧真岡市!M6+税・旧二宮町!M6</f>
        <v>2720758</v>
      </c>
      <c r="N6" s="85">
        <f>税・旧真岡市!N6+税・旧二宮町!N6</f>
        <v>2744892</v>
      </c>
      <c r="O6" s="85">
        <f>税・旧真岡市!O6+税・旧二宮町!O6</f>
        <v>2695069</v>
      </c>
      <c r="P6" s="85">
        <f>税・旧真岡市!P6+税・旧二宮町!P6</f>
        <v>2542976</v>
      </c>
      <c r="Q6" s="85">
        <f>税・旧真岡市!Q6+税・旧二宮町!Q6</f>
        <v>2510451</v>
      </c>
      <c r="R6" s="85">
        <f>税・旧真岡市!R6+税・旧二宮町!R6</f>
        <v>2617237</v>
      </c>
      <c r="S6" s="85">
        <f>税・旧真岡市!S6+税・旧二宮町!S6</f>
        <v>2935797</v>
      </c>
      <c r="T6" s="85">
        <f>税・旧真岡市!T6+税・旧二宮町!T6</f>
        <v>3826395</v>
      </c>
      <c r="U6" s="17">
        <v>3915632</v>
      </c>
      <c r="V6" s="17">
        <v>3877166</v>
      </c>
      <c r="W6" s="17">
        <v>3347741</v>
      </c>
      <c r="X6" s="17">
        <v>3372053</v>
      </c>
      <c r="Y6" s="17">
        <v>3542625</v>
      </c>
      <c r="Z6" s="17">
        <v>3597160</v>
      </c>
      <c r="AA6" s="17">
        <v>3593970</v>
      </c>
      <c r="AB6" s="17">
        <v>3589494</v>
      </c>
      <c r="AC6" s="130">
        <v>3724464</v>
      </c>
      <c r="AD6" s="130">
        <v>3831298</v>
      </c>
      <c r="AE6" s="130">
        <v>3954225</v>
      </c>
      <c r="AF6" s="130">
        <v>3951306</v>
      </c>
    </row>
    <row r="7" spans="1:32" ht="18" customHeight="1" x14ac:dyDescent="0.15">
      <c r="A7" s="14" t="s">
        <v>43</v>
      </c>
      <c r="B7" s="85">
        <f>税・旧真岡市!B7+税・旧二宮町!B7</f>
        <v>162930</v>
      </c>
      <c r="C7" s="85">
        <f>税・旧真岡市!C7+税・旧二宮町!C7</f>
        <v>167413</v>
      </c>
      <c r="D7" s="85">
        <f>税・旧真岡市!D7+税・旧二宮町!D7</f>
        <v>195298</v>
      </c>
      <c r="E7" s="85">
        <f>税・旧真岡市!E7+税・旧二宮町!E7</f>
        <v>204387</v>
      </c>
      <c r="F7" s="85">
        <f>税・旧真岡市!F7+税・旧二宮町!F7</f>
        <v>209711</v>
      </c>
      <c r="G7" s="85">
        <f>税・旧真岡市!G7+税・旧二宮町!G7</f>
        <v>227241</v>
      </c>
      <c r="H7" s="85">
        <f>税・旧真岡市!H7+税・旧二宮町!H7</f>
        <v>233715</v>
      </c>
      <c r="I7" s="85">
        <f>税・旧真岡市!I7+税・旧二宮町!I7</f>
        <v>248274</v>
      </c>
      <c r="J7" s="85">
        <f>税・旧真岡市!J7+税・旧二宮町!J7</f>
        <v>248762</v>
      </c>
      <c r="K7" s="85">
        <f>税・旧真岡市!K7+税・旧二宮町!K7</f>
        <v>255650</v>
      </c>
      <c r="L7" s="85">
        <f>税・旧真岡市!L7+税・旧二宮町!L7</f>
        <v>257185</v>
      </c>
      <c r="M7" s="85">
        <f>税・旧真岡市!M7+税・旧二宮町!M7</f>
        <v>264455</v>
      </c>
      <c r="N7" s="85">
        <f>税・旧真岡市!N7+税・旧二宮町!N7</f>
        <v>269374</v>
      </c>
      <c r="O7" s="85">
        <f>税・旧真岡市!O7+税・旧二宮町!O7</f>
        <v>250853</v>
      </c>
      <c r="P7" s="85">
        <f>税・旧真岡市!P7+税・旧二宮町!P7</f>
        <v>258681</v>
      </c>
      <c r="Q7" s="85">
        <f>税・旧真岡市!Q7+税・旧二宮町!Q7</f>
        <v>276660</v>
      </c>
      <c r="R7" s="85">
        <f>税・旧真岡市!R7+税・旧二宮町!R7</f>
        <v>284733</v>
      </c>
      <c r="S7" s="85">
        <f>税・旧真岡市!S7+税・旧二宮町!S7</f>
        <v>297801</v>
      </c>
      <c r="T7" s="85">
        <f>税・旧真岡市!T7+税・旧二宮町!T7</f>
        <v>290633</v>
      </c>
      <c r="U7" s="17">
        <v>289278</v>
      </c>
      <c r="V7" s="17">
        <v>271603</v>
      </c>
      <c r="W7" s="17">
        <v>296485</v>
      </c>
      <c r="X7" s="17">
        <v>300990</v>
      </c>
      <c r="Y7" s="17">
        <v>286603</v>
      </c>
      <c r="Z7" s="17">
        <v>281805</v>
      </c>
      <c r="AA7" s="17">
        <v>286336</v>
      </c>
      <c r="AB7" s="17">
        <v>286498</v>
      </c>
      <c r="AC7" s="130">
        <v>287833</v>
      </c>
      <c r="AD7" s="130">
        <v>304350</v>
      </c>
      <c r="AE7" s="130">
        <v>296657</v>
      </c>
      <c r="AF7" s="130">
        <v>304099</v>
      </c>
    </row>
    <row r="8" spans="1:32" ht="18" customHeight="1" x14ac:dyDescent="0.15">
      <c r="A8" s="14" t="s">
        <v>44</v>
      </c>
      <c r="B8" s="85">
        <f>税・旧真岡市!B8+税・旧二宮町!B8</f>
        <v>1638796</v>
      </c>
      <c r="C8" s="85">
        <f>税・旧真岡市!C8+税・旧二宮町!C8</f>
        <v>1675749</v>
      </c>
      <c r="D8" s="85">
        <f>税・旧真岡市!D8+税・旧二宮町!D8</f>
        <v>1698258</v>
      </c>
      <c r="E8" s="85">
        <f>税・旧真岡市!E8+税・旧二宮町!E8</f>
        <v>1521792</v>
      </c>
      <c r="F8" s="85">
        <f>税・旧真岡市!F8+税・旧二宮町!F8</f>
        <v>1138661</v>
      </c>
      <c r="G8" s="85">
        <f>税・旧真岡市!G8+税・旧二宮町!G8</f>
        <v>973008</v>
      </c>
      <c r="H8" s="85">
        <f>税・旧真岡市!H8+税・旧二宮町!H8</f>
        <v>1200651</v>
      </c>
      <c r="I8" s="85">
        <f>税・旧真岡市!I8+税・旧二宮町!I8</f>
        <v>1401201</v>
      </c>
      <c r="J8" s="85">
        <f>税・旧真岡市!J8+税・旧二宮町!J8</f>
        <v>1882948</v>
      </c>
      <c r="K8" s="85">
        <f>税・旧真岡市!K8+税・旧二宮町!K8</f>
        <v>1504372</v>
      </c>
      <c r="L8" s="85">
        <f>税・旧真岡市!L8+税・旧二宮町!L8</f>
        <v>1252064</v>
      </c>
      <c r="M8" s="85">
        <f>税・旧真岡市!M8+税・旧二宮町!M8</f>
        <v>1339445</v>
      </c>
      <c r="N8" s="85">
        <f>税・旧真岡市!N8+税・旧二宮町!N8</f>
        <v>1233486</v>
      </c>
      <c r="O8" s="85">
        <f>税・旧真岡市!O8+税・旧二宮町!O8</f>
        <v>983676</v>
      </c>
      <c r="P8" s="85">
        <f>税・旧真岡市!P8+税・旧二宮町!P8</f>
        <v>1330540</v>
      </c>
      <c r="Q8" s="85">
        <f>税・旧真岡市!Q8+税・旧二宮町!Q8</f>
        <v>1623395</v>
      </c>
      <c r="R8" s="85">
        <f>税・旧真岡市!R8+税・旧二宮町!R8</f>
        <v>1858719</v>
      </c>
      <c r="S8" s="85">
        <f>税・旧真岡市!S8+税・旧二宮町!S8</f>
        <v>2927969</v>
      </c>
      <c r="T8" s="85">
        <f>税・旧真岡市!T8+税・旧二宮町!T8</f>
        <v>3052042</v>
      </c>
      <c r="U8" s="17">
        <v>2298081</v>
      </c>
      <c r="V8" s="17">
        <v>476720</v>
      </c>
      <c r="W8" s="17">
        <v>1136801</v>
      </c>
      <c r="X8" s="17">
        <v>678070</v>
      </c>
      <c r="Y8" s="17">
        <v>862901</v>
      </c>
      <c r="Z8" s="17">
        <v>640198</v>
      </c>
      <c r="AA8" s="17">
        <v>862616</v>
      </c>
      <c r="AB8" s="17">
        <v>855893</v>
      </c>
      <c r="AC8" s="130">
        <v>705902</v>
      </c>
      <c r="AD8" s="130">
        <v>837654</v>
      </c>
      <c r="AE8" s="130">
        <v>799698</v>
      </c>
      <c r="AF8" s="130">
        <v>722032</v>
      </c>
    </row>
    <row r="9" spans="1:32" ht="18" customHeight="1" x14ac:dyDescent="0.15">
      <c r="A9" s="14" t="s">
        <v>45</v>
      </c>
      <c r="B9" s="85">
        <f>税・旧真岡市!B9+税・旧二宮町!B9</f>
        <v>3781428</v>
      </c>
      <c r="C9" s="85">
        <f>税・旧真岡市!C9+税・旧二宮町!C9</f>
        <v>4307077</v>
      </c>
      <c r="D9" s="85">
        <f>税・旧真岡市!D9+税・旧二宮町!D9</f>
        <v>5179424</v>
      </c>
      <c r="E9" s="85">
        <f>税・旧真岡市!E9+税・旧二宮町!E9</f>
        <v>5688257</v>
      </c>
      <c r="F9" s="85">
        <f>税・旧真岡市!F9+税・旧二宮町!F9</f>
        <v>6180197</v>
      </c>
      <c r="G9" s="85">
        <f>税・旧真岡市!G9+税・旧二宮町!G9</f>
        <v>6544096</v>
      </c>
      <c r="H9" s="85">
        <f>税・旧真岡市!H9+税・旧二宮町!H9</f>
        <v>6633951</v>
      </c>
      <c r="I9" s="85">
        <f>税・旧真岡市!I9+税・旧二宮町!I9</f>
        <v>6822438</v>
      </c>
      <c r="J9" s="85">
        <f>税・旧真岡市!J9+税・旧二宮町!J9</f>
        <v>6673749</v>
      </c>
      <c r="K9" s="85">
        <f>税・旧真岡市!K9+税・旧二宮町!K9</f>
        <v>6778688</v>
      </c>
      <c r="L9" s="85">
        <f>税・旧真岡市!L9+税・旧二宮町!L9</f>
        <v>6993708</v>
      </c>
      <c r="M9" s="85">
        <f>税・旧真岡市!M9+税・旧二宮町!M9</f>
        <v>6724799</v>
      </c>
      <c r="N9" s="85">
        <f>税・旧真岡市!N9+税・旧二宮町!N9</f>
        <v>6783894</v>
      </c>
      <c r="O9" s="85">
        <f>税・旧真岡市!O9+税・旧二宮町!O9</f>
        <v>6702332</v>
      </c>
      <c r="P9" s="85">
        <f>税・旧真岡市!P9+税・旧二宮町!P9</f>
        <v>6394315</v>
      </c>
      <c r="Q9" s="85">
        <f>税・旧真岡市!Q9+税・旧二宮町!Q9</f>
        <v>6339293</v>
      </c>
      <c r="R9" s="85">
        <f>税・旧真岡市!R9+税・旧二宮町!R9</f>
        <v>6410821</v>
      </c>
      <c r="S9" s="85">
        <f>税・旧真岡市!S9+税・旧二宮町!S9</f>
        <v>6256851</v>
      </c>
      <c r="T9" s="85">
        <f>税・旧真岡市!T9+税・旧二宮町!T9</f>
        <v>6492770</v>
      </c>
      <c r="U9" s="16">
        <v>6668136</v>
      </c>
      <c r="V9" s="16">
        <v>6619536</v>
      </c>
      <c r="W9" s="16">
        <v>6543978</v>
      </c>
      <c r="X9" s="16">
        <v>6536558</v>
      </c>
      <c r="Y9" s="16">
        <v>6040080</v>
      </c>
      <c r="Z9" s="111">
        <v>6000108</v>
      </c>
      <c r="AA9" s="111">
        <v>6134437</v>
      </c>
      <c r="AB9" s="111">
        <v>6060687</v>
      </c>
      <c r="AC9" s="128">
        <v>6259062</v>
      </c>
      <c r="AD9" s="128">
        <v>6310031</v>
      </c>
      <c r="AE9" s="128">
        <v>6238052</v>
      </c>
      <c r="AF9" s="128">
        <v>6284918</v>
      </c>
    </row>
    <row r="10" spans="1:32" ht="18" customHeight="1" x14ac:dyDescent="0.15">
      <c r="A10" s="14" t="s">
        <v>46</v>
      </c>
      <c r="B10" s="85">
        <f>税・旧真岡市!B10+税・旧二宮町!B10</f>
        <v>3778391</v>
      </c>
      <c r="C10" s="85">
        <f>税・旧真岡市!C10+税・旧二宮町!C10</f>
        <v>4303975</v>
      </c>
      <c r="D10" s="85">
        <f>税・旧真岡市!D10+税・旧二宮町!D10</f>
        <v>5176258</v>
      </c>
      <c r="E10" s="85">
        <f>税・旧真岡市!E10+税・旧二宮町!E10</f>
        <v>5684956</v>
      </c>
      <c r="F10" s="85">
        <f>税・旧真岡市!F10+税・旧二宮町!F10</f>
        <v>6177111</v>
      </c>
      <c r="G10" s="85">
        <f>税・旧真岡市!G10+税・旧二宮町!G10</f>
        <v>6540982</v>
      </c>
      <c r="H10" s="85">
        <f>税・旧真岡市!H10+税・旧二宮町!H10</f>
        <v>6630896</v>
      </c>
      <c r="I10" s="85">
        <f>税・旧真岡市!I10+税・旧二宮町!I10</f>
        <v>6819549</v>
      </c>
      <c r="J10" s="85">
        <f>税・旧真岡市!J10+税・旧二宮町!J10</f>
        <v>6670878</v>
      </c>
      <c r="K10" s="85">
        <f>税・旧真岡市!K10+税・旧二宮町!K10</f>
        <v>6775823</v>
      </c>
      <c r="L10" s="85">
        <f>税・旧真岡市!L10+税・旧二宮町!L10</f>
        <v>6990830</v>
      </c>
      <c r="M10" s="85">
        <f>税・旧真岡市!M10+税・旧二宮町!M10</f>
        <v>6721914</v>
      </c>
      <c r="N10" s="85">
        <f>税・旧真岡市!N10+税・旧二宮町!N10</f>
        <v>6781196</v>
      </c>
      <c r="O10" s="85">
        <f>税・旧真岡市!O10+税・旧二宮町!O10</f>
        <v>6699708</v>
      </c>
      <c r="P10" s="85">
        <f>税・旧真岡市!P10+税・旧二宮町!P10</f>
        <v>6391694</v>
      </c>
      <c r="Q10" s="85">
        <f>税・旧真岡市!Q10+税・旧二宮町!Q10</f>
        <v>6333829</v>
      </c>
      <c r="R10" s="85">
        <f>税・旧真岡市!R10+税・旧二宮町!R10</f>
        <v>6405290</v>
      </c>
      <c r="S10" s="85">
        <f>税・旧真岡市!S10+税・旧二宮町!S10</f>
        <v>6251775</v>
      </c>
      <c r="T10" s="85">
        <f>税・旧真岡市!T10+税・旧二宮町!T10</f>
        <v>6487966</v>
      </c>
      <c r="U10" s="16">
        <v>6665947</v>
      </c>
      <c r="V10" s="16">
        <v>6617409</v>
      </c>
      <c r="W10" s="16">
        <v>6541886</v>
      </c>
      <c r="X10" s="16">
        <v>6534582</v>
      </c>
      <c r="Y10" s="16">
        <v>6038127</v>
      </c>
      <c r="Z10" s="111">
        <v>5998316</v>
      </c>
      <c r="AA10" s="111">
        <v>6132649</v>
      </c>
      <c r="AB10" s="111">
        <v>6058903</v>
      </c>
      <c r="AC10" s="128">
        <v>6257319</v>
      </c>
      <c r="AD10" s="128">
        <v>6308287</v>
      </c>
      <c r="AE10" s="128">
        <v>6236416</v>
      </c>
      <c r="AF10" s="128">
        <v>6283302</v>
      </c>
    </row>
    <row r="11" spans="1:32" ht="18" customHeight="1" x14ac:dyDescent="0.15">
      <c r="A11" s="14" t="s">
        <v>47</v>
      </c>
      <c r="B11" s="85">
        <f>税・旧真岡市!B11+税・旧二宮町!B11</f>
        <v>59746</v>
      </c>
      <c r="C11" s="85">
        <f>税・旧真岡市!C11+税・旧二宮町!C11</f>
        <v>62233</v>
      </c>
      <c r="D11" s="85">
        <f>税・旧真岡市!D11+税・旧二宮町!D11</f>
        <v>88475</v>
      </c>
      <c r="E11" s="85">
        <f>税・旧真岡市!E11+税・旧二宮町!E11</f>
        <v>90864</v>
      </c>
      <c r="F11" s="85">
        <f>税・旧真岡市!F11+税・旧二宮町!F11</f>
        <v>92951</v>
      </c>
      <c r="G11" s="85">
        <f>税・旧真岡市!G11+税・旧二宮町!G11</f>
        <v>94636</v>
      </c>
      <c r="H11" s="85">
        <f>税・旧真岡市!H11+税・旧二宮町!H11</f>
        <v>96016</v>
      </c>
      <c r="I11" s="85">
        <f>税・旧真岡市!I11+税・旧二宮町!I11</f>
        <v>97079</v>
      </c>
      <c r="J11" s="85">
        <f>税・旧真岡市!J11+税・旧二宮町!J11</f>
        <v>99549</v>
      </c>
      <c r="K11" s="85">
        <f>税・旧真岡市!K11+税・旧二宮町!K11</f>
        <v>100562</v>
      </c>
      <c r="L11" s="85">
        <f>税・旧真岡市!L11+税・旧二宮町!L11</f>
        <v>98626</v>
      </c>
      <c r="M11" s="85">
        <f>税・旧真岡市!M11+税・旧二宮町!M11</f>
        <v>102273</v>
      </c>
      <c r="N11" s="85">
        <f>税・旧真岡市!N11+税・旧二宮町!N11</f>
        <v>106111</v>
      </c>
      <c r="O11" s="85">
        <f>税・旧真岡市!O11+税・旧二宮町!O11</f>
        <v>110389</v>
      </c>
      <c r="P11" s="85">
        <f>税・旧真岡市!P11+税・旧二宮町!P11</f>
        <v>114433</v>
      </c>
      <c r="Q11" s="85">
        <f>税・旧真岡市!Q11+税・旧二宮町!Q11</f>
        <v>118402</v>
      </c>
      <c r="R11" s="85">
        <f>税・旧真岡市!R11+税・旧二宮町!R11</f>
        <v>123480</v>
      </c>
      <c r="S11" s="85">
        <f>税・旧真岡市!S11+税・旧二宮町!S11</f>
        <v>128496</v>
      </c>
      <c r="T11" s="85">
        <f>税・旧真岡市!T11+税・旧二宮町!T11</f>
        <v>135140</v>
      </c>
      <c r="U11" s="16">
        <v>140424</v>
      </c>
      <c r="V11" s="16">
        <v>144900</v>
      </c>
      <c r="W11" s="16">
        <v>148537</v>
      </c>
      <c r="X11" s="16">
        <v>152412</v>
      </c>
      <c r="Y11" s="16">
        <v>156773</v>
      </c>
      <c r="Z11" s="111">
        <v>162066</v>
      </c>
      <c r="AA11" s="111">
        <v>169180</v>
      </c>
      <c r="AB11" s="111">
        <v>176029</v>
      </c>
      <c r="AC11" s="128">
        <v>213972</v>
      </c>
      <c r="AD11" s="128">
        <v>225412</v>
      </c>
      <c r="AE11" s="128">
        <v>234027</v>
      </c>
      <c r="AF11" s="128">
        <v>243909</v>
      </c>
    </row>
    <row r="12" spans="1:32" ht="18" customHeight="1" x14ac:dyDescent="0.15">
      <c r="A12" s="14" t="s">
        <v>48</v>
      </c>
      <c r="B12" s="85">
        <f>税・旧真岡市!B12+税・旧二宮町!B12</f>
        <v>298110</v>
      </c>
      <c r="C12" s="85">
        <f>税・旧真岡市!C12+税・旧二宮町!C12</f>
        <v>343567</v>
      </c>
      <c r="D12" s="85">
        <f>税・旧真岡市!D12+税・旧二宮町!D12</f>
        <v>433896</v>
      </c>
      <c r="E12" s="85">
        <f>税・旧真岡市!E12+税・旧二宮町!E12</f>
        <v>438979</v>
      </c>
      <c r="F12" s="85">
        <f>税・旧真岡市!F12+税・旧二宮町!F12</f>
        <v>432637</v>
      </c>
      <c r="G12" s="85">
        <f>税・旧真岡市!G12+税・旧二宮町!G12</f>
        <v>441087</v>
      </c>
      <c r="H12" s="85">
        <f>税・旧真岡市!H12+税・旧二宮町!H12</f>
        <v>442537</v>
      </c>
      <c r="I12" s="85">
        <f>税・旧真岡市!I12+税・旧二宮町!I12</f>
        <v>456873</v>
      </c>
      <c r="J12" s="85">
        <f>税・旧真岡市!J12+税・旧二宮町!J12</f>
        <v>557121</v>
      </c>
      <c r="K12" s="85">
        <f>税・旧真岡市!K12+税・旧二宮町!K12</f>
        <v>562933</v>
      </c>
      <c r="L12" s="85">
        <f>税・旧真岡市!L12+税・旧二宮町!L12</f>
        <v>607255</v>
      </c>
      <c r="M12" s="85">
        <f>税・旧真岡市!M12+税・旧二宮町!M12</f>
        <v>603253</v>
      </c>
      <c r="N12" s="85">
        <f>税・旧真岡市!N12+税・旧二宮町!N12</f>
        <v>586077</v>
      </c>
      <c r="O12" s="85">
        <f>税・旧真岡市!O12+税・旧二宮町!O12</f>
        <v>579464</v>
      </c>
      <c r="P12" s="85">
        <f>税・旧真岡市!P12+税・旧二宮町!P12</f>
        <v>602605</v>
      </c>
      <c r="Q12" s="85">
        <f>税・旧真岡市!Q12+税・旧二宮町!Q12</f>
        <v>614872</v>
      </c>
      <c r="R12" s="85">
        <f>税・旧真岡市!R12+税・旧二宮町!R12</f>
        <v>597190</v>
      </c>
      <c r="S12" s="85">
        <f>税・旧真岡市!S12+税・旧二宮町!S12</f>
        <v>611570</v>
      </c>
      <c r="T12" s="85">
        <f>税・旧真岡市!T12+税・旧二宮町!T12</f>
        <v>609826</v>
      </c>
      <c r="U12" s="16">
        <v>580961</v>
      </c>
      <c r="V12" s="16">
        <v>545200</v>
      </c>
      <c r="W12" s="16">
        <v>559861</v>
      </c>
      <c r="X12" s="16">
        <v>653778</v>
      </c>
      <c r="Y12" s="16">
        <v>642384</v>
      </c>
      <c r="Z12" s="111">
        <v>698671</v>
      </c>
      <c r="AA12" s="111">
        <v>673702</v>
      </c>
      <c r="AB12" s="111">
        <v>665418</v>
      </c>
      <c r="AC12" s="128">
        <v>646620</v>
      </c>
      <c r="AD12" s="128">
        <v>613541</v>
      </c>
      <c r="AE12" s="128">
        <v>617585</v>
      </c>
      <c r="AF12" s="128">
        <v>629119</v>
      </c>
    </row>
    <row r="13" spans="1:32" ht="18" customHeight="1" x14ac:dyDescent="0.15">
      <c r="A13" s="14" t="s">
        <v>49</v>
      </c>
      <c r="B13" s="85">
        <f>税・旧真岡市!B13+税・旧二宮町!B13</f>
        <v>0</v>
      </c>
      <c r="C13" s="85">
        <f>税・旧真岡市!C13+税・旧二宮町!C13</f>
        <v>0</v>
      </c>
      <c r="D13" s="85">
        <f>税・旧真岡市!D13+税・旧二宮町!D13</f>
        <v>0</v>
      </c>
      <c r="E13" s="85">
        <f>税・旧真岡市!E13+税・旧二宮町!E13</f>
        <v>0</v>
      </c>
      <c r="F13" s="85">
        <f>税・旧真岡市!F13+税・旧二宮町!F13</f>
        <v>0</v>
      </c>
      <c r="G13" s="85">
        <f>税・旧真岡市!G13+税・旧二宮町!G13</f>
        <v>0</v>
      </c>
      <c r="H13" s="85">
        <f>税・旧真岡市!H13+税・旧二宮町!H13</f>
        <v>0</v>
      </c>
      <c r="I13" s="85">
        <f>税・旧真岡市!I13+税・旧二宮町!I13</f>
        <v>0</v>
      </c>
      <c r="J13" s="85">
        <f>税・旧真岡市!J13+税・旧二宮町!J13</f>
        <v>0</v>
      </c>
      <c r="K13" s="85">
        <f>税・旧真岡市!K13+税・旧二宮町!K13</f>
        <v>0</v>
      </c>
      <c r="L13" s="85">
        <f>税・旧真岡市!L13+税・旧二宮町!L13</f>
        <v>0</v>
      </c>
      <c r="M13" s="85">
        <f>税・旧真岡市!M13+税・旧二宮町!M13</f>
        <v>0</v>
      </c>
      <c r="N13" s="85">
        <f>税・旧真岡市!N13+税・旧二宮町!N13</f>
        <v>0</v>
      </c>
      <c r="O13" s="85">
        <f>税・旧真岡市!O13+税・旧二宮町!O13</f>
        <v>2</v>
      </c>
      <c r="P13" s="85">
        <f>税・旧真岡市!P13+税・旧二宮町!P13</f>
        <v>1</v>
      </c>
      <c r="Q13" s="85">
        <f>税・旧真岡市!Q13+税・旧二宮町!Q13</f>
        <v>1</v>
      </c>
      <c r="R13" s="85">
        <f>税・旧真岡市!R13+税・旧二宮町!R13</f>
        <v>1</v>
      </c>
      <c r="S13" s="85">
        <f>税・旧真岡市!S13+税・旧二宮町!S13</f>
        <v>1</v>
      </c>
      <c r="T13" s="85">
        <f>税・旧真岡市!T13+税・旧二宮町!T13</f>
        <v>1</v>
      </c>
      <c r="U13" s="16">
        <v>1</v>
      </c>
      <c r="V13" s="16">
        <v>1</v>
      </c>
      <c r="W13" s="16">
        <v>1</v>
      </c>
      <c r="X13" s="16">
        <v>1</v>
      </c>
      <c r="Y13" s="16">
        <v>0</v>
      </c>
      <c r="Z13" s="111">
        <v>1</v>
      </c>
      <c r="AA13" s="111">
        <v>1</v>
      </c>
      <c r="AB13" s="111">
        <v>1</v>
      </c>
      <c r="AC13" s="111">
        <v>1</v>
      </c>
      <c r="AD13" s="111">
        <v>1</v>
      </c>
      <c r="AE13" s="111">
        <v>1</v>
      </c>
      <c r="AF13" s="111">
        <v>1</v>
      </c>
    </row>
    <row r="14" spans="1:32" ht="18" customHeight="1" x14ac:dyDescent="0.15">
      <c r="A14" s="14" t="s">
        <v>50</v>
      </c>
      <c r="B14" s="85">
        <f>税・旧真岡市!B14+税・旧二宮町!B14</f>
        <v>8068</v>
      </c>
      <c r="C14" s="85">
        <f>税・旧真岡市!C14+税・旧二宮町!C14</f>
        <v>17066</v>
      </c>
      <c r="D14" s="85">
        <f>税・旧真岡市!D14+税・旧二宮町!D14</f>
        <v>21116</v>
      </c>
      <c r="E14" s="85">
        <f>税・旧真岡市!E14+税・旧二宮町!E14</f>
        <v>18898</v>
      </c>
      <c r="F14" s="85">
        <f>税・旧真岡市!F14+税・旧二宮町!F14</f>
        <v>18436</v>
      </c>
      <c r="G14" s="85">
        <f>税・旧真岡市!G14+税・旧二宮町!G14</f>
        <v>12151</v>
      </c>
      <c r="H14" s="85">
        <f>税・旧真岡市!H14+税・旧二宮町!H14</f>
        <v>12940</v>
      </c>
      <c r="I14" s="85">
        <f>税・旧真岡市!I14+税・旧二宮町!I14</f>
        <v>9579</v>
      </c>
      <c r="J14" s="85">
        <f>税・旧真岡市!J14+税・旧二宮町!J14</f>
        <v>10219</v>
      </c>
      <c r="K14" s="85">
        <f>税・旧真岡市!K14+税・旧二宮町!K14</f>
        <v>6630</v>
      </c>
      <c r="L14" s="85">
        <f>税・旧真岡市!L14+税・旧二宮町!L14</f>
        <v>10412</v>
      </c>
      <c r="M14" s="85">
        <f>税・旧真岡市!M14+税・旧二宮町!M14</f>
        <v>5477</v>
      </c>
      <c r="N14" s="85">
        <f>税・旧真岡市!N14+税・旧二宮町!N14</f>
        <v>3304</v>
      </c>
      <c r="O14" s="85">
        <f>税・旧真岡市!O14+税・旧二宮町!O14</f>
        <v>2550</v>
      </c>
      <c r="P14" s="85">
        <f>税・旧真岡市!P14+税・旧二宮町!P14</f>
        <v>505</v>
      </c>
      <c r="Q14" s="85">
        <f>税・旧真岡市!Q14+税・旧二宮町!Q14</f>
        <v>1</v>
      </c>
      <c r="R14" s="85">
        <f>税・旧真岡市!R14+税・旧二宮町!R14</f>
        <v>1</v>
      </c>
      <c r="S14" s="85">
        <f>税・旧真岡市!S14+税・旧二宮町!S14</f>
        <v>1</v>
      </c>
      <c r="T14" s="85">
        <f>税・旧真岡市!T14+税・旧二宮町!T14</f>
        <v>1</v>
      </c>
      <c r="U14" s="16">
        <v>1</v>
      </c>
      <c r="V14" s="16">
        <v>1</v>
      </c>
      <c r="W14" s="16">
        <v>1</v>
      </c>
      <c r="X14" s="16">
        <v>1</v>
      </c>
      <c r="Y14" s="16">
        <v>1921</v>
      </c>
      <c r="Z14" s="111">
        <v>1</v>
      </c>
      <c r="AA14" s="111">
        <v>1</v>
      </c>
      <c r="AB14" s="111">
        <v>1</v>
      </c>
      <c r="AC14" s="111">
        <v>1</v>
      </c>
      <c r="AD14" s="111">
        <v>1</v>
      </c>
      <c r="AE14" s="111">
        <v>1</v>
      </c>
      <c r="AF14" s="111">
        <v>1</v>
      </c>
    </row>
    <row r="15" spans="1:32" ht="18" customHeight="1" x14ac:dyDescent="0.15">
      <c r="A15" s="14" t="s">
        <v>51</v>
      </c>
      <c r="B15" s="85">
        <f>税・旧真岡市!B15+税・旧二宮町!B15</f>
        <v>0</v>
      </c>
      <c r="C15" s="85">
        <f>税・旧真岡市!C15+税・旧二宮町!C15</f>
        <v>0</v>
      </c>
      <c r="D15" s="85">
        <f>税・旧真岡市!D15+税・旧二宮町!D15</f>
        <v>0</v>
      </c>
      <c r="E15" s="85">
        <f>税・旧真岡市!E15+税・旧二宮町!E15</f>
        <v>0</v>
      </c>
      <c r="F15" s="85">
        <f>税・旧真岡市!F15+税・旧二宮町!F15</f>
        <v>0</v>
      </c>
      <c r="G15" s="85">
        <f>税・旧真岡市!G15+税・旧二宮町!G15</f>
        <v>0</v>
      </c>
      <c r="H15" s="85">
        <f>税・旧真岡市!H15+税・旧二宮町!H15</f>
        <v>0</v>
      </c>
      <c r="I15" s="85">
        <f>税・旧真岡市!I15+税・旧二宮町!I15</f>
        <v>0</v>
      </c>
      <c r="J15" s="85">
        <f>税・旧真岡市!J15+税・旧二宮町!J15</f>
        <v>0</v>
      </c>
      <c r="K15" s="85">
        <f>税・旧真岡市!K15+税・旧二宮町!K15</f>
        <v>0</v>
      </c>
      <c r="L15" s="85">
        <f>税・旧真岡市!L15+税・旧二宮町!L15</f>
        <v>0</v>
      </c>
      <c r="M15" s="85">
        <f>税・旧真岡市!M15+税・旧二宮町!M15</f>
        <v>0</v>
      </c>
      <c r="N15" s="85">
        <f>税・旧真岡市!N15+税・旧二宮町!N15</f>
        <v>0</v>
      </c>
      <c r="O15" s="85">
        <f>税・旧真岡市!O15+税・旧二宮町!O15</f>
        <v>2</v>
      </c>
      <c r="P15" s="85">
        <f>税・旧真岡市!P15+税・旧二宮町!P15</f>
        <v>2</v>
      </c>
      <c r="Q15" s="85">
        <f>税・旧真岡市!Q15+税・旧二宮町!Q15</f>
        <v>2</v>
      </c>
      <c r="R15" s="85">
        <f>税・旧真岡市!R15+税・旧二宮町!R15</f>
        <v>2</v>
      </c>
      <c r="S15" s="85">
        <f>税・旧真岡市!S15+税・旧二宮町!S15</f>
        <v>2</v>
      </c>
      <c r="T15" s="85">
        <f>税・旧真岡市!T15+税・旧二宮町!T15</f>
        <v>2</v>
      </c>
      <c r="U15" s="16">
        <v>2</v>
      </c>
      <c r="V15" s="16">
        <v>2</v>
      </c>
      <c r="W15" s="16">
        <v>2</v>
      </c>
      <c r="X15" s="16">
        <v>2</v>
      </c>
      <c r="Y15" s="16">
        <v>2</v>
      </c>
      <c r="Z15" s="111">
        <v>2</v>
      </c>
      <c r="AA15" s="111">
        <v>2</v>
      </c>
      <c r="AB15" s="111">
        <v>2</v>
      </c>
      <c r="AC15" s="111">
        <v>2</v>
      </c>
      <c r="AD15" s="111">
        <v>2</v>
      </c>
      <c r="AE15" s="111">
        <v>2</v>
      </c>
      <c r="AF15" s="111">
        <v>2</v>
      </c>
    </row>
    <row r="16" spans="1:32" ht="18" customHeight="1" x14ac:dyDescent="0.15">
      <c r="A16" s="14" t="s">
        <v>52</v>
      </c>
      <c r="B16" s="85">
        <f>税・旧真岡市!B16+税・旧二宮町!B16</f>
        <v>136528</v>
      </c>
      <c r="C16" s="85">
        <f>税・旧真岡市!C16+税・旧二宮町!C16</f>
        <v>0</v>
      </c>
      <c r="D16" s="85">
        <f>税・旧真岡市!D16+税・旧二宮町!D16</f>
        <v>0</v>
      </c>
      <c r="E16" s="85">
        <f>税・旧真岡市!E16+税・旧二宮町!E16</f>
        <v>0</v>
      </c>
      <c r="F16" s="85">
        <f>税・旧真岡市!F16+税・旧二宮町!F16</f>
        <v>0</v>
      </c>
      <c r="G16" s="85">
        <f>税・旧真岡市!G16+税・旧二宮町!G16</f>
        <v>0</v>
      </c>
      <c r="H16" s="85">
        <f>税・旧真岡市!H16+税・旧二宮町!H16</f>
        <v>0</v>
      </c>
      <c r="I16" s="85">
        <f>税・旧真岡市!I16+税・旧二宮町!I16</f>
        <v>0</v>
      </c>
      <c r="J16" s="85">
        <f>税・旧真岡市!J16+税・旧二宮町!J16</f>
        <v>0</v>
      </c>
      <c r="K16" s="85">
        <f>税・旧真岡市!K16+税・旧二宮町!K16</f>
        <v>0</v>
      </c>
      <c r="L16" s="85">
        <f>税・旧真岡市!L16+税・旧二宮町!L16</f>
        <v>0</v>
      </c>
      <c r="M16" s="85">
        <f>税・旧真岡市!M16+税・旧二宮町!M16</f>
        <v>0</v>
      </c>
      <c r="N16" s="85">
        <f>税・旧真岡市!N16+税・旧二宮町!N16</f>
        <v>0</v>
      </c>
      <c r="O16" s="85">
        <f>税・旧真岡市!O16+税・旧二宮町!O16</f>
        <v>2</v>
      </c>
      <c r="P16" s="85">
        <f>税・旧真岡市!P16+税・旧二宮町!P16</f>
        <v>2</v>
      </c>
      <c r="Q16" s="85">
        <f>税・旧真岡市!Q16+税・旧二宮町!Q16</f>
        <v>2</v>
      </c>
      <c r="R16" s="85">
        <f>税・旧真岡市!R16+税・旧二宮町!R16</f>
        <v>2</v>
      </c>
      <c r="S16" s="85">
        <f>税・旧真岡市!S16+税・旧二宮町!S16</f>
        <v>2</v>
      </c>
      <c r="T16" s="85">
        <f>税・旧真岡市!T16+税・旧二宮町!T16</f>
        <v>2</v>
      </c>
      <c r="U16" s="16">
        <v>2</v>
      </c>
      <c r="V16" s="16">
        <v>2</v>
      </c>
      <c r="W16" s="16">
        <v>2</v>
      </c>
      <c r="X16" s="16">
        <v>2</v>
      </c>
      <c r="Y16" s="16">
        <v>2</v>
      </c>
      <c r="Z16" s="111">
        <v>2</v>
      </c>
      <c r="AA16" s="111">
        <v>2</v>
      </c>
      <c r="AB16" s="111">
        <v>2</v>
      </c>
      <c r="AC16" s="111">
        <v>2</v>
      </c>
      <c r="AD16" s="111">
        <v>2</v>
      </c>
      <c r="AE16" s="111">
        <v>2</v>
      </c>
      <c r="AF16" s="111">
        <v>2</v>
      </c>
    </row>
    <row r="17" spans="1:32" ht="18" customHeight="1" x14ac:dyDescent="0.15">
      <c r="A17" s="14" t="s">
        <v>53</v>
      </c>
      <c r="B17" s="85">
        <f>税・旧真岡市!B17+税・旧二宮町!B17</f>
        <v>507093</v>
      </c>
      <c r="C17" s="85">
        <f>税・旧真岡市!C17+税・旧二宮町!C17</f>
        <v>546810</v>
      </c>
      <c r="D17" s="85">
        <f>税・旧真岡市!D17+税・旧二宮町!D17</f>
        <v>620030</v>
      </c>
      <c r="E17" s="85">
        <f>税・旧真岡市!E17+税・旧二宮町!E17</f>
        <v>664994</v>
      </c>
      <c r="F17" s="85">
        <f>税・旧真岡市!F17+税・旧二宮町!F17</f>
        <v>707298</v>
      </c>
      <c r="G17" s="85">
        <f>税・旧真岡市!G17+税・旧二宮町!G17</f>
        <v>725400</v>
      </c>
      <c r="H17" s="85">
        <f>税・旧真岡市!H17+税・旧二宮町!H17</f>
        <v>764932</v>
      </c>
      <c r="I17" s="85">
        <f>税・旧真岡市!I17+税・旧二宮町!I17</f>
        <v>798849</v>
      </c>
      <c r="J17" s="85">
        <f>税・旧真岡市!J17+税・旧二宮町!J17</f>
        <v>785222</v>
      </c>
      <c r="K17" s="85">
        <f>税・旧真岡市!K17+税・旧二宮町!K17</f>
        <v>808582</v>
      </c>
      <c r="L17" s="85">
        <f>税・旧真岡市!L17+税・旧二宮町!L17</f>
        <v>828645</v>
      </c>
      <c r="M17" s="85">
        <f>税・旧真岡市!M17+税・旧二宮町!M17</f>
        <v>797750</v>
      </c>
      <c r="N17" s="85">
        <f>税・旧真岡市!N17+税・旧二宮町!N17</f>
        <v>826537</v>
      </c>
      <c r="O17" s="85">
        <f>税・旧真岡市!O17+税・旧二宮町!O17</f>
        <v>830723</v>
      </c>
      <c r="P17" s="85">
        <f>税・旧真岡市!P17+税・旧二宮町!P17</f>
        <v>793359</v>
      </c>
      <c r="Q17" s="85">
        <f>税・旧真岡市!Q17+税・旧二宮町!Q17</f>
        <v>794401</v>
      </c>
      <c r="R17" s="85">
        <f>税・旧真岡市!R17+税・旧二宮町!R17</f>
        <v>791548</v>
      </c>
      <c r="S17" s="85">
        <f>税・旧真岡市!S17+税・旧二宮町!S17</f>
        <v>742127</v>
      </c>
      <c r="T17" s="85">
        <f>税・旧真岡市!T17+税・旧二宮町!T17</f>
        <v>751451</v>
      </c>
      <c r="U17" s="17">
        <f>SUM(U18:U21)</f>
        <v>730852</v>
      </c>
      <c r="V17" s="17">
        <f>SUM(V18:V21)</f>
        <v>755865</v>
      </c>
      <c r="W17" s="17">
        <f>SUM(W18:W21)</f>
        <v>767439</v>
      </c>
      <c r="X17" s="17">
        <f>SUM(X18:X21)</f>
        <v>772495</v>
      </c>
      <c r="Y17" s="17">
        <f t="shared" ref="Y17:AB17" si="3">SUM(Y18:Y21)</f>
        <v>704544</v>
      </c>
      <c r="Z17" s="17">
        <f t="shared" si="3"/>
        <v>699107</v>
      </c>
      <c r="AA17" s="17">
        <f t="shared" si="3"/>
        <v>710646</v>
      </c>
      <c r="AB17" s="17">
        <f t="shared" si="3"/>
        <v>697534</v>
      </c>
      <c r="AC17" s="17">
        <f t="shared" ref="AC17" si="4">SUM(AC18:AC21)</f>
        <v>711181</v>
      </c>
      <c r="AD17" s="17">
        <f t="shared" ref="AD17" si="5">SUM(AD18:AD21)</f>
        <v>724536</v>
      </c>
      <c r="AE17" s="17">
        <f t="shared" ref="AE17" si="6">SUM(AE18:AE21)</f>
        <v>712070</v>
      </c>
      <c r="AF17" s="17">
        <f t="shared" ref="AF17" si="7">SUM(AF18:AF21)</f>
        <v>722299</v>
      </c>
    </row>
    <row r="18" spans="1:32" ht="18" customHeight="1" x14ac:dyDescent="0.15">
      <c r="A18" s="14" t="s">
        <v>54</v>
      </c>
      <c r="B18" s="85">
        <f>税・旧真岡市!B18+税・旧二宮町!B18</f>
        <v>0</v>
      </c>
      <c r="C18" s="85">
        <f>税・旧真岡市!C18+税・旧二宮町!C18</f>
        <v>0</v>
      </c>
      <c r="D18" s="85">
        <f>税・旧真岡市!D18+税・旧二宮町!D18</f>
        <v>0</v>
      </c>
      <c r="E18" s="85">
        <f>税・旧真岡市!E18+税・旧二宮町!E18</f>
        <v>0</v>
      </c>
      <c r="F18" s="85">
        <f>税・旧真岡市!F18+税・旧二宮町!F18</f>
        <v>0</v>
      </c>
      <c r="G18" s="85">
        <f>税・旧真岡市!G18+税・旧二宮町!G18</f>
        <v>0</v>
      </c>
      <c r="H18" s="85">
        <f>税・旧真岡市!H18+税・旧二宮町!H18</f>
        <v>0</v>
      </c>
      <c r="I18" s="85">
        <f>税・旧真岡市!I18+税・旧二宮町!I18</f>
        <v>0</v>
      </c>
      <c r="J18" s="85">
        <f>税・旧真岡市!J18+税・旧二宮町!J18</f>
        <v>0</v>
      </c>
      <c r="K18" s="85">
        <f>税・旧真岡市!K18+税・旧二宮町!K18</f>
        <v>0</v>
      </c>
      <c r="L18" s="85">
        <f>税・旧真岡市!L18+税・旧二宮町!L18</f>
        <v>0</v>
      </c>
      <c r="M18" s="85">
        <f>税・旧真岡市!M18+税・旧二宮町!M18</f>
        <v>1578</v>
      </c>
      <c r="N18" s="85">
        <f>税・旧真岡市!N18+税・旧二宮町!N18</f>
        <v>2001</v>
      </c>
      <c r="O18" s="85">
        <f>税・旧真岡市!O18+税・旧二宮町!O18</f>
        <v>2328</v>
      </c>
      <c r="P18" s="85">
        <f>税・旧真岡市!P18+税・旧二宮町!P18</f>
        <v>2300</v>
      </c>
      <c r="Q18" s="85">
        <f>税・旧真岡市!Q18+税・旧二宮町!Q18</f>
        <v>2302</v>
      </c>
      <c r="R18" s="85">
        <f>税・旧真岡市!R18+税・旧二宮町!R18</f>
        <v>2414</v>
      </c>
      <c r="S18" s="85">
        <f>税・旧真岡市!S18+税・旧二宮町!S18</f>
        <v>1937</v>
      </c>
      <c r="T18" s="85">
        <f>税・旧真岡市!T18+税・旧二宮町!T18</f>
        <v>3417</v>
      </c>
      <c r="U18" s="17">
        <v>3676</v>
      </c>
      <c r="V18" s="17">
        <v>3410</v>
      </c>
      <c r="W18" s="17">
        <v>3603</v>
      </c>
      <c r="X18" s="17">
        <v>3398</v>
      </c>
      <c r="Y18" s="17">
        <v>3324</v>
      </c>
      <c r="Z18" s="17">
        <v>3538</v>
      </c>
      <c r="AA18" s="17">
        <v>5830</v>
      </c>
      <c r="AB18" s="17">
        <v>5314</v>
      </c>
      <c r="AC18" s="130">
        <v>5184</v>
      </c>
      <c r="AD18" s="130">
        <v>5455</v>
      </c>
      <c r="AE18" s="130">
        <v>4982</v>
      </c>
      <c r="AF18" s="130">
        <v>4806</v>
      </c>
    </row>
    <row r="19" spans="1:32" ht="18" customHeight="1" x14ac:dyDescent="0.15">
      <c r="A19" s="14" t="s">
        <v>55</v>
      </c>
      <c r="B19" s="85">
        <f>税・旧真岡市!B19+税・旧二宮町!B19</f>
        <v>0</v>
      </c>
      <c r="C19" s="85">
        <f>税・旧真岡市!C19+税・旧二宮町!C19</f>
        <v>0</v>
      </c>
      <c r="D19" s="85">
        <f>税・旧真岡市!D19+税・旧二宮町!D19</f>
        <v>0</v>
      </c>
      <c r="E19" s="85">
        <f>税・旧真岡市!E19+税・旧二宮町!E19</f>
        <v>0</v>
      </c>
      <c r="F19" s="85">
        <f>税・旧真岡市!F19+税・旧二宮町!F19</f>
        <v>0</v>
      </c>
      <c r="G19" s="85">
        <f>税・旧真岡市!G19+税・旧二宮町!G19</f>
        <v>0</v>
      </c>
      <c r="H19" s="85">
        <f>税・旧真岡市!H19+税・旧二宮町!H19</f>
        <v>0</v>
      </c>
      <c r="I19" s="85">
        <f>税・旧真岡市!I19+税・旧二宮町!I19</f>
        <v>0</v>
      </c>
      <c r="J19" s="85">
        <f>税・旧真岡市!J19+税・旧二宮町!J19</f>
        <v>0</v>
      </c>
      <c r="K19" s="85">
        <f>税・旧真岡市!K19+税・旧二宮町!K19</f>
        <v>0</v>
      </c>
      <c r="L19" s="85">
        <f>税・旧真岡市!L19+税・旧二宮町!L19</f>
        <v>0</v>
      </c>
      <c r="M19" s="85">
        <f>税・旧真岡市!M19+税・旧二宮町!M19</f>
        <v>0</v>
      </c>
      <c r="N19" s="85">
        <f>税・旧真岡市!N19+税・旧二宮町!N19</f>
        <v>0</v>
      </c>
      <c r="O19" s="85">
        <f>税・旧真岡市!O19+税・旧二宮町!O19</f>
        <v>2</v>
      </c>
      <c r="P19" s="85">
        <f>税・旧真岡市!P19+税・旧二宮町!P19</f>
        <v>1</v>
      </c>
      <c r="Q19" s="85">
        <f>税・旧真岡市!Q19+税・旧二宮町!Q19</f>
        <v>1</v>
      </c>
      <c r="R19" s="85">
        <f>税・旧真岡市!R19+税・旧二宮町!R19</f>
        <v>1</v>
      </c>
      <c r="S19" s="85">
        <f>税・旧真岡市!S19+税・旧二宮町!S19</f>
        <v>1</v>
      </c>
      <c r="T19" s="85">
        <f>税・旧真岡市!T19+税・旧二宮町!T19</f>
        <v>1</v>
      </c>
      <c r="U19" s="16">
        <v>1</v>
      </c>
      <c r="V19" s="16">
        <v>0</v>
      </c>
      <c r="W19" s="16">
        <v>0</v>
      </c>
      <c r="X19" s="16">
        <v>0</v>
      </c>
      <c r="Y19" s="16">
        <v>0</v>
      </c>
      <c r="Z19" s="111">
        <v>0</v>
      </c>
      <c r="AA19" s="111">
        <v>0</v>
      </c>
      <c r="AB19" s="17">
        <v>0</v>
      </c>
      <c r="AC19" s="130">
        <v>0</v>
      </c>
      <c r="AD19" s="130">
        <v>0</v>
      </c>
      <c r="AE19" s="130">
        <v>0</v>
      </c>
      <c r="AF19" s="130">
        <v>0</v>
      </c>
    </row>
    <row r="20" spans="1:32" ht="18" customHeight="1" x14ac:dyDescent="0.15">
      <c r="A20" s="14" t="s">
        <v>56</v>
      </c>
      <c r="B20" s="85">
        <f>税・旧真岡市!B20+税・旧二宮町!B20</f>
        <v>507093</v>
      </c>
      <c r="C20" s="85">
        <f>税・旧真岡市!C20+税・旧二宮町!C20</f>
        <v>546810</v>
      </c>
      <c r="D20" s="85">
        <f>税・旧真岡市!D20+税・旧二宮町!D20</f>
        <v>620030</v>
      </c>
      <c r="E20" s="85">
        <f>税・旧真岡市!E20+税・旧二宮町!E20</f>
        <v>664994</v>
      </c>
      <c r="F20" s="85">
        <f>税・旧真岡市!F20+税・旧二宮町!F20</f>
        <v>707298</v>
      </c>
      <c r="G20" s="85">
        <f>税・旧真岡市!G20+税・旧二宮町!G20</f>
        <v>725400</v>
      </c>
      <c r="H20" s="85">
        <f>税・旧真岡市!H20+税・旧二宮町!H20</f>
        <v>764932</v>
      </c>
      <c r="I20" s="85">
        <f>税・旧真岡市!I20+税・旧二宮町!I20</f>
        <v>798849</v>
      </c>
      <c r="J20" s="85">
        <f>税・旧真岡市!J20+税・旧二宮町!J20</f>
        <v>785222</v>
      </c>
      <c r="K20" s="85">
        <f>税・旧真岡市!K20+税・旧二宮町!K20</f>
        <v>808582</v>
      </c>
      <c r="L20" s="85">
        <f>税・旧真岡市!L20+税・旧二宮町!L20</f>
        <v>828645</v>
      </c>
      <c r="M20" s="85">
        <f>税・旧真岡市!M20+税・旧二宮町!M20</f>
        <v>796172</v>
      </c>
      <c r="N20" s="85">
        <f>税・旧真岡市!N20+税・旧二宮町!N20</f>
        <v>824536</v>
      </c>
      <c r="O20" s="85">
        <f>税・旧真岡市!O20+税・旧二宮町!O20</f>
        <v>828391</v>
      </c>
      <c r="P20" s="85">
        <f>税・旧真岡市!P20+税・旧二宮町!P20</f>
        <v>791057</v>
      </c>
      <c r="Q20" s="85">
        <f>税・旧真岡市!Q20+税・旧二宮町!Q20</f>
        <v>792097</v>
      </c>
      <c r="R20" s="85">
        <f>税・旧真岡市!R20+税・旧二宮町!R20</f>
        <v>789132</v>
      </c>
      <c r="S20" s="85">
        <f>税・旧真岡市!S20+税・旧二宮町!S20</f>
        <v>740188</v>
      </c>
      <c r="T20" s="85">
        <f>税・旧真岡市!T20+税・旧二宮町!T20</f>
        <v>748032</v>
      </c>
      <c r="U20" s="16">
        <v>727174</v>
      </c>
      <c r="V20" s="16">
        <v>752454</v>
      </c>
      <c r="W20" s="16">
        <v>763835</v>
      </c>
      <c r="X20" s="16">
        <v>769096</v>
      </c>
      <c r="Y20" s="16">
        <v>701219</v>
      </c>
      <c r="Z20" s="111">
        <v>695568</v>
      </c>
      <c r="AA20" s="111">
        <v>704815</v>
      </c>
      <c r="AB20" s="17">
        <v>692219</v>
      </c>
      <c r="AC20" s="130">
        <v>705996</v>
      </c>
      <c r="AD20" s="130">
        <v>719080</v>
      </c>
      <c r="AE20" s="130">
        <v>707087</v>
      </c>
      <c r="AF20" s="130">
        <v>717492</v>
      </c>
    </row>
    <row r="21" spans="1:32" ht="18" customHeight="1" x14ac:dyDescent="0.15">
      <c r="A21" s="14" t="s">
        <v>57</v>
      </c>
      <c r="B21" s="85">
        <f>税・旧真岡市!B21+税・旧二宮町!B21</f>
        <v>0</v>
      </c>
      <c r="C21" s="85">
        <f>税・旧真岡市!C21+税・旧二宮町!C21</f>
        <v>0</v>
      </c>
      <c r="D21" s="85">
        <f>税・旧真岡市!D21+税・旧二宮町!D21</f>
        <v>0</v>
      </c>
      <c r="E21" s="85">
        <f>税・旧真岡市!E21+税・旧二宮町!E21</f>
        <v>0</v>
      </c>
      <c r="F21" s="85">
        <f>税・旧真岡市!F21+税・旧二宮町!F21</f>
        <v>0</v>
      </c>
      <c r="G21" s="85">
        <f>税・旧真岡市!G21+税・旧二宮町!G21</f>
        <v>0</v>
      </c>
      <c r="H21" s="85">
        <f>税・旧真岡市!H21+税・旧二宮町!H21</f>
        <v>0</v>
      </c>
      <c r="I21" s="85">
        <f>税・旧真岡市!I21+税・旧二宮町!I21</f>
        <v>0</v>
      </c>
      <c r="J21" s="85">
        <f>税・旧真岡市!J21+税・旧二宮町!J21</f>
        <v>0</v>
      </c>
      <c r="K21" s="85">
        <f>税・旧真岡市!K21+税・旧二宮町!K21</f>
        <v>0</v>
      </c>
      <c r="L21" s="85">
        <f>税・旧真岡市!L21+税・旧二宮町!L21</f>
        <v>0</v>
      </c>
      <c r="M21" s="85">
        <f>税・旧真岡市!M21+税・旧二宮町!M21</f>
        <v>0</v>
      </c>
      <c r="N21" s="85">
        <f>税・旧真岡市!N21+税・旧二宮町!N21</f>
        <v>0</v>
      </c>
      <c r="O21" s="85">
        <f>税・旧真岡市!O21+税・旧二宮町!O21</f>
        <v>2</v>
      </c>
      <c r="P21" s="85">
        <f>税・旧真岡市!P21+税・旧二宮町!P21</f>
        <v>1</v>
      </c>
      <c r="Q21" s="85">
        <f>税・旧真岡市!Q21+税・旧二宮町!Q21</f>
        <v>1</v>
      </c>
      <c r="R21" s="85">
        <f>税・旧真岡市!R21+税・旧二宮町!R21</f>
        <v>1</v>
      </c>
      <c r="S21" s="85">
        <f>税・旧真岡市!S21+税・旧二宮町!S21</f>
        <v>1</v>
      </c>
      <c r="T21" s="85">
        <f>税・旧真岡市!T21+税・旧二宮町!T21</f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11">
        <v>1</v>
      </c>
      <c r="AA21" s="111">
        <v>1</v>
      </c>
      <c r="AB21" s="111">
        <v>1</v>
      </c>
      <c r="AC21" s="111">
        <v>1</v>
      </c>
      <c r="AD21" s="111">
        <v>1</v>
      </c>
      <c r="AE21" s="111">
        <v>1</v>
      </c>
      <c r="AF21" s="111">
        <v>1</v>
      </c>
    </row>
    <row r="22" spans="1:32" ht="18" customHeight="1" x14ac:dyDescent="0.15">
      <c r="A22" s="14" t="s">
        <v>58</v>
      </c>
      <c r="B22" s="86">
        <f t="shared" ref="B22:J22" si="8">+B4+B9+B11+B12+B13+B14+B15+B16+B17</f>
        <v>8741515</v>
      </c>
      <c r="C22" s="86">
        <f t="shared" si="8"/>
        <v>9472767</v>
      </c>
      <c r="D22" s="86">
        <f t="shared" si="8"/>
        <v>11277552</v>
      </c>
      <c r="E22" s="86">
        <f t="shared" si="8"/>
        <v>12063040</v>
      </c>
      <c r="F22" s="86">
        <f t="shared" si="8"/>
        <v>12303904</v>
      </c>
      <c r="G22" s="86">
        <f t="shared" si="8"/>
        <v>11984215</v>
      </c>
      <c r="H22" s="86">
        <f t="shared" si="8"/>
        <v>12362014</v>
      </c>
      <c r="I22" s="86">
        <f t="shared" si="8"/>
        <v>12824451</v>
      </c>
      <c r="J22" s="86">
        <f t="shared" si="8"/>
        <v>13559555</v>
      </c>
      <c r="K22" s="86">
        <f t="shared" ref="K22:P22" si="9">+K4+K9+K11+K12+K13+K14+K15+K16+K17</f>
        <v>12957290</v>
      </c>
      <c r="L22" s="86">
        <f t="shared" si="9"/>
        <v>12908176</v>
      </c>
      <c r="M22" s="86">
        <f t="shared" si="9"/>
        <v>12626610</v>
      </c>
      <c r="N22" s="86">
        <f t="shared" si="9"/>
        <v>12622177</v>
      </c>
      <c r="O22" s="86">
        <f t="shared" si="9"/>
        <v>12223892</v>
      </c>
      <c r="P22" s="86">
        <f t="shared" si="9"/>
        <v>12105613</v>
      </c>
      <c r="Q22" s="86">
        <f t="shared" ref="Q22:V22" si="10">+Q4+Q9+Q11+Q12+Q13+Q14+Q15+Q16+Q17</f>
        <v>12358268</v>
      </c>
      <c r="R22" s="86">
        <f t="shared" si="10"/>
        <v>12781216</v>
      </c>
      <c r="S22" s="86">
        <f t="shared" si="10"/>
        <v>14016103</v>
      </c>
      <c r="T22" s="86">
        <f t="shared" si="10"/>
        <v>15273068</v>
      </c>
      <c r="U22" s="17">
        <f t="shared" si="10"/>
        <v>14742665</v>
      </c>
      <c r="V22" s="17">
        <f t="shared" si="10"/>
        <v>12810670</v>
      </c>
      <c r="W22" s="17">
        <f>+W4+W9+W11+W12+W13+W14+W15+W16+W17</f>
        <v>12917601</v>
      </c>
      <c r="X22" s="17">
        <f>+X4+X9+X11+X12+X13+X14+X15+X16+X17</f>
        <v>12577498</v>
      </c>
      <c r="Y22" s="17">
        <f t="shared" ref="Y22:AB22" si="11">+Y4+Y9+Y11+Y12+Y13+Y14+Y15+Y16+Y17</f>
        <v>12352702</v>
      </c>
      <c r="Z22" s="17">
        <f t="shared" si="11"/>
        <v>12194418</v>
      </c>
      <c r="AA22" s="17">
        <f t="shared" si="11"/>
        <v>12565806</v>
      </c>
      <c r="AB22" s="17">
        <f t="shared" si="11"/>
        <v>12464931</v>
      </c>
      <c r="AC22" s="17">
        <f t="shared" ref="AC22" si="12">+AC4+AC9+AC11+AC12+AC13+AC14+AC15+AC16+AC17</f>
        <v>12687427</v>
      </c>
      <c r="AD22" s="17">
        <f t="shared" ref="AD22" si="13">+AD4+AD9+AD11+AD12+AD13+AD14+AD15+AD16+AD17</f>
        <v>12987701</v>
      </c>
      <c r="AE22" s="17">
        <f t="shared" ref="AE22" si="14">+AE4+AE9+AE11+AE12+AE13+AE14+AE15+AE16+AE17</f>
        <v>12995430</v>
      </c>
      <c r="AF22" s="17">
        <f t="shared" ref="AF22" si="15">+AF4+AF9+AF11+AF12+AF13+AF14+AF15+AF16+AF17</f>
        <v>13001797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0" t="s">
        <v>100</v>
      </c>
      <c r="K30" s="71" t="str">
        <f>財政指標!$L$1</f>
        <v>真岡市</v>
      </c>
      <c r="M30" s="71"/>
      <c r="O30" s="71"/>
      <c r="P30" s="71"/>
      <c r="Q30" s="71"/>
      <c r="R30" s="71"/>
      <c r="S30" s="71"/>
      <c r="T30" s="71"/>
      <c r="U30" s="71" t="str">
        <f>財政指標!$L$1</f>
        <v>真岡市</v>
      </c>
      <c r="W30" s="71"/>
      <c r="X30" s="71"/>
      <c r="Y30" s="71"/>
      <c r="Z30" s="71"/>
      <c r="AA30" s="71"/>
      <c r="AB30" s="71"/>
      <c r="AE30" s="71" t="str">
        <f>財政指標!$L$1</f>
        <v>真岡市</v>
      </c>
    </row>
    <row r="31" spans="1:32" ht="18" customHeight="1" x14ac:dyDescent="0.15">
      <c r="K31" s="13"/>
      <c r="L31" s="22" t="s">
        <v>694</v>
      </c>
      <c r="V31" s="22" t="s">
        <v>694</v>
      </c>
      <c r="AF31" s="22" t="s">
        <v>694</v>
      </c>
    </row>
    <row r="32" spans="1:32" s="101" customFormat="1" ht="18" customHeight="1" x14ac:dyDescent="0.2">
      <c r="A32" s="58"/>
      <c r="B32" s="58" t="s">
        <v>10</v>
      </c>
      <c r="C32" s="58" t="s">
        <v>9</v>
      </c>
      <c r="D32" s="99" t="s">
        <v>8</v>
      </c>
      <c r="E32" s="99" t="s">
        <v>7</v>
      </c>
      <c r="F32" s="99" t="s">
        <v>6</v>
      </c>
      <c r="G32" s="99" t="s">
        <v>5</v>
      </c>
      <c r="H32" s="99" t="s">
        <v>4</v>
      </c>
      <c r="I32" s="99" t="s">
        <v>3</v>
      </c>
      <c r="J32" s="100" t="s">
        <v>2</v>
      </c>
      <c r="K32" s="100" t="s">
        <v>82</v>
      </c>
      <c r="L32" s="99" t="s">
        <v>83</v>
      </c>
      <c r="M32" s="99" t="s">
        <v>174</v>
      </c>
      <c r="N32" s="99" t="s">
        <v>182</v>
      </c>
      <c r="O32" s="76" t="s">
        <v>183</v>
      </c>
      <c r="P32" s="76" t="s">
        <v>184</v>
      </c>
      <c r="Q32" s="76" t="s">
        <v>187</v>
      </c>
      <c r="R32" s="76" t="s">
        <v>194</v>
      </c>
      <c r="S32" s="76" t="s">
        <v>195</v>
      </c>
      <c r="T32" s="76" t="s">
        <v>202</v>
      </c>
      <c r="U32" s="48" t="s">
        <v>255</v>
      </c>
      <c r="V32" s="48" t="s">
        <v>666</v>
      </c>
      <c r="W32" s="48" t="s">
        <v>669</v>
      </c>
      <c r="X32" s="48" t="s">
        <v>668</v>
      </c>
      <c r="Y32" s="80" t="s">
        <v>673</v>
      </c>
      <c r="Z32" s="80" t="s">
        <v>676</v>
      </c>
      <c r="AA32" s="80" t="s">
        <v>677</v>
      </c>
      <c r="AB32" s="80" t="s">
        <v>678</v>
      </c>
      <c r="AC32" s="101" t="s">
        <v>687</v>
      </c>
      <c r="AD32" s="101" t="s">
        <v>688</v>
      </c>
      <c r="AE32" s="101" t="str">
        <f>AE3</f>
        <v>１８(H30)</v>
      </c>
      <c r="AF32" s="101" t="str">
        <f>AF3</f>
        <v>１９(R１)</v>
      </c>
    </row>
    <row r="33" spans="1:32" ht="18" customHeight="1" x14ac:dyDescent="0.15">
      <c r="A33" s="14" t="s">
        <v>40</v>
      </c>
      <c r="B33" s="31">
        <f>B4/B$22*100</f>
        <v>45.192875605658742</v>
      </c>
      <c r="C33" s="31">
        <f>C4/C$22*100</f>
        <v>44.295547436139834</v>
      </c>
      <c r="D33" s="96">
        <f t="shared" ref="D33:L33" si="16">D4/D$22*100</f>
        <v>43.75604741170779</v>
      </c>
      <c r="E33" s="96">
        <f t="shared" si="16"/>
        <v>42.783974852110248</v>
      </c>
      <c r="F33" s="96">
        <f t="shared" si="16"/>
        <v>39.60031710260418</v>
      </c>
      <c r="G33" s="96">
        <f t="shared" si="16"/>
        <v>34.769444640303931</v>
      </c>
      <c r="H33" s="96">
        <f t="shared" si="16"/>
        <v>35.687049052039576</v>
      </c>
      <c r="I33" s="96">
        <f t="shared" si="16"/>
        <v>36.178024306849473</v>
      </c>
      <c r="J33" s="96">
        <f t="shared" si="16"/>
        <v>40.072812123996691</v>
      </c>
      <c r="K33" s="96">
        <f t="shared" si="16"/>
        <v>36.272206611104636</v>
      </c>
      <c r="L33" s="96">
        <f t="shared" si="16"/>
        <v>33.850870951868025</v>
      </c>
      <c r="M33" s="96">
        <f t="shared" ref="M33:N50" si="17">M4/M$22*100</f>
        <v>34.792062160785832</v>
      </c>
      <c r="N33" s="96">
        <f t="shared" si="17"/>
        <v>34.195796810645263</v>
      </c>
      <c r="O33" s="96">
        <f t="shared" ref="O33:P50" si="18">O4/O$22*100</f>
        <v>32.709942136268872</v>
      </c>
      <c r="P33" s="96">
        <f t="shared" si="18"/>
        <v>34.697879405198236</v>
      </c>
      <c r="Q33" s="96">
        <f t="shared" ref="Q33:R50" si="19">Q4/Q$22*100</f>
        <v>36.342422740791832</v>
      </c>
      <c r="R33" s="96">
        <f t="shared" si="19"/>
        <v>38.010240966117777</v>
      </c>
      <c r="S33" s="96">
        <f t="shared" ref="S33:T50" si="20">S4/S$22*100</f>
        <v>44.784580992305777</v>
      </c>
      <c r="T33" s="96">
        <f t="shared" si="20"/>
        <v>47.690974727540009</v>
      </c>
      <c r="U33" s="31">
        <f t="shared" ref="U33:V50" si="21">U4/U$22*100</f>
        <v>44.919192018539391</v>
      </c>
      <c r="V33" s="31">
        <f t="shared" si="21"/>
        <v>37.040709033953725</v>
      </c>
      <c r="W33" s="31">
        <f t="shared" ref="W33:X50" si="22">W4/W$22*100</f>
        <v>37.915554134239009</v>
      </c>
      <c r="X33" s="31">
        <f t="shared" si="22"/>
        <v>35.478033866513037</v>
      </c>
      <c r="Y33" s="31">
        <f t="shared" ref="Y33:AB33" si="23">Y4/Y$22*100</f>
        <v>38.914530602292515</v>
      </c>
      <c r="Z33" s="114">
        <f t="shared" si="23"/>
        <v>38.00476578710029</v>
      </c>
      <c r="AA33" s="114">
        <f t="shared" si="23"/>
        <v>38.818321721662741</v>
      </c>
      <c r="AB33" s="114">
        <f t="shared" si="23"/>
        <v>39.031559821711006</v>
      </c>
      <c r="AC33" s="114">
        <f t="shared" ref="AC33" si="24">AC4/AC$22*100</f>
        <v>38.278730588952357</v>
      </c>
      <c r="AD33" s="114">
        <f t="shared" ref="AD33" si="25">AD4/AD$22*100</f>
        <v>39.377061421417075</v>
      </c>
      <c r="AE33" s="114">
        <f t="shared" ref="AE33" si="26">AE4/AE$22*100</f>
        <v>39.965510952696448</v>
      </c>
      <c r="AF33" s="114">
        <f t="shared" ref="AF33" si="27">AF4/AF$22*100</f>
        <v>39.391062635418784</v>
      </c>
    </row>
    <row r="34" spans="1:32" ht="18" customHeight="1" x14ac:dyDescent="0.15">
      <c r="A34" s="14" t="s">
        <v>41</v>
      </c>
      <c r="B34" s="31">
        <f t="shared" ref="B34:C50" si="28">B5/B$22*100</f>
        <v>0.4370638270368466</v>
      </c>
      <c r="C34" s="31">
        <f t="shared" si="28"/>
        <v>0.39981982033338304</v>
      </c>
      <c r="D34" s="96">
        <f t="shared" ref="D34:L34" si="29">D5/D$22*100</f>
        <v>0.42068526928539102</v>
      </c>
      <c r="E34" s="96">
        <f t="shared" si="29"/>
        <v>0.41391722152956467</v>
      </c>
      <c r="F34" s="96">
        <f t="shared" si="29"/>
        <v>0.50835897289185616</v>
      </c>
      <c r="G34" s="96">
        <f t="shared" si="29"/>
        <v>0.4338206549198258</v>
      </c>
      <c r="H34" s="96">
        <f t="shared" si="29"/>
        <v>0.4224958813345463</v>
      </c>
      <c r="I34" s="96">
        <f t="shared" si="29"/>
        <v>0.51838476360508534</v>
      </c>
      <c r="J34" s="96">
        <f t="shared" si="29"/>
        <v>0.49854143443497956</v>
      </c>
      <c r="K34" s="96">
        <f t="shared" si="29"/>
        <v>0.52585841638182051</v>
      </c>
      <c r="L34" s="96">
        <f t="shared" si="29"/>
        <v>0.5299122044818726</v>
      </c>
      <c r="M34" s="96">
        <f t="shared" si="17"/>
        <v>0.5417130963892921</v>
      </c>
      <c r="N34" s="96">
        <f t="shared" si="17"/>
        <v>0.54271145143979527</v>
      </c>
      <c r="O34" s="96">
        <f t="shared" si="18"/>
        <v>0.56307761881404061</v>
      </c>
      <c r="P34" s="96">
        <f t="shared" si="18"/>
        <v>0.56332545902466902</v>
      </c>
      <c r="Q34" s="96">
        <f t="shared" si="19"/>
        <v>0.6537162003607625</v>
      </c>
      <c r="R34" s="96">
        <f t="shared" si="19"/>
        <v>0.76269738341015447</v>
      </c>
      <c r="S34" s="96">
        <f t="shared" si="20"/>
        <v>0.82395227831873097</v>
      </c>
      <c r="T34" s="96">
        <f t="shared" si="20"/>
        <v>0.75168263508026023</v>
      </c>
      <c r="U34" s="31">
        <f t="shared" si="21"/>
        <v>0.80918205765375539</v>
      </c>
      <c r="V34" s="31">
        <f t="shared" si="21"/>
        <v>0.93417440305620247</v>
      </c>
      <c r="W34" s="31">
        <f t="shared" si="22"/>
        <v>0.90382881465374265</v>
      </c>
      <c r="X34" s="31">
        <f t="shared" si="22"/>
        <v>0.88360976086022824</v>
      </c>
      <c r="Y34" s="31">
        <f t="shared" ref="Y34:AB34" si="30">Y5/Y$22*100</f>
        <v>0.92989371879933636</v>
      </c>
      <c r="Z34" s="114">
        <f t="shared" si="30"/>
        <v>0.9454899774634592</v>
      </c>
      <c r="AA34" s="114">
        <f t="shared" si="30"/>
        <v>1.0736517816684421</v>
      </c>
      <c r="AB34" s="114">
        <f t="shared" si="30"/>
        <v>1.0699778442415766</v>
      </c>
      <c r="AC34" s="114">
        <f t="shared" ref="AC34" si="31">AC5/AC$22*100</f>
        <v>1.0907412511614847</v>
      </c>
      <c r="AD34" s="114">
        <f t="shared" ref="AD34" si="32">AD5/AD$22*100</f>
        <v>1.0846646377214875</v>
      </c>
      <c r="AE34" s="114">
        <f t="shared" ref="AE34" si="33">AE5/AE$22*100</f>
        <v>1.1012332796990942</v>
      </c>
      <c r="AF34" s="114">
        <f t="shared" ref="AF34" si="34">AF5/AF$22*100</f>
        <v>1.1083775573484187</v>
      </c>
    </row>
    <row r="35" spans="1:32" ht="18" customHeight="1" x14ac:dyDescent="0.15">
      <c r="A35" s="14" t="s">
        <v>42</v>
      </c>
      <c r="B35" s="31">
        <f t="shared" si="28"/>
        <v>24.144670574837431</v>
      </c>
      <c r="C35" s="31">
        <f t="shared" si="28"/>
        <v>24.438244918301063</v>
      </c>
      <c r="D35" s="96">
        <f t="shared" ref="D35:L35" si="35">D6/D$22*100</f>
        <v>26.544874277680119</v>
      </c>
      <c r="E35" s="96">
        <f t="shared" si="35"/>
        <v>28.060406000477489</v>
      </c>
      <c r="F35" s="96">
        <f t="shared" si="35"/>
        <v>28.13306248163185</v>
      </c>
      <c r="G35" s="96">
        <f t="shared" si="35"/>
        <v>24.320374759631733</v>
      </c>
      <c r="H35" s="96">
        <f t="shared" si="35"/>
        <v>23.661540910728622</v>
      </c>
      <c r="I35" s="96">
        <f t="shared" si="35"/>
        <v>22.797685452578047</v>
      </c>
      <c r="J35" s="96">
        <f t="shared" si="35"/>
        <v>23.853179547558899</v>
      </c>
      <c r="K35" s="96">
        <f t="shared" si="35"/>
        <v>22.163091201941146</v>
      </c>
      <c r="L35" s="96">
        <f t="shared" si="35"/>
        <v>21.628764590752404</v>
      </c>
      <c r="M35" s="96">
        <f t="shared" si="17"/>
        <v>21.547810536636515</v>
      </c>
      <c r="N35" s="96">
        <f t="shared" si="17"/>
        <v>21.746581433614821</v>
      </c>
      <c r="O35" s="96">
        <f t="shared" si="18"/>
        <v>22.04755244892543</v>
      </c>
      <c r="P35" s="96">
        <f t="shared" si="18"/>
        <v>21.006585953144217</v>
      </c>
      <c r="Q35" s="96">
        <f t="shared" si="19"/>
        <v>20.313938814079773</v>
      </c>
      <c r="R35" s="96">
        <f t="shared" si="19"/>
        <v>20.47721437459472</v>
      </c>
      <c r="S35" s="96">
        <f t="shared" si="20"/>
        <v>20.945886313763534</v>
      </c>
      <c r="T35" s="96">
        <f t="shared" si="20"/>
        <v>25.053217860353925</v>
      </c>
      <c r="U35" s="31">
        <f t="shared" si="21"/>
        <v>26.559865533131223</v>
      </c>
      <c r="V35" s="31">
        <f t="shared" si="21"/>
        <v>30.265130551329477</v>
      </c>
      <c r="W35" s="31">
        <f t="shared" si="22"/>
        <v>25.916120183616137</v>
      </c>
      <c r="X35" s="31">
        <f t="shared" si="22"/>
        <v>26.810205018517991</v>
      </c>
      <c r="Y35" s="31">
        <f t="shared" ref="Y35:AB35" si="36">Y6/Y$22*100</f>
        <v>28.678948136205339</v>
      </c>
      <c r="Z35" s="114">
        <f t="shared" si="36"/>
        <v>29.49841476649398</v>
      </c>
      <c r="AA35" s="114">
        <f t="shared" si="36"/>
        <v>28.601189609325502</v>
      </c>
      <c r="AB35" s="114">
        <f t="shared" si="36"/>
        <v>28.796741835153362</v>
      </c>
      <c r="AC35" s="114">
        <f t="shared" ref="AC35" si="37">AC6/AC$22*100</f>
        <v>29.355550183658202</v>
      </c>
      <c r="AD35" s="114">
        <f t="shared" ref="AD35" si="38">AD6/AD$22*100</f>
        <v>29.499431808601074</v>
      </c>
      <c r="AE35" s="114">
        <f t="shared" ref="AE35" si="39">AE6/AE$22*100</f>
        <v>30.427811930809522</v>
      </c>
      <c r="AF35" s="114">
        <f t="shared" ref="AF35" si="40">AF6/AF$22*100</f>
        <v>30.390460641709758</v>
      </c>
    </row>
    <row r="36" spans="1:32" ht="18" customHeight="1" x14ac:dyDescent="0.15">
      <c r="A36" s="14" t="s">
        <v>43</v>
      </c>
      <c r="B36" s="31">
        <f t="shared" si="28"/>
        <v>1.8638645589465899</v>
      </c>
      <c r="C36" s="31">
        <f t="shared" si="28"/>
        <v>1.7673083271234267</v>
      </c>
      <c r="D36" s="96">
        <f t="shared" ref="D36:L36" si="41">D7/D$22*100</f>
        <v>1.7317410728853213</v>
      </c>
      <c r="E36" s="96">
        <f t="shared" si="41"/>
        <v>1.6943241504629016</v>
      </c>
      <c r="F36" s="96">
        <f t="shared" si="41"/>
        <v>1.7044264974759231</v>
      </c>
      <c r="G36" s="96">
        <f t="shared" si="41"/>
        <v>1.8961692526377405</v>
      </c>
      <c r="H36" s="96">
        <f t="shared" si="41"/>
        <v>1.8905899960961055</v>
      </c>
      <c r="I36" s="96">
        <f t="shared" si="41"/>
        <v>1.9359425210482692</v>
      </c>
      <c r="J36" s="96">
        <f t="shared" si="41"/>
        <v>1.8345882294809823</v>
      </c>
      <c r="K36" s="96">
        <f t="shared" si="41"/>
        <v>1.9730205930406746</v>
      </c>
      <c r="L36" s="96">
        <f t="shared" si="41"/>
        <v>1.9924193782297359</v>
      </c>
      <c r="M36" s="96">
        <f t="shared" si="17"/>
        <v>2.094425978152489</v>
      </c>
      <c r="N36" s="96">
        <f t="shared" si="17"/>
        <v>2.1341326460562233</v>
      </c>
      <c r="O36" s="96">
        <f t="shared" si="18"/>
        <v>2.0521532749144056</v>
      </c>
      <c r="P36" s="96">
        <f t="shared" si="18"/>
        <v>2.1368682445077338</v>
      </c>
      <c r="Q36" s="96">
        <f t="shared" si="19"/>
        <v>2.2386632172081073</v>
      </c>
      <c r="R36" s="96">
        <f t="shared" si="19"/>
        <v>2.2277457794313156</v>
      </c>
      <c r="S36" s="96">
        <f t="shared" si="20"/>
        <v>2.1247061326532775</v>
      </c>
      <c r="T36" s="96">
        <f t="shared" si="20"/>
        <v>1.9029117136124847</v>
      </c>
      <c r="U36" s="31">
        <f t="shared" si="21"/>
        <v>1.9621825497628822</v>
      </c>
      <c r="V36" s="31">
        <f t="shared" si="21"/>
        <v>2.1201311094579753</v>
      </c>
      <c r="W36" s="31">
        <f t="shared" si="22"/>
        <v>2.2952017174086734</v>
      </c>
      <c r="X36" s="31">
        <f t="shared" si="22"/>
        <v>2.3930832666401538</v>
      </c>
      <c r="Y36" s="31">
        <f t="shared" ref="Y36:AB36" si="42">Y7/Y$22*100</f>
        <v>2.320164446612571</v>
      </c>
      <c r="Z36" s="114">
        <f t="shared" si="42"/>
        <v>2.3109343963770965</v>
      </c>
      <c r="AA36" s="114">
        <f t="shared" si="42"/>
        <v>2.2786918722125744</v>
      </c>
      <c r="AB36" s="114">
        <f t="shared" si="42"/>
        <v>2.2984322977800677</v>
      </c>
      <c r="AC36" s="114">
        <f t="shared" ref="AC36" si="43">AC7/AC$22*100</f>
        <v>2.2686475358636544</v>
      </c>
      <c r="AD36" s="114">
        <f t="shared" ref="AD36" si="44">AD7/AD$22*100</f>
        <v>2.3433708552422017</v>
      </c>
      <c r="AE36" s="114">
        <f t="shared" ref="AE36" si="45">AE7/AE$22*100</f>
        <v>2.2827794078379862</v>
      </c>
      <c r="AF36" s="114">
        <f t="shared" ref="AF36" si="46">AF7/AF$22*100</f>
        <v>2.3388997690088531</v>
      </c>
    </row>
    <row r="37" spans="1:32" ht="18" customHeight="1" x14ac:dyDescent="0.15">
      <c r="A37" s="14" t="s">
        <v>44</v>
      </c>
      <c r="B37" s="31">
        <f t="shared" si="28"/>
        <v>18.747276644837878</v>
      </c>
      <c r="C37" s="31">
        <f t="shared" si="28"/>
        <v>17.690174370381957</v>
      </c>
      <c r="D37" s="96">
        <f t="shared" ref="D37:L37" si="47">D8/D$22*100</f>
        <v>15.058746791856956</v>
      </c>
      <c r="E37" s="96">
        <f t="shared" si="47"/>
        <v>12.615327479640289</v>
      </c>
      <c r="F37" s="96">
        <f t="shared" si="47"/>
        <v>9.2544691506045567</v>
      </c>
      <c r="G37" s="96">
        <f t="shared" si="47"/>
        <v>8.1190799731146353</v>
      </c>
      <c r="H37" s="96">
        <f t="shared" si="47"/>
        <v>9.7124222638803026</v>
      </c>
      <c r="I37" s="96">
        <f t="shared" si="47"/>
        <v>10.926011569618067</v>
      </c>
      <c r="J37" s="96">
        <f t="shared" si="47"/>
        <v>13.886502912521834</v>
      </c>
      <c r="K37" s="96">
        <f t="shared" si="47"/>
        <v>11.610236399740995</v>
      </c>
      <c r="L37" s="96">
        <f t="shared" si="47"/>
        <v>9.6997747784040129</v>
      </c>
      <c r="M37" s="96">
        <f t="shared" si="17"/>
        <v>10.608112549607535</v>
      </c>
      <c r="N37" s="96">
        <f t="shared" si="17"/>
        <v>9.7723712795344255</v>
      </c>
      <c r="O37" s="96">
        <f t="shared" si="18"/>
        <v>8.0471587936149955</v>
      </c>
      <c r="P37" s="96">
        <f t="shared" si="18"/>
        <v>10.991099748521616</v>
      </c>
      <c r="Q37" s="96">
        <f t="shared" si="19"/>
        <v>13.136104509143189</v>
      </c>
      <c r="R37" s="96">
        <f t="shared" si="19"/>
        <v>14.54258342868159</v>
      </c>
      <c r="S37" s="96">
        <f t="shared" si="20"/>
        <v>20.890036267570235</v>
      </c>
      <c r="T37" s="96">
        <f t="shared" si="20"/>
        <v>19.983162518493337</v>
      </c>
      <c r="U37" s="31">
        <f t="shared" si="21"/>
        <v>15.58796187799153</v>
      </c>
      <c r="V37" s="31">
        <f t="shared" si="21"/>
        <v>3.7212729701100726</v>
      </c>
      <c r="W37" s="31">
        <f t="shared" si="22"/>
        <v>8.8004034185604585</v>
      </c>
      <c r="X37" s="31">
        <f t="shared" si="22"/>
        <v>5.3911358204946644</v>
      </c>
      <c r="Y37" s="31">
        <f t="shared" ref="Y37:AB37" si="48">Y8/Y$22*100</f>
        <v>6.9855243006752694</v>
      </c>
      <c r="Z37" s="114">
        <f t="shared" si="48"/>
        <v>5.2499266467657586</v>
      </c>
      <c r="AA37" s="114">
        <f t="shared" si="48"/>
        <v>6.8647884584562266</v>
      </c>
      <c r="AB37" s="114">
        <f t="shared" si="48"/>
        <v>6.8664078445360026</v>
      </c>
      <c r="AC37" s="114">
        <f t="shared" ref="AC37" si="49">AC8/AC$22*100</f>
        <v>5.5637916182690157</v>
      </c>
      <c r="AD37" s="114">
        <f t="shared" ref="AD37" si="50">AD8/AD$22*100</f>
        <v>6.4495941198523132</v>
      </c>
      <c r="AE37" s="114">
        <f t="shared" ref="AE37" si="51">AE8/AE$22*100</f>
        <v>6.1536863343498442</v>
      </c>
      <c r="AF37" s="114">
        <f t="shared" ref="AF37" si="52">AF8/AF$22*100</f>
        <v>5.5533246673517516</v>
      </c>
    </row>
    <row r="38" spans="1:32" ht="18" customHeight="1" x14ac:dyDescent="0.15">
      <c r="A38" s="14" t="s">
        <v>45</v>
      </c>
      <c r="B38" s="31">
        <f t="shared" si="28"/>
        <v>43.258268160610605</v>
      </c>
      <c r="C38" s="31">
        <f t="shared" si="28"/>
        <v>45.467992615040572</v>
      </c>
      <c r="D38" s="96">
        <f t="shared" ref="D38:L38" si="53">D9/D$22*100</f>
        <v>45.926846535489261</v>
      </c>
      <c r="E38" s="96">
        <f t="shared" si="53"/>
        <v>47.154423760511449</v>
      </c>
      <c r="F38" s="96">
        <f t="shared" si="53"/>
        <v>50.229561283963207</v>
      </c>
      <c r="G38" s="96">
        <f t="shared" si="53"/>
        <v>54.605962927066976</v>
      </c>
      <c r="H38" s="96">
        <f t="shared" si="53"/>
        <v>53.663998439089291</v>
      </c>
      <c r="I38" s="96">
        <f t="shared" si="53"/>
        <v>53.19867493743007</v>
      </c>
      <c r="J38" s="96">
        <f t="shared" si="53"/>
        <v>49.218053247322644</v>
      </c>
      <c r="K38" s="96">
        <f t="shared" si="53"/>
        <v>52.31563081477686</v>
      </c>
      <c r="L38" s="96">
        <f t="shared" si="53"/>
        <v>54.180451211697147</v>
      </c>
      <c r="M38" s="96">
        <f t="shared" si="17"/>
        <v>53.258942819965135</v>
      </c>
      <c r="N38" s="96">
        <f t="shared" si="17"/>
        <v>53.745831642196116</v>
      </c>
      <c r="O38" s="96">
        <f t="shared" si="18"/>
        <v>54.829771074548106</v>
      </c>
      <c r="P38" s="96">
        <f t="shared" si="18"/>
        <v>52.821075644826912</v>
      </c>
      <c r="Q38" s="96">
        <f t="shared" si="19"/>
        <v>51.295966392701629</v>
      </c>
      <c r="R38" s="96">
        <f t="shared" si="19"/>
        <v>50.158146141963336</v>
      </c>
      <c r="S38" s="96">
        <f t="shared" si="20"/>
        <v>44.640446777538664</v>
      </c>
      <c r="T38" s="96">
        <f t="shared" si="20"/>
        <v>42.511236118375166</v>
      </c>
      <c r="U38" s="31">
        <f t="shared" si="21"/>
        <v>45.230194133828583</v>
      </c>
      <c r="V38" s="31">
        <f t="shared" si="21"/>
        <v>51.672051500819236</v>
      </c>
      <c r="W38" s="31">
        <f t="shared" si="22"/>
        <v>50.659391012309484</v>
      </c>
      <c r="X38" s="31">
        <f t="shared" si="22"/>
        <v>51.970256723555032</v>
      </c>
      <c r="Y38" s="31">
        <f t="shared" ref="Y38:AB38" si="54">Y9/Y$22*100</f>
        <v>48.896832450098771</v>
      </c>
      <c r="Z38" s="114">
        <f t="shared" si="54"/>
        <v>49.203725835870152</v>
      </c>
      <c r="AA38" s="114">
        <f t="shared" si="54"/>
        <v>48.81849202510368</v>
      </c>
      <c r="AB38" s="114">
        <f t="shared" si="54"/>
        <v>48.621905728960712</v>
      </c>
      <c r="AC38" s="114">
        <f t="shared" ref="AC38" si="55">AC9/AC$22*100</f>
        <v>49.332792220203515</v>
      </c>
      <c r="AD38" s="114">
        <f t="shared" ref="AD38" si="56">AD9/AD$22*100</f>
        <v>48.584664830211288</v>
      </c>
      <c r="AE38" s="114">
        <f t="shared" ref="AE38" si="57">AE9/AE$22*100</f>
        <v>48.00188989514006</v>
      </c>
      <c r="AF38" s="114">
        <f t="shared" ref="AF38" si="58">AF9/AF$22*100</f>
        <v>48.338841161725568</v>
      </c>
    </row>
    <row r="39" spans="1:32" ht="18" customHeight="1" x14ac:dyDescent="0.15">
      <c r="A39" s="14" t="s">
        <v>46</v>
      </c>
      <c r="B39" s="31">
        <f t="shared" si="28"/>
        <v>43.22352589911474</v>
      </c>
      <c r="C39" s="31">
        <f t="shared" si="28"/>
        <v>45.435246111299897</v>
      </c>
      <c r="D39" s="96">
        <f t="shared" ref="D39:L39" si="59">D10/D$22*100</f>
        <v>45.898773067062784</v>
      </c>
      <c r="E39" s="96">
        <f t="shared" si="59"/>
        <v>47.127059182428312</v>
      </c>
      <c r="F39" s="96">
        <f t="shared" si="59"/>
        <v>50.204479813886714</v>
      </c>
      <c r="G39" s="96">
        <f t="shared" si="59"/>
        <v>54.579978747043512</v>
      </c>
      <c r="H39" s="96">
        <f t="shared" si="59"/>
        <v>53.639285637437396</v>
      </c>
      <c r="I39" s="96">
        <f t="shared" si="59"/>
        <v>53.176147657314921</v>
      </c>
      <c r="J39" s="96">
        <f t="shared" si="59"/>
        <v>49.196879986105742</v>
      </c>
      <c r="K39" s="96">
        <f t="shared" si="59"/>
        <v>52.293519709754122</v>
      </c>
      <c r="L39" s="96">
        <f t="shared" si="59"/>
        <v>54.158155265314015</v>
      </c>
      <c r="M39" s="96">
        <f t="shared" si="17"/>
        <v>53.236094248575029</v>
      </c>
      <c r="N39" s="96">
        <f t="shared" si="17"/>
        <v>53.724456565614631</v>
      </c>
      <c r="O39" s="96">
        <f t="shared" si="18"/>
        <v>54.808304916306525</v>
      </c>
      <c r="P39" s="96">
        <f t="shared" si="18"/>
        <v>52.799424531413649</v>
      </c>
      <c r="Q39" s="96">
        <f t="shared" si="19"/>
        <v>51.251753077372975</v>
      </c>
      <c r="R39" s="96">
        <f t="shared" si="19"/>
        <v>50.114871699218597</v>
      </c>
      <c r="S39" s="96">
        <f t="shared" si="20"/>
        <v>44.604231290252358</v>
      </c>
      <c r="T39" s="96">
        <f t="shared" si="20"/>
        <v>42.479782058195511</v>
      </c>
      <c r="U39" s="31">
        <f t="shared" si="21"/>
        <v>45.215346072097553</v>
      </c>
      <c r="V39" s="31">
        <f t="shared" si="21"/>
        <v>51.655448153765569</v>
      </c>
      <c r="W39" s="31">
        <f t="shared" si="22"/>
        <v>50.643196054747321</v>
      </c>
      <c r="X39" s="31">
        <f t="shared" si="22"/>
        <v>51.954546126741583</v>
      </c>
      <c r="Y39" s="31">
        <f t="shared" ref="Y39:AB39" si="60">Y10/Y$22*100</f>
        <v>48.881022143981127</v>
      </c>
      <c r="Z39" s="114">
        <f t="shared" si="60"/>
        <v>49.189030587601643</v>
      </c>
      <c r="AA39" s="114">
        <f t="shared" si="60"/>
        <v>48.8042629338699</v>
      </c>
      <c r="AB39" s="114">
        <f t="shared" si="60"/>
        <v>48.607593575929144</v>
      </c>
      <c r="AC39" s="114">
        <f t="shared" ref="AC39" si="61">AC10/AC$22*100</f>
        <v>49.319054210124719</v>
      </c>
      <c r="AD39" s="114">
        <f t="shared" ref="AD39" si="62">AD10/AD$22*100</f>
        <v>48.571236741591136</v>
      </c>
      <c r="AE39" s="114">
        <f t="shared" ref="AE39" si="63">AE10/AE$22*100</f>
        <v>47.989300854223373</v>
      </c>
      <c r="AF39" s="114">
        <f t="shared" ref="AF39" si="64">AF10/AF$22*100</f>
        <v>48.3264121105721</v>
      </c>
    </row>
    <row r="40" spans="1:32" ht="18" customHeight="1" x14ac:dyDescent="0.15">
      <c r="A40" s="14" t="s">
        <v>47</v>
      </c>
      <c r="B40" s="31">
        <f t="shared" si="28"/>
        <v>0.68347420327025699</v>
      </c>
      <c r="C40" s="31">
        <f t="shared" si="28"/>
        <v>0.65696749429179457</v>
      </c>
      <c r="D40" s="96">
        <f t="shared" ref="D40:L40" si="65">D11/D$22*100</f>
        <v>0.78452309508304641</v>
      </c>
      <c r="E40" s="96">
        <f t="shared" si="65"/>
        <v>0.75324296363105814</v>
      </c>
      <c r="F40" s="96">
        <f t="shared" si="65"/>
        <v>0.75545940540498357</v>
      </c>
      <c r="G40" s="96">
        <f t="shared" si="65"/>
        <v>0.78967208115007947</v>
      </c>
      <c r="H40" s="96">
        <f t="shared" si="65"/>
        <v>0.7767019192827318</v>
      </c>
      <c r="I40" s="96">
        <f t="shared" si="65"/>
        <v>0.75698367126982669</v>
      </c>
      <c r="J40" s="96">
        <f t="shared" si="65"/>
        <v>0.73416126119183112</v>
      </c>
      <c r="K40" s="96">
        <f t="shared" si="65"/>
        <v>0.77610364512949859</v>
      </c>
      <c r="L40" s="96">
        <f t="shared" si="65"/>
        <v>0.76405837664438414</v>
      </c>
      <c r="M40" s="96">
        <f t="shared" si="17"/>
        <v>0.80997987583365605</v>
      </c>
      <c r="N40" s="96">
        <f t="shared" si="17"/>
        <v>0.84067114571440404</v>
      </c>
      <c r="O40" s="96">
        <f t="shared" si="18"/>
        <v>0.90305935294585393</v>
      </c>
      <c r="P40" s="96">
        <f t="shared" si="18"/>
        <v>0.94528876811112339</v>
      </c>
      <c r="Q40" s="96">
        <f t="shared" si="19"/>
        <v>0.95807923893542357</v>
      </c>
      <c r="R40" s="96">
        <f t="shared" si="19"/>
        <v>0.96610525946826975</v>
      </c>
      <c r="S40" s="96">
        <f t="shared" si="20"/>
        <v>0.91677408477948541</v>
      </c>
      <c r="T40" s="96">
        <f t="shared" si="20"/>
        <v>0.88482549805972177</v>
      </c>
      <c r="U40" s="31">
        <f t="shared" si="21"/>
        <v>0.95250078598408083</v>
      </c>
      <c r="V40" s="31">
        <f t="shared" si="21"/>
        <v>1.1310883817942385</v>
      </c>
      <c r="W40" s="31">
        <f t="shared" si="22"/>
        <v>1.1498806937913628</v>
      </c>
      <c r="X40" s="31">
        <f t="shared" si="22"/>
        <v>1.2117831384270543</v>
      </c>
      <c r="Y40" s="31">
        <f t="shared" ref="Y40:AB40" si="66">Y11/Y$22*100</f>
        <v>1.2691393348596931</v>
      </c>
      <c r="Z40" s="114">
        <f t="shared" si="66"/>
        <v>1.3290179162301965</v>
      </c>
      <c r="AA40" s="114">
        <f t="shared" si="66"/>
        <v>1.3463521560017717</v>
      </c>
      <c r="AB40" s="114">
        <f t="shared" si="66"/>
        <v>1.4121939383378856</v>
      </c>
      <c r="AC40" s="114">
        <f t="shared" ref="AC40" si="67">AC11/AC$22*100</f>
        <v>1.6864885212738563</v>
      </c>
      <c r="AD40" s="114">
        <f t="shared" ref="AD40" si="68">AD11/AD$22*100</f>
        <v>1.7355804541542803</v>
      </c>
      <c r="AE40" s="114">
        <f t="shared" ref="AE40" si="69">AE11/AE$22*100</f>
        <v>1.8008407570969178</v>
      </c>
      <c r="AF40" s="114">
        <f t="shared" ref="AF40" si="70">AF11/AF$22*100</f>
        <v>1.8759637610093436</v>
      </c>
    </row>
    <row r="41" spans="1:32" ht="18" customHeight="1" x14ac:dyDescent="0.15">
      <c r="A41" s="14" t="s">
        <v>48</v>
      </c>
      <c r="B41" s="31">
        <f t="shared" si="28"/>
        <v>3.4102784242777138</v>
      </c>
      <c r="C41" s="31">
        <f t="shared" si="28"/>
        <v>3.6268916991202249</v>
      </c>
      <c r="D41" s="96">
        <f t="shared" ref="D41:L41" si="71">D12/D$22*100</f>
        <v>3.8474307190071033</v>
      </c>
      <c r="E41" s="96">
        <f t="shared" si="71"/>
        <v>3.6390412367031861</v>
      </c>
      <c r="F41" s="96">
        <f t="shared" si="71"/>
        <v>3.5162579291906049</v>
      </c>
      <c r="G41" s="96">
        <f t="shared" si="71"/>
        <v>3.6805664784885783</v>
      </c>
      <c r="H41" s="96">
        <f t="shared" si="71"/>
        <v>3.5798131275373088</v>
      </c>
      <c r="I41" s="96">
        <f t="shared" si="71"/>
        <v>3.5625150737446774</v>
      </c>
      <c r="J41" s="96">
        <f t="shared" si="71"/>
        <v>4.1086967824534071</v>
      </c>
      <c r="K41" s="96">
        <f t="shared" si="71"/>
        <v>4.3445272892711362</v>
      </c>
      <c r="L41" s="96">
        <f t="shared" si="71"/>
        <v>4.7044214457565499</v>
      </c>
      <c r="M41" s="96">
        <f t="shared" si="17"/>
        <v>4.7776323177796733</v>
      </c>
      <c r="N41" s="96">
        <f t="shared" si="17"/>
        <v>4.643232304538274</v>
      </c>
      <c r="O41" s="96">
        <f t="shared" si="18"/>
        <v>4.7404214631477437</v>
      </c>
      <c r="P41" s="96">
        <f t="shared" si="18"/>
        <v>4.9778974431117202</v>
      </c>
      <c r="Q41" s="96">
        <f t="shared" si="19"/>
        <v>4.9753897552634392</v>
      </c>
      <c r="R41" s="96">
        <f t="shared" si="19"/>
        <v>4.6724036273230967</v>
      </c>
      <c r="S41" s="96">
        <f t="shared" si="20"/>
        <v>4.3633383687320215</v>
      </c>
      <c r="T41" s="96">
        <f t="shared" si="20"/>
        <v>3.9928192554370869</v>
      </c>
      <c r="U41" s="31">
        <f t="shared" si="21"/>
        <v>3.9406782966309004</v>
      </c>
      <c r="V41" s="31">
        <f t="shared" si="21"/>
        <v>4.2558273689042023</v>
      </c>
      <c r="W41" s="31">
        <f t="shared" si="22"/>
        <v>4.3340942331319878</v>
      </c>
      <c r="X41" s="31">
        <f t="shared" si="22"/>
        <v>5.197997248737388</v>
      </c>
      <c r="Y41" s="31">
        <f t="shared" ref="Y41:AB41" si="72">Y12/Y$22*100</f>
        <v>5.2003521172938525</v>
      </c>
      <c r="Z41" s="114">
        <f t="shared" si="72"/>
        <v>5.7294329257862087</v>
      </c>
      <c r="AA41" s="114">
        <f t="shared" si="72"/>
        <v>5.3613910639715439</v>
      </c>
      <c r="AB41" s="114">
        <f t="shared" si="72"/>
        <v>5.3383207656745153</v>
      </c>
      <c r="AC41" s="114">
        <f t="shared" ref="AC41" si="73">AC12/AC$22*100</f>
        <v>5.0965416392149487</v>
      </c>
      <c r="AD41" s="114">
        <f t="shared" ref="AD41" si="74">AD12/AD$22*100</f>
        <v>4.7240154358342554</v>
      </c>
      <c r="AE41" s="114">
        <f t="shared" ref="AE41" si="75">AE12/AE$22*100</f>
        <v>4.7523244709871086</v>
      </c>
      <c r="AF41" s="114">
        <f t="shared" ref="AF41" si="76">AF12/AF$22*100</f>
        <v>4.838708064739051</v>
      </c>
    </row>
    <row r="42" spans="1:32" ht="18" customHeight="1" x14ac:dyDescent="0.15">
      <c r="A42" s="14" t="s">
        <v>49</v>
      </c>
      <c r="B42" s="31">
        <f t="shared" si="28"/>
        <v>0</v>
      </c>
      <c r="C42" s="31">
        <f t="shared" si="28"/>
        <v>0</v>
      </c>
      <c r="D42" s="96">
        <f t="shared" ref="D42:L42" si="77">D13/D$22*100</f>
        <v>0</v>
      </c>
      <c r="E42" s="96">
        <f t="shared" si="77"/>
        <v>0</v>
      </c>
      <c r="F42" s="96">
        <f t="shared" si="77"/>
        <v>0</v>
      </c>
      <c r="G42" s="96">
        <f t="shared" si="77"/>
        <v>0</v>
      </c>
      <c r="H42" s="96">
        <f t="shared" si="77"/>
        <v>0</v>
      </c>
      <c r="I42" s="96">
        <f t="shared" si="77"/>
        <v>0</v>
      </c>
      <c r="J42" s="96">
        <f t="shared" si="77"/>
        <v>0</v>
      </c>
      <c r="K42" s="96">
        <f t="shared" si="77"/>
        <v>0</v>
      </c>
      <c r="L42" s="96">
        <f t="shared" si="77"/>
        <v>0</v>
      </c>
      <c r="M42" s="96">
        <f t="shared" si="17"/>
        <v>0</v>
      </c>
      <c r="N42" s="96">
        <f t="shared" si="17"/>
        <v>0</v>
      </c>
      <c r="O42" s="96">
        <f t="shared" si="18"/>
        <v>1.6361401098766252E-5</v>
      </c>
      <c r="P42" s="96">
        <f t="shared" si="18"/>
        <v>8.2606308329863175E-6</v>
      </c>
      <c r="Q42" s="96">
        <f t="shared" si="19"/>
        <v>8.091748779036026E-6</v>
      </c>
      <c r="R42" s="96">
        <f t="shared" si="19"/>
        <v>7.8239816931346752E-6</v>
      </c>
      <c r="S42" s="96">
        <f t="shared" si="20"/>
        <v>7.1346507656229416E-6</v>
      </c>
      <c r="T42" s="96">
        <f t="shared" si="20"/>
        <v>6.5474729766147831E-6</v>
      </c>
      <c r="U42" s="31">
        <f t="shared" si="21"/>
        <v>6.7830341393499758E-6</v>
      </c>
      <c r="V42" s="31">
        <f t="shared" si="21"/>
        <v>7.805992973045125E-6</v>
      </c>
      <c r="W42" s="31">
        <f t="shared" si="22"/>
        <v>7.7413755077277897E-6</v>
      </c>
      <c r="X42" s="31">
        <f t="shared" si="22"/>
        <v>7.9507068893988296E-6</v>
      </c>
      <c r="Y42" s="31">
        <f t="shared" ref="Y42:AB42" si="78">Y13/Y$22*100</f>
        <v>0</v>
      </c>
      <c r="Z42" s="114">
        <f t="shared" si="78"/>
        <v>8.2004733641244698E-6</v>
      </c>
      <c r="AA42" s="114">
        <f t="shared" si="78"/>
        <v>7.9581047168800789E-6</v>
      </c>
      <c r="AB42" s="114">
        <f t="shared" si="78"/>
        <v>8.0225073046934626E-6</v>
      </c>
      <c r="AC42" s="114">
        <f t="shared" ref="AC42" si="79">AC13/AC$22*100</f>
        <v>7.8818187485926015E-6</v>
      </c>
      <c r="AD42" s="114">
        <f t="shared" ref="AD42" si="80">AD13/AD$22*100</f>
        <v>7.6995920987093874E-6</v>
      </c>
      <c r="AE42" s="114">
        <f t="shared" ref="AE42" si="81">AE13/AE$22*100</f>
        <v>7.6950127852637433E-6</v>
      </c>
      <c r="AF42" s="114">
        <f t="shared" ref="AF42" si="82">AF13/AF$22*100</f>
        <v>7.6912445256605686E-6</v>
      </c>
    </row>
    <row r="43" spans="1:32" ht="18" customHeight="1" x14ac:dyDescent="0.15">
      <c r="A43" s="14" t="s">
        <v>50</v>
      </c>
      <c r="B43" s="31">
        <f t="shared" si="28"/>
        <v>9.2295214273498349E-2</v>
      </c>
      <c r="C43" s="31">
        <f t="shared" si="28"/>
        <v>0.18015855346172877</v>
      </c>
      <c r="D43" s="96">
        <f t="shared" ref="D43:L43" si="83">D14/D$22*100</f>
        <v>0.18723921645406735</v>
      </c>
      <c r="E43" s="96">
        <f t="shared" si="83"/>
        <v>0.15666034432448206</v>
      </c>
      <c r="F43" s="96">
        <f t="shared" si="83"/>
        <v>0.14983862032733675</v>
      </c>
      <c r="G43" s="96">
        <f t="shared" si="83"/>
        <v>0.10139170567283713</v>
      </c>
      <c r="H43" s="96">
        <f t="shared" si="83"/>
        <v>0.10467550028660379</v>
      </c>
      <c r="I43" s="96">
        <f t="shared" si="83"/>
        <v>7.4693255875046813E-2</v>
      </c>
      <c r="J43" s="96">
        <f t="shared" si="83"/>
        <v>7.5363830155193143E-2</v>
      </c>
      <c r="K43" s="96">
        <f t="shared" si="83"/>
        <v>5.1168106911244564E-2</v>
      </c>
      <c r="L43" s="96">
        <f t="shared" si="83"/>
        <v>8.0662054809292963E-2</v>
      </c>
      <c r="M43" s="96">
        <f t="shared" si="17"/>
        <v>4.3376646621698142E-2</v>
      </c>
      <c r="N43" s="96">
        <f t="shared" si="17"/>
        <v>2.6176150120537842E-2</v>
      </c>
      <c r="O43" s="96">
        <f t="shared" si="18"/>
        <v>2.0860786400926971E-2</v>
      </c>
      <c r="P43" s="96">
        <f t="shared" si="18"/>
        <v>4.1716185706580904E-3</v>
      </c>
      <c r="Q43" s="96">
        <f t="shared" si="19"/>
        <v>8.091748779036026E-6</v>
      </c>
      <c r="R43" s="96">
        <f t="shared" si="19"/>
        <v>7.8239816931346752E-6</v>
      </c>
      <c r="S43" s="96">
        <f t="shared" si="20"/>
        <v>7.1346507656229416E-6</v>
      </c>
      <c r="T43" s="96">
        <f t="shared" si="20"/>
        <v>6.5474729766147831E-6</v>
      </c>
      <c r="U43" s="31">
        <f t="shared" si="21"/>
        <v>6.7830341393499758E-6</v>
      </c>
      <c r="V43" s="31">
        <f t="shared" si="21"/>
        <v>7.805992973045125E-6</v>
      </c>
      <c r="W43" s="31">
        <f t="shared" si="22"/>
        <v>7.7413755077277897E-6</v>
      </c>
      <c r="X43" s="31">
        <f t="shared" si="22"/>
        <v>7.9507068893988296E-6</v>
      </c>
      <c r="Y43" s="31">
        <f t="shared" ref="Y43:AB43" si="84">Y14/Y$22*100</f>
        <v>1.5551253482841244E-2</v>
      </c>
      <c r="Z43" s="114">
        <f t="shared" si="84"/>
        <v>8.2004733641244698E-6</v>
      </c>
      <c r="AA43" s="114">
        <f t="shared" si="84"/>
        <v>7.9581047168800789E-6</v>
      </c>
      <c r="AB43" s="114">
        <f t="shared" si="84"/>
        <v>8.0225073046934626E-6</v>
      </c>
      <c r="AC43" s="114">
        <f t="shared" ref="AC43" si="85">AC14/AC$22*100</f>
        <v>7.8818187485926015E-6</v>
      </c>
      <c r="AD43" s="114">
        <f t="shared" ref="AD43" si="86">AD14/AD$22*100</f>
        <v>7.6995920987093874E-6</v>
      </c>
      <c r="AE43" s="114">
        <f t="shared" ref="AE43" si="87">AE14/AE$22*100</f>
        <v>7.6950127852637433E-6</v>
      </c>
      <c r="AF43" s="114">
        <f t="shared" ref="AF43" si="88">AF14/AF$22*100</f>
        <v>7.6912445256605686E-6</v>
      </c>
    </row>
    <row r="44" spans="1:32" ht="18" customHeight="1" x14ac:dyDescent="0.15">
      <c r="A44" s="14" t="s">
        <v>51</v>
      </c>
      <c r="B44" s="31">
        <f t="shared" si="28"/>
        <v>0</v>
      </c>
      <c r="C44" s="31">
        <f t="shared" si="28"/>
        <v>0</v>
      </c>
      <c r="D44" s="96">
        <f t="shared" ref="D44:L44" si="89">D15/D$22*100</f>
        <v>0</v>
      </c>
      <c r="E44" s="96">
        <f t="shared" si="89"/>
        <v>0</v>
      </c>
      <c r="F44" s="96">
        <f t="shared" si="89"/>
        <v>0</v>
      </c>
      <c r="G44" s="96">
        <f t="shared" si="89"/>
        <v>0</v>
      </c>
      <c r="H44" s="96">
        <f t="shared" si="89"/>
        <v>0</v>
      </c>
      <c r="I44" s="96">
        <f t="shared" si="89"/>
        <v>0</v>
      </c>
      <c r="J44" s="96">
        <f t="shared" si="89"/>
        <v>0</v>
      </c>
      <c r="K44" s="96">
        <f t="shared" si="89"/>
        <v>0</v>
      </c>
      <c r="L44" s="96">
        <f t="shared" si="89"/>
        <v>0</v>
      </c>
      <c r="M44" s="96">
        <f t="shared" si="17"/>
        <v>0</v>
      </c>
      <c r="N44" s="96">
        <f t="shared" si="17"/>
        <v>0</v>
      </c>
      <c r="O44" s="96">
        <f t="shared" si="18"/>
        <v>1.6361401098766252E-5</v>
      </c>
      <c r="P44" s="96">
        <f t="shared" si="18"/>
        <v>1.6521261665972635E-5</v>
      </c>
      <c r="Q44" s="96">
        <f t="shared" si="19"/>
        <v>1.6183497558072052E-5</v>
      </c>
      <c r="R44" s="96">
        <f t="shared" si="19"/>
        <v>1.564796338626935E-5</v>
      </c>
      <c r="S44" s="96">
        <f t="shared" si="20"/>
        <v>1.4269301531245883E-5</v>
      </c>
      <c r="T44" s="96">
        <f t="shared" si="20"/>
        <v>1.3094945953229566E-5</v>
      </c>
      <c r="U44" s="31">
        <f t="shared" si="21"/>
        <v>1.3566068278699952E-5</v>
      </c>
      <c r="V44" s="31">
        <f t="shared" si="21"/>
        <v>1.561198594609025E-5</v>
      </c>
      <c r="W44" s="31">
        <f t="shared" si="22"/>
        <v>1.5482751015455579E-5</v>
      </c>
      <c r="X44" s="31">
        <f t="shared" si="22"/>
        <v>1.5901413778797659E-5</v>
      </c>
      <c r="Y44" s="31">
        <f t="shared" ref="Y44:AB44" si="90">Y15/Y$22*100</f>
        <v>1.6190789675003897E-5</v>
      </c>
      <c r="Z44" s="114">
        <f t="shared" si="90"/>
        <v>1.640094672824894E-5</v>
      </c>
      <c r="AA44" s="114">
        <f t="shared" si="90"/>
        <v>1.5916209433760158E-5</v>
      </c>
      <c r="AB44" s="114">
        <f t="shared" si="90"/>
        <v>1.6045014609386925E-5</v>
      </c>
      <c r="AC44" s="114">
        <f t="shared" ref="AC44" si="91">AC15/AC$22*100</f>
        <v>1.5763637497185203E-5</v>
      </c>
      <c r="AD44" s="114">
        <f t="shared" ref="AD44" si="92">AD15/AD$22*100</f>
        <v>1.5399184197418775E-5</v>
      </c>
      <c r="AE44" s="114">
        <f t="shared" ref="AE44" si="93">AE15/AE$22*100</f>
        <v>1.5390025570527487E-5</v>
      </c>
      <c r="AF44" s="114">
        <f t="shared" ref="AF44" si="94">AF15/AF$22*100</f>
        <v>1.5382489051321137E-5</v>
      </c>
    </row>
    <row r="45" spans="1:32" ht="18" customHeight="1" x14ac:dyDescent="0.15">
      <c r="A45" s="14" t="s">
        <v>52</v>
      </c>
      <c r="B45" s="31">
        <f t="shared" si="28"/>
        <v>1.561834533258823</v>
      </c>
      <c r="C45" s="31">
        <f t="shared" si="28"/>
        <v>0</v>
      </c>
      <c r="D45" s="96">
        <f t="shared" ref="D45:L45" si="95">D16/D$22*100</f>
        <v>0</v>
      </c>
      <c r="E45" s="96">
        <f t="shared" si="95"/>
        <v>0</v>
      </c>
      <c r="F45" s="96">
        <f t="shared" si="95"/>
        <v>0</v>
      </c>
      <c r="G45" s="96">
        <f t="shared" si="95"/>
        <v>0</v>
      </c>
      <c r="H45" s="96">
        <f t="shared" si="95"/>
        <v>0</v>
      </c>
      <c r="I45" s="96">
        <f t="shared" si="95"/>
        <v>0</v>
      </c>
      <c r="J45" s="96">
        <f t="shared" si="95"/>
        <v>0</v>
      </c>
      <c r="K45" s="96">
        <f t="shared" si="95"/>
        <v>0</v>
      </c>
      <c r="L45" s="96">
        <f t="shared" si="95"/>
        <v>0</v>
      </c>
      <c r="M45" s="96">
        <f t="shared" si="17"/>
        <v>0</v>
      </c>
      <c r="N45" s="96">
        <f t="shared" si="17"/>
        <v>0</v>
      </c>
      <c r="O45" s="96">
        <f t="shared" si="18"/>
        <v>1.6361401098766252E-5</v>
      </c>
      <c r="P45" s="96">
        <f t="shared" si="18"/>
        <v>1.6521261665972635E-5</v>
      </c>
      <c r="Q45" s="96">
        <f t="shared" si="19"/>
        <v>1.6183497558072052E-5</v>
      </c>
      <c r="R45" s="96">
        <f t="shared" si="19"/>
        <v>1.564796338626935E-5</v>
      </c>
      <c r="S45" s="96">
        <f t="shared" si="20"/>
        <v>1.4269301531245883E-5</v>
      </c>
      <c r="T45" s="96">
        <f t="shared" si="20"/>
        <v>1.3094945953229566E-5</v>
      </c>
      <c r="U45" s="31">
        <f t="shared" si="21"/>
        <v>1.3566068278699952E-5</v>
      </c>
      <c r="V45" s="31">
        <f t="shared" si="21"/>
        <v>1.561198594609025E-5</v>
      </c>
      <c r="W45" s="31">
        <f t="shared" si="22"/>
        <v>1.5482751015455579E-5</v>
      </c>
      <c r="X45" s="31">
        <f t="shared" si="22"/>
        <v>1.5901413778797659E-5</v>
      </c>
      <c r="Y45" s="31">
        <f t="shared" ref="Y45:AB45" si="96">Y16/Y$22*100</f>
        <v>1.6190789675003897E-5</v>
      </c>
      <c r="Z45" s="114">
        <f t="shared" si="96"/>
        <v>1.640094672824894E-5</v>
      </c>
      <c r="AA45" s="114">
        <f t="shared" si="96"/>
        <v>1.5916209433760158E-5</v>
      </c>
      <c r="AB45" s="114">
        <f t="shared" si="96"/>
        <v>1.6045014609386925E-5</v>
      </c>
      <c r="AC45" s="114">
        <f t="shared" ref="AC45" si="97">AC16/AC$22*100</f>
        <v>1.5763637497185203E-5</v>
      </c>
      <c r="AD45" s="114">
        <f t="shared" ref="AD45" si="98">AD16/AD$22*100</f>
        <v>1.5399184197418775E-5</v>
      </c>
      <c r="AE45" s="114">
        <f t="shared" ref="AE45" si="99">AE16/AE$22*100</f>
        <v>1.5390025570527487E-5</v>
      </c>
      <c r="AF45" s="114">
        <f t="shared" ref="AF45" si="100">AF16/AF$22*100</f>
        <v>1.5382489051321137E-5</v>
      </c>
    </row>
    <row r="46" spans="1:32" ht="18" customHeight="1" x14ac:dyDescent="0.15">
      <c r="A46" s="14" t="s">
        <v>53</v>
      </c>
      <c r="B46" s="31">
        <f t="shared" si="28"/>
        <v>5.8009738586503605</v>
      </c>
      <c r="C46" s="31">
        <f t="shared" si="28"/>
        <v>5.7724422019458519</v>
      </c>
      <c r="D46" s="96">
        <f t="shared" ref="D46:L46" si="101">D17/D$22*100</f>
        <v>5.4979130222587314</v>
      </c>
      <c r="E46" s="96">
        <f t="shared" si="101"/>
        <v>5.5126568427195801</v>
      </c>
      <c r="F46" s="96">
        <f t="shared" si="101"/>
        <v>5.7485656585096887</v>
      </c>
      <c r="G46" s="96">
        <f t="shared" si="101"/>
        <v>6.0529621673175926</v>
      </c>
      <c r="H46" s="96">
        <f t="shared" si="101"/>
        <v>6.1877619617644823</v>
      </c>
      <c r="I46" s="96">
        <f t="shared" si="101"/>
        <v>6.229108754830909</v>
      </c>
      <c r="J46" s="96">
        <f t="shared" si="101"/>
        <v>5.7909127548802299</v>
      </c>
      <c r="K46" s="96">
        <f t="shared" si="101"/>
        <v>6.2403635328066285</v>
      </c>
      <c r="L46" s="96">
        <f t="shared" si="101"/>
        <v>6.4195359592246035</v>
      </c>
      <c r="M46" s="96">
        <f t="shared" si="17"/>
        <v>6.3180061790140032</v>
      </c>
      <c r="N46" s="96">
        <f t="shared" si="17"/>
        <v>6.5482919467854073</v>
      </c>
      <c r="O46" s="96">
        <f t="shared" si="18"/>
        <v>6.795896102485198</v>
      </c>
      <c r="P46" s="96">
        <f t="shared" si="18"/>
        <v>6.553645817027193</v>
      </c>
      <c r="Q46" s="96">
        <f t="shared" si="19"/>
        <v>6.4280933218149983</v>
      </c>
      <c r="R46" s="96">
        <f t="shared" si="19"/>
        <v>6.1930570612373659</v>
      </c>
      <c r="S46" s="96">
        <f t="shared" si="20"/>
        <v>5.2948169687394557</v>
      </c>
      <c r="T46" s="96">
        <f t="shared" si="20"/>
        <v>4.9201051157501556</v>
      </c>
      <c r="U46" s="31">
        <f t="shared" si="21"/>
        <v>4.9573940668122081</v>
      </c>
      <c r="V46" s="31">
        <f t="shared" si="21"/>
        <v>5.9002768785707538</v>
      </c>
      <c r="W46" s="31">
        <f t="shared" si="22"/>
        <v>5.9410334782751066</v>
      </c>
      <c r="X46" s="31">
        <f t="shared" si="22"/>
        <v>6.1418813185261492</v>
      </c>
      <c r="Y46" s="31">
        <f t="shared" ref="Y46:AB46" si="102">Y17/Y$22*100</f>
        <v>5.7035618603929725</v>
      </c>
      <c r="Z46" s="114">
        <f t="shared" si="102"/>
        <v>5.7330083321729663</v>
      </c>
      <c r="AA46" s="114">
        <f t="shared" si="102"/>
        <v>5.6553952846319611</v>
      </c>
      <c r="AB46" s="114">
        <f t="shared" si="102"/>
        <v>5.5959716102720503</v>
      </c>
      <c r="AC46" s="114">
        <f t="shared" ref="AC46" si="103">AC17/AC$22*100</f>
        <v>5.6053997394428361</v>
      </c>
      <c r="AD46" s="114">
        <f t="shared" ref="AD46" si="104">AD17/AD$22*100</f>
        <v>5.5786316608305038</v>
      </c>
      <c r="AE46" s="114">
        <f t="shared" ref="AE46" si="105">AE17/AE$22*100</f>
        <v>5.4793877540027536</v>
      </c>
      <c r="AF46" s="114">
        <f t="shared" ref="AF46" si="106">AF17/AF$22*100</f>
        <v>5.5553782296401035</v>
      </c>
    </row>
    <row r="47" spans="1:32" ht="18" customHeight="1" x14ac:dyDescent="0.15">
      <c r="A47" s="14" t="s">
        <v>54</v>
      </c>
      <c r="B47" s="31">
        <f t="shared" si="28"/>
        <v>0</v>
      </c>
      <c r="C47" s="31">
        <f t="shared" si="28"/>
        <v>0</v>
      </c>
      <c r="D47" s="96">
        <f t="shared" ref="D47:L47" si="107">D18/D$22*100</f>
        <v>0</v>
      </c>
      <c r="E47" s="96">
        <f t="shared" si="107"/>
        <v>0</v>
      </c>
      <c r="F47" s="96">
        <f t="shared" si="107"/>
        <v>0</v>
      </c>
      <c r="G47" s="96">
        <f t="shared" si="107"/>
        <v>0</v>
      </c>
      <c r="H47" s="96">
        <f t="shared" si="107"/>
        <v>0</v>
      </c>
      <c r="I47" s="96">
        <f t="shared" si="107"/>
        <v>0</v>
      </c>
      <c r="J47" s="96">
        <f t="shared" si="107"/>
        <v>0</v>
      </c>
      <c r="K47" s="96">
        <f t="shared" si="107"/>
        <v>0</v>
      </c>
      <c r="L47" s="96">
        <f t="shared" si="107"/>
        <v>0</v>
      </c>
      <c r="M47" s="96">
        <f t="shared" si="17"/>
        <v>1.2497416171086302E-2</v>
      </c>
      <c r="N47" s="96">
        <f t="shared" si="17"/>
        <v>1.5853049755204671E-2</v>
      </c>
      <c r="O47" s="96">
        <f t="shared" si="18"/>
        <v>1.9044670878963915E-2</v>
      </c>
      <c r="P47" s="96">
        <f t="shared" si="18"/>
        <v>1.8999450915868531E-2</v>
      </c>
      <c r="Q47" s="96">
        <f t="shared" si="19"/>
        <v>1.8627205689340932E-2</v>
      </c>
      <c r="R47" s="96">
        <f t="shared" si="19"/>
        <v>1.8887091807227106E-2</v>
      </c>
      <c r="S47" s="96">
        <f t="shared" si="20"/>
        <v>1.3819818533011638E-2</v>
      </c>
      <c r="T47" s="96">
        <f t="shared" si="20"/>
        <v>2.2372715161092717E-2</v>
      </c>
      <c r="U47" s="31">
        <f t="shared" si="21"/>
        <v>2.4934433496250508E-2</v>
      </c>
      <c r="V47" s="31">
        <f t="shared" si="21"/>
        <v>2.6618436038083875E-2</v>
      </c>
      <c r="W47" s="31">
        <f t="shared" si="22"/>
        <v>2.7892175954343224E-2</v>
      </c>
      <c r="X47" s="31">
        <f t="shared" si="22"/>
        <v>2.7016502010177225E-2</v>
      </c>
      <c r="Y47" s="31">
        <f t="shared" ref="Y47:AB47" si="108">Y18/Y$22*100</f>
        <v>2.690909243985648E-2</v>
      </c>
      <c r="Z47" s="114">
        <f t="shared" si="108"/>
        <v>2.9013274762272379E-2</v>
      </c>
      <c r="AA47" s="114">
        <f t="shared" si="108"/>
        <v>4.6395750499410859E-2</v>
      </c>
      <c r="AB47" s="114">
        <f t="shared" si="108"/>
        <v>4.2631603817141067E-2</v>
      </c>
      <c r="AC47" s="114">
        <f t="shared" ref="AC47" si="109">AC18/AC$22*100</f>
        <v>4.0859348392704053E-2</v>
      </c>
      <c r="AD47" s="114">
        <f t="shared" ref="AD47" si="110">AD18/AD$22*100</f>
        <v>4.2001274898459708E-2</v>
      </c>
      <c r="AE47" s="114">
        <f t="shared" ref="AE47" si="111">AE18/AE$22*100</f>
        <v>3.8336553696183967E-2</v>
      </c>
      <c r="AF47" s="114">
        <f t="shared" ref="AF47" si="112">AF18/AF$22*100</f>
        <v>3.6964121190324696E-2</v>
      </c>
    </row>
    <row r="48" spans="1:32" ht="18" customHeight="1" x14ac:dyDescent="0.15">
      <c r="A48" s="14" t="s">
        <v>55</v>
      </c>
      <c r="B48" s="31">
        <f t="shared" si="28"/>
        <v>0</v>
      </c>
      <c r="C48" s="31">
        <f t="shared" si="28"/>
        <v>0</v>
      </c>
      <c r="D48" s="96">
        <f t="shared" ref="D48:L48" si="113">D19/D$22*100</f>
        <v>0</v>
      </c>
      <c r="E48" s="96">
        <f t="shared" si="113"/>
        <v>0</v>
      </c>
      <c r="F48" s="96">
        <f t="shared" si="113"/>
        <v>0</v>
      </c>
      <c r="G48" s="96">
        <f t="shared" si="113"/>
        <v>0</v>
      </c>
      <c r="H48" s="96">
        <f t="shared" si="113"/>
        <v>0</v>
      </c>
      <c r="I48" s="96">
        <f t="shared" si="113"/>
        <v>0</v>
      </c>
      <c r="J48" s="96">
        <f t="shared" si="113"/>
        <v>0</v>
      </c>
      <c r="K48" s="96">
        <f t="shared" si="113"/>
        <v>0</v>
      </c>
      <c r="L48" s="96">
        <f t="shared" si="113"/>
        <v>0</v>
      </c>
      <c r="M48" s="96">
        <f t="shared" si="17"/>
        <v>0</v>
      </c>
      <c r="N48" s="96">
        <f t="shared" si="17"/>
        <v>0</v>
      </c>
      <c r="O48" s="96">
        <f t="shared" si="18"/>
        <v>1.6361401098766252E-5</v>
      </c>
      <c r="P48" s="96">
        <f t="shared" si="18"/>
        <v>8.2606308329863175E-6</v>
      </c>
      <c r="Q48" s="96">
        <f t="shared" si="19"/>
        <v>8.091748779036026E-6</v>
      </c>
      <c r="R48" s="96">
        <f t="shared" si="19"/>
        <v>7.8239816931346752E-6</v>
      </c>
      <c r="S48" s="96">
        <f t="shared" si="20"/>
        <v>7.1346507656229416E-6</v>
      </c>
      <c r="T48" s="96">
        <f t="shared" si="20"/>
        <v>6.5474729766147831E-6</v>
      </c>
      <c r="U48" s="31">
        <f t="shared" si="21"/>
        <v>6.7830341393499758E-6</v>
      </c>
      <c r="V48" s="31">
        <f t="shared" si="21"/>
        <v>0</v>
      </c>
      <c r="W48" s="31">
        <f t="shared" si="22"/>
        <v>0</v>
      </c>
      <c r="X48" s="31">
        <f t="shared" si="22"/>
        <v>0</v>
      </c>
      <c r="Y48" s="31">
        <f t="shared" ref="Y48:AB48" si="114">Y19/Y$22*100</f>
        <v>0</v>
      </c>
      <c r="Z48" s="114">
        <f t="shared" si="114"/>
        <v>0</v>
      </c>
      <c r="AA48" s="114">
        <f t="shared" si="114"/>
        <v>0</v>
      </c>
      <c r="AB48" s="114">
        <f t="shared" si="114"/>
        <v>0</v>
      </c>
      <c r="AC48" s="114">
        <f t="shared" ref="AC48" si="115">AC19/AC$22*100</f>
        <v>0</v>
      </c>
      <c r="AD48" s="114">
        <f t="shared" ref="AD48" si="116">AD19/AD$22*100</f>
        <v>0</v>
      </c>
      <c r="AE48" s="114">
        <f t="shared" ref="AE48" si="117">AE19/AE$22*100</f>
        <v>0</v>
      </c>
      <c r="AF48" s="114">
        <f t="shared" ref="AF48" si="118">AF19/AF$22*100</f>
        <v>0</v>
      </c>
    </row>
    <row r="49" spans="1:32" ht="18" customHeight="1" x14ac:dyDescent="0.15">
      <c r="A49" s="14" t="s">
        <v>56</v>
      </c>
      <c r="B49" s="31">
        <f t="shared" si="28"/>
        <v>5.8009738586503605</v>
      </c>
      <c r="C49" s="31">
        <f t="shared" si="28"/>
        <v>5.7724422019458519</v>
      </c>
      <c r="D49" s="96">
        <f t="shared" ref="D49:L49" si="119">D20/D$22*100</f>
        <v>5.4979130222587314</v>
      </c>
      <c r="E49" s="96">
        <f t="shared" si="119"/>
        <v>5.5126568427195801</v>
      </c>
      <c r="F49" s="96">
        <f t="shared" si="119"/>
        <v>5.7485656585096887</v>
      </c>
      <c r="G49" s="96">
        <f t="shared" si="119"/>
        <v>6.0529621673175926</v>
      </c>
      <c r="H49" s="96">
        <f t="shared" si="119"/>
        <v>6.1877619617644823</v>
      </c>
      <c r="I49" s="96">
        <f t="shared" si="119"/>
        <v>6.229108754830909</v>
      </c>
      <c r="J49" s="96">
        <f t="shared" si="119"/>
        <v>5.7909127548802299</v>
      </c>
      <c r="K49" s="96">
        <f t="shared" si="119"/>
        <v>6.2403635328066285</v>
      </c>
      <c r="L49" s="96">
        <f t="shared" si="119"/>
        <v>6.4195359592246035</v>
      </c>
      <c r="M49" s="96">
        <f t="shared" si="17"/>
        <v>6.3055087628429165</v>
      </c>
      <c r="N49" s="96">
        <f t="shared" si="17"/>
        <v>6.532438897030203</v>
      </c>
      <c r="O49" s="96">
        <f t="shared" si="18"/>
        <v>6.7768187088040373</v>
      </c>
      <c r="P49" s="96">
        <f t="shared" si="18"/>
        <v>6.5346298448496585</v>
      </c>
      <c r="Q49" s="96">
        <f t="shared" si="19"/>
        <v>6.4094499326281005</v>
      </c>
      <c r="R49" s="96">
        <f t="shared" si="19"/>
        <v>6.1741543214667525</v>
      </c>
      <c r="S49" s="96">
        <f t="shared" si="20"/>
        <v>5.2809828809049133</v>
      </c>
      <c r="T49" s="96">
        <f t="shared" si="20"/>
        <v>4.8977193056431094</v>
      </c>
      <c r="U49" s="31">
        <f t="shared" si="21"/>
        <v>4.9324460672476791</v>
      </c>
      <c r="V49" s="31">
        <f t="shared" si="21"/>
        <v>5.873650636539697</v>
      </c>
      <c r="W49" s="31">
        <f t="shared" si="22"/>
        <v>5.9131335609452558</v>
      </c>
      <c r="X49" s="31">
        <f t="shared" si="22"/>
        <v>6.1148568658090827</v>
      </c>
      <c r="Y49" s="31">
        <f t="shared" ref="Y49:AB49" si="120">Y20/Y$22*100</f>
        <v>5.6766446725582798</v>
      </c>
      <c r="Z49" s="114">
        <f t="shared" si="120"/>
        <v>5.7039868569373295</v>
      </c>
      <c r="AA49" s="114">
        <f t="shared" si="120"/>
        <v>5.608991576027833</v>
      </c>
      <c r="AB49" s="114">
        <f t="shared" si="120"/>
        <v>5.5533319839476052</v>
      </c>
      <c r="AC49" s="114">
        <f t="shared" ref="AC49" si="121">AC20/AC$22*100</f>
        <v>5.5645325092313831</v>
      </c>
      <c r="AD49" s="114">
        <f t="shared" ref="AD49" si="122">AD20/AD$22*100</f>
        <v>5.5366226863399461</v>
      </c>
      <c r="AE49" s="114">
        <f t="shared" ref="AE49" si="123">AE20/AE$22*100</f>
        <v>5.4410435052937842</v>
      </c>
      <c r="AF49" s="114">
        <f t="shared" ref="AF49" si="124">AF20/AF$22*100</f>
        <v>5.5184064172052523</v>
      </c>
    </row>
    <row r="50" spans="1:32" ht="18" customHeight="1" x14ac:dyDescent="0.15">
      <c r="A50" s="14" t="s">
        <v>57</v>
      </c>
      <c r="B50" s="31">
        <f t="shared" si="28"/>
        <v>0</v>
      </c>
      <c r="C50" s="31">
        <f t="shared" si="28"/>
        <v>0</v>
      </c>
      <c r="D50" s="96">
        <f t="shared" ref="D50:L50" si="125">D21/D$22*100</f>
        <v>0</v>
      </c>
      <c r="E50" s="96">
        <f t="shared" si="125"/>
        <v>0</v>
      </c>
      <c r="F50" s="96">
        <f t="shared" si="125"/>
        <v>0</v>
      </c>
      <c r="G50" s="96">
        <f t="shared" si="125"/>
        <v>0</v>
      </c>
      <c r="H50" s="96">
        <f t="shared" si="125"/>
        <v>0</v>
      </c>
      <c r="I50" s="96">
        <f t="shared" si="125"/>
        <v>0</v>
      </c>
      <c r="J50" s="96">
        <f t="shared" si="125"/>
        <v>0</v>
      </c>
      <c r="K50" s="96">
        <f t="shared" si="125"/>
        <v>0</v>
      </c>
      <c r="L50" s="96">
        <f t="shared" si="125"/>
        <v>0</v>
      </c>
      <c r="M50" s="96">
        <f t="shared" si="17"/>
        <v>0</v>
      </c>
      <c r="N50" s="96">
        <f t="shared" si="17"/>
        <v>0</v>
      </c>
      <c r="O50" s="96">
        <f t="shared" si="18"/>
        <v>1.6361401098766252E-5</v>
      </c>
      <c r="P50" s="96">
        <f t="shared" si="18"/>
        <v>8.2606308329863175E-6</v>
      </c>
      <c r="Q50" s="96">
        <f t="shared" si="19"/>
        <v>8.091748779036026E-6</v>
      </c>
      <c r="R50" s="96">
        <f t="shared" si="19"/>
        <v>7.8239816931346752E-6</v>
      </c>
      <c r="S50" s="96">
        <f t="shared" si="20"/>
        <v>7.1346507656229416E-6</v>
      </c>
      <c r="T50" s="96">
        <f t="shared" si="20"/>
        <v>6.5474729766147831E-6</v>
      </c>
      <c r="U50" s="31">
        <f t="shared" si="21"/>
        <v>6.7830341393499758E-6</v>
      </c>
      <c r="V50" s="31">
        <f t="shared" si="21"/>
        <v>7.805992973045125E-6</v>
      </c>
      <c r="W50" s="31">
        <f t="shared" si="22"/>
        <v>7.7413755077277897E-6</v>
      </c>
      <c r="X50" s="31">
        <f t="shared" si="22"/>
        <v>7.9507068893988296E-6</v>
      </c>
      <c r="Y50" s="31">
        <f t="shared" ref="Y50:AB50" si="126">Y21/Y$22*100</f>
        <v>8.0953948375019486E-6</v>
      </c>
      <c r="Z50" s="114">
        <f t="shared" si="126"/>
        <v>8.2004733641244698E-6</v>
      </c>
      <c r="AA50" s="114">
        <f t="shared" si="126"/>
        <v>7.9581047168800789E-6</v>
      </c>
      <c r="AB50" s="114">
        <f t="shared" si="126"/>
        <v>8.0225073046934626E-6</v>
      </c>
      <c r="AC50" s="114">
        <f t="shared" ref="AC50" si="127">AC21/AC$22*100</f>
        <v>7.8818187485926015E-6</v>
      </c>
      <c r="AD50" s="114">
        <f t="shared" ref="AD50" si="128">AD21/AD$22*100</f>
        <v>7.6995920987093874E-6</v>
      </c>
      <c r="AE50" s="114">
        <f t="shared" ref="AE50" si="129">AE21/AE$22*100</f>
        <v>7.6950127852637433E-6</v>
      </c>
      <c r="AF50" s="114">
        <f t="shared" ref="AF50" si="130">AF21/AF$22*100</f>
        <v>7.6912445256605686E-6</v>
      </c>
    </row>
    <row r="51" spans="1:32" ht="18" customHeight="1" x14ac:dyDescent="0.15">
      <c r="A51" s="14" t="s">
        <v>58</v>
      </c>
      <c r="B51" s="32">
        <f>+B33+B38+B40+B41+B42+B43+B44+B45+B46</f>
        <v>100</v>
      </c>
      <c r="C51" s="32">
        <f>+C33+C38+C40+C41+C42+C43+C44+C45+C46</f>
        <v>99.999999999999986</v>
      </c>
      <c r="D51" s="97">
        <f t="shared" ref="D51:L51" si="131">+D33+D38+D40+D41+D42+D43+D44+D45+D46</f>
        <v>100</v>
      </c>
      <c r="E51" s="97">
        <f t="shared" si="131"/>
        <v>100</v>
      </c>
      <c r="F51" s="97">
        <f t="shared" si="131"/>
        <v>99.999999999999986</v>
      </c>
      <c r="G51" s="97">
        <f t="shared" si="131"/>
        <v>99.999999999999972</v>
      </c>
      <c r="H51" s="97">
        <f t="shared" si="131"/>
        <v>99.999999999999986</v>
      </c>
      <c r="I51" s="97">
        <f t="shared" si="131"/>
        <v>99.999999999999986</v>
      </c>
      <c r="J51" s="97">
        <f t="shared" si="131"/>
        <v>100</v>
      </c>
      <c r="K51" s="97">
        <f t="shared" si="131"/>
        <v>100.00000000000001</v>
      </c>
      <c r="L51" s="97">
        <f t="shared" si="131"/>
        <v>100</v>
      </c>
      <c r="M51" s="97">
        <f t="shared" ref="M51:R51" si="132">+M33+M38+M40+M41+M42+M43+M44+M45+M46</f>
        <v>100.00000000000001</v>
      </c>
      <c r="N51" s="97">
        <f t="shared" si="132"/>
        <v>100</v>
      </c>
      <c r="O51" s="97">
        <f t="shared" si="132"/>
        <v>100</v>
      </c>
      <c r="P51" s="97">
        <f t="shared" si="132"/>
        <v>100</v>
      </c>
      <c r="Q51" s="97">
        <f t="shared" si="132"/>
        <v>100.00000000000001</v>
      </c>
      <c r="R51" s="97">
        <f t="shared" si="132"/>
        <v>99.999999999999972</v>
      </c>
      <c r="S51" s="97">
        <f t="shared" ref="S51:X51" si="133">+S33+S38+S40+S41+S42+S43+S44+S45+S46</f>
        <v>100</v>
      </c>
      <c r="T51" s="97">
        <f t="shared" si="133"/>
        <v>100.00000000000001</v>
      </c>
      <c r="U51" s="32">
        <f t="shared" si="133"/>
        <v>100.00000000000001</v>
      </c>
      <c r="V51" s="32">
        <f t="shared" si="133"/>
        <v>100.00000000000001</v>
      </c>
      <c r="W51" s="32">
        <f t="shared" si="133"/>
        <v>99.999999999999986</v>
      </c>
      <c r="X51" s="32">
        <f t="shared" si="133"/>
        <v>99.999999999999986</v>
      </c>
      <c r="Y51" s="32">
        <f t="shared" ref="Y51:AB51" si="134">+Y33+Y38+Y40+Y41+Y42+Y43+Y44+Y45+Y46</f>
        <v>99.999999999999986</v>
      </c>
      <c r="Z51" s="32">
        <f t="shared" si="134"/>
        <v>100.00000000000001</v>
      </c>
      <c r="AA51" s="32">
        <f t="shared" si="134"/>
        <v>100</v>
      </c>
      <c r="AB51" s="32">
        <f t="shared" si="134"/>
        <v>99.999999999999957</v>
      </c>
      <c r="AC51" s="32">
        <f t="shared" ref="AC51" si="135">+AC33+AC38+AC40+AC41+AC42+AC43+AC44+AC45+AC46</f>
        <v>99.999999999999986</v>
      </c>
      <c r="AD51" s="32">
        <f t="shared" ref="AD51" si="136">+AD33+AD38+AD40+AD41+AD42+AD43+AD44+AD45+AD46</f>
        <v>100</v>
      </c>
      <c r="AE51" s="32">
        <f t="shared" ref="AE51" si="137">+AE33+AE38+AE40+AE41+AE42+AE43+AE44+AE45+AE46</f>
        <v>99.999999999999986</v>
      </c>
      <c r="AF51" s="32">
        <f t="shared" ref="AF51" si="138">+AF33+AF38+AF40+AF41+AF42+AF43+AF44+AF45+AF46</f>
        <v>99.999999999999986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T516"/>
  <sheetViews>
    <sheetView workbookViewId="0">
      <selection activeCell="B4" sqref="B4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5" width="8.6640625" style="13" customWidth="1"/>
    <col min="16" max="16384" width="9" style="13"/>
  </cols>
  <sheetData>
    <row r="1" spans="1:20" ht="18" customHeight="1" x14ac:dyDescent="0.2">
      <c r="A1" s="30" t="s">
        <v>97</v>
      </c>
      <c r="L1" s="71" t="str">
        <f>[1]財政指標!$M$1</f>
        <v>真岡市</v>
      </c>
      <c r="S1" s="71" t="str">
        <f>[1]財政指標!$M$1</f>
        <v>真岡市</v>
      </c>
    </row>
    <row r="2" spans="1:20" ht="18" customHeight="1" x14ac:dyDescent="0.15">
      <c r="M2" s="22" t="s">
        <v>169</v>
      </c>
      <c r="T2" s="22" t="s">
        <v>169</v>
      </c>
    </row>
    <row r="3" spans="1:20" ht="18" customHeight="1" x14ac:dyDescent="0.15">
      <c r="A3" s="7"/>
      <c r="B3" s="7" t="s">
        <v>10</v>
      </c>
      <c r="C3" s="7" t="s">
        <v>340</v>
      </c>
      <c r="D3" s="7" t="s">
        <v>341</v>
      </c>
      <c r="E3" s="7" t="s">
        <v>342</v>
      </c>
      <c r="F3" s="7" t="s">
        <v>343</v>
      </c>
      <c r="G3" s="7" t="s">
        <v>344</v>
      </c>
      <c r="H3" s="7" t="s">
        <v>345</v>
      </c>
      <c r="I3" s="7" t="s">
        <v>346</v>
      </c>
      <c r="J3" s="8" t="s">
        <v>347</v>
      </c>
      <c r="K3" s="8" t="s">
        <v>348</v>
      </c>
      <c r="L3" s="7" t="s">
        <v>349</v>
      </c>
      <c r="M3" s="7" t="s">
        <v>350</v>
      </c>
      <c r="N3" s="7" t="s">
        <v>351</v>
      </c>
      <c r="O3" s="2" t="s">
        <v>352</v>
      </c>
      <c r="P3" s="2" t="s">
        <v>353</v>
      </c>
      <c r="Q3" s="2" t="s">
        <v>354</v>
      </c>
      <c r="R3" s="2" t="s">
        <v>355</v>
      </c>
      <c r="S3" s="2" t="s">
        <v>356</v>
      </c>
      <c r="T3" s="2" t="s">
        <v>357</v>
      </c>
    </row>
    <row r="4" spans="1:20" ht="18" customHeight="1" x14ac:dyDescent="0.15">
      <c r="A4" s="14" t="s">
        <v>40</v>
      </c>
      <c r="B4" s="16">
        <f t="shared" ref="B4:P4" si="0">SUM(B5:B8)</f>
        <v>3950542</v>
      </c>
      <c r="C4" s="16">
        <f t="shared" si="0"/>
        <v>4196014</v>
      </c>
      <c r="D4" s="16">
        <f t="shared" si="0"/>
        <v>4159325</v>
      </c>
      <c r="E4" s="16">
        <f t="shared" si="0"/>
        <v>4342850</v>
      </c>
      <c r="F4" s="16">
        <f t="shared" si="0"/>
        <v>4059967</v>
      </c>
      <c r="G4" s="16">
        <f t="shared" si="0"/>
        <v>3486814</v>
      </c>
      <c r="H4" s="16">
        <f t="shared" si="0"/>
        <v>3756119</v>
      </c>
      <c r="I4" s="16">
        <f t="shared" si="0"/>
        <v>3958215</v>
      </c>
      <c r="J4" s="16">
        <f t="shared" si="0"/>
        <v>4728886</v>
      </c>
      <c r="K4" s="16">
        <f t="shared" si="0"/>
        <v>4114342</v>
      </c>
      <c r="L4" s="16">
        <f t="shared" si="0"/>
        <v>3791744</v>
      </c>
      <c r="M4" s="16">
        <f t="shared" si="0"/>
        <v>3757728</v>
      </c>
      <c r="N4" s="16">
        <f t="shared" si="0"/>
        <v>3677031</v>
      </c>
      <c r="O4" s="16">
        <f t="shared" si="0"/>
        <v>3420604</v>
      </c>
      <c r="P4" s="16">
        <f t="shared" si="0"/>
        <v>3660951</v>
      </c>
      <c r="Q4" s="16">
        <f>SUM(Q5:Q8)</f>
        <v>3919787</v>
      </c>
      <c r="R4" s="16">
        <f>SUM(R5:R8)</f>
        <v>4263928</v>
      </c>
      <c r="S4" s="16">
        <f>SUM(S5:S8)</f>
        <v>5605568</v>
      </c>
      <c r="T4" s="16">
        <f>SUM(T5:T8)</f>
        <v>6481061</v>
      </c>
    </row>
    <row r="5" spans="1:20" ht="18" customHeight="1" x14ac:dyDescent="0.15">
      <c r="A5" s="14" t="s">
        <v>41</v>
      </c>
      <c r="B5" s="16">
        <v>38206</v>
      </c>
      <c r="C5" s="16">
        <v>37874</v>
      </c>
      <c r="D5" s="16">
        <v>39447</v>
      </c>
      <c r="E5" s="16">
        <v>41655</v>
      </c>
      <c r="F5" s="16">
        <v>53214</v>
      </c>
      <c r="G5" s="16">
        <v>43313</v>
      </c>
      <c r="H5" s="16">
        <v>43916</v>
      </c>
      <c r="I5" s="16">
        <v>55131</v>
      </c>
      <c r="J5" s="16">
        <v>56285</v>
      </c>
      <c r="K5" s="16">
        <v>56795</v>
      </c>
      <c r="L5" s="16">
        <v>57145</v>
      </c>
      <c r="M5" s="16">
        <v>57377</v>
      </c>
      <c r="N5" s="16">
        <v>57082</v>
      </c>
      <c r="O5" s="16">
        <v>57466</v>
      </c>
      <c r="P5" s="16">
        <v>56993</v>
      </c>
      <c r="Q5" s="16">
        <v>69559</v>
      </c>
      <c r="R5" s="16">
        <v>78310</v>
      </c>
      <c r="S5" s="16">
        <v>91242</v>
      </c>
      <c r="T5" s="16">
        <v>91925</v>
      </c>
    </row>
    <row r="6" spans="1:20" ht="18" customHeight="1" x14ac:dyDescent="0.15">
      <c r="A6" s="14" t="s">
        <v>42</v>
      </c>
      <c r="B6" s="17">
        <v>2110610</v>
      </c>
      <c r="C6" s="17">
        <v>2314978</v>
      </c>
      <c r="D6" s="17">
        <v>2451202</v>
      </c>
      <c r="E6" s="17">
        <v>2763724</v>
      </c>
      <c r="F6" s="17">
        <v>2797236</v>
      </c>
      <c r="G6" s="17">
        <v>2382498</v>
      </c>
      <c r="H6" s="17">
        <v>2403330</v>
      </c>
      <c r="I6" s="17">
        <v>2390565</v>
      </c>
      <c r="J6" s="17">
        <v>2657342</v>
      </c>
      <c r="K6" s="17">
        <v>2383056</v>
      </c>
      <c r="L6" s="17">
        <v>2310187</v>
      </c>
      <c r="M6" s="17">
        <v>2246897</v>
      </c>
      <c r="N6" s="17">
        <v>2260308</v>
      </c>
      <c r="O6" s="17">
        <v>2217730</v>
      </c>
      <c r="P6" s="17">
        <v>2100971</v>
      </c>
      <c r="Q6" s="17">
        <v>2059742</v>
      </c>
      <c r="R6" s="17">
        <v>2174740</v>
      </c>
      <c r="S6" s="17">
        <v>2416733</v>
      </c>
      <c r="T6" s="17">
        <v>3155919</v>
      </c>
    </row>
    <row r="7" spans="1:20" ht="18" customHeight="1" x14ac:dyDescent="0.15">
      <c r="A7" s="14" t="s">
        <v>43</v>
      </c>
      <c r="B7" s="17">
        <v>162930</v>
      </c>
      <c r="C7" s="17">
        <v>167413</v>
      </c>
      <c r="D7" s="17">
        <v>171280</v>
      </c>
      <c r="E7" s="17">
        <v>181435</v>
      </c>
      <c r="F7" s="17">
        <v>189299</v>
      </c>
      <c r="G7" s="17">
        <v>200952</v>
      </c>
      <c r="H7" s="17">
        <v>206554</v>
      </c>
      <c r="I7" s="17">
        <v>219766</v>
      </c>
      <c r="J7" s="17">
        <v>220853</v>
      </c>
      <c r="K7" s="17">
        <v>222591</v>
      </c>
      <c r="L7" s="17">
        <v>224191</v>
      </c>
      <c r="M7" s="17">
        <v>231593</v>
      </c>
      <c r="N7" s="17">
        <v>235963</v>
      </c>
      <c r="O7" s="17">
        <v>219082</v>
      </c>
      <c r="P7" s="17">
        <v>226656</v>
      </c>
      <c r="Q7" s="17">
        <v>239934</v>
      </c>
      <c r="R7" s="17">
        <v>249393</v>
      </c>
      <c r="S7" s="17">
        <v>262076</v>
      </c>
      <c r="T7" s="17">
        <v>254333</v>
      </c>
    </row>
    <row r="8" spans="1:20" ht="18" customHeight="1" x14ac:dyDescent="0.15">
      <c r="A8" s="14" t="s">
        <v>44</v>
      </c>
      <c r="B8" s="17">
        <v>1638796</v>
      </c>
      <c r="C8" s="17">
        <v>1675749</v>
      </c>
      <c r="D8" s="17">
        <v>1497396</v>
      </c>
      <c r="E8" s="17">
        <v>1356036</v>
      </c>
      <c r="F8" s="17">
        <v>1020218</v>
      </c>
      <c r="G8" s="17">
        <v>860051</v>
      </c>
      <c r="H8" s="17">
        <v>1102319</v>
      </c>
      <c r="I8" s="17">
        <v>1292753</v>
      </c>
      <c r="J8" s="17">
        <v>1794406</v>
      </c>
      <c r="K8" s="17">
        <v>1451900</v>
      </c>
      <c r="L8" s="17">
        <v>1200221</v>
      </c>
      <c r="M8" s="17">
        <v>1221861</v>
      </c>
      <c r="N8" s="17">
        <v>1123678</v>
      </c>
      <c r="O8" s="17">
        <v>926326</v>
      </c>
      <c r="P8" s="17">
        <v>1276331</v>
      </c>
      <c r="Q8" s="17">
        <v>1550552</v>
      </c>
      <c r="R8" s="17">
        <v>1761485</v>
      </c>
      <c r="S8" s="17">
        <v>2835517</v>
      </c>
      <c r="T8" s="17">
        <v>2978884</v>
      </c>
    </row>
    <row r="9" spans="1:20" ht="18" customHeight="1" x14ac:dyDescent="0.15">
      <c r="A9" s="14" t="s">
        <v>45</v>
      </c>
      <c r="B9" s="16">
        <v>3781428</v>
      </c>
      <c r="C9" s="16">
        <v>4307077</v>
      </c>
      <c r="D9" s="16">
        <v>4664783</v>
      </c>
      <c r="E9" s="16">
        <v>5138416</v>
      </c>
      <c r="F9" s="16">
        <v>5554710</v>
      </c>
      <c r="G9" s="16">
        <v>5902149</v>
      </c>
      <c r="H9" s="16">
        <v>5970611</v>
      </c>
      <c r="I9" s="16">
        <v>6142993</v>
      </c>
      <c r="J9" s="16">
        <v>6020202</v>
      </c>
      <c r="K9" s="16">
        <v>6088795</v>
      </c>
      <c r="L9" s="16">
        <v>6270145</v>
      </c>
      <c r="M9" s="16">
        <v>6058089</v>
      </c>
      <c r="N9" s="16">
        <v>6059912</v>
      </c>
      <c r="O9" s="16">
        <v>6018546</v>
      </c>
      <c r="P9" s="16">
        <v>5717482</v>
      </c>
      <c r="Q9" s="16">
        <v>5635503</v>
      </c>
      <c r="R9" s="16">
        <v>5665148</v>
      </c>
      <c r="S9" s="16">
        <v>5532353</v>
      </c>
      <c r="T9" s="16">
        <v>5729256</v>
      </c>
    </row>
    <row r="10" spans="1:20" ht="18" customHeight="1" x14ac:dyDescent="0.15">
      <c r="A10" s="14" t="s">
        <v>46</v>
      </c>
      <c r="B10" s="16">
        <v>3778391</v>
      </c>
      <c r="C10" s="16">
        <v>4303975</v>
      </c>
      <c r="D10" s="16">
        <v>4661630</v>
      </c>
      <c r="E10" s="16">
        <v>5135130</v>
      </c>
      <c r="F10" s="16">
        <v>5551639</v>
      </c>
      <c r="G10" s="16">
        <v>5899050</v>
      </c>
      <c r="H10" s="16">
        <v>5967569</v>
      </c>
      <c r="I10" s="16">
        <v>6140116</v>
      </c>
      <c r="J10" s="16">
        <v>6017344</v>
      </c>
      <c r="K10" s="16">
        <v>6085942</v>
      </c>
      <c r="L10" s="16">
        <v>6267288</v>
      </c>
      <c r="M10" s="16">
        <v>6055224</v>
      </c>
      <c r="N10" s="16">
        <v>6057234</v>
      </c>
      <c r="O10" s="16">
        <v>6015952</v>
      </c>
      <c r="P10" s="16">
        <v>5714891</v>
      </c>
      <c r="Q10" s="16">
        <v>5630940</v>
      </c>
      <c r="R10" s="16">
        <v>5660528</v>
      </c>
      <c r="S10" s="16">
        <v>5528101</v>
      </c>
      <c r="T10" s="16">
        <v>5725276</v>
      </c>
    </row>
    <row r="11" spans="1:20" ht="18" customHeight="1" x14ac:dyDescent="0.15">
      <c r="A11" s="14" t="s">
        <v>47</v>
      </c>
      <c r="B11" s="16">
        <v>59746</v>
      </c>
      <c r="C11" s="16">
        <v>62233</v>
      </c>
      <c r="D11" s="16">
        <v>63684</v>
      </c>
      <c r="E11" s="16">
        <v>65715</v>
      </c>
      <c r="F11" s="16">
        <v>67401</v>
      </c>
      <c r="G11" s="16">
        <v>69047</v>
      </c>
      <c r="H11" s="16">
        <v>70332</v>
      </c>
      <c r="I11" s="16">
        <v>71117</v>
      </c>
      <c r="J11" s="16">
        <v>72867</v>
      </c>
      <c r="K11" s="16">
        <v>74080</v>
      </c>
      <c r="L11" s="16">
        <v>71536</v>
      </c>
      <c r="M11" s="16">
        <v>74617</v>
      </c>
      <c r="N11" s="16">
        <v>77720</v>
      </c>
      <c r="O11" s="16">
        <v>81512</v>
      </c>
      <c r="P11" s="16">
        <v>85081</v>
      </c>
      <c r="Q11" s="16">
        <v>88632</v>
      </c>
      <c r="R11" s="16">
        <v>93073</v>
      </c>
      <c r="S11" s="16">
        <v>97190</v>
      </c>
      <c r="T11" s="16">
        <v>103127</v>
      </c>
    </row>
    <row r="12" spans="1:20" ht="18" customHeight="1" x14ac:dyDescent="0.15">
      <c r="A12" s="14" t="s">
        <v>48</v>
      </c>
      <c r="B12" s="16">
        <v>298110</v>
      </c>
      <c r="C12" s="16">
        <v>343567</v>
      </c>
      <c r="D12" s="16">
        <v>350452</v>
      </c>
      <c r="E12" s="16">
        <v>354342</v>
      </c>
      <c r="F12" s="16">
        <v>350990</v>
      </c>
      <c r="G12" s="16">
        <v>357219</v>
      </c>
      <c r="H12" s="16">
        <v>361634</v>
      </c>
      <c r="I12" s="16">
        <v>376738</v>
      </c>
      <c r="J12" s="16">
        <v>462631</v>
      </c>
      <c r="K12" s="16">
        <v>470311</v>
      </c>
      <c r="L12" s="16">
        <v>507904</v>
      </c>
      <c r="M12" s="16">
        <v>501479</v>
      </c>
      <c r="N12" s="16">
        <v>486403</v>
      </c>
      <c r="O12" s="16">
        <v>480360</v>
      </c>
      <c r="P12" s="16">
        <v>506343</v>
      </c>
      <c r="Q12" s="16">
        <v>518997</v>
      </c>
      <c r="R12" s="16">
        <v>507123</v>
      </c>
      <c r="S12" s="16">
        <v>525251</v>
      </c>
      <c r="T12" s="16">
        <v>523508</v>
      </c>
    </row>
    <row r="13" spans="1:20" ht="18" customHeight="1" x14ac:dyDescent="0.15">
      <c r="A13" s="14" t="s">
        <v>49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0</v>
      </c>
      <c r="Q13" s="16">
        <v>1</v>
      </c>
      <c r="R13" s="16">
        <v>1</v>
      </c>
      <c r="S13" s="16">
        <v>1</v>
      </c>
      <c r="T13" s="16">
        <v>1</v>
      </c>
    </row>
    <row r="14" spans="1:20" ht="18" customHeight="1" x14ac:dyDescent="0.15">
      <c r="A14" s="14" t="s">
        <v>50</v>
      </c>
      <c r="B14" s="16">
        <v>8068</v>
      </c>
      <c r="C14" s="16">
        <v>17066</v>
      </c>
      <c r="D14" s="16">
        <v>11097</v>
      </c>
      <c r="E14" s="16">
        <v>10994</v>
      </c>
      <c r="F14" s="16">
        <v>10892</v>
      </c>
      <c r="G14" s="16">
        <v>8593</v>
      </c>
      <c r="H14" s="16">
        <v>9549</v>
      </c>
      <c r="I14" s="16">
        <v>7709</v>
      </c>
      <c r="J14" s="16">
        <v>8349</v>
      </c>
      <c r="K14" s="16">
        <v>6097</v>
      </c>
      <c r="L14" s="16">
        <v>5001</v>
      </c>
      <c r="M14" s="16">
        <v>4152</v>
      </c>
      <c r="N14" s="16">
        <v>2608</v>
      </c>
      <c r="O14" s="16">
        <v>2478</v>
      </c>
      <c r="P14" s="16">
        <v>0</v>
      </c>
      <c r="Q14" s="16">
        <v>1</v>
      </c>
      <c r="R14" s="16">
        <v>1</v>
      </c>
      <c r="S14" s="16">
        <v>1</v>
      </c>
      <c r="T14" s="16">
        <v>1</v>
      </c>
    </row>
    <row r="15" spans="1:20" ht="18" customHeight="1" x14ac:dyDescent="0.15">
      <c r="A15" s="14" t="s">
        <v>51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2</v>
      </c>
      <c r="R15" s="16">
        <v>2</v>
      </c>
      <c r="S15" s="16">
        <v>2</v>
      </c>
      <c r="T15" s="16">
        <v>2</v>
      </c>
    </row>
    <row r="16" spans="1:20" ht="18" customHeight="1" x14ac:dyDescent="0.15">
      <c r="A16" s="14" t="s">
        <v>52</v>
      </c>
      <c r="B16" s="16">
        <v>136528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2</v>
      </c>
      <c r="R16" s="16">
        <v>2</v>
      </c>
      <c r="S16" s="16">
        <v>2</v>
      </c>
      <c r="T16" s="16">
        <v>2</v>
      </c>
    </row>
    <row r="17" spans="1:20" ht="18" customHeight="1" x14ac:dyDescent="0.15">
      <c r="A17" s="14" t="s">
        <v>53</v>
      </c>
      <c r="B17" s="17">
        <f t="shared" ref="B17:P17" si="1">SUM(B18:B21)</f>
        <v>507093</v>
      </c>
      <c r="C17" s="17">
        <f t="shared" si="1"/>
        <v>546810</v>
      </c>
      <c r="D17" s="17">
        <f t="shared" si="1"/>
        <v>591376</v>
      </c>
      <c r="E17" s="17">
        <f t="shared" si="1"/>
        <v>633745</v>
      </c>
      <c r="F17" s="17">
        <f t="shared" si="1"/>
        <v>671619</v>
      </c>
      <c r="G17" s="17">
        <f t="shared" si="1"/>
        <v>687801</v>
      </c>
      <c r="H17" s="17">
        <f t="shared" si="1"/>
        <v>724415</v>
      </c>
      <c r="I17" s="17">
        <f t="shared" si="1"/>
        <v>755789</v>
      </c>
      <c r="J17" s="17">
        <f t="shared" si="1"/>
        <v>743037</v>
      </c>
      <c r="K17" s="17">
        <f t="shared" si="1"/>
        <v>763385</v>
      </c>
      <c r="L17" s="17">
        <f t="shared" si="1"/>
        <v>780556</v>
      </c>
      <c r="M17" s="17">
        <f t="shared" si="1"/>
        <v>753273</v>
      </c>
      <c r="N17" s="17">
        <f t="shared" si="1"/>
        <v>778287</v>
      </c>
      <c r="O17" s="17">
        <f t="shared" si="1"/>
        <v>783876</v>
      </c>
      <c r="P17" s="17">
        <f t="shared" si="1"/>
        <v>745830</v>
      </c>
      <c r="Q17" s="17">
        <f>SUM(Q18:Q21)</f>
        <v>745300</v>
      </c>
      <c r="R17" s="17">
        <f>SUM(R18:R21)</f>
        <v>741383</v>
      </c>
      <c r="S17" s="17">
        <f>SUM(S18:S21)</f>
        <v>693507</v>
      </c>
      <c r="T17" s="17">
        <f>SUM(T18:T21)</f>
        <v>701431</v>
      </c>
    </row>
    <row r="18" spans="1:20" ht="18" customHeight="1" x14ac:dyDescent="0.15">
      <c r="A18" s="14" t="s">
        <v>54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1578</v>
      </c>
      <c r="N18" s="17">
        <v>2001</v>
      </c>
      <c r="O18" s="17">
        <v>2327</v>
      </c>
      <c r="P18" s="17">
        <v>2299</v>
      </c>
      <c r="Q18" s="17">
        <v>2302</v>
      </c>
      <c r="R18" s="17">
        <v>2414</v>
      </c>
      <c r="S18" s="17">
        <v>1937</v>
      </c>
      <c r="T18" s="17">
        <v>3417</v>
      </c>
    </row>
    <row r="19" spans="1:20" ht="18" customHeight="1" x14ac:dyDescent="0.15">
      <c r="A19" s="14" t="s">
        <v>55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0</v>
      </c>
      <c r="Q19" s="16">
        <v>1</v>
      </c>
      <c r="R19" s="16">
        <v>1</v>
      </c>
      <c r="S19" s="16">
        <v>1</v>
      </c>
      <c r="T19" s="16">
        <v>1</v>
      </c>
    </row>
    <row r="20" spans="1:20" ht="18" customHeight="1" x14ac:dyDescent="0.15">
      <c r="A20" s="14" t="s">
        <v>56</v>
      </c>
      <c r="B20" s="16">
        <v>507093</v>
      </c>
      <c r="C20" s="16">
        <v>546810</v>
      </c>
      <c r="D20" s="16">
        <v>591376</v>
      </c>
      <c r="E20" s="16">
        <v>633745</v>
      </c>
      <c r="F20" s="16">
        <v>671619</v>
      </c>
      <c r="G20" s="16">
        <v>687801</v>
      </c>
      <c r="H20" s="16">
        <v>724415</v>
      </c>
      <c r="I20" s="16">
        <v>755789</v>
      </c>
      <c r="J20" s="16">
        <v>743037</v>
      </c>
      <c r="K20" s="16">
        <v>763385</v>
      </c>
      <c r="L20" s="16">
        <v>780556</v>
      </c>
      <c r="M20" s="16">
        <v>751695</v>
      </c>
      <c r="N20" s="16">
        <v>776286</v>
      </c>
      <c r="O20" s="16">
        <v>781547</v>
      </c>
      <c r="P20" s="16">
        <v>743531</v>
      </c>
      <c r="Q20" s="16">
        <v>742996</v>
      </c>
      <c r="R20" s="16">
        <v>738967</v>
      </c>
      <c r="S20" s="16">
        <v>691568</v>
      </c>
      <c r="T20" s="16">
        <v>698012</v>
      </c>
    </row>
    <row r="21" spans="1:20" ht="18" customHeight="1" x14ac:dyDescent="0.15">
      <c r="A21" s="14" t="s">
        <v>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0</v>
      </c>
      <c r="Q21" s="16">
        <v>1</v>
      </c>
      <c r="R21" s="16">
        <v>1</v>
      </c>
      <c r="S21" s="16">
        <v>1</v>
      </c>
      <c r="T21" s="16">
        <v>1</v>
      </c>
    </row>
    <row r="22" spans="1:20" ht="18" customHeight="1" x14ac:dyDescent="0.15">
      <c r="A22" s="14" t="s">
        <v>358</v>
      </c>
      <c r="B22" s="17">
        <f t="shared" ref="B22:P22" si="2">+B4+B9+B11+B12+B13+B14+B15+B16+B17</f>
        <v>8741515</v>
      </c>
      <c r="C22" s="17">
        <f t="shared" si="2"/>
        <v>9472767</v>
      </c>
      <c r="D22" s="17">
        <f t="shared" si="2"/>
        <v>9840717</v>
      </c>
      <c r="E22" s="17">
        <f t="shared" si="2"/>
        <v>10546062</v>
      </c>
      <c r="F22" s="17">
        <f t="shared" si="2"/>
        <v>10715579</v>
      </c>
      <c r="G22" s="17">
        <f t="shared" si="2"/>
        <v>10511623</v>
      </c>
      <c r="H22" s="17">
        <f t="shared" si="2"/>
        <v>10892660</v>
      </c>
      <c r="I22" s="17">
        <f t="shared" si="2"/>
        <v>11312561</v>
      </c>
      <c r="J22" s="17">
        <f t="shared" si="2"/>
        <v>12035972</v>
      </c>
      <c r="K22" s="17">
        <f t="shared" si="2"/>
        <v>11517010</v>
      </c>
      <c r="L22" s="17">
        <f t="shared" si="2"/>
        <v>11426886</v>
      </c>
      <c r="M22" s="17">
        <f t="shared" si="2"/>
        <v>11149338</v>
      </c>
      <c r="N22" s="17">
        <f t="shared" si="2"/>
        <v>11081961</v>
      </c>
      <c r="O22" s="17">
        <f t="shared" si="2"/>
        <v>10787379</v>
      </c>
      <c r="P22" s="17">
        <f t="shared" si="2"/>
        <v>10715689</v>
      </c>
      <c r="Q22" s="17">
        <f>+Q4+Q9+Q11+Q12+Q13+Q14+Q15+Q16+Q17</f>
        <v>10908225</v>
      </c>
      <c r="R22" s="17">
        <f>+R4+R9+R11+R12+R13+R14+R15+R16+R17</f>
        <v>11270661</v>
      </c>
      <c r="S22" s="17">
        <f>+S4+S9+S11+S12+S13+S14+S15+S16+S17</f>
        <v>12453875</v>
      </c>
      <c r="T22" s="17">
        <f>+T4+T9+T11+T12+T13+T14+T15+T16+T17</f>
        <v>13538389</v>
      </c>
    </row>
    <row r="23" spans="1:20" ht="18" customHeight="1" x14ac:dyDescent="0.15"/>
    <row r="24" spans="1:20" ht="18" customHeight="1" x14ac:dyDescent="0.15"/>
    <row r="25" spans="1:20" ht="18" customHeight="1" x14ac:dyDescent="0.15"/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0" t="s">
        <v>100</v>
      </c>
      <c r="M30" s="71" t="str">
        <f>[1]財政指標!$M$1</f>
        <v>真岡市</v>
      </c>
      <c r="O30" s="71"/>
      <c r="P30" s="71"/>
      <c r="Q30" s="71"/>
      <c r="R30" s="71"/>
      <c r="S30" s="71"/>
      <c r="T30" s="71" t="str">
        <f>[1]財政指標!$M$1</f>
        <v>真岡市</v>
      </c>
    </row>
    <row r="31" spans="1:20" ht="18" customHeight="1" x14ac:dyDescent="0.15"/>
    <row r="32" spans="1:20" ht="18" customHeight="1" x14ac:dyDescent="0.15">
      <c r="A32" s="7"/>
      <c r="B32" s="7" t="s">
        <v>10</v>
      </c>
      <c r="C32" s="7" t="s">
        <v>359</v>
      </c>
      <c r="D32" s="7" t="s">
        <v>360</v>
      </c>
      <c r="E32" s="7" t="s">
        <v>361</v>
      </c>
      <c r="F32" s="7" t="s">
        <v>362</v>
      </c>
      <c r="G32" s="7" t="s">
        <v>363</v>
      </c>
      <c r="H32" s="7" t="s">
        <v>364</v>
      </c>
      <c r="I32" s="7" t="s">
        <v>365</v>
      </c>
      <c r="J32" s="8" t="s">
        <v>366</v>
      </c>
      <c r="K32" s="8" t="s">
        <v>367</v>
      </c>
      <c r="L32" s="7" t="s">
        <v>368</v>
      </c>
      <c r="M32" s="7" t="s">
        <v>369</v>
      </c>
      <c r="N32" s="7" t="s">
        <v>370</v>
      </c>
      <c r="O32" s="2" t="s">
        <v>371</v>
      </c>
      <c r="P32" s="2" t="s">
        <v>372</v>
      </c>
      <c r="Q32" s="2" t="s">
        <v>373</v>
      </c>
      <c r="R32" s="2" t="s">
        <v>374</v>
      </c>
      <c r="S32" s="2" t="s">
        <v>375</v>
      </c>
      <c r="T32" s="2" t="s">
        <v>376</v>
      </c>
    </row>
    <row r="33" spans="1:20" ht="18" customHeight="1" x14ac:dyDescent="0.15">
      <c r="A33" s="14" t="s">
        <v>40</v>
      </c>
      <c r="B33" s="31">
        <f t="shared" ref="B33:C49" si="3">B4/B$22*100</f>
        <v>45.192875605658742</v>
      </c>
      <c r="C33" s="31">
        <f t="shared" si="3"/>
        <v>44.295547436139834</v>
      </c>
      <c r="D33" s="31">
        <f t="shared" ref="D33:T47" si="4">D4/D$22*100</f>
        <v>42.266483224748761</v>
      </c>
      <c r="E33" s="31">
        <f t="shared" si="4"/>
        <v>41.179826175874936</v>
      </c>
      <c r="F33" s="31">
        <f t="shared" si="4"/>
        <v>37.888451944593946</v>
      </c>
      <c r="G33" s="31">
        <f t="shared" si="4"/>
        <v>33.171033626301096</v>
      </c>
      <c r="H33" s="31">
        <f t="shared" si="4"/>
        <v>34.483028020703848</v>
      </c>
      <c r="I33" s="31">
        <f t="shared" si="4"/>
        <v>34.98955718338226</v>
      </c>
      <c r="J33" s="31">
        <f t="shared" si="4"/>
        <v>39.289606190509588</v>
      </c>
      <c r="K33" s="31">
        <f t="shared" si="4"/>
        <v>35.724046432190299</v>
      </c>
      <c r="L33" s="31">
        <f t="shared" si="4"/>
        <v>33.182653611841403</v>
      </c>
      <c r="M33" s="31">
        <f t="shared" si="4"/>
        <v>33.703597469195032</v>
      </c>
      <c r="N33" s="31">
        <f t="shared" si="4"/>
        <v>33.180327922106926</v>
      </c>
      <c r="O33" s="31">
        <f t="shared" si="4"/>
        <v>31.709315117230979</v>
      </c>
      <c r="P33" s="31">
        <f t="shared" si="4"/>
        <v>34.16440137447065</v>
      </c>
      <c r="Q33" s="31">
        <f t="shared" si="4"/>
        <v>35.934233113086684</v>
      </c>
      <c r="R33" s="31">
        <f t="shared" si="4"/>
        <v>37.832102305268521</v>
      </c>
      <c r="S33" s="31">
        <f t="shared" si="4"/>
        <v>45.010633236643216</v>
      </c>
      <c r="T33" s="31">
        <f t="shared" si="4"/>
        <v>47.871729790006775</v>
      </c>
    </row>
    <row r="34" spans="1:20" ht="18" customHeight="1" x14ac:dyDescent="0.15">
      <c r="A34" s="14" t="s">
        <v>41</v>
      </c>
      <c r="B34" s="31">
        <f t="shared" si="3"/>
        <v>0.4370638270368466</v>
      </c>
      <c r="C34" s="31">
        <f t="shared" si="3"/>
        <v>0.39981982033338304</v>
      </c>
      <c r="D34" s="31">
        <f t="shared" si="4"/>
        <v>0.40085493770423436</v>
      </c>
      <c r="E34" s="31">
        <f t="shared" si="4"/>
        <v>0.39498155804507878</v>
      </c>
      <c r="F34" s="31">
        <f t="shared" si="4"/>
        <v>0.4966040565796771</v>
      </c>
      <c r="G34" s="31">
        <f t="shared" si="4"/>
        <v>0.41204864367757482</v>
      </c>
      <c r="H34" s="31">
        <f t="shared" si="4"/>
        <v>0.40317057541500417</v>
      </c>
      <c r="I34" s="31">
        <f t="shared" si="4"/>
        <v>0.48734322846966305</v>
      </c>
      <c r="J34" s="31">
        <f t="shared" si="4"/>
        <v>0.4676398383113553</v>
      </c>
      <c r="K34" s="31">
        <f t="shared" si="4"/>
        <v>0.49314014661791561</v>
      </c>
      <c r="L34" s="31">
        <f t="shared" si="4"/>
        <v>0.50009250114160586</v>
      </c>
      <c r="M34" s="31">
        <f t="shared" si="4"/>
        <v>0.51462248251869303</v>
      </c>
      <c r="N34" s="31">
        <f t="shared" si="4"/>
        <v>0.51508934203973467</v>
      </c>
      <c r="O34" s="31">
        <f t="shared" si="4"/>
        <v>0.53271512941188026</v>
      </c>
      <c r="P34" s="31">
        <f t="shared" si="4"/>
        <v>0.53186500653387758</v>
      </c>
      <c r="Q34" s="31">
        <f t="shared" si="4"/>
        <v>0.63767478210249606</v>
      </c>
      <c r="R34" s="31">
        <f t="shared" si="4"/>
        <v>0.69481284194423021</v>
      </c>
      <c r="S34" s="31">
        <f t="shared" si="4"/>
        <v>0.7326394395318726</v>
      </c>
      <c r="T34" s="31">
        <f t="shared" si="4"/>
        <v>0.67899511529769163</v>
      </c>
    </row>
    <row r="35" spans="1:20" ht="18" customHeight="1" x14ac:dyDescent="0.15">
      <c r="A35" s="14" t="s">
        <v>42</v>
      </c>
      <c r="B35" s="31">
        <f t="shared" si="3"/>
        <v>24.144670574837431</v>
      </c>
      <c r="C35" s="31">
        <f t="shared" si="3"/>
        <v>24.438244918301063</v>
      </c>
      <c r="D35" s="31">
        <f t="shared" si="4"/>
        <v>24.908774431781751</v>
      </c>
      <c r="E35" s="31">
        <f t="shared" si="4"/>
        <v>26.206218017682808</v>
      </c>
      <c r="F35" s="31">
        <f t="shared" si="4"/>
        <v>26.104385026698047</v>
      </c>
      <c r="G35" s="31">
        <f t="shared" si="4"/>
        <v>22.66536766016057</v>
      </c>
      <c r="H35" s="31">
        <f t="shared" si="4"/>
        <v>22.063756694875263</v>
      </c>
      <c r="I35" s="31">
        <f t="shared" si="4"/>
        <v>21.131952349251421</v>
      </c>
      <c r="J35" s="31">
        <f t="shared" si="4"/>
        <v>22.078333183227745</v>
      </c>
      <c r="K35" s="31">
        <f t="shared" si="4"/>
        <v>20.691620481357575</v>
      </c>
      <c r="L35" s="31">
        <f t="shared" si="4"/>
        <v>20.21711776944305</v>
      </c>
      <c r="M35" s="31">
        <f t="shared" si="4"/>
        <v>20.152739113299823</v>
      </c>
      <c r="N35" s="31">
        <f t="shared" si="4"/>
        <v>20.396281849394708</v>
      </c>
      <c r="O35" s="31">
        <f t="shared" si="4"/>
        <v>20.558562001019894</v>
      </c>
      <c r="P35" s="31">
        <f t="shared" si="4"/>
        <v>19.606494738695758</v>
      </c>
      <c r="Q35" s="31">
        <f t="shared" si="4"/>
        <v>18.882467129161711</v>
      </c>
      <c r="R35" s="31">
        <f t="shared" si="4"/>
        <v>19.295585236748757</v>
      </c>
      <c r="S35" s="31">
        <f t="shared" si="4"/>
        <v>19.405470184982583</v>
      </c>
      <c r="T35" s="31">
        <f t="shared" si="4"/>
        <v>23.310890239599409</v>
      </c>
    </row>
    <row r="36" spans="1:20" ht="18" customHeight="1" x14ac:dyDescent="0.15">
      <c r="A36" s="14" t="s">
        <v>43</v>
      </c>
      <c r="B36" s="31">
        <f t="shared" si="3"/>
        <v>1.8638645589465899</v>
      </c>
      <c r="C36" s="31">
        <f t="shared" si="3"/>
        <v>1.7673083271234267</v>
      </c>
      <c r="D36" s="31">
        <f t="shared" si="4"/>
        <v>1.7405235817674669</v>
      </c>
      <c r="E36" s="31">
        <f t="shared" si="4"/>
        <v>1.7204052090723534</v>
      </c>
      <c r="F36" s="31">
        <f t="shared" si="4"/>
        <v>1.7665774289938041</v>
      </c>
      <c r="G36" s="31">
        <f t="shared" si="4"/>
        <v>1.911712396839194</v>
      </c>
      <c r="H36" s="31">
        <f t="shared" si="4"/>
        <v>1.8962677619608066</v>
      </c>
      <c r="I36" s="31">
        <f t="shared" si="4"/>
        <v>1.9426723975234255</v>
      </c>
      <c r="J36" s="31">
        <f t="shared" si="4"/>
        <v>1.8349411248214935</v>
      </c>
      <c r="K36" s="31">
        <f t="shared" si="4"/>
        <v>1.9327151752060647</v>
      </c>
      <c r="L36" s="31">
        <f t="shared" si="4"/>
        <v>1.9619605901380306</v>
      </c>
      <c r="M36" s="31">
        <f t="shared" si="4"/>
        <v>2.0771905919436651</v>
      </c>
      <c r="N36" s="31">
        <f t="shared" si="4"/>
        <v>2.129253116844573</v>
      </c>
      <c r="O36" s="31">
        <f t="shared" si="4"/>
        <v>2.0309103814744986</v>
      </c>
      <c r="P36" s="31">
        <f t="shared" si="4"/>
        <v>2.1151789679599697</v>
      </c>
      <c r="Q36" s="31">
        <f t="shared" si="4"/>
        <v>2.1995695908362727</v>
      </c>
      <c r="R36" s="31">
        <f t="shared" si="4"/>
        <v>2.2127628539266686</v>
      </c>
      <c r="S36" s="31">
        <f t="shared" si="4"/>
        <v>2.1043731368750689</v>
      </c>
      <c r="T36" s="31">
        <f t="shared" si="4"/>
        <v>1.8786060882133022</v>
      </c>
    </row>
    <row r="37" spans="1:20" ht="18" customHeight="1" x14ac:dyDescent="0.15">
      <c r="A37" s="14" t="s">
        <v>44</v>
      </c>
      <c r="B37" s="31">
        <f t="shared" si="3"/>
        <v>18.747276644837878</v>
      </c>
      <c r="C37" s="31">
        <f t="shared" si="3"/>
        <v>17.690174370381957</v>
      </c>
      <c r="D37" s="31">
        <f t="shared" si="4"/>
        <v>15.216330273495316</v>
      </c>
      <c r="E37" s="31">
        <f t="shared" si="4"/>
        <v>12.858221391074698</v>
      </c>
      <c r="F37" s="31">
        <f t="shared" si="4"/>
        <v>9.5208854323224159</v>
      </c>
      <c r="G37" s="31">
        <f t="shared" si="4"/>
        <v>8.1819049256237584</v>
      </c>
      <c r="H37" s="31">
        <f t="shared" si="4"/>
        <v>10.119832988452774</v>
      </c>
      <c r="I37" s="31">
        <f t="shared" si="4"/>
        <v>11.42758920813775</v>
      </c>
      <c r="J37" s="31">
        <f t="shared" si="4"/>
        <v>14.908692044148989</v>
      </c>
      <c r="K37" s="31">
        <f t="shared" si="4"/>
        <v>12.606570629008745</v>
      </c>
      <c r="L37" s="31">
        <f t="shared" si="4"/>
        <v>10.503482751118721</v>
      </c>
      <c r="M37" s="31">
        <f t="shared" si="4"/>
        <v>10.959045281432852</v>
      </c>
      <c r="N37" s="31">
        <f t="shared" si="4"/>
        <v>10.139703613827914</v>
      </c>
      <c r="O37" s="31">
        <f t="shared" si="4"/>
        <v>8.5871276053247048</v>
      </c>
      <c r="P37" s="31">
        <f t="shared" si="4"/>
        <v>11.910862661281044</v>
      </c>
      <c r="Q37" s="31">
        <f t="shared" si="4"/>
        <v>14.214521610986205</v>
      </c>
      <c r="R37" s="31">
        <f t="shared" si="4"/>
        <v>15.628941372648864</v>
      </c>
      <c r="S37" s="31">
        <f t="shared" si="4"/>
        <v>22.768150475253687</v>
      </c>
      <c r="T37" s="31">
        <f t="shared" si="4"/>
        <v>22.003238346896371</v>
      </c>
    </row>
    <row r="38" spans="1:20" ht="18" customHeight="1" x14ac:dyDescent="0.15">
      <c r="A38" s="14" t="s">
        <v>45</v>
      </c>
      <c r="B38" s="31">
        <f t="shared" si="3"/>
        <v>43.258268160610605</v>
      </c>
      <c r="C38" s="31">
        <f t="shared" si="3"/>
        <v>45.467992615040572</v>
      </c>
      <c r="D38" s="31">
        <f t="shared" si="4"/>
        <v>47.402877249696338</v>
      </c>
      <c r="E38" s="31">
        <f t="shared" si="4"/>
        <v>48.723551976083584</v>
      </c>
      <c r="F38" s="31">
        <f t="shared" si="4"/>
        <v>51.837702843682088</v>
      </c>
      <c r="G38" s="31">
        <f t="shared" si="4"/>
        <v>56.148788821669115</v>
      </c>
      <c r="H38" s="31">
        <f t="shared" si="4"/>
        <v>54.813158585689813</v>
      </c>
      <c r="I38" s="31">
        <f t="shared" si="4"/>
        <v>54.302407739503025</v>
      </c>
      <c r="J38" s="31">
        <f t="shared" si="4"/>
        <v>50.018411475201177</v>
      </c>
      <c r="K38" s="31">
        <f t="shared" si="4"/>
        <v>52.867845039641367</v>
      </c>
      <c r="L38" s="31">
        <f t="shared" si="4"/>
        <v>54.871860977697686</v>
      </c>
      <c r="M38" s="31">
        <f t="shared" si="4"/>
        <v>54.335862810868228</v>
      </c>
      <c r="N38" s="31">
        <f t="shared" si="4"/>
        <v>54.682668527709133</v>
      </c>
      <c r="O38" s="31">
        <f t="shared" si="4"/>
        <v>55.792477486885375</v>
      </c>
      <c r="P38" s="31">
        <f t="shared" si="4"/>
        <v>53.35617709696502</v>
      </c>
      <c r="Q38" s="31">
        <f t="shared" si="4"/>
        <v>51.662878240960374</v>
      </c>
      <c r="R38" s="31">
        <f t="shared" si="4"/>
        <v>50.264558573805033</v>
      </c>
      <c r="S38" s="31">
        <f t="shared" si="4"/>
        <v>44.422743925083559</v>
      </c>
      <c r="T38" s="31">
        <f t="shared" si="4"/>
        <v>42.318594922926209</v>
      </c>
    </row>
    <row r="39" spans="1:20" ht="18" customHeight="1" x14ac:dyDescent="0.15">
      <c r="A39" s="14" t="s">
        <v>46</v>
      </c>
      <c r="B39" s="31">
        <f t="shared" si="3"/>
        <v>43.22352589911474</v>
      </c>
      <c r="C39" s="31">
        <f t="shared" si="3"/>
        <v>45.435246111299897</v>
      </c>
      <c r="D39" s="31">
        <f t="shared" si="4"/>
        <v>47.370836901416837</v>
      </c>
      <c r="E39" s="31">
        <f t="shared" si="4"/>
        <v>48.692393426095919</v>
      </c>
      <c r="F39" s="31">
        <f t="shared" si="4"/>
        <v>51.809043636372799</v>
      </c>
      <c r="G39" s="31">
        <f t="shared" si="4"/>
        <v>56.119307170738523</v>
      </c>
      <c r="H39" s="31">
        <f t="shared" si="4"/>
        <v>54.785231522878711</v>
      </c>
      <c r="I39" s="31">
        <f t="shared" si="4"/>
        <v>54.27697583243971</v>
      </c>
      <c r="J39" s="31">
        <f t="shared" si="4"/>
        <v>49.994665989585215</v>
      </c>
      <c r="K39" s="31">
        <f t="shared" si="4"/>
        <v>52.843072985089009</v>
      </c>
      <c r="L39" s="31">
        <f t="shared" si="4"/>
        <v>54.846858540463252</v>
      </c>
      <c r="M39" s="31">
        <f t="shared" si="4"/>
        <v>54.31016621794047</v>
      </c>
      <c r="N39" s="31">
        <f t="shared" si="4"/>
        <v>54.658503129545387</v>
      </c>
      <c r="O39" s="31">
        <f t="shared" si="4"/>
        <v>55.768430867219919</v>
      </c>
      <c r="P39" s="31">
        <f t="shared" si="4"/>
        <v>53.331997597168034</v>
      </c>
      <c r="Q39" s="31">
        <f t="shared" si="4"/>
        <v>51.621047420639009</v>
      </c>
      <c r="R39" s="31">
        <f t="shared" si="4"/>
        <v>50.223567189182603</v>
      </c>
      <c r="S39" s="31">
        <f t="shared" si="4"/>
        <v>44.388601941162889</v>
      </c>
      <c r="T39" s="31">
        <f t="shared" si="4"/>
        <v>42.289197038140948</v>
      </c>
    </row>
    <row r="40" spans="1:20" ht="18" customHeight="1" x14ac:dyDescent="0.15">
      <c r="A40" s="14" t="s">
        <v>47</v>
      </c>
      <c r="B40" s="31">
        <f t="shared" si="3"/>
        <v>0.68347420327025699</v>
      </c>
      <c r="C40" s="31">
        <f t="shared" si="3"/>
        <v>0.65696749429179457</v>
      </c>
      <c r="D40" s="31">
        <f t="shared" si="4"/>
        <v>0.64714796696216348</v>
      </c>
      <c r="E40" s="31">
        <f t="shared" si="4"/>
        <v>0.62312358869120998</v>
      </c>
      <c r="F40" s="31">
        <f t="shared" si="4"/>
        <v>0.62900007549755355</v>
      </c>
      <c r="G40" s="31">
        <f t="shared" si="4"/>
        <v>0.65686335973046217</v>
      </c>
      <c r="H40" s="31">
        <f t="shared" si="4"/>
        <v>0.64568250546698414</v>
      </c>
      <c r="I40" s="31">
        <f t="shared" si="4"/>
        <v>0.62865517366050006</v>
      </c>
      <c r="J40" s="31">
        <f t="shared" si="4"/>
        <v>0.60541018207752562</v>
      </c>
      <c r="K40" s="31">
        <f t="shared" si="4"/>
        <v>0.643222503062861</v>
      </c>
      <c r="L40" s="31">
        <f t="shared" si="4"/>
        <v>0.62603232411699916</v>
      </c>
      <c r="M40" s="31">
        <f t="shared" si="4"/>
        <v>0.66925049720440799</v>
      </c>
      <c r="N40" s="31">
        <f t="shared" si="4"/>
        <v>0.70131991982285447</v>
      </c>
      <c r="O40" s="31">
        <f t="shared" si="4"/>
        <v>0.7556237710754391</v>
      </c>
      <c r="P40" s="31">
        <f t="shared" si="4"/>
        <v>0.79398534242641794</v>
      </c>
      <c r="Q40" s="31">
        <f t="shared" si="4"/>
        <v>0.81252449413172168</v>
      </c>
      <c r="R40" s="31">
        <f t="shared" si="4"/>
        <v>0.82579894826044353</v>
      </c>
      <c r="S40" s="31">
        <f t="shared" si="4"/>
        <v>0.78039967480001204</v>
      </c>
      <c r="T40" s="31">
        <f t="shared" si="4"/>
        <v>0.76173760408273095</v>
      </c>
    </row>
    <row r="41" spans="1:20" ht="18" customHeight="1" x14ac:dyDescent="0.15">
      <c r="A41" s="14" t="s">
        <v>48</v>
      </c>
      <c r="B41" s="31">
        <f t="shared" si="3"/>
        <v>3.4102784242777138</v>
      </c>
      <c r="C41" s="31">
        <f t="shared" si="3"/>
        <v>3.6268916991202249</v>
      </c>
      <c r="D41" s="31">
        <f t="shared" si="4"/>
        <v>3.5612445719148309</v>
      </c>
      <c r="E41" s="31">
        <f t="shared" si="4"/>
        <v>3.3599461106904172</v>
      </c>
      <c r="F41" s="31">
        <f t="shared" si="4"/>
        <v>3.2755112906171475</v>
      </c>
      <c r="G41" s="31">
        <f t="shared" si="4"/>
        <v>3.3983239315184726</v>
      </c>
      <c r="H41" s="31">
        <f t="shared" si="4"/>
        <v>3.319978774697824</v>
      </c>
      <c r="I41" s="31">
        <f t="shared" si="4"/>
        <v>3.3302627053237548</v>
      </c>
      <c r="J41" s="31">
        <f t="shared" si="4"/>
        <v>3.8437360937695764</v>
      </c>
      <c r="K41" s="31">
        <f t="shared" si="4"/>
        <v>4.0836206619600048</v>
      </c>
      <c r="L41" s="31">
        <f t="shared" si="4"/>
        <v>4.4448154991657391</v>
      </c>
      <c r="M41" s="31">
        <f t="shared" si="4"/>
        <v>4.4978365531657571</v>
      </c>
      <c r="N41" s="31">
        <f t="shared" si="4"/>
        <v>4.3891419578177544</v>
      </c>
      <c r="O41" s="31">
        <f t="shared" si="4"/>
        <v>4.452981581531529</v>
      </c>
      <c r="P41" s="31">
        <f t="shared" si="4"/>
        <v>4.7252491183721368</v>
      </c>
      <c r="Q41" s="31">
        <f t="shared" si="4"/>
        <v>4.7578501543560021</v>
      </c>
      <c r="R41" s="31">
        <f t="shared" si="4"/>
        <v>4.4994965246492642</v>
      </c>
      <c r="S41" s="31">
        <f t="shared" si="4"/>
        <v>4.2175708363862654</v>
      </c>
      <c r="T41" s="31">
        <f t="shared" si="4"/>
        <v>3.8668411729046932</v>
      </c>
    </row>
    <row r="42" spans="1:20" ht="18" customHeight="1" x14ac:dyDescent="0.15">
      <c r="A42" s="14" t="s">
        <v>49</v>
      </c>
      <c r="B42" s="31">
        <f t="shared" si="3"/>
        <v>0</v>
      </c>
      <c r="C42" s="31">
        <f t="shared" si="3"/>
        <v>0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31">
        <f t="shared" si="4"/>
        <v>0</v>
      </c>
      <c r="J42" s="31">
        <f t="shared" si="4"/>
        <v>0</v>
      </c>
      <c r="K42" s="31">
        <f t="shared" si="4"/>
        <v>0</v>
      </c>
      <c r="L42" s="31">
        <f t="shared" si="4"/>
        <v>0</v>
      </c>
      <c r="M42" s="31">
        <f t="shared" si="4"/>
        <v>0</v>
      </c>
      <c r="N42" s="31">
        <f t="shared" si="4"/>
        <v>0</v>
      </c>
      <c r="O42" s="31">
        <f t="shared" si="4"/>
        <v>9.2700923922298457E-6</v>
      </c>
      <c r="P42" s="31">
        <f t="shared" si="4"/>
        <v>0</v>
      </c>
      <c r="Q42" s="31">
        <f t="shared" si="4"/>
        <v>9.1673943285914986E-6</v>
      </c>
      <c r="R42" s="31">
        <f t="shared" si="4"/>
        <v>8.8725940741186345E-6</v>
      </c>
      <c r="S42" s="31">
        <f t="shared" si="4"/>
        <v>8.0296293322359506E-6</v>
      </c>
      <c r="T42" s="31">
        <f t="shared" si="4"/>
        <v>7.3864032123763032E-6</v>
      </c>
    </row>
    <row r="43" spans="1:20" ht="18" customHeight="1" x14ac:dyDescent="0.15">
      <c r="A43" s="14" t="s">
        <v>50</v>
      </c>
      <c r="B43" s="31">
        <f t="shared" si="3"/>
        <v>9.2295214273498349E-2</v>
      </c>
      <c r="C43" s="31">
        <f t="shared" si="3"/>
        <v>0.18015855346172877</v>
      </c>
      <c r="D43" s="31">
        <f t="shared" si="4"/>
        <v>0.1127661734404109</v>
      </c>
      <c r="E43" s="31">
        <f t="shared" si="4"/>
        <v>0.10424744326365613</v>
      </c>
      <c r="F43" s="31">
        <f t="shared" si="4"/>
        <v>0.10164639726887366</v>
      </c>
      <c r="G43" s="31">
        <f t="shared" si="4"/>
        <v>8.1747604532620699E-2</v>
      </c>
      <c r="H43" s="31">
        <f t="shared" si="4"/>
        <v>8.7664537404086779E-2</v>
      </c>
      <c r="I43" s="31">
        <f t="shared" si="4"/>
        <v>6.8145488895043307E-2</v>
      </c>
      <c r="J43" s="31">
        <f t="shared" si="4"/>
        <v>6.9367060674451544E-2</v>
      </c>
      <c r="K43" s="31">
        <f t="shared" si="4"/>
        <v>5.2939087488853447E-2</v>
      </c>
      <c r="L43" s="31">
        <f t="shared" si="4"/>
        <v>4.3765204273500238E-2</v>
      </c>
      <c r="M43" s="31">
        <f t="shared" si="4"/>
        <v>3.7239879174889128E-2</v>
      </c>
      <c r="N43" s="31">
        <f t="shared" si="4"/>
        <v>2.3533741004863669E-2</v>
      </c>
      <c r="O43" s="31">
        <f t="shared" si="4"/>
        <v>2.2971288947945558E-2</v>
      </c>
      <c r="P43" s="31">
        <f t="shared" si="4"/>
        <v>0</v>
      </c>
      <c r="Q43" s="31">
        <f t="shared" si="4"/>
        <v>9.1673943285914986E-6</v>
      </c>
      <c r="R43" s="31">
        <f t="shared" si="4"/>
        <v>8.8725940741186345E-6</v>
      </c>
      <c r="S43" s="31">
        <f t="shared" si="4"/>
        <v>8.0296293322359506E-6</v>
      </c>
      <c r="T43" s="31">
        <f t="shared" si="4"/>
        <v>7.3864032123763032E-6</v>
      </c>
    </row>
    <row r="44" spans="1:20" ht="18" customHeight="1" x14ac:dyDescent="0.15">
      <c r="A44" s="14" t="s">
        <v>51</v>
      </c>
      <c r="B44" s="31">
        <f t="shared" si="3"/>
        <v>0</v>
      </c>
      <c r="C44" s="31">
        <f t="shared" si="3"/>
        <v>0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9.2700923922298457E-6</v>
      </c>
      <c r="P44" s="31">
        <f t="shared" si="4"/>
        <v>9.3321110756387192E-6</v>
      </c>
      <c r="Q44" s="31">
        <f t="shared" si="4"/>
        <v>1.8334788657182997E-5</v>
      </c>
      <c r="R44" s="31">
        <f t="shared" si="4"/>
        <v>1.7745188148237269E-5</v>
      </c>
      <c r="S44" s="31">
        <f t="shared" si="4"/>
        <v>1.6059258664471901E-5</v>
      </c>
      <c r="T44" s="31">
        <f t="shared" si="4"/>
        <v>1.4772806424752606E-5</v>
      </c>
    </row>
    <row r="45" spans="1:20" ht="18" customHeight="1" x14ac:dyDescent="0.15">
      <c r="A45" s="14" t="s">
        <v>52</v>
      </c>
      <c r="B45" s="31">
        <f t="shared" si="3"/>
        <v>1.561834533258823</v>
      </c>
      <c r="C45" s="31">
        <f t="shared" si="3"/>
        <v>0</v>
      </c>
      <c r="D45" s="31">
        <f t="shared" si="4"/>
        <v>0</v>
      </c>
      <c r="E45" s="31">
        <f t="shared" si="4"/>
        <v>0</v>
      </c>
      <c r="F45" s="31">
        <f t="shared" si="4"/>
        <v>0</v>
      </c>
      <c r="G45" s="31">
        <f t="shared" si="4"/>
        <v>0</v>
      </c>
      <c r="H45" s="31">
        <f t="shared" si="4"/>
        <v>0</v>
      </c>
      <c r="I45" s="31">
        <f t="shared" si="4"/>
        <v>0</v>
      </c>
      <c r="J45" s="31">
        <f t="shared" si="4"/>
        <v>0</v>
      </c>
      <c r="K45" s="31">
        <f t="shared" si="4"/>
        <v>0</v>
      </c>
      <c r="L45" s="31">
        <f t="shared" si="4"/>
        <v>0</v>
      </c>
      <c r="M45" s="31">
        <f t="shared" si="4"/>
        <v>0</v>
      </c>
      <c r="N45" s="31">
        <f t="shared" si="4"/>
        <v>0</v>
      </c>
      <c r="O45" s="31">
        <f t="shared" si="4"/>
        <v>9.2700923922298457E-6</v>
      </c>
      <c r="P45" s="31">
        <f t="shared" si="4"/>
        <v>9.3321110756387192E-6</v>
      </c>
      <c r="Q45" s="31">
        <f t="shared" si="4"/>
        <v>1.8334788657182997E-5</v>
      </c>
      <c r="R45" s="31">
        <f t="shared" si="4"/>
        <v>1.7745188148237269E-5</v>
      </c>
      <c r="S45" s="31">
        <f t="shared" si="4"/>
        <v>1.6059258664471901E-5</v>
      </c>
      <c r="T45" s="31">
        <f t="shared" si="4"/>
        <v>1.4772806424752606E-5</v>
      </c>
    </row>
    <row r="46" spans="1:20" ht="18" customHeight="1" x14ac:dyDescent="0.15">
      <c r="A46" s="14" t="s">
        <v>53</v>
      </c>
      <c r="B46" s="31">
        <f t="shared" si="3"/>
        <v>5.8009738586503605</v>
      </c>
      <c r="C46" s="31">
        <f t="shared" si="3"/>
        <v>5.7724422019458519</v>
      </c>
      <c r="D46" s="31">
        <f t="shared" si="4"/>
        <v>6.0094808132374906</v>
      </c>
      <c r="E46" s="31">
        <f t="shared" si="4"/>
        <v>6.0093047053961941</v>
      </c>
      <c r="F46" s="31">
        <f t="shared" si="4"/>
        <v>6.2676874483404017</v>
      </c>
      <c r="G46" s="31">
        <f t="shared" si="4"/>
        <v>6.5432426562482311</v>
      </c>
      <c r="H46" s="31">
        <f t="shared" si="4"/>
        <v>6.6504875760374418</v>
      </c>
      <c r="I46" s="31">
        <f t="shared" si="4"/>
        <v>6.6809717092354237</v>
      </c>
      <c r="J46" s="31">
        <f t="shared" si="4"/>
        <v>6.1734689977676913</v>
      </c>
      <c r="K46" s="31">
        <f t="shared" si="4"/>
        <v>6.6283262756566153</v>
      </c>
      <c r="L46" s="31">
        <f t="shared" si="4"/>
        <v>6.8308723829046691</v>
      </c>
      <c r="M46" s="31">
        <f t="shared" si="4"/>
        <v>6.7562127903916807</v>
      </c>
      <c r="N46" s="31">
        <f t="shared" si="4"/>
        <v>7.0230079315384701</v>
      </c>
      <c r="O46" s="31">
        <f t="shared" si="4"/>
        <v>7.2666029440515629</v>
      </c>
      <c r="P46" s="31">
        <f t="shared" si="4"/>
        <v>6.9601684035436264</v>
      </c>
      <c r="Q46" s="31">
        <f t="shared" si="4"/>
        <v>6.8324589930992445</v>
      </c>
      <c r="R46" s="31">
        <f t="shared" si="4"/>
        <v>6.5779904124522943</v>
      </c>
      <c r="S46" s="31">
        <f t="shared" si="4"/>
        <v>5.568604149310957</v>
      </c>
      <c r="T46" s="31">
        <f t="shared" si="4"/>
        <v>5.1810521916603225</v>
      </c>
    </row>
    <row r="47" spans="1:20" ht="18" customHeight="1" x14ac:dyDescent="0.15">
      <c r="A47" s="14" t="s">
        <v>54</v>
      </c>
      <c r="B47" s="31">
        <f t="shared" si="3"/>
        <v>0</v>
      </c>
      <c r="C47" s="31">
        <f t="shared" si="3"/>
        <v>0</v>
      </c>
      <c r="D47" s="31">
        <f t="shared" si="4"/>
        <v>0</v>
      </c>
      <c r="E47" s="31">
        <f t="shared" si="4"/>
        <v>0</v>
      </c>
      <c r="F47" s="31">
        <f t="shared" si="4"/>
        <v>0</v>
      </c>
      <c r="G47" s="31">
        <f t="shared" si="4"/>
        <v>0</v>
      </c>
      <c r="H47" s="31">
        <f t="shared" si="4"/>
        <v>0</v>
      </c>
      <c r="I47" s="31">
        <f t="shared" si="4"/>
        <v>0</v>
      </c>
      <c r="J47" s="31">
        <f t="shared" si="4"/>
        <v>0</v>
      </c>
      <c r="K47" s="31">
        <f t="shared" si="4"/>
        <v>0</v>
      </c>
      <c r="L47" s="31">
        <f t="shared" si="4"/>
        <v>0</v>
      </c>
      <c r="M47" s="31">
        <f t="shared" si="4"/>
        <v>1.4153306680629829E-2</v>
      </c>
      <c r="N47" s="31">
        <f t="shared" si="4"/>
        <v>1.8056371070066028E-2</v>
      </c>
      <c r="O47" s="31">
        <f t="shared" si="4"/>
        <v>2.1571504996718852E-2</v>
      </c>
      <c r="P47" s="31">
        <f t="shared" si="4"/>
        <v>2.1454523362893416E-2</v>
      </c>
      <c r="Q47" s="31">
        <f t="shared" si="4"/>
        <v>2.1103341744417629E-2</v>
      </c>
      <c r="R47" s="31">
        <f t="shared" si="4"/>
        <v>2.1418442094922382E-2</v>
      </c>
      <c r="S47" s="31">
        <f t="shared" si="4"/>
        <v>1.5553392016541035E-2</v>
      </c>
      <c r="T47" s="31">
        <f t="shared" si="4"/>
        <v>2.5239339776689827E-2</v>
      </c>
    </row>
    <row r="48" spans="1:20" ht="18" customHeight="1" x14ac:dyDescent="0.15">
      <c r="A48" s="14" t="s">
        <v>55</v>
      </c>
      <c r="B48" s="31">
        <f t="shared" si="3"/>
        <v>0</v>
      </c>
      <c r="C48" s="31">
        <f t="shared" si="3"/>
        <v>0</v>
      </c>
      <c r="D48" s="31">
        <f t="shared" ref="D48:Q48" si="5">D19/D$22*100</f>
        <v>0</v>
      </c>
      <c r="E48" s="31">
        <f t="shared" si="5"/>
        <v>0</v>
      </c>
      <c r="F48" s="31">
        <f t="shared" si="5"/>
        <v>0</v>
      </c>
      <c r="G48" s="31">
        <f t="shared" si="5"/>
        <v>0</v>
      </c>
      <c r="H48" s="31">
        <f t="shared" si="5"/>
        <v>0</v>
      </c>
      <c r="I48" s="31">
        <f t="shared" si="5"/>
        <v>0</v>
      </c>
      <c r="J48" s="31">
        <f t="shared" si="5"/>
        <v>0</v>
      </c>
      <c r="K48" s="31">
        <f t="shared" si="5"/>
        <v>0</v>
      </c>
      <c r="L48" s="31">
        <f t="shared" si="5"/>
        <v>0</v>
      </c>
      <c r="M48" s="31">
        <f t="shared" si="5"/>
        <v>0</v>
      </c>
      <c r="N48" s="31">
        <f t="shared" si="5"/>
        <v>0</v>
      </c>
      <c r="O48" s="31">
        <f t="shared" si="5"/>
        <v>9.2700923922298457E-6</v>
      </c>
      <c r="P48" s="31">
        <f t="shared" si="5"/>
        <v>0</v>
      </c>
      <c r="Q48" s="31">
        <f t="shared" si="5"/>
        <v>9.1673943285914986E-6</v>
      </c>
      <c r="R48" s="31">
        <f t="shared" ref="Q48:T50" si="6">R19/R$22*100</f>
        <v>8.8725940741186345E-6</v>
      </c>
      <c r="S48" s="31">
        <f t="shared" si="6"/>
        <v>8.0296293322359506E-6</v>
      </c>
      <c r="T48" s="31">
        <f t="shared" si="6"/>
        <v>7.3864032123763032E-6</v>
      </c>
    </row>
    <row r="49" spans="1:20" ht="18" customHeight="1" x14ac:dyDescent="0.15">
      <c r="A49" s="14" t="s">
        <v>56</v>
      </c>
      <c r="B49" s="31">
        <f t="shared" si="3"/>
        <v>5.8009738586503605</v>
      </c>
      <c r="C49" s="31">
        <f t="shared" si="3"/>
        <v>5.7724422019458519</v>
      </c>
      <c r="D49" s="31">
        <f t="shared" ref="D49:P49" si="7">D20/D$22*100</f>
        <v>6.0094808132374906</v>
      </c>
      <c r="E49" s="31">
        <f t="shared" si="7"/>
        <v>6.0093047053961941</v>
      </c>
      <c r="F49" s="31">
        <f t="shared" si="7"/>
        <v>6.2676874483404017</v>
      </c>
      <c r="G49" s="31">
        <f t="shared" si="7"/>
        <v>6.5432426562482311</v>
      </c>
      <c r="H49" s="31">
        <f t="shared" si="7"/>
        <v>6.6504875760374418</v>
      </c>
      <c r="I49" s="31">
        <f t="shared" si="7"/>
        <v>6.6809717092354237</v>
      </c>
      <c r="J49" s="31">
        <f t="shared" si="7"/>
        <v>6.1734689977676913</v>
      </c>
      <c r="K49" s="31">
        <f t="shared" si="7"/>
        <v>6.6283262756566153</v>
      </c>
      <c r="L49" s="31">
        <f t="shared" si="7"/>
        <v>6.8308723829046691</v>
      </c>
      <c r="M49" s="31">
        <f t="shared" si="7"/>
        <v>6.742059483711051</v>
      </c>
      <c r="N49" s="31">
        <f t="shared" si="7"/>
        <v>7.0049515604684043</v>
      </c>
      <c r="O49" s="31">
        <f t="shared" si="7"/>
        <v>7.2450128988700593</v>
      </c>
      <c r="P49" s="31">
        <f t="shared" si="7"/>
        <v>6.9387138801807327</v>
      </c>
      <c r="Q49" s="31">
        <f t="shared" si="6"/>
        <v>6.8113373165661697</v>
      </c>
      <c r="R49" s="31">
        <f t="shared" si="6"/>
        <v>6.5565542251692239</v>
      </c>
      <c r="S49" s="31">
        <f t="shared" si="6"/>
        <v>5.5530346980357521</v>
      </c>
      <c r="T49" s="31">
        <f t="shared" si="6"/>
        <v>5.1557980790772078</v>
      </c>
    </row>
    <row r="50" spans="1:20" ht="18" customHeight="1" x14ac:dyDescent="0.15">
      <c r="A50" s="14" t="s">
        <v>57</v>
      </c>
      <c r="B50" s="31">
        <f t="shared" ref="B50:P50" si="8">B21/B$22*100</f>
        <v>0</v>
      </c>
      <c r="C50" s="31">
        <f t="shared" si="8"/>
        <v>0</v>
      </c>
      <c r="D50" s="31">
        <f t="shared" si="8"/>
        <v>0</v>
      </c>
      <c r="E50" s="31">
        <f t="shared" si="8"/>
        <v>0</v>
      </c>
      <c r="F50" s="31">
        <f t="shared" si="8"/>
        <v>0</v>
      </c>
      <c r="G50" s="31">
        <f t="shared" si="8"/>
        <v>0</v>
      </c>
      <c r="H50" s="31">
        <f t="shared" si="8"/>
        <v>0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9.2700923922298457E-6</v>
      </c>
      <c r="P50" s="31">
        <f t="shared" si="8"/>
        <v>0</v>
      </c>
      <c r="Q50" s="31">
        <f t="shared" si="6"/>
        <v>9.1673943285914986E-6</v>
      </c>
      <c r="R50" s="31">
        <f t="shared" si="6"/>
        <v>8.8725940741186345E-6</v>
      </c>
      <c r="S50" s="31">
        <f t="shared" si="6"/>
        <v>8.0296293322359506E-6</v>
      </c>
      <c r="T50" s="31">
        <f t="shared" si="6"/>
        <v>7.3864032123763032E-6</v>
      </c>
    </row>
    <row r="51" spans="1:20" ht="18" customHeight="1" x14ac:dyDescent="0.15">
      <c r="A51" s="14" t="s">
        <v>377</v>
      </c>
      <c r="B51" s="32">
        <f>+B33+B38+B40+B41+B42+B43+B44+B45+B46</f>
        <v>100</v>
      </c>
      <c r="C51" s="32">
        <f>+C33+C38+C40+C41+C42+C43+C44+C45+C46</f>
        <v>99.999999999999986</v>
      </c>
      <c r="D51" s="32">
        <f t="shared" ref="D51:R51" si="9">+D33+D38+D40+D41+D42+D43+D44+D45+D46</f>
        <v>99.999999999999986</v>
      </c>
      <c r="E51" s="32">
        <f t="shared" si="9"/>
        <v>100</v>
      </c>
      <c r="F51" s="32">
        <f t="shared" si="9"/>
        <v>100.00000000000001</v>
      </c>
      <c r="G51" s="32">
        <f t="shared" si="9"/>
        <v>100</v>
      </c>
      <c r="H51" s="32">
        <f t="shared" si="9"/>
        <v>100</v>
      </c>
      <c r="I51" s="32">
        <f t="shared" si="9"/>
        <v>100.00000000000001</v>
      </c>
      <c r="J51" s="32">
        <f t="shared" si="9"/>
        <v>100</v>
      </c>
      <c r="K51" s="32">
        <f t="shared" si="9"/>
        <v>100.00000000000001</v>
      </c>
      <c r="L51" s="32">
        <f t="shared" si="9"/>
        <v>100</v>
      </c>
      <c r="M51" s="32">
        <f t="shared" si="9"/>
        <v>99.999999999999986</v>
      </c>
      <c r="N51" s="32">
        <f t="shared" si="9"/>
        <v>100</v>
      </c>
      <c r="O51" s="32">
        <f t="shared" si="9"/>
        <v>100</v>
      </c>
      <c r="P51" s="32">
        <f t="shared" si="9"/>
        <v>100</v>
      </c>
      <c r="Q51" s="32">
        <f t="shared" si="9"/>
        <v>100</v>
      </c>
      <c r="R51" s="32">
        <f t="shared" si="9"/>
        <v>100</v>
      </c>
      <c r="S51" s="32">
        <f>+S33+S38+S40+S41+S42+S43+S44+S45+S46</f>
        <v>100.00000000000001</v>
      </c>
      <c r="T51" s="32">
        <f>+T33+T38+T40+T41+T42+T43+T44+T45+T46</f>
        <v>100</v>
      </c>
    </row>
    <row r="52" spans="1:20" ht="18" customHeight="1" x14ac:dyDescent="0.15"/>
    <row r="53" spans="1:20" ht="18" customHeight="1" x14ac:dyDescent="0.15"/>
    <row r="54" spans="1:20" ht="18" customHeight="1" x14ac:dyDescent="0.15"/>
    <row r="55" spans="1:20" ht="18" customHeight="1" x14ac:dyDescent="0.15"/>
    <row r="56" spans="1:20" ht="18" customHeight="1" x14ac:dyDescent="0.15"/>
    <row r="57" spans="1:20" ht="18" customHeight="1" x14ac:dyDescent="0.15"/>
    <row r="58" spans="1:20" ht="18" customHeight="1" x14ac:dyDescent="0.15"/>
    <row r="59" spans="1:20" ht="18" customHeight="1" x14ac:dyDescent="0.15"/>
    <row r="60" spans="1:20" ht="18" customHeight="1" x14ac:dyDescent="0.15"/>
    <row r="61" spans="1:20" ht="18" customHeight="1" x14ac:dyDescent="0.15"/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T516"/>
  <sheetViews>
    <sheetView workbookViewId="0">
      <selection activeCell="B4" sqref="B4"/>
    </sheetView>
  </sheetViews>
  <sheetFormatPr defaultColWidth="9" defaultRowHeight="12" x14ac:dyDescent="0.15"/>
  <cols>
    <col min="1" max="1" width="24.77734375" style="13" customWidth="1"/>
    <col min="2" max="9" width="8.6640625" style="13" customWidth="1"/>
    <col min="10" max="11" width="8.6640625" style="10" customWidth="1"/>
    <col min="12" max="13" width="8.6640625" style="13" customWidth="1"/>
    <col min="14" max="15" width="9.44140625" style="13" customWidth="1"/>
    <col min="16" max="16384" width="9" style="13"/>
  </cols>
  <sheetData>
    <row r="1" spans="1:20" ht="18" customHeight="1" x14ac:dyDescent="0.2">
      <c r="A1" s="30" t="s">
        <v>97</v>
      </c>
      <c r="L1" s="71" t="str">
        <f>[2]財政指標!$M$1</f>
        <v>二宮町</v>
      </c>
      <c r="S1" s="71" t="str">
        <f>[2]財政指標!$M$1</f>
        <v>二宮町</v>
      </c>
    </row>
    <row r="2" spans="1:20" ht="18" customHeight="1" x14ac:dyDescent="0.15">
      <c r="M2" s="22" t="s">
        <v>169</v>
      </c>
      <c r="T2" s="22" t="s">
        <v>169</v>
      </c>
    </row>
    <row r="3" spans="1:20" ht="18" customHeight="1" x14ac:dyDescent="0.15">
      <c r="A3" s="7"/>
      <c r="B3" s="7" t="s">
        <v>10</v>
      </c>
      <c r="C3" s="7" t="s">
        <v>542</v>
      </c>
      <c r="D3" s="7" t="s">
        <v>543</v>
      </c>
      <c r="E3" s="7" t="s">
        <v>544</v>
      </c>
      <c r="F3" s="7" t="s">
        <v>545</v>
      </c>
      <c r="G3" s="7" t="s">
        <v>546</v>
      </c>
      <c r="H3" s="7" t="s">
        <v>547</v>
      </c>
      <c r="I3" s="7" t="s">
        <v>548</v>
      </c>
      <c r="J3" s="8" t="s">
        <v>549</v>
      </c>
      <c r="K3" s="8" t="s">
        <v>550</v>
      </c>
      <c r="L3" s="7" t="s">
        <v>551</v>
      </c>
      <c r="M3" s="7" t="s">
        <v>552</v>
      </c>
      <c r="N3" s="7" t="s">
        <v>553</v>
      </c>
      <c r="O3" s="2" t="s">
        <v>554</v>
      </c>
      <c r="P3" s="2" t="s">
        <v>555</v>
      </c>
      <c r="Q3" s="2" t="s">
        <v>556</v>
      </c>
      <c r="R3" s="2" t="s">
        <v>557</v>
      </c>
      <c r="S3" s="2" t="s">
        <v>558</v>
      </c>
      <c r="T3" s="2" t="s">
        <v>559</v>
      </c>
    </row>
    <row r="4" spans="1:20" ht="18" customHeight="1" x14ac:dyDescent="0.15">
      <c r="A4" s="14" t="s">
        <v>40</v>
      </c>
      <c r="B4" s="16">
        <f t="shared" ref="B4:P4" si="0">SUM(B5:B8)</f>
        <v>0</v>
      </c>
      <c r="C4" s="16">
        <f t="shared" si="0"/>
        <v>0</v>
      </c>
      <c r="D4" s="16">
        <f t="shared" si="0"/>
        <v>775286</v>
      </c>
      <c r="E4" s="16">
        <f t="shared" si="0"/>
        <v>818198</v>
      </c>
      <c r="F4" s="16">
        <f t="shared" si="0"/>
        <v>812418</v>
      </c>
      <c r="G4" s="16">
        <f t="shared" si="0"/>
        <v>680031</v>
      </c>
      <c r="H4" s="16">
        <f t="shared" si="0"/>
        <v>655519</v>
      </c>
      <c r="I4" s="16">
        <f t="shared" si="0"/>
        <v>681418</v>
      </c>
      <c r="J4" s="16">
        <f t="shared" si="0"/>
        <v>704809</v>
      </c>
      <c r="K4" s="16">
        <f t="shared" si="0"/>
        <v>585553</v>
      </c>
      <c r="L4" s="16">
        <f t="shared" si="0"/>
        <v>577786</v>
      </c>
      <c r="M4" s="16">
        <f t="shared" si="0"/>
        <v>635330</v>
      </c>
      <c r="N4" s="16">
        <f t="shared" si="0"/>
        <v>639223</v>
      </c>
      <c r="O4" s="16">
        <f t="shared" si="0"/>
        <v>577824</v>
      </c>
      <c r="P4" s="16">
        <f t="shared" si="0"/>
        <v>539440</v>
      </c>
      <c r="Q4" s="16">
        <f>SUM(Q5:Q8)</f>
        <v>571507</v>
      </c>
      <c r="R4" s="16">
        <f>SUM(R5:R8)</f>
        <v>594243</v>
      </c>
      <c r="S4" s="16">
        <f>SUM(S5:S8)</f>
        <v>671485</v>
      </c>
      <c r="T4" s="16">
        <f>SUM(T5:T8)</f>
        <v>802814</v>
      </c>
    </row>
    <row r="5" spans="1:20" ht="18" customHeight="1" x14ac:dyDescent="0.15">
      <c r="A5" s="14" t="s">
        <v>41</v>
      </c>
      <c r="B5" s="16"/>
      <c r="C5" s="16"/>
      <c r="D5" s="16">
        <v>7996</v>
      </c>
      <c r="E5" s="16">
        <v>8276</v>
      </c>
      <c r="F5" s="16">
        <v>9334</v>
      </c>
      <c r="G5" s="16">
        <v>8677</v>
      </c>
      <c r="H5" s="16">
        <v>8313</v>
      </c>
      <c r="I5" s="16">
        <v>11349</v>
      </c>
      <c r="J5" s="16">
        <v>11315</v>
      </c>
      <c r="K5" s="16">
        <v>11342</v>
      </c>
      <c r="L5" s="16">
        <v>11257</v>
      </c>
      <c r="M5" s="16">
        <v>11023</v>
      </c>
      <c r="N5" s="16">
        <v>11420</v>
      </c>
      <c r="O5" s="16">
        <v>11364</v>
      </c>
      <c r="P5" s="16">
        <v>11201</v>
      </c>
      <c r="Q5" s="16">
        <v>11229</v>
      </c>
      <c r="R5" s="16">
        <v>19172</v>
      </c>
      <c r="S5" s="16">
        <v>24244</v>
      </c>
      <c r="T5" s="16">
        <v>22880</v>
      </c>
    </row>
    <row r="6" spans="1:20" ht="18" customHeight="1" x14ac:dyDescent="0.15">
      <c r="A6" s="14" t="s">
        <v>42</v>
      </c>
      <c r="B6" s="17"/>
      <c r="C6" s="17"/>
      <c r="D6" s="17">
        <v>542410</v>
      </c>
      <c r="E6" s="17">
        <v>621214</v>
      </c>
      <c r="F6" s="17">
        <v>664229</v>
      </c>
      <c r="G6" s="17">
        <v>532108</v>
      </c>
      <c r="H6" s="17">
        <v>521713</v>
      </c>
      <c r="I6" s="17">
        <v>533113</v>
      </c>
      <c r="J6" s="17">
        <v>577043</v>
      </c>
      <c r="K6" s="17">
        <v>488680</v>
      </c>
      <c r="L6" s="17">
        <v>481692</v>
      </c>
      <c r="M6" s="17">
        <v>473861</v>
      </c>
      <c r="N6" s="17">
        <v>484584</v>
      </c>
      <c r="O6" s="17">
        <v>477339</v>
      </c>
      <c r="P6" s="17">
        <v>442005</v>
      </c>
      <c r="Q6" s="17">
        <v>450709</v>
      </c>
      <c r="R6" s="17">
        <v>442497</v>
      </c>
      <c r="S6" s="17">
        <v>519064</v>
      </c>
      <c r="T6" s="17">
        <v>670476</v>
      </c>
    </row>
    <row r="7" spans="1:20" ht="18" customHeight="1" x14ac:dyDescent="0.15">
      <c r="A7" s="14" t="s">
        <v>43</v>
      </c>
      <c r="B7" s="17"/>
      <c r="C7" s="17"/>
      <c r="D7" s="17">
        <v>24018</v>
      </c>
      <c r="E7" s="17">
        <v>22952</v>
      </c>
      <c r="F7" s="17">
        <v>20412</v>
      </c>
      <c r="G7" s="17">
        <v>26289</v>
      </c>
      <c r="H7" s="17">
        <v>27161</v>
      </c>
      <c r="I7" s="17">
        <v>28508</v>
      </c>
      <c r="J7" s="17">
        <v>27909</v>
      </c>
      <c r="K7" s="17">
        <v>33059</v>
      </c>
      <c r="L7" s="17">
        <v>32994</v>
      </c>
      <c r="M7" s="17">
        <v>32862</v>
      </c>
      <c r="N7" s="17">
        <v>33411</v>
      </c>
      <c r="O7" s="17">
        <v>31771</v>
      </c>
      <c r="P7" s="17">
        <v>32025</v>
      </c>
      <c r="Q7" s="17">
        <v>36726</v>
      </c>
      <c r="R7" s="17">
        <v>35340</v>
      </c>
      <c r="S7" s="17">
        <v>35725</v>
      </c>
      <c r="T7" s="17">
        <v>36300</v>
      </c>
    </row>
    <row r="8" spans="1:20" ht="18" customHeight="1" x14ac:dyDescent="0.15">
      <c r="A8" s="14" t="s">
        <v>44</v>
      </c>
      <c r="B8" s="17"/>
      <c r="C8" s="17"/>
      <c r="D8" s="17">
        <v>200862</v>
      </c>
      <c r="E8" s="17">
        <v>165756</v>
      </c>
      <c r="F8" s="17">
        <v>118443</v>
      </c>
      <c r="G8" s="17">
        <v>112957</v>
      </c>
      <c r="H8" s="17">
        <v>98332</v>
      </c>
      <c r="I8" s="17">
        <v>108448</v>
      </c>
      <c r="J8" s="17">
        <v>88542</v>
      </c>
      <c r="K8" s="17">
        <v>52472</v>
      </c>
      <c r="L8" s="17">
        <v>51843</v>
      </c>
      <c r="M8" s="17">
        <v>117584</v>
      </c>
      <c r="N8" s="17">
        <v>109808</v>
      </c>
      <c r="O8" s="17">
        <v>57350</v>
      </c>
      <c r="P8" s="17">
        <v>54209</v>
      </c>
      <c r="Q8" s="17">
        <v>72843</v>
      </c>
      <c r="R8" s="17">
        <v>97234</v>
      </c>
      <c r="S8" s="17">
        <v>92452</v>
      </c>
      <c r="T8" s="17">
        <v>73158</v>
      </c>
    </row>
    <row r="9" spans="1:20" ht="18" customHeight="1" x14ac:dyDescent="0.15">
      <c r="A9" s="14" t="s">
        <v>45</v>
      </c>
      <c r="B9" s="16"/>
      <c r="C9" s="16"/>
      <c r="D9" s="16">
        <v>514641</v>
      </c>
      <c r="E9" s="16">
        <v>549841</v>
      </c>
      <c r="F9" s="16">
        <v>625487</v>
      </c>
      <c r="G9" s="16">
        <v>641947</v>
      </c>
      <c r="H9" s="16">
        <v>663340</v>
      </c>
      <c r="I9" s="16">
        <v>679445</v>
      </c>
      <c r="J9" s="16">
        <v>653547</v>
      </c>
      <c r="K9" s="16">
        <v>689893</v>
      </c>
      <c r="L9" s="16">
        <v>723563</v>
      </c>
      <c r="M9" s="16">
        <v>666710</v>
      </c>
      <c r="N9" s="16">
        <v>723982</v>
      </c>
      <c r="O9" s="16">
        <v>683786</v>
      </c>
      <c r="P9" s="16">
        <v>676833</v>
      </c>
      <c r="Q9" s="16">
        <v>703790</v>
      </c>
      <c r="R9" s="16">
        <v>745673</v>
      </c>
      <c r="S9" s="16">
        <v>724498</v>
      </c>
      <c r="T9" s="16">
        <v>763514</v>
      </c>
    </row>
    <row r="10" spans="1:20" ht="18" customHeight="1" x14ac:dyDescent="0.15">
      <c r="A10" s="14" t="s">
        <v>46</v>
      </c>
      <c r="B10" s="16"/>
      <c r="C10" s="16"/>
      <c r="D10" s="16">
        <v>514628</v>
      </c>
      <c r="E10" s="16">
        <v>549826</v>
      </c>
      <c r="F10" s="16">
        <v>625472</v>
      </c>
      <c r="G10" s="16">
        <v>641932</v>
      </c>
      <c r="H10" s="16">
        <v>663327</v>
      </c>
      <c r="I10" s="16">
        <v>679433</v>
      </c>
      <c r="J10" s="16">
        <v>653534</v>
      </c>
      <c r="K10" s="16">
        <v>689881</v>
      </c>
      <c r="L10" s="16">
        <v>723542</v>
      </c>
      <c r="M10" s="16">
        <v>666690</v>
      </c>
      <c r="N10" s="16">
        <v>723962</v>
      </c>
      <c r="O10" s="16">
        <v>683756</v>
      </c>
      <c r="P10" s="16">
        <v>676803</v>
      </c>
      <c r="Q10" s="16">
        <v>702889</v>
      </c>
      <c r="R10" s="16">
        <v>744762</v>
      </c>
      <c r="S10" s="16">
        <v>723674</v>
      </c>
      <c r="T10" s="16">
        <v>762690</v>
      </c>
    </row>
    <row r="11" spans="1:20" ht="18" customHeight="1" x14ac:dyDescent="0.15">
      <c r="A11" s="14" t="s">
        <v>47</v>
      </c>
      <c r="B11" s="16"/>
      <c r="C11" s="16"/>
      <c r="D11" s="16">
        <v>24791</v>
      </c>
      <c r="E11" s="16">
        <v>25149</v>
      </c>
      <c r="F11" s="16">
        <v>25550</v>
      </c>
      <c r="G11" s="16">
        <v>25589</v>
      </c>
      <c r="H11" s="16">
        <v>25684</v>
      </c>
      <c r="I11" s="16">
        <v>25962</v>
      </c>
      <c r="J11" s="16">
        <v>26682</v>
      </c>
      <c r="K11" s="16">
        <v>26482</v>
      </c>
      <c r="L11" s="16">
        <v>27090</v>
      </c>
      <c r="M11" s="16">
        <v>27656</v>
      </c>
      <c r="N11" s="16">
        <v>28391</v>
      </c>
      <c r="O11" s="16">
        <v>28877</v>
      </c>
      <c r="P11" s="16">
        <v>29352</v>
      </c>
      <c r="Q11" s="16">
        <v>29770</v>
      </c>
      <c r="R11" s="16">
        <v>30407</v>
      </c>
      <c r="S11" s="16">
        <v>31306</v>
      </c>
      <c r="T11" s="16">
        <v>32013</v>
      </c>
    </row>
    <row r="12" spans="1:20" ht="18" customHeight="1" x14ac:dyDescent="0.15">
      <c r="A12" s="14" t="s">
        <v>48</v>
      </c>
      <c r="B12" s="16"/>
      <c r="C12" s="16"/>
      <c r="D12" s="16">
        <v>83444</v>
      </c>
      <c r="E12" s="16">
        <v>84637</v>
      </c>
      <c r="F12" s="16">
        <v>81647</v>
      </c>
      <c r="G12" s="16">
        <v>83868</v>
      </c>
      <c r="H12" s="16">
        <v>80903</v>
      </c>
      <c r="I12" s="16">
        <v>80135</v>
      </c>
      <c r="J12" s="16">
        <v>94490</v>
      </c>
      <c r="K12" s="16">
        <v>92622</v>
      </c>
      <c r="L12" s="16">
        <v>99351</v>
      </c>
      <c r="M12" s="16">
        <v>101774</v>
      </c>
      <c r="N12" s="16">
        <v>99674</v>
      </c>
      <c r="O12" s="16">
        <v>99104</v>
      </c>
      <c r="P12" s="16">
        <v>96262</v>
      </c>
      <c r="Q12" s="16">
        <v>95875</v>
      </c>
      <c r="R12" s="16">
        <v>90067</v>
      </c>
      <c r="S12" s="16">
        <v>86319</v>
      </c>
      <c r="T12" s="16">
        <v>86318</v>
      </c>
    </row>
    <row r="13" spans="1:20" ht="18" customHeight="1" x14ac:dyDescent="0.15">
      <c r="A13" s="14" t="s">
        <v>49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</row>
    <row r="14" spans="1:20" ht="18" customHeight="1" x14ac:dyDescent="0.15">
      <c r="A14" s="14" t="s">
        <v>50</v>
      </c>
      <c r="B14" s="16"/>
      <c r="C14" s="16"/>
      <c r="D14" s="16">
        <v>10019</v>
      </c>
      <c r="E14" s="16">
        <v>7904</v>
      </c>
      <c r="F14" s="16">
        <v>7544</v>
      </c>
      <c r="G14" s="16">
        <v>3558</v>
      </c>
      <c r="H14" s="16">
        <v>3391</v>
      </c>
      <c r="I14" s="16">
        <v>1870</v>
      </c>
      <c r="J14" s="16">
        <v>1870</v>
      </c>
      <c r="K14" s="16">
        <v>533</v>
      </c>
      <c r="L14" s="16">
        <v>5411</v>
      </c>
      <c r="M14" s="16">
        <v>1325</v>
      </c>
      <c r="N14" s="16">
        <v>696</v>
      </c>
      <c r="O14" s="16">
        <v>72</v>
      </c>
      <c r="P14" s="16">
        <v>505</v>
      </c>
      <c r="Q14" s="16">
        <v>0</v>
      </c>
      <c r="R14" s="16">
        <v>0</v>
      </c>
      <c r="S14" s="16">
        <v>0</v>
      </c>
      <c r="T14" s="16">
        <v>0</v>
      </c>
    </row>
    <row r="15" spans="1:20" ht="18" customHeight="1" x14ac:dyDescent="0.15">
      <c r="A15" s="14" t="s">
        <v>51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</row>
    <row r="16" spans="1:20" ht="18" customHeight="1" x14ac:dyDescent="0.15">
      <c r="A16" s="14" t="s">
        <v>52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</row>
    <row r="17" spans="1:20" ht="18" customHeight="1" x14ac:dyDescent="0.15">
      <c r="A17" s="14" t="s">
        <v>53</v>
      </c>
      <c r="B17" s="17">
        <f t="shared" ref="B17:P17" si="1">SUM(B18:B21)</f>
        <v>0</v>
      </c>
      <c r="C17" s="17">
        <f t="shared" si="1"/>
        <v>0</v>
      </c>
      <c r="D17" s="17">
        <f t="shared" si="1"/>
        <v>28654</v>
      </c>
      <c r="E17" s="17">
        <f t="shared" si="1"/>
        <v>31249</v>
      </c>
      <c r="F17" s="17">
        <f t="shared" si="1"/>
        <v>35679</v>
      </c>
      <c r="G17" s="17">
        <f t="shared" si="1"/>
        <v>37599</v>
      </c>
      <c r="H17" s="17">
        <f t="shared" si="1"/>
        <v>40517</v>
      </c>
      <c r="I17" s="17">
        <f t="shared" si="1"/>
        <v>43060</v>
      </c>
      <c r="J17" s="17">
        <f t="shared" si="1"/>
        <v>42185</v>
      </c>
      <c r="K17" s="17">
        <f t="shared" si="1"/>
        <v>45197</v>
      </c>
      <c r="L17" s="17">
        <f t="shared" si="1"/>
        <v>48089</v>
      </c>
      <c r="M17" s="17">
        <f t="shared" si="1"/>
        <v>44477</v>
      </c>
      <c r="N17" s="17">
        <f t="shared" si="1"/>
        <v>48250</v>
      </c>
      <c r="O17" s="17">
        <f t="shared" si="1"/>
        <v>46847</v>
      </c>
      <c r="P17" s="17">
        <f t="shared" si="1"/>
        <v>47529</v>
      </c>
      <c r="Q17" s="17">
        <f>SUM(Q18:Q21)</f>
        <v>49101</v>
      </c>
      <c r="R17" s="17">
        <f>SUM(R18:R21)</f>
        <v>50165</v>
      </c>
      <c r="S17" s="17">
        <f>SUM(S18:S21)</f>
        <v>48620</v>
      </c>
      <c r="T17" s="17">
        <f>SUM(T18:T21)</f>
        <v>50020</v>
      </c>
    </row>
    <row r="18" spans="1:20" ht="18" customHeight="1" x14ac:dyDescent="0.15">
      <c r="A18" s="14" t="s">
        <v>54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</v>
      </c>
      <c r="Q18" s="16">
        <v>0</v>
      </c>
      <c r="R18" s="16">
        <v>0</v>
      </c>
      <c r="S18" s="16">
        <v>0</v>
      </c>
      <c r="T18" s="16">
        <v>0</v>
      </c>
    </row>
    <row r="19" spans="1:20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</row>
    <row r="20" spans="1:20" ht="18" customHeight="1" x14ac:dyDescent="0.15">
      <c r="A20" s="14" t="s">
        <v>56</v>
      </c>
      <c r="B20" s="16"/>
      <c r="C20" s="16"/>
      <c r="D20" s="16">
        <v>28654</v>
      </c>
      <c r="E20" s="16">
        <v>31249</v>
      </c>
      <c r="F20" s="16">
        <v>35679</v>
      </c>
      <c r="G20" s="16">
        <v>37599</v>
      </c>
      <c r="H20" s="16">
        <v>40517</v>
      </c>
      <c r="I20" s="16">
        <v>43060</v>
      </c>
      <c r="J20" s="16">
        <v>42185</v>
      </c>
      <c r="K20" s="16">
        <v>45197</v>
      </c>
      <c r="L20" s="16">
        <v>48089</v>
      </c>
      <c r="M20" s="16">
        <v>44477</v>
      </c>
      <c r="N20" s="16">
        <v>48250</v>
      </c>
      <c r="O20" s="16">
        <v>46844</v>
      </c>
      <c r="P20" s="16">
        <v>47526</v>
      </c>
      <c r="Q20" s="16">
        <v>49101</v>
      </c>
      <c r="R20" s="16">
        <v>50165</v>
      </c>
      <c r="S20" s="16">
        <v>48620</v>
      </c>
      <c r="T20" s="16">
        <v>50020</v>
      </c>
    </row>
    <row r="21" spans="1:20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6">
        <v>0</v>
      </c>
      <c r="R21" s="16">
        <v>0</v>
      </c>
      <c r="S21" s="16">
        <v>0</v>
      </c>
      <c r="T21" s="16">
        <v>0</v>
      </c>
    </row>
    <row r="22" spans="1:20" ht="18" customHeight="1" x14ac:dyDescent="0.15">
      <c r="A22" s="14" t="s">
        <v>358</v>
      </c>
      <c r="B22" s="17">
        <f t="shared" ref="B22:P22" si="2">+B4+B9+B11+B12+B13+B14+B15+B16+B17</f>
        <v>0</v>
      </c>
      <c r="C22" s="17">
        <f t="shared" si="2"/>
        <v>0</v>
      </c>
      <c r="D22" s="17">
        <f t="shared" si="2"/>
        <v>1436835</v>
      </c>
      <c r="E22" s="17">
        <f t="shared" si="2"/>
        <v>1516978</v>
      </c>
      <c r="F22" s="17">
        <f t="shared" si="2"/>
        <v>1588325</v>
      </c>
      <c r="G22" s="17">
        <f t="shared" si="2"/>
        <v>1472592</v>
      </c>
      <c r="H22" s="17">
        <f t="shared" si="2"/>
        <v>1469354</v>
      </c>
      <c r="I22" s="17">
        <f t="shared" si="2"/>
        <v>1511890</v>
      </c>
      <c r="J22" s="17">
        <f t="shared" si="2"/>
        <v>1523583</v>
      </c>
      <c r="K22" s="17">
        <f t="shared" si="2"/>
        <v>1440280</v>
      </c>
      <c r="L22" s="17">
        <f t="shared" si="2"/>
        <v>1481290</v>
      </c>
      <c r="M22" s="17">
        <f t="shared" si="2"/>
        <v>1477272</v>
      </c>
      <c r="N22" s="17">
        <f t="shared" si="2"/>
        <v>1540216</v>
      </c>
      <c r="O22" s="17">
        <f t="shared" si="2"/>
        <v>1436513</v>
      </c>
      <c r="P22" s="17">
        <f t="shared" si="2"/>
        <v>1389924</v>
      </c>
      <c r="Q22" s="17">
        <f>+Q4+Q9+Q11+Q12+Q13+Q14+Q15+Q16+Q17</f>
        <v>1450043</v>
      </c>
      <c r="R22" s="17">
        <f>+R4+R9+R11+R12+R13+R14+R15+R16+R17</f>
        <v>1510555</v>
      </c>
      <c r="S22" s="17">
        <f>+S4+S9+S11+S12+S13+S14+S15+S16+S17</f>
        <v>1562228</v>
      </c>
      <c r="T22" s="17">
        <f>+T4+T9+T11+T12+T13+T14+T15+T16+T17</f>
        <v>1734679</v>
      </c>
    </row>
    <row r="23" spans="1:20" ht="18" customHeight="1" x14ac:dyDescent="0.15"/>
    <row r="24" spans="1:20" ht="18" customHeight="1" x14ac:dyDescent="0.15"/>
    <row r="25" spans="1:20" ht="18" customHeight="1" x14ac:dyDescent="0.15"/>
    <row r="26" spans="1:20" ht="18" customHeight="1" x14ac:dyDescent="0.15"/>
    <row r="27" spans="1:20" ht="18" customHeight="1" x14ac:dyDescent="0.15"/>
    <row r="28" spans="1:20" ht="18" customHeight="1" x14ac:dyDescent="0.15"/>
    <row r="29" spans="1:20" ht="18" customHeight="1" x14ac:dyDescent="0.15"/>
    <row r="30" spans="1:20" ht="18" customHeight="1" x14ac:dyDescent="0.2">
      <c r="A30" s="30" t="s">
        <v>100</v>
      </c>
      <c r="M30" s="71" t="str">
        <f>[2]財政指標!$M$1</f>
        <v>二宮町</v>
      </c>
      <c r="P30" s="71"/>
      <c r="R30" s="71"/>
      <c r="S30" s="71"/>
      <c r="T30" s="71" t="str">
        <f>[2]財政指標!$M$1</f>
        <v>二宮町</v>
      </c>
    </row>
    <row r="31" spans="1:20" ht="18" customHeight="1" x14ac:dyDescent="0.15"/>
    <row r="32" spans="1:20" ht="18" customHeight="1" x14ac:dyDescent="0.15">
      <c r="A32" s="7"/>
      <c r="B32" s="7" t="s">
        <v>10</v>
      </c>
      <c r="C32" s="7" t="s">
        <v>560</v>
      </c>
      <c r="D32" s="7" t="s">
        <v>561</v>
      </c>
      <c r="E32" s="7" t="s">
        <v>562</v>
      </c>
      <c r="F32" s="7" t="s">
        <v>563</v>
      </c>
      <c r="G32" s="7" t="s">
        <v>564</v>
      </c>
      <c r="H32" s="7" t="s">
        <v>565</v>
      </c>
      <c r="I32" s="7" t="s">
        <v>566</v>
      </c>
      <c r="J32" s="8" t="s">
        <v>567</v>
      </c>
      <c r="K32" s="8" t="s">
        <v>568</v>
      </c>
      <c r="L32" s="7" t="s">
        <v>569</v>
      </c>
      <c r="M32" s="7" t="s">
        <v>570</v>
      </c>
      <c r="N32" s="7" t="s">
        <v>571</v>
      </c>
      <c r="O32" s="2" t="s">
        <v>572</v>
      </c>
      <c r="P32" s="2" t="s">
        <v>573</v>
      </c>
      <c r="Q32" s="2" t="s">
        <v>574</v>
      </c>
      <c r="R32" s="2" t="s">
        <v>575</v>
      </c>
      <c r="S32" s="2" t="s">
        <v>576</v>
      </c>
      <c r="T32" s="2" t="s">
        <v>577</v>
      </c>
    </row>
    <row r="33" spans="1:20" ht="18" customHeight="1" x14ac:dyDescent="0.15">
      <c r="A33" s="14" t="s">
        <v>40</v>
      </c>
      <c r="B33" s="31" t="e">
        <f t="shared" ref="B33:C49" si="3">B4/B$22*100</f>
        <v>#DIV/0!</v>
      </c>
      <c r="C33" s="31" t="e">
        <f t="shared" si="3"/>
        <v>#DIV/0!</v>
      </c>
      <c r="D33" s="31">
        <f t="shared" ref="D33:T47" si="4">D4/D$22*100</f>
        <v>53.957900524416516</v>
      </c>
      <c r="E33" s="31">
        <f t="shared" si="4"/>
        <v>53.936049171444807</v>
      </c>
      <c r="F33" s="31">
        <f t="shared" si="4"/>
        <v>51.149355453071635</v>
      </c>
      <c r="G33" s="31">
        <f t="shared" si="4"/>
        <v>46.179186088203657</v>
      </c>
      <c r="H33" s="31">
        <f t="shared" si="4"/>
        <v>44.612734575874839</v>
      </c>
      <c r="I33" s="31">
        <f t="shared" si="4"/>
        <v>45.070606988603664</v>
      </c>
      <c r="J33" s="31">
        <f t="shared" si="4"/>
        <v>46.25996745828747</v>
      </c>
      <c r="K33" s="31">
        <f t="shared" si="4"/>
        <v>40.65549754214458</v>
      </c>
      <c r="L33" s="31">
        <f t="shared" si="4"/>
        <v>39.005596473344177</v>
      </c>
      <c r="M33" s="31">
        <f t="shared" si="4"/>
        <v>43.006975018818473</v>
      </c>
      <c r="N33" s="31">
        <f t="shared" si="4"/>
        <v>41.502165929973458</v>
      </c>
      <c r="O33" s="31">
        <f t="shared" si="4"/>
        <v>40.224070370403886</v>
      </c>
      <c r="P33" s="31">
        <f t="shared" si="4"/>
        <v>38.810755120423849</v>
      </c>
      <c r="Q33" s="31">
        <f t="shared" si="4"/>
        <v>39.413107059583751</v>
      </c>
      <c r="R33" s="31">
        <f t="shared" si="4"/>
        <v>39.339381882817904</v>
      </c>
      <c r="S33" s="31">
        <f t="shared" si="4"/>
        <v>42.982522397498954</v>
      </c>
      <c r="T33" s="31">
        <f t="shared" si="4"/>
        <v>46.280262803665693</v>
      </c>
    </row>
    <row r="34" spans="1:20" ht="18" customHeight="1" x14ac:dyDescent="0.15">
      <c r="A34" s="14" t="s">
        <v>41</v>
      </c>
      <c r="B34" s="31" t="e">
        <f t="shared" si="3"/>
        <v>#DIV/0!</v>
      </c>
      <c r="C34" s="31" t="e">
        <f t="shared" si="3"/>
        <v>#DIV/0!</v>
      </c>
      <c r="D34" s="31">
        <f t="shared" si="4"/>
        <v>0.55650092042579702</v>
      </c>
      <c r="E34" s="31">
        <f t="shared" si="4"/>
        <v>0.54555834033189665</v>
      </c>
      <c r="F34" s="31">
        <f t="shared" si="4"/>
        <v>0.58766310421355838</v>
      </c>
      <c r="G34" s="31">
        <f t="shared" si="4"/>
        <v>0.58923313450025527</v>
      </c>
      <c r="H34" s="31">
        <f t="shared" si="4"/>
        <v>0.56575883007090189</v>
      </c>
      <c r="I34" s="31">
        <f t="shared" si="4"/>
        <v>0.75064984886466612</v>
      </c>
      <c r="J34" s="31">
        <f t="shared" si="4"/>
        <v>0.74265727564563266</v>
      </c>
      <c r="K34" s="31">
        <f t="shared" si="4"/>
        <v>0.78748576665648351</v>
      </c>
      <c r="L34" s="31">
        <f t="shared" si="4"/>
        <v>0.75994572298469576</v>
      </c>
      <c r="M34" s="31">
        <f t="shared" si="4"/>
        <v>0.74617267503885543</v>
      </c>
      <c r="N34" s="31">
        <f t="shared" si="4"/>
        <v>0.7414544453505223</v>
      </c>
      <c r="O34" s="31">
        <f t="shared" si="4"/>
        <v>0.79108229441710587</v>
      </c>
      <c r="P34" s="31">
        <f t="shared" si="4"/>
        <v>0.8058714001628865</v>
      </c>
      <c r="Q34" s="31">
        <f t="shared" si="4"/>
        <v>0.77439082840991613</v>
      </c>
      <c r="R34" s="31">
        <f t="shared" si="4"/>
        <v>1.269202379257955</v>
      </c>
      <c r="S34" s="31">
        <f t="shared" si="4"/>
        <v>1.5518861523413996</v>
      </c>
      <c r="T34" s="31">
        <f t="shared" si="4"/>
        <v>1.3189760180413783</v>
      </c>
    </row>
    <row r="35" spans="1:20" ht="18" customHeight="1" x14ac:dyDescent="0.15">
      <c r="A35" s="14" t="s">
        <v>42</v>
      </c>
      <c r="B35" s="31" t="e">
        <f t="shared" si="3"/>
        <v>#DIV/0!</v>
      </c>
      <c r="C35" s="31" t="e">
        <f t="shared" si="3"/>
        <v>#DIV/0!</v>
      </c>
      <c r="D35" s="31">
        <f t="shared" si="4"/>
        <v>37.750333197618374</v>
      </c>
      <c r="E35" s="31">
        <f t="shared" si="4"/>
        <v>40.950758679427125</v>
      </c>
      <c r="F35" s="31">
        <f t="shared" si="4"/>
        <v>41.819463900650057</v>
      </c>
      <c r="G35" s="31">
        <f t="shared" si="4"/>
        <v>36.134109108293408</v>
      </c>
      <c r="H35" s="31">
        <f t="shared" si="4"/>
        <v>35.50628371379532</v>
      </c>
      <c r="I35" s="31">
        <f t="shared" si="4"/>
        <v>35.261361606995216</v>
      </c>
      <c r="J35" s="31">
        <f t="shared" si="4"/>
        <v>37.874077093272895</v>
      </c>
      <c r="K35" s="31">
        <f t="shared" si="4"/>
        <v>33.929513705668342</v>
      </c>
      <c r="L35" s="31">
        <f t="shared" si="4"/>
        <v>32.518413004880884</v>
      </c>
      <c r="M35" s="31">
        <f t="shared" si="4"/>
        <v>32.076760407020508</v>
      </c>
      <c r="N35" s="31">
        <f t="shared" si="4"/>
        <v>31.462080643234458</v>
      </c>
      <c r="O35" s="31">
        <f t="shared" si="4"/>
        <v>33.229006629247351</v>
      </c>
      <c r="P35" s="31">
        <f t="shared" si="4"/>
        <v>31.800659604410026</v>
      </c>
      <c r="Q35" s="31">
        <f t="shared" si="4"/>
        <v>31.082457554706998</v>
      </c>
      <c r="R35" s="31">
        <f t="shared" si="4"/>
        <v>29.293670207307908</v>
      </c>
      <c r="S35" s="31">
        <f t="shared" si="4"/>
        <v>33.225879961183644</v>
      </c>
      <c r="T35" s="31">
        <f t="shared" si="4"/>
        <v>38.651300903510098</v>
      </c>
    </row>
    <row r="36" spans="1:20" ht="18" customHeight="1" x14ac:dyDescent="0.15">
      <c r="A36" s="14" t="s">
        <v>43</v>
      </c>
      <c r="B36" s="31" t="e">
        <f t="shared" si="3"/>
        <v>#DIV/0!</v>
      </c>
      <c r="C36" s="31" t="e">
        <f t="shared" si="3"/>
        <v>#DIV/0!</v>
      </c>
      <c r="D36" s="31">
        <f t="shared" si="4"/>
        <v>1.6715906836901939</v>
      </c>
      <c r="E36" s="31">
        <f t="shared" si="4"/>
        <v>1.5130080989968213</v>
      </c>
      <c r="F36" s="31">
        <f t="shared" si="4"/>
        <v>1.2851274140997591</v>
      </c>
      <c r="G36" s="31">
        <f t="shared" si="4"/>
        <v>1.7852195312754653</v>
      </c>
      <c r="H36" s="31">
        <f t="shared" si="4"/>
        <v>1.8484994085836359</v>
      </c>
      <c r="I36" s="31">
        <f t="shared" si="4"/>
        <v>1.8855869143919199</v>
      </c>
      <c r="J36" s="31">
        <f t="shared" si="4"/>
        <v>1.8318004335832048</v>
      </c>
      <c r="K36" s="31">
        <f t="shared" si="4"/>
        <v>2.2953175771377787</v>
      </c>
      <c r="L36" s="31">
        <f t="shared" si="4"/>
        <v>2.227382889238434</v>
      </c>
      <c r="M36" s="31">
        <f t="shared" si="4"/>
        <v>2.2245057105258885</v>
      </c>
      <c r="N36" s="31">
        <f t="shared" si="4"/>
        <v>2.1692411973385552</v>
      </c>
      <c r="O36" s="31">
        <f t="shared" si="4"/>
        <v>2.2116750770790099</v>
      </c>
      <c r="P36" s="31">
        <f t="shared" si="4"/>
        <v>2.3040828131610072</v>
      </c>
      <c r="Q36" s="31">
        <f t="shared" si="4"/>
        <v>2.5327524769955096</v>
      </c>
      <c r="R36" s="31">
        <f t="shared" si="4"/>
        <v>2.3395374547765555</v>
      </c>
      <c r="S36" s="31">
        <f t="shared" si="4"/>
        <v>2.2867980858107777</v>
      </c>
      <c r="T36" s="31">
        <f t="shared" si="4"/>
        <v>2.0926061824694941</v>
      </c>
    </row>
    <row r="37" spans="1:20" ht="18" customHeight="1" x14ac:dyDescent="0.15">
      <c r="A37" s="14" t="s">
        <v>44</v>
      </c>
      <c r="B37" s="31" t="e">
        <f t="shared" si="3"/>
        <v>#DIV/0!</v>
      </c>
      <c r="C37" s="31" t="e">
        <f t="shared" si="3"/>
        <v>#DIV/0!</v>
      </c>
      <c r="D37" s="31">
        <f t="shared" si="4"/>
        <v>13.979475722682144</v>
      </c>
      <c r="E37" s="31">
        <f t="shared" si="4"/>
        <v>10.926724052688964</v>
      </c>
      <c r="F37" s="31">
        <f t="shared" si="4"/>
        <v>7.4571010341082582</v>
      </c>
      <c r="G37" s="31">
        <f t="shared" si="4"/>
        <v>7.6706243141345336</v>
      </c>
      <c r="H37" s="31">
        <f t="shared" si="4"/>
        <v>6.6921926234249876</v>
      </c>
      <c r="I37" s="31">
        <f t="shared" si="4"/>
        <v>7.1730086183518642</v>
      </c>
      <c r="J37" s="31">
        <f t="shared" si="4"/>
        <v>5.8114326557857368</v>
      </c>
      <c r="K37" s="31">
        <f t="shared" si="4"/>
        <v>3.6431804926819784</v>
      </c>
      <c r="L37" s="31">
        <f t="shared" si="4"/>
        <v>3.499854856240169</v>
      </c>
      <c r="M37" s="31">
        <f t="shared" si="4"/>
        <v>7.9595362262332188</v>
      </c>
      <c r="N37" s="31">
        <f t="shared" si="4"/>
        <v>7.129389644049926</v>
      </c>
      <c r="O37" s="31">
        <f t="shared" si="4"/>
        <v>3.9923063696604206</v>
      </c>
      <c r="P37" s="31">
        <f t="shared" si="4"/>
        <v>3.9001413026899314</v>
      </c>
      <c r="Q37" s="31">
        <f t="shared" si="4"/>
        <v>5.0235061994713259</v>
      </c>
      <c r="R37" s="31">
        <f t="shared" si="4"/>
        <v>6.4369718414754846</v>
      </c>
      <c r="S37" s="31">
        <f t="shared" si="4"/>
        <v>5.9179581981631362</v>
      </c>
      <c r="T37" s="31">
        <f t="shared" si="4"/>
        <v>4.2173796996447184</v>
      </c>
    </row>
    <row r="38" spans="1:20" ht="18" customHeight="1" x14ac:dyDescent="0.15">
      <c r="A38" s="14" t="s">
        <v>45</v>
      </c>
      <c r="B38" s="31" t="e">
        <f t="shared" si="3"/>
        <v>#DIV/0!</v>
      </c>
      <c r="C38" s="31" t="e">
        <f t="shared" si="3"/>
        <v>#DIV/0!</v>
      </c>
      <c r="D38" s="31">
        <f t="shared" si="4"/>
        <v>35.817682614914034</v>
      </c>
      <c r="E38" s="31">
        <f t="shared" si="4"/>
        <v>36.245812398070377</v>
      </c>
      <c r="F38" s="31">
        <f t="shared" si="4"/>
        <v>39.380290557662946</v>
      </c>
      <c r="G38" s="31">
        <f t="shared" si="4"/>
        <v>43.592997924747657</v>
      </c>
      <c r="H38" s="31">
        <f t="shared" si="4"/>
        <v>45.145009303408159</v>
      </c>
      <c r="I38" s="31">
        <f t="shared" si="4"/>
        <v>44.940108076645785</v>
      </c>
      <c r="J38" s="31">
        <f t="shared" si="4"/>
        <v>42.895398544089822</v>
      </c>
      <c r="K38" s="31">
        <f t="shared" si="4"/>
        <v>47.899922237342743</v>
      </c>
      <c r="L38" s="31">
        <f t="shared" si="4"/>
        <v>48.846815950961663</v>
      </c>
      <c r="M38" s="31">
        <f t="shared" si="4"/>
        <v>45.131160679956025</v>
      </c>
      <c r="N38" s="31">
        <f t="shared" si="4"/>
        <v>47.005225241135008</v>
      </c>
      <c r="O38" s="31">
        <f t="shared" si="4"/>
        <v>47.600404590839069</v>
      </c>
      <c r="P38" s="31">
        <f t="shared" si="4"/>
        <v>48.695684080568434</v>
      </c>
      <c r="Q38" s="31">
        <f t="shared" si="4"/>
        <v>48.535802041732559</v>
      </c>
      <c r="R38" s="31">
        <f t="shared" si="4"/>
        <v>49.364174094951856</v>
      </c>
      <c r="S38" s="31">
        <f t="shared" si="4"/>
        <v>46.375945124527277</v>
      </c>
      <c r="T38" s="31">
        <f t="shared" si="4"/>
        <v>44.014713961487978</v>
      </c>
    </row>
    <row r="39" spans="1:20" ht="18" customHeight="1" x14ac:dyDescent="0.15">
      <c r="A39" s="14" t="s">
        <v>46</v>
      </c>
      <c r="B39" s="31" t="e">
        <f t="shared" si="3"/>
        <v>#DIV/0!</v>
      </c>
      <c r="C39" s="31" t="e">
        <f t="shared" si="3"/>
        <v>#DIV/0!</v>
      </c>
      <c r="D39" s="31">
        <f t="shared" si="4"/>
        <v>35.816777848535146</v>
      </c>
      <c r="E39" s="31">
        <f t="shared" si="4"/>
        <v>36.244823590058658</v>
      </c>
      <c r="F39" s="31">
        <f t="shared" si="4"/>
        <v>39.37934616655911</v>
      </c>
      <c r="G39" s="31">
        <f t="shared" si="4"/>
        <v>43.591979312667732</v>
      </c>
      <c r="H39" s="31">
        <f t="shared" si="4"/>
        <v>45.144124560861435</v>
      </c>
      <c r="I39" s="31">
        <f t="shared" si="4"/>
        <v>44.939314368108789</v>
      </c>
      <c r="J39" s="31">
        <f t="shared" si="4"/>
        <v>42.894545292248601</v>
      </c>
      <c r="K39" s="31">
        <f t="shared" si="4"/>
        <v>47.899089066014945</v>
      </c>
      <c r="L39" s="31">
        <f t="shared" si="4"/>
        <v>48.845398267726104</v>
      </c>
      <c r="M39" s="31">
        <f t="shared" si="4"/>
        <v>45.129806833135675</v>
      </c>
      <c r="N39" s="31">
        <f t="shared" si="4"/>
        <v>47.003926721966273</v>
      </c>
      <c r="O39" s="31">
        <f t="shared" si="4"/>
        <v>47.598316200410302</v>
      </c>
      <c r="P39" s="31">
        <f t="shared" si="4"/>
        <v>48.693525689174372</v>
      </c>
      <c r="Q39" s="31">
        <f t="shared" si="4"/>
        <v>48.473665953354491</v>
      </c>
      <c r="R39" s="31">
        <f t="shared" si="4"/>
        <v>49.303865135662058</v>
      </c>
      <c r="S39" s="31">
        <f t="shared" si="4"/>
        <v>46.323199942646013</v>
      </c>
      <c r="T39" s="31">
        <f t="shared" si="4"/>
        <v>43.967212377621451</v>
      </c>
    </row>
    <row r="40" spans="1:20" ht="18" customHeight="1" x14ac:dyDescent="0.15">
      <c r="A40" s="14" t="s">
        <v>47</v>
      </c>
      <c r="B40" s="31" t="e">
        <f t="shared" si="3"/>
        <v>#DIV/0!</v>
      </c>
      <c r="C40" s="31" t="e">
        <f t="shared" si="3"/>
        <v>#DIV/0!</v>
      </c>
      <c r="D40" s="31">
        <f t="shared" si="4"/>
        <v>1.725389484526755</v>
      </c>
      <c r="E40" s="31">
        <f t="shared" si="4"/>
        <v>1.6578355124464559</v>
      </c>
      <c r="F40" s="31">
        <f t="shared" si="4"/>
        <v>1.6086128468669827</v>
      </c>
      <c r="G40" s="31">
        <f t="shared" si="4"/>
        <v>1.7376843008789944</v>
      </c>
      <c r="H40" s="31">
        <f t="shared" si="4"/>
        <v>1.747979043851924</v>
      </c>
      <c r="I40" s="31">
        <f t="shared" si="4"/>
        <v>1.7171884197924454</v>
      </c>
      <c r="J40" s="31">
        <f t="shared" si="4"/>
        <v>1.7512665867235326</v>
      </c>
      <c r="K40" s="31">
        <f t="shared" si="4"/>
        <v>1.8386702585608354</v>
      </c>
      <c r="L40" s="31">
        <f t="shared" si="4"/>
        <v>1.8288113738700726</v>
      </c>
      <c r="M40" s="31">
        <f t="shared" si="4"/>
        <v>1.8720993831873887</v>
      </c>
      <c r="N40" s="31">
        <f t="shared" si="4"/>
        <v>1.8433128859848227</v>
      </c>
      <c r="O40" s="31">
        <f t="shared" si="4"/>
        <v>2.0102150137172448</v>
      </c>
      <c r="P40" s="31">
        <f t="shared" si="4"/>
        <v>2.1117701399500981</v>
      </c>
      <c r="Q40" s="31">
        <f t="shared" si="4"/>
        <v>2.0530425649446258</v>
      </c>
      <c r="R40" s="31">
        <f t="shared" si="4"/>
        <v>2.012968743276478</v>
      </c>
      <c r="S40" s="31">
        <f t="shared" si="4"/>
        <v>2.0039328446295932</v>
      </c>
      <c r="T40" s="31">
        <f t="shared" si="4"/>
        <v>1.8454711217464441</v>
      </c>
    </row>
    <row r="41" spans="1:20" ht="18" customHeight="1" x14ac:dyDescent="0.15">
      <c r="A41" s="14" t="s">
        <v>48</v>
      </c>
      <c r="B41" s="31" t="e">
        <f t="shared" si="3"/>
        <v>#DIV/0!</v>
      </c>
      <c r="C41" s="31" t="e">
        <f t="shared" si="3"/>
        <v>#DIV/0!</v>
      </c>
      <c r="D41" s="31">
        <f t="shared" si="4"/>
        <v>5.8074865937981741</v>
      </c>
      <c r="E41" s="31">
        <f t="shared" si="4"/>
        <v>5.5793162458519499</v>
      </c>
      <c r="F41" s="31">
        <f t="shared" si="4"/>
        <v>5.1404466969921145</v>
      </c>
      <c r="G41" s="31">
        <f t="shared" si="4"/>
        <v>5.6952638612731841</v>
      </c>
      <c r="H41" s="31">
        <f t="shared" si="4"/>
        <v>5.5060250967431941</v>
      </c>
      <c r="I41" s="31">
        <f t="shared" si="4"/>
        <v>5.3003194676861414</v>
      </c>
      <c r="J41" s="31">
        <f t="shared" si="4"/>
        <v>6.2018281905219474</v>
      </c>
      <c r="K41" s="31">
        <f t="shared" si="4"/>
        <v>6.4308328936040215</v>
      </c>
      <c r="L41" s="31">
        <f t="shared" si="4"/>
        <v>6.7070593874258249</v>
      </c>
      <c r="M41" s="31">
        <f t="shared" si="4"/>
        <v>6.8893203147423083</v>
      </c>
      <c r="N41" s="31">
        <f t="shared" si="4"/>
        <v>6.4714299812493827</v>
      </c>
      <c r="O41" s="31">
        <f t="shared" si="4"/>
        <v>6.8989281684189425</v>
      </c>
      <c r="P41" s="31">
        <f t="shared" si="4"/>
        <v>6.9257024125060074</v>
      </c>
      <c r="Q41" s="31">
        <f t="shared" si="4"/>
        <v>6.6118728892867313</v>
      </c>
      <c r="R41" s="31">
        <f t="shared" si="4"/>
        <v>5.9625104680067924</v>
      </c>
      <c r="S41" s="31">
        <f t="shared" si="4"/>
        <v>5.5253778577774817</v>
      </c>
      <c r="T41" s="31">
        <f t="shared" si="4"/>
        <v>4.9760215002314547</v>
      </c>
    </row>
    <row r="42" spans="1:20" ht="18" customHeight="1" x14ac:dyDescent="0.15">
      <c r="A42" s="14" t="s">
        <v>49</v>
      </c>
      <c r="B42" s="31" t="e">
        <f t="shared" si="3"/>
        <v>#DIV/0!</v>
      </c>
      <c r="C42" s="31" t="e">
        <f t="shared" si="3"/>
        <v>#DIV/0!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0</v>
      </c>
      <c r="H42" s="31">
        <f t="shared" si="4"/>
        <v>0</v>
      </c>
      <c r="I42" s="31">
        <f t="shared" si="4"/>
        <v>0</v>
      </c>
      <c r="J42" s="31">
        <f t="shared" si="4"/>
        <v>0</v>
      </c>
      <c r="K42" s="31">
        <f t="shared" si="4"/>
        <v>0</v>
      </c>
      <c r="L42" s="31">
        <f t="shared" si="4"/>
        <v>0</v>
      </c>
      <c r="M42" s="31">
        <f t="shared" si="4"/>
        <v>0</v>
      </c>
      <c r="N42" s="31">
        <f t="shared" si="4"/>
        <v>0</v>
      </c>
      <c r="O42" s="31">
        <f t="shared" si="4"/>
        <v>6.9613014292247967E-5</v>
      </c>
      <c r="P42" s="31">
        <f t="shared" si="4"/>
        <v>7.1946379802061117E-5</v>
      </c>
      <c r="Q42" s="31">
        <f t="shared" si="4"/>
        <v>0</v>
      </c>
      <c r="R42" s="31">
        <f t="shared" si="4"/>
        <v>0</v>
      </c>
      <c r="S42" s="31">
        <f t="shared" si="4"/>
        <v>0</v>
      </c>
      <c r="T42" s="31">
        <f t="shared" si="4"/>
        <v>0</v>
      </c>
    </row>
    <row r="43" spans="1:20" ht="18" customHeight="1" x14ac:dyDescent="0.15">
      <c r="A43" s="14" t="s">
        <v>50</v>
      </c>
      <c r="B43" s="31" t="e">
        <f t="shared" si="3"/>
        <v>#DIV/0!</v>
      </c>
      <c r="C43" s="31" t="e">
        <f t="shared" si="3"/>
        <v>#DIV/0!</v>
      </c>
      <c r="D43" s="31">
        <f t="shared" si="4"/>
        <v>0.69729648846248871</v>
      </c>
      <c r="E43" s="31">
        <f t="shared" si="4"/>
        <v>0.52103590164128943</v>
      </c>
      <c r="F43" s="31">
        <f t="shared" si="4"/>
        <v>0.4749657658224859</v>
      </c>
      <c r="G43" s="31">
        <f t="shared" si="4"/>
        <v>0.24161478535806249</v>
      </c>
      <c r="H43" s="31">
        <f t="shared" si="4"/>
        <v>0.23078169045716687</v>
      </c>
      <c r="I43" s="31">
        <f t="shared" si="4"/>
        <v>0.12368624701532518</v>
      </c>
      <c r="J43" s="31">
        <f t="shared" si="4"/>
        <v>0.12273699562150536</v>
      </c>
      <c r="K43" s="31">
        <f t="shared" si="4"/>
        <v>3.7006693142999973E-2</v>
      </c>
      <c r="L43" s="31">
        <f t="shared" si="4"/>
        <v>0.36528971369549512</v>
      </c>
      <c r="M43" s="31">
        <f t="shared" si="4"/>
        <v>8.9692351848542448E-2</v>
      </c>
      <c r="N43" s="31">
        <f t="shared" si="4"/>
        <v>4.518846707215092E-2</v>
      </c>
      <c r="O43" s="31">
        <f t="shared" si="4"/>
        <v>5.0121370290418538E-3</v>
      </c>
      <c r="P43" s="31">
        <f t="shared" si="4"/>
        <v>3.6332921800040864E-2</v>
      </c>
      <c r="Q43" s="31">
        <f t="shared" si="4"/>
        <v>0</v>
      </c>
      <c r="R43" s="31">
        <f t="shared" si="4"/>
        <v>0</v>
      </c>
      <c r="S43" s="31">
        <f t="shared" si="4"/>
        <v>0</v>
      </c>
      <c r="T43" s="31">
        <f t="shared" si="4"/>
        <v>0</v>
      </c>
    </row>
    <row r="44" spans="1:20" ht="18" customHeight="1" x14ac:dyDescent="0.15">
      <c r="A44" s="14" t="s">
        <v>51</v>
      </c>
      <c r="B44" s="31" t="e">
        <f t="shared" si="3"/>
        <v>#DIV/0!</v>
      </c>
      <c r="C44" s="31" t="e">
        <f t="shared" si="3"/>
        <v>#DIV/0!</v>
      </c>
      <c r="D44" s="31">
        <f t="shared" si="4"/>
        <v>0</v>
      </c>
      <c r="E44" s="31">
        <f t="shared" si="4"/>
        <v>0</v>
      </c>
      <c r="F44" s="31">
        <f t="shared" si="4"/>
        <v>0</v>
      </c>
      <c r="G44" s="31">
        <f t="shared" si="4"/>
        <v>0</v>
      </c>
      <c r="H44" s="31">
        <f t="shared" si="4"/>
        <v>0</v>
      </c>
      <c r="I44" s="31">
        <f t="shared" si="4"/>
        <v>0</v>
      </c>
      <c r="J44" s="31">
        <f t="shared" si="4"/>
        <v>0</v>
      </c>
      <c r="K44" s="31">
        <f t="shared" si="4"/>
        <v>0</v>
      </c>
      <c r="L44" s="31">
        <f t="shared" si="4"/>
        <v>0</v>
      </c>
      <c r="M44" s="31">
        <f t="shared" si="4"/>
        <v>0</v>
      </c>
      <c r="N44" s="31">
        <f t="shared" si="4"/>
        <v>0</v>
      </c>
      <c r="O44" s="31">
        <f t="shared" si="4"/>
        <v>6.9613014292247967E-5</v>
      </c>
      <c r="P44" s="31">
        <f t="shared" si="4"/>
        <v>7.1946379802061117E-5</v>
      </c>
      <c r="Q44" s="31">
        <f t="shared" si="4"/>
        <v>0</v>
      </c>
      <c r="R44" s="31">
        <f t="shared" si="4"/>
        <v>0</v>
      </c>
      <c r="S44" s="31">
        <f t="shared" si="4"/>
        <v>0</v>
      </c>
      <c r="T44" s="31">
        <f t="shared" si="4"/>
        <v>0</v>
      </c>
    </row>
    <row r="45" spans="1:20" ht="18" customHeight="1" x14ac:dyDescent="0.15">
      <c r="A45" s="14" t="s">
        <v>52</v>
      </c>
      <c r="B45" s="31" t="e">
        <f t="shared" si="3"/>
        <v>#DIV/0!</v>
      </c>
      <c r="C45" s="31" t="e">
        <f t="shared" si="3"/>
        <v>#DIV/0!</v>
      </c>
      <c r="D45" s="31">
        <f t="shared" si="4"/>
        <v>0</v>
      </c>
      <c r="E45" s="31">
        <f t="shared" si="4"/>
        <v>0</v>
      </c>
      <c r="F45" s="31">
        <f t="shared" si="4"/>
        <v>0</v>
      </c>
      <c r="G45" s="31">
        <f t="shared" si="4"/>
        <v>0</v>
      </c>
      <c r="H45" s="31">
        <f t="shared" si="4"/>
        <v>0</v>
      </c>
      <c r="I45" s="31">
        <f t="shared" si="4"/>
        <v>0</v>
      </c>
      <c r="J45" s="31">
        <f t="shared" si="4"/>
        <v>0</v>
      </c>
      <c r="K45" s="31">
        <f t="shared" si="4"/>
        <v>0</v>
      </c>
      <c r="L45" s="31">
        <f t="shared" si="4"/>
        <v>0</v>
      </c>
      <c r="M45" s="31">
        <f t="shared" si="4"/>
        <v>0</v>
      </c>
      <c r="N45" s="31">
        <f t="shared" si="4"/>
        <v>0</v>
      </c>
      <c r="O45" s="31">
        <f t="shared" si="4"/>
        <v>6.9613014292247967E-5</v>
      </c>
      <c r="P45" s="31">
        <f t="shared" si="4"/>
        <v>7.1946379802061117E-5</v>
      </c>
      <c r="Q45" s="31">
        <f t="shared" si="4"/>
        <v>0</v>
      </c>
      <c r="R45" s="31">
        <f t="shared" si="4"/>
        <v>0</v>
      </c>
      <c r="S45" s="31">
        <f t="shared" si="4"/>
        <v>0</v>
      </c>
      <c r="T45" s="31">
        <f t="shared" si="4"/>
        <v>0</v>
      </c>
    </row>
    <row r="46" spans="1:20" ht="18" customHeight="1" x14ac:dyDescent="0.15">
      <c r="A46" s="14" t="s">
        <v>53</v>
      </c>
      <c r="B46" s="31" t="e">
        <f t="shared" si="3"/>
        <v>#DIV/0!</v>
      </c>
      <c r="C46" s="31" t="e">
        <f t="shared" si="3"/>
        <v>#DIV/0!</v>
      </c>
      <c r="D46" s="31">
        <f t="shared" si="4"/>
        <v>1.9942442938820395</v>
      </c>
      <c r="E46" s="31">
        <f t="shared" si="4"/>
        <v>2.059950770545123</v>
      </c>
      <c r="F46" s="31">
        <f t="shared" si="4"/>
        <v>2.2463286795838382</v>
      </c>
      <c r="G46" s="31">
        <f t="shared" si="4"/>
        <v>2.5532530395384465</v>
      </c>
      <c r="H46" s="31">
        <f t="shared" si="4"/>
        <v>2.7574702896647096</v>
      </c>
      <c r="I46" s="31">
        <f t="shared" si="4"/>
        <v>2.8480908002566325</v>
      </c>
      <c r="J46" s="31">
        <f t="shared" si="4"/>
        <v>2.7688022247557238</v>
      </c>
      <c r="K46" s="31">
        <f t="shared" si="4"/>
        <v>3.1380703752048209</v>
      </c>
      <c r="L46" s="31">
        <f t="shared" si="4"/>
        <v>3.2464271007027659</v>
      </c>
      <c r="M46" s="31">
        <f t="shared" si="4"/>
        <v>3.0107522514472622</v>
      </c>
      <c r="N46" s="31">
        <f t="shared" si="4"/>
        <v>3.1326774945851752</v>
      </c>
      <c r="O46" s="31">
        <f t="shared" si="4"/>
        <v>3.2611608805489403</v>
      </c>
      <c r="P46" s="31">
        <f t="shared" si="4"/>
        <v>3.4195394856121628</v>
      </c>
      <c r="Q46" s="31">
        <f t="shared" si="4"/>
        <v>3.3861754444523369</v>
      </c>
      <c r="R46" s="31">
        <f t="shared" si="4"/>
        <v>3.32096481094697</v>
      </c>
      <c r="S46" s="31">
        <f t="shared" si="4"/>
        <v>3.1122217755666908</v>
      </c>
      <c r="T46" s="31">
        <f t="shared" si="4"/>
        <v>2.8835306128684328</v>
      </c>
    </row>
    <row r="47" spans="1:20" ht="18" customHeight="1" x14ac:dyDescent="0.15">
      <c r="A47" s="14" t="s">
        <v>54</v>
      </c>
      <c r="B47" s="31" t="e">
        <f t="shared" si="3"/>
        <v>#DIV/0!</v>
      </c>
      <c r="C47" s="31" t="e">
        <f t="shared" si="3"/>
        <v>#DIV/0!</v>
      </c>
      <c r="D47" s="31">
        <f t="shared" si="4"/>
        <v>0</v>
      </c>
      <c r="E47" s="31">
        <f t="shared" si="4"/>
        <v>0</v>
      </c>
      <c r="F47" s="31">
        <f t="shared" si="4"/>
        <v>0</v>
      </c>
      <c r="G47" s="31">
        <f t="shared" si="4"/>
        <v>0</v>
      </c>
      <c r="H47" s="31">
        <f t="shared" si="4"/>
        <v>0</v>
      </c>
      <c r="I47" s="31">
        <f t="shared" si="4"/>
        <v>0</v>
      </c>
      <c r="J47" s="31">
        <f t="shared" si="4"/>
        <v>0</v>
      </c>
      <c r="K47" s="31">
        <f t="shared" si="4"/>
        <v>0</v>
      </c>
      <c r="L47" s="31">
        <f t="shared" si="4"/>
        <v>0</v>
      </c>
      <c r="M47" s="31">
        <f t="shared" si="4"/>
        <v>0</v>
      </c>
      <c r="N47" s="31">
        <f t="shared" si="4"/>
        <v>0</v>
      </c>
      <c r="O47" s="31">
        <f t="shared" si="4"/>
        <v>6.9613014292247967E-5</v>
      </c>
      <c r="P47" s="31">
        <f t="shared" si="4"/>
        <v>7.1946379802061117E-5</v>
      </c>
      <c r="Q47" s="31">
        <f t="shared" si="4"/>
        <v>0</v>
      </c>
      <c r="R47" s="31">
        <f t="shared" si="4"/>
        <v>0</v>
      </c>
      <c r="S47" s="31">
        <f t="shared" si="4"/>
        <v>0</v>
      </c>
      <c r="T47" s="31">
        <f t="shared" si="4"/>
        <v>0</v>
      </c>
    </row>
    <row r="48" spans="1:20" ht="18" customHeight="1" x14ac:dyDescent="0.15">
      <c r="A48" s="14" t="s">
        <v>55</v>
      </c>
      <c r="B48" s="31" t="e">
        <f t="shared" si="3"/>
        <v>#DIV/0!</v>
      </c>
      <c r="C48" s="31" t="e">
        <f t="shared" si="3"/>
        <v>#DIV/0!</v>
      </c>
      <c r="D48" s="31">
        <f t="shared" ref="D48:Q48" si="5">D19/D$22*100</f>
        <v>0</v>
      </c>
      <c r="E48" s="31">
        <f t="shared" si="5"/>
        <v>0</v>
      </c>
      <c r="F48" s="31">
        <f t="shared" si="5"/>
        <v>0</v>
      </c>
      <c r="G48" s="31">
        <f t="shared" si="5"/>
        <v>0</v>
      </c>
      <c r="H48" s="31">
        <f t="shared" si="5"/>
        <v>0</v>
      </c>
      <c r="I48" s="31">
        <f t="shared" si="5"/>
        <v>0</v>
      </c>
      <c r="J48" s="31">
        <f t="shared" si="5"/>
        <v>0</v>
      </c>
      <c r="K48" s="31">
        <f t="shared" si="5"/>
        <v>0</v>
      </c>
      <c r="L48" s="31">
        <f t="shared" si="5"/>
        <v>0</v>
      </c>
      <c r="M48" s="31">
        <f t="shared" si="5"/>
        <v>0</v>
      </c>
      <c r="N48" s="31">
        <f t="shared" si="5"/>
        <v>0</v>
      </c>
      <c r="O48" s="31">
        <f t="shared" si="5"/>
        <v>6.9613014292247967E-5</v>
      </c>
      <c r="P48" s="31">
        <f t="shared" si="5"/>
        <v>7.1946379802061117E-5</v>
      </c>
      <c r="Q48" s="31">
        <f t="shared" si="5"/>
        <v>0</v>
      </c>
      <c r="R48" s="31">
        <f t="shared" ref="Q48:T50" si="6">R19/R$22*100</f>
        <v>0</v>
      </c>
      <c r="S48" s="31">
        <f t="shared" si="6"/>
        <v>0</v>
      </c>
      <c r="T48" s="31">
        <f t="shared" si="6"/>
        <v>0</v>
      </c>
    </row>
    <row r="49" spans="1:20" ht="18" customHeight="1" x14ac:dyDescent="0.15">
      <c r="A49" s="14" t="s">
        <v>56</v>
      </c>
      <c r="B49" s="31" t="e">
        <f t="shared" si="3"/>
        <v>#DIV/0!</v>
      </c>
      <c r="C49" s="31" t="e">
        <f t="shared" si="3"/>
        <v>#DIV/0!</v>
      </c>
      <c r="D49" s="31">
        <f t="shared" ref="D49:P49" si="7">D20/D$22*100</f>
        <v>1.9942442938820395</v>
      </c>
      <c r="E49" s="31">
        <f t="shared" si="7"/>
        <v>2.059950770545123</v>
      </c>
      <c r="F49" s="31">
        <f t="shared" si="7"/>
        <v>2.2463286795838382</v>
      </c>
      <c r="G49" s="31">
        <f t="shared" si="7"/>
        <v>2.5532530395384465</v>
      </c>
      <c r="H49" s="31">
        <f t="shared" si="7"/>
        <v>2.7574702896647096</v>
      </c>
      <c r="I49" s="31">
        <f t="shared" si="7"/>
        <v>2.8480908002566325</v>
      </c>
      <c r="J49" s="31">
        <f t="shared" si="7"/>
        <v>2.7688022247557238</v>
      </c>
      <c r="K49" s="31">
        <f t="shared" si="7"/>
        <v>3.1380703752048209</v>
      </c>
      <c r="L49" s="31">
        <f t="shared" si="7"/>
        <v>3.2464271007027659</v>
      </c>
      <c r="M49" s="31">
        <f t="shared" si="7"/>
        <v>3.0107522514472622</v>
      </c>
      <c r="N49" s="31">
        <f t="shared" si="7"/>
        <v>3.1326774945851752</v>
      </c>
      <c r="O49" s="31">
        <f t="shared" si="7"/>
        <v>3.2609520415060635</v>
      </c>
      <c r="P49" s="31">
        <f t="shared" si="7"/>
        <v>3.419323646472757</v>
      </c>
      <c r="Q49" s="31">
        <f t="shared" si="6"/>
        <v>3.3861754444523369</v>
      </c>
      <c r="R49" s="31">
        <f t="shared" si="6"/>
        <v>3.32096481094697</v>
      </c>
      <c r="S49" s="31">
        <f t="shared" si="6"/>
        <v>3.1122217755666908</v>
      </c>
      <c r="T49" s="31">
        <f t="shared" si="6"/>
        <v>2.8835306128684328</v>
      </c>
    </row>
    <row r="50" spans="1:20" ht="18" customHeight="1" x14ac:dyDescent="0.15">
      <c r="A50" s="14" t="s">
        <v>57</v>
      </c>
      <c r="B50" s="31" t="e">
        <f t="shared" ref="B50:P50" si="8">B21/B$22*100</f>
        <v>#DIV/0!</v>
      </c>
      <c r="C50" s="31" t="e">
        <f t="shared" si="8"/>
        <v>#DIV/0!</v>
      </c>
      <c r="D50" s="31">
        <f t="shared" si="8"/>
        <v>0</v>
      </c>
      <c r="E50" s="31">
        <f t="shared" si="8"/>
        <v>0</v>
      </c>
      <c r="F50" s="31">
        <f t="shared" si="8"/>
        <v>0</v>
      </c>
      <c r="G50" s="31">
        <f t="shared" si="8"/>
        <v>0</v>
      </c>
      <c r="H50" s="31">
        <f t="shared" si="8"/>
        <v>0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0</v>
      </c>
      <c r="N50" s="31">
        <f t="shared" si="8"/>
        <v>0</v>
      </c>
      <c r="O50" s="31">
        <f t="shared" si="8"/>
        <v>6.9613014292247967E-5</v>
      </c>
      <c r="P50" s="31">
        <f t="shared" si="8"/>
        <v>7.1946379802061117E-5</v>
      </c>
      <c r="Q50" s="31">
        <f t="shared" si="6"/>
        <v>0</v>
      </c>
      <c r="R50" s="31">
        <f t="shared" si="6"/>
        <v>0</v>
      </c>
      <c r="S50" s="31">
        <f t="shared" si="6"/>
        <v>0</v>
      </c>
      <c r="T50" s="31">
        <f t="shared" si="6"/>
        <v>0</v>
      </c>
    </row>
    <row r="51" spans="1:20" ht="18" customHeight="1" x14ac:dyDescent="0.15">
      <c r="A51" s="14" t="s">
        <v>377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t="shared" ref="D51:R51" si="9">+D33+D38+D40+D41+D42+D43+D44+D45+D46</f>
        <v>100</v>
      </c>
      <c r="E51" s="32">
        <f t="shared" si="9"/>
        <v>100</v>
      </c>
      <c r="F51" s="32">
        <f t="shared" si="9"/>
        <v>100</v>
      </c>
      <c r="G51" s="32">
        <f t="shared" si="9"/>
        <v>100.00000000000001</v>
      </c>
      <c r="H51" s="32">
        <f t="shared" si="9"/>
        <v>100</v>
      </c>
      <c r="I51" s="32">
        <f t="shared" si="9"/>
        <v>100</v>
      </c>
      <c r="J51" s="32">
        <f t="shared" si="9"/>
        <v>100</v>
      </c>
      <c r="K51" s="32">
        <f t="shared" si="9"/>
        <v>100</v>
      </c>
      <c r="L51" s="32">
        <f t="shared" si="9"/>
        <v>99.999999999999986</v>
      </c>
      <c r="M51" s="32">
        <f t="shared" si="9"/>
        <v>100</v>
      </c>
      <c r="N51" s="32">
        <f t="shared" si="9"/>
        <v>100.00000000000001</v>
      </c>
      <c r="O51" s="32">
        <f t="shared" si="9"/>
        <v>100</v>
      </c>
      <c r="P51" s="32">
        <f t="shared" si="9"/>
        <v>100</v>
      </c>
      <c r="Q51" s="32">
        <f t="shared" si="9"/>
        <v>100</v>
      </c>
      <c r="R51" s="32">
        <f t="shared" si="9"/>
        <v>100</v>
      </c>
      <c r="S51" s="32">
        <f>+S33+S38+S40+S41+S42+S43+S44+S45+S46</f>
        <v>100</v>
      </c>
      <c r="T51" s="32">
        <f>+T33+T38+T40+T41+T42+T43+T44+T45+T46</f>
        <v>100</v>
      </c>
    </row>
    <row r="52" spans="1:20" ht="18" customHeight="1" x14ac:dyDescent="0.15"/>
    <row r="53" spans="1:20" ht="18" customHeight="1" x14ac:dyDescent="0.15"/>
    <row r="54" spans="1:20" ht="18" customHeight="1" x14ac:dyDescent="0.15"/>
    <row r="55" spans="1:20" ht="18" customHeight="1" x14ac:dyDescent="0.15"/>
    <row r="56" spans="1:20" ht="18" customHeight="1" x14ac:dyDescent="0.15"/>
    <row r="57" spans="1:20" ht="18" customHeight="1" x14ac:dyDescent="0.15"/>
    <row r="58" spans="1:20" ht="18" customHeight="1" x14ac:dyDescent="0.15"/>
    <row r="59" spans="1:20" ht="18" customHeight="1" x14ac:dyDescent="0.15"/>
    <row r="60" spans="1:20" ht="18" customHeight="1" x14ac:dyDescent="0.15"/>
    <row r="61" spans="1:20" ht="18" customHeight="1" x14ac:dyDescent="0.15"/>
    <row r="62" spans="1:20" ht="18" customHeight="1" x14ac:dyDescent="0.15"/>
    <row r="63" spans="1:20" ht="18" customHeight="1" x14ac:dyDescent="0.15"/>
    <row r="64" spans="1:20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財政指標</vt:lpstr>
      <vt:lpstr>指標・旧真岡市</vt:lpstr>
      <vt:lpstr>指標・旧二宮町</vt:lpstr>
      <vt:lpstr>歳入</vt:lpstr>
      <vt:lpstr>歳入・旧真岡市</vt:lpstr>
      <vt:lpstr>歳入・旧二宮町</vt:lpstr>
      <vt:lpstr>税</vt:lpstr>
      <vt:lpstr>税・旧真岡市</vt:lpstr>
      <vt:lpstr>税・旧二宮町</vt:lpstr>
      <vt:lpstr>歳出（性質別）</vt:lpstr>
      <vt:lpstr>性質・旧真岡市</vt:lpstr>
      <vt:lpstr>性質・旧二宮町</vt:lpstr>
      <vt:lpstr>歳出（目的別）</vt:lpstr>
      <vt:lpstr>目的・旧真岡市</vt:lpstr>
      <vt:lpstr>目的・旧二宮町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2011-08-12T05:14:58Z</cp:lastPrinted>
  <dcterms:created xsi:type="dcterms:W3CDTF">2002-01-04T12:12:41Z</dcterms:created>
  <dcterms:modified xsi:type="dcterms:W3CDTF">2021-07-27T05:25:43Z</dcterms:modified>
</cp:coreProperties>
</file>