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15" windowHeight="6480" tabRatio="601" firstSheet="3" activeTab="5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<sst xmlns="http://schemas.openxmlformats.org/spreadsheetml/2006/main" count="410" uniqueCount="199">
  <si>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</si>
  <si>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</si>
  <si>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</si>
  <si>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</si>
  <si>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</si>
  <si>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</si>
  <si>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</si>
  <si>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</si>
  <si>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</si>
  <si>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</si>
  <si>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</si>
  <si>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</si>
  <si>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</si>
  <si>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</si>
  <si>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</si>
  <si>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</si>
  <si>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</si>
  <si>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</si>
  <si>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</si>
  <si>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</si>
  <si>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</si>
  <si>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</si>
  <si>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</si>
  <si>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</si>
  <si>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</si>
  <si>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</si>
  <si>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</si>
  <si>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</si>
  <si>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</si>
  <si>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</si>
  <si>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</si>
  <si>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</si>
  <si>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</si>
  <si>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</si>
  <si>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</si>
  <si>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</si>
  <si>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</si>
  <si>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</si>
  <si>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</si>
  <si>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</si>
  <si>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</si>
  <si>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</si>
  <si>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</si>
  <si>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</si>
  <si>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</si>
  <si>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</si>
  <si>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</si>
  <si>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</si>
  <si>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</si>
  <si>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</si>
  <si>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</si>
  <si>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</si>
  <si>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</si>
  <si>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</si>
  <si>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</si>
  <si>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</si>
  <si>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</si>
  <si>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</si>
  <si>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</si>
  <si>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</si>
  <si>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</si>
  <si>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</si>
  <si>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</si>
  <si>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</si>
  <si>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</si>
  <si>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</si>
  <si>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</si>
  <si>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</si>
  <si>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</si>
  <si>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</si>
  <si>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</si>
  <si>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</si>
  <si>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</si>
  <si>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</si>
  <si>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</si>
  <si>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</si>
  <si>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</si>
  <si>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</si>
  <si>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</si>
  <si>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</si>
  <si>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</si>
  <si>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</si>
  <si>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</si>
  <si>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</si>
  <si>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</si>
  <si>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</si>
  <si>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</si>
  <si>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</si>
  <si>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</si>
  <si>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</si>
  <si>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</si>
  <si>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</si>
  <si>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</si>
  <si>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</si>
  <si>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</si>
  <si>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</si>
  <si>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</si>
  <si>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</si>
  <si>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</si>
  <si>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</si>
  <si>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</si>
  <si>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</si>
  <si>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</si>
  <si>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</si>
  <si>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</si>
  <si>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</si>
  <si>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</si>
  <si>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</si>
  <si>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</si>
  <si>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</si>
  <si>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</si>
  <si>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</si>
  <si>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</si>
  <si>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</si>
  <si>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</si>
  <si>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</si>
  <si>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</si>
  <si>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</si>
  <si>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</si>
  <si>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</si>
  <si>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</si>
  <si>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</si>
  <si>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</si>
  <si>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</si>
  <si>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</si>
  <si>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</si>
  <si>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</si>
  <si>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</si>
  <si>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</si>
  <si>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</si>
  <si>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</si>
  <si>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</si>
  <si>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</si>
  <si>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</si>
  <si>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</si>
  <si>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</si>
  <si>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</si>
  <si>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</si>
  <si>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</si>
  <si>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</si>
  <si>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</si>
  <si>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</si>
  <si>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</si>
  <si>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</si>
  <si>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</si>
  <si>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</si>
  <si>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</si>
  <si>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</si>
  <si>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</si>
  <si>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</si>
  <si>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</si>
  <si>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</si>
  <si>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</si>
  <si>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</si>
  <si>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</si>
  <si>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</si>
  <si>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</si>
  <si>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</si>
  <si>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</si>
  <si>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</si>
  <si>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</si>
  <si>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</si>
  <si>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</si>
  <si>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</si>
  <si>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</si>
  <si>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</si>
  <si>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</si>
  <si>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</si>
  <si>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</si>
  <si>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</si>
  <si>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</si>
  <si>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</si>
  <si>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</si>
  <si>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</si>
  <si>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</si>
  <si>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</si>
  <si>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</si>
  <si>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</si>
  <si>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</si>
  <si>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</si>
  <si>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</si>
  <si>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</si>
  <si>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</si>
  <si>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</si>
  <si>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</si>
  <si>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</si>
  <si>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</si>
  <si>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</si>
  <si>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</si>
  <si>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栗山村</t>
  </si>
  <si>
    <t>０１(H13)</t>
  </si>
  <si>
    <t>０２(H14)</t>
  </si>
  <si>
    <t>０３(H15)</t>
  </si>
  <si>
    <t xml:space="preserve"> (1)減税補てん債</t>
  </si>
  <si>
    <t xml:space="preserve"> (2)臨時財政対策債</t>
  </si>
  <si>
    <t>０４(H16)</t>
  </si>
  <si>
    <t>3-1利子割交付金</t>
  </si>
  <si>
    <t>3-2配当割交付金</t>
  </si>
  <si>
    <t>3-3株式等譲渡所得割交付金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</si>
</sst>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191" fontId="4" fillId="0" borderId="0" xfId="0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"/>
          <c:w val="0.99675"/>
          <c:h val="0.821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グラフ!$Q$1:$AE$1</c:f>
              <c:strCache/>
            </c:strRef>
          </c:cat>
          <c:val>
            <c:numRef>
              <c:f>グラフ!$Q$7:$AE$7</c:f>
              <c:numCache/>
            </c:numRef>
          </c:val>
        </c:ser>
        <c:gapWidth val="90"/>
        <c:axId val="720771"/>
        <c:axId val="6486940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グラフ!$Q$2:$AE$2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グラフ!$Q$3:$AE$3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グラフ!$Q$4:$AE$4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グラフ!$Q$5:$AE$5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グラフ!$Q$6:$AE$6</c:f>
              <c:numCache/>
            </c:numRef>
          </c:val>
          <c:smooth val="0"/>
        </c:ser>
        <c:axId val="58382461"/>
        <c:axId val="55680102"/>
      </c:lineChart>
      <c:catAx>
        <c:axId val="720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6940"/>
        <c:crosses val="autoZero"/>
        <c:auto val="0"/>
        <c:lblOffset val="100"/>
        <c:tickLblSkip val="1"/>
        <c:noMultiLvlLbl val="0"/>
      </c:catAx>
      <c:valAx>
        <c:axId val="6486940"/>
        <c:scaling>
          <c:orientation val="minMax"/>
          <c:max val="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0771"/>
        <c:crossesAt val="1"/>
        <c:crossBetween val="between"/>
        <c:dispUnits/>
      </c:valAx>
      <c:catAx>
        <c:axId val="58382461"/>
        <c:scaling>
          <c:orientation val="minMax"/>
        </c:scaling>
        <c:axPos val="b"/>
        <c:delete val="1"/>
        <c:majorTickMark val="out"/>
        <c:minorTickMark val="none"/>
        <c:tickLblPos val="nextTo"/>
        <c:crossAx val="55680102"/>
        <c:crosses val="autoZero"/>
        <c:auto val="0"/>
        <c:lblOffset val="100"/>
        <c:tickLblSkip val="1"/>
        <c:noMultiLvlLbl val="0"/>
      </c:catAx>
      <c:valAx>
        <c:axId val="556801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824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25"/>
          <c:y val="0.9075"/>
          <c:w val="0.753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575"/>
          <c:w val="0.95175"/>
          <c:h val="0.823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グラフ!$Q$30:$AE$30</c:f>
              <c:strCache/>
            </c:strRef>
          </c:cat>
          <c:val>
            <c:numRef>
              <c:f>グラフ!$Q$34:$AE$34</c:f>
              <c:numCache/>
            </c:numRef>
          </c:val>
        </c:ser>
        <c:gapWidth val="90"/>
        <c:axId val="31358871"/>
        <c:axId val="13794384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グラフ!$Q$31:$AE$31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グラフ!$Q$32:$AE$32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グラフ!$Q$33:$AE$33</c:f>
              <c:numCache/>
            </c:numRef>
          </c:val>
          <c:smooth val="0"/>
        </c:ser>
        <c:axId val="57040593"/>
        <c:axId val="43603290"/>
      </c:line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94384"/>
        <c:crosses val="autoZero"/>
        <c:auto val="0"/>
        <c:lblOffset val="100"/>
        <c:tickLblSkip val="1"/>
        <c:noMultiLvlLbl val="0"/>
      </c:catAx>
      <c:valAx>
        <c:axId val="1379438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58871"/>
        <c:crossesAt val="1"/>
        <c:crossBetween val="between"/>
        <c:dispUnits/>
      </c:valAx>
      <c:catAx>
        <c:axId val="57040593"/>
        <c:scaling>
          <c:orientation val="minMax"/>
        </c:scaling>
        <c:axPos val="b"/>
        <c:delete val="1"/>
        <c:majorTickMark val="out"/>
        <c:minorTickMark val="none"/>
        <c:tickLblPos val="nextTo"/>
        <c:crossAx val="43603290"/>
        <c:crosses val="autoZero"/>
        <c:auto val="0"/>
        <c:lblOffset val="100"/>
        <c:tickLblSkip val="1"/>
        <c:noMultiLvlLbl val="0"/>
      </c:catAx>
      <c:valAx>
        <c:axId val="43603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405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75"/>
          <c:y val="0.9195"/>
          <c:w val="0.8727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95"/>
          <c:w val="0.934"/>
          <c:h val="0.82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グラフ!$Q$93:$AE$93</c:f>
              <c:strCache/>
            </c:strRef>
          </c:cat>
          <c:val>
            <c:numRef>
              <c:f>グラフ!$Q$94:$AE$94</c:f>
              <c:numCache/>
            </c:numRef>
          </c:val>
        </c:ser>
        <c:gapWidth val="100"/>
        <c:axId val="56885291"/>
        <c:axId val="42205572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グラフ!$Q$93:$AE$93</c:f>
              <c:strCache/>
            </c:strRef>
          </c:cat>
          <c:val>
            <c:numRef>
              <c:f>グラフ!$Q$95:$AE$95</c:f>
              <c:numCache/>
            </c:numRef>
          </c:val>
          <c:smooth val="0"/>
        </c:ser>
        <c:axId val="56885291"/>
        <c:axId val="42205572"/>
      </c:line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5572"/>
        <c:crosses val="autoZero"/>
        <c:auto val="0"/>
        <c:lblOffset val="100"/>
        <c:tickLblSkip val="1"/>
        <c:noMultiLvlLbl val="0"/>
      </c:catAx>
      <c:valAx>
        <c:axId val="422055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85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2"/>
          <c:w val="0.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325"/>
          <c:w val="0.98125"/>
          <c:h val="0.8032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グラフ!$Q$39:$AE$39</c:f>
              <c:strCache/>
            </c:strRef>
          </c:cat>
          <c:val>
            <c:numRef>
              <c:f>グラフ!$Q$47:$AE$47</c:f>
              <c:numCache/>
            </c:numRef>
          </c:val>
        </c:ser>
        <c:axId val="44305829"/>
        <c:axId val="63208142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グラフ!$Q$40:$AE$40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グラフ!$Q$41:$AE$41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グラフ!$Q$42:$AE$42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グラフ!$Q$43:$AE$43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グラフ!$Q$44:$AE$44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グラフ!$Q$45:$AE$45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グラフ!$Q$46:$AE$46</c:f>
              <c:numCache/>
            </c:numRef>
          </c:val>
          <c:smooth val="0"/>
        </c:ser>
        <c:axId val="32002367"/>
        <c:axId val="19585848"/>
      </c:line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08142"/>
        <c:crosses val="autoZero"/>
        <c:auto val="0"/>
        <c:lblOffset val="100"/>
        <c:tickLblSkip val="1"/>
        <c:noMultiLvlLbl val="0"/>
      </c:catAx>
      <c:valAx>
        <c:axId val="632081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92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05829"/>
        <c:crossesAt val="1"/>
        <c:crossBetween val="between"/>
        <c:dispUnits/>
      </c:valAx>
      <c:catAx>
        <c:axId val="32002367"/>
        <c:scaling>
          <c:orientation val="minMax"/>
        </c:scaling>
        <c:axPos val="b"/>
        <c:delete val="1"/>
        <c:majorTickMark val="out"/>
        <c:minorTickMark val="none"/>
        <c:tickLblPos val="nextTo"/>
        <c:crossAx val="19585848"/>
        <c:crosses val="autoZero"/>
        <c:auto val="1"/>
        <c:lblOffset val="100"/>
        <c:tickLblSkip val="1"/>
        <c:noMultiLvlLbl val="0"/>
      </c:catAx>
      <c:valAx>
        <c:axId val="19585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023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5"/>
          <c:y val="0.86975"/>
          <c:w val="0.78725"/>
          <c:h val="0.1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375"/>
          <c:w val="0.97025"/>
          <c:h val="0.823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グラフ!$Q$54:$AE$54</c:f>
              <c:strCache/>
            </c:strRef>
          </c:cat>
          <c:val>
            <c:numRef>
              <c:f>グラフ!$Q$63:$AE$63</c:f>
              <c:numCache/>
            </c:numRef>
          </c:val>
        </c:ser>
        <c:gapWidth val="90"/>
        <c:axId val="42054905"/>
        <c:axId val="42949826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グラフ!$Q$55:$AE$55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グラフ!$Q$56:$AE$56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グラフ!$Q$57:$AE$57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グラフ!$Q$58:$AE$58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グラフ!$Q$59:$AE$59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グラフ!$Q$60:$AE$60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グラフ!$Q$61:$AE$61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グラフ!$Q$62:$AE$62</c:f>
              <c:numCache/>
            </c:numRef>
          </c:val>
          <c:smooth val="0"/>
        </c:ser>
        <c:axId val="51004115"/>
        <c:axId val="56383852"/>
      </c:line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49826"/>
        <c:crosses val="autoZero"/>
        <c:auto val="0"/>
        <c:lblOffset val="100"/>
        <c:tickLblSkip val="1"/>
        <c:noMultiLvlLbl val="0"/>
      </c:catAx>
      <c:valAx>
        <c:axId val="429498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4905"/>
        <c:crossesAt val="1"/>
        <c:crossBetween val="between"/>
        <c:dispUnits/>
      </c:valAx>
      <c:catAx>
        <c:axId val="51004115"/>
        <c:scaling>
          <c:orientation val="minMax"/>
        </c:scaling>
        <c:axPos val="b"/>
        <c:delete val="1"/>
        <c:majorTickMark val="out"/>
        <c:minorTickMark val="none"/>
        <c:tickLblPos val="nextTo"/>
        <c:crossAx val="56383852"/>
        <c:crosses val="autoZero"/>
        <c:auto val="0"/>
        <c:lblOffset val="100"/>
        <c:tickLblSkip val="1"/>
        <c:noMultiLvlLbl val="0"/>
      </c:catAx>
      <c:valAx>
        <c:axId val="56383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41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"/>
          <c:y val="0.90025"/>
          <c:w val="0.979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825"/>
          <c:w val="0.971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グラフ!$Q$78:$AE$78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グラフ!$Q$79:$AE$79</c:f>
              <c:numCache/>
            </c:numRef>
          </c:val>
        </c:ser>
        <c:gapWidth val="70"/>
        <c:axId val="37692621"/>
        <c:axId val="3689270"/>
      </c:bar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9270"/>
        <c:crosses val="autoZero"/>
        <c:auto val="1"/>
        <c:lblOffset val="100"/>
        <c:tickLblSkip val="1"/>
        <c:noMultiLvlLbl val="0"/>
      </c:catAx>
      <c:valAx>
        <c:axId val="36892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92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25"/>
          <c:y val="0.937"/>
          <c:w val="0.517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7</xdr:col>
      <xdr:colOff>0</xdr:colOff>
      <xdr:row>38</xdr:row>
      <xdr:rowOff>47625</xdr:rowOff>
    </xdr:to>
    <xdr:graphicFrame>
      <xdr:nvGraphicFramePr>
        <xdr:cNvPr id="1" name="Chart 4"/>
        <xdr:cNvGraphicFramePr/>
      </xdr:nvGraphicFramePr>
      <xdr:xfrm>
        <a:off x="28575" y="200025"/>
        <a:ext cx="48387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28575</xdr:rowOff>
    </xdr:from>
    <xdr:to>
      <xdr:col>13</xdr:col>
      <xdr:colOff>695325</xdr:colOff>
      <xdr:row>38</xdr:row>
      <xdr:rowOff>47625</xdr:rowOff>
    </xdr:to>
    <xdr:graphicFrame>
      <xdr:nvGraphicFramePr>
        <xdr:cNvPr id="2" name="Chart 5"/>
        <xdr:cNvGraphicFramePr/>
      </xdr:nvGraphicFramePr>
      <xdr:xfrm>
        <a:off x="4933950" y="200025"/>
        <a:ext cx="4800600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76200</xdr:rowOff>
    </xdr:from>
    <xdr:to>
      <xdr:col>13</xdr:col>
      <xdr:colOff>695325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20750"/>
        <a:ext cx="4752975" cy="582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104775</xdr:rowOff>
    </xdr:from>
    <xdr:to>
      <xdr:col>7</xdr:col>
      <xdr:colOff>9525</xdr:colOff>
      <xdr:row>77</xdr:row>
      <xdr:rowOff>66675</xdr:rowOff>
    </xdr:to>
    <xdr:graphicFrame>
      <xdr:nvGraphicFramePr>
        <xdr:cNvPr id="4" name="Chart 7"/>
        <xdr:cNvGraphicFramePr/>
      </xdr:nvGraphicFramePr>
      <xdr:xfrm>
        <a:off x="0" y="6962775"/>
        <a:ext cx="4876800" cy="630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104775</xdr:rowOff>
    </xdr:from>
    <xdr:to>
      <xdr:col>13</xdr:col>
      <xdr:colOff>657225</xdr:colOff>
      <xdr:row>77</xdr:row>
      <xdr:rowOff>47625</xdr:rowOff>
    </xdr:to>
    <xdr:graphicFrame>
      <xdr:nvGraphicFramePr>
        <xdr:cNvPr id="5" name="Chart 8"/>
        <xdr:cNvGraphicFramePr/>
      </xdr:nvGraphicFramePr>
      <xdr:xfrm>
        <a:off x="4943475" y="6962775"/>
        <a:ext cx="4752975" cy="628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66675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11225"/>
        <a:ext cx="4876800" cy="583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1">
      <pane xSplit="2" ySplit="3" topLeftCell="P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37" sqref="S37"/>
    </sheetView>
  </sheetViews>
  <sheetFormatPr defaultColWidth="9.00390625" defaultRowHeight="13.5"/>
  <cols>
    <col min="1" max="1" width="3.00390625" style="42" customWidth="1"/>
    <col min="2" max="2" width="22.125" style="42" customWidth="1"/>
    <col min="3" max="3" width="8.625" style="44" customWidth="1"/>
    <col min="4" max="8" width="8.625" style="42" customWidth="1"/>
    <col min="9" max="9" width="8.625" style="44" customWidth="1"/>
    <col min="10" max="14" width="8.625" style="42" customWidth="1"/>
    <col min="15" max="16384" width="9.00390625" style="42" customWidth="1"/>
  </cols>
  <sheetData>
    <row r="1" spans="1:17" ht="13.5" customHeight="1">
      <c r="A1" s="43" t="s">
        <v>145</v>
      </c>
      <c r="M1" s="45" t="s">
        <v>189</v>
      </c>
      <c r="Q1" s="45" t="s">
        <v>189</v>
      </c>
    </row>
    <row r="2" spans="13:17" ht="13.5" customHeight="1">
      <c r="M2" s="21" t="s">
        <v>178</v>
      </c>
      <c r="Q2" s="21" t="s">
        <v>178</v>
      </c>
    </row>
    <row r="3" spans="1:18" ht="13.5" customHeight="1">
      <c r="A3" s="47"/>
      <c r="B3" s="47"/>
      <c r="C3" s="47" t="s">
        <v>10</v>
      </c>
      <c r="D3" s="47" t="s">
        <v>9</v>
      </c>
      <c r="E3" s="47" t="s">
        <v>8</v>
      </c>
      <c r="F3" s="47" t="s">
        <v>7</v>
      </c>
      <c r="G3" s="47" t="s">
        <v>6</v>
      </c>
      <c r="H3" s="47" t="s">
        <v>5</v>
      </c>
      <c r="I3" s="48" t="s">
        <v>4</v>
      </c>
      <c r="J3" s="47" t="s">
        <v>3</v>
      </c>
      <c r="K3" s="48" t="s">
        <v>2</v>
      </c>
      <c r="L3" s="48" t="s">
        <v>89</v>
      </c>
      <c r="M3" s="47" t="s">
        <v>90</v>
      </c>
      <c r="N3" s="47" t="s">
        <v>182</v>
      </c>
      <c r="O3" s="47" t="s">
        <v>190</v>
      </c>
      <c r="P3" s="47" t="s">
        <v>191</v>
      </c>
      <c r="Q3" s="47" t="s">
        <v>192</v>
      </c>
      <c r="R3" s="47" t="s">
        <v>195</v>
      </c>
    </row>
    <row r="4" spans="1:18" ht="13.5" customHeight="1">
      <c r="A4" s="77" t="s">
        <v>91</v>
      </c>
      <c r="B4" s="77"/>
      <c r="C4" s="49"/>
      <c r="D4" s="49"/>
      <c r="E4" s="49">
        <v>2800</v>
      </c>
      <c r="F4" s="49">
        <v>2737</v>
      </c>
      <c r="G4" s="49">
        <v>2747</v>
      </c>
      <c r="H4" s="49">
        <v>2815</v>
      </c>
      <c r="I4" s="49">
        <v>2723</v>
      </c>
      <c r="J4" s="49">
        <v>2633</v>
      </c>
      <c r="K4" s="49">
        <v>2589</v>
      </c>
      <c r="L4" s="49">
        <v>2563</v>
      </c>
      <c r="M4" s="49">
        <v>2491</v>
      </c>
      <c r="N4" s="49">
        <v>2416</v>
      </c>
      <c r="O4" s="49">
        <v>2318</v>
      </c>
      <c r="P4" s="49">
        <v>2233</v>
      </c>
      <c r="Q4" s="49">
        <v>2146</v>
      </c>
      <c r="R4" s="49">
        <v>2066</v>
      </c>
    </row>
    <row r="5" spans="1:18" ht="13.5" customHeight="1">
      <c r="A5" s="78" t="s">
        <v>13</v>
      </c>
      <c r="B5" s="51" t="s">
        <v>22</v>
      </c>
      <c r="C5" s="52"/>
      <c r="D5" s="52"/>
      <c r="E5" s="52">
        <v>3522611</v>
      </c>
      <c r="F5" s="52">
        <v>3345434</v>
      </c>
      <c r="G5" s="52">
        <v>3492905</v>
      </c>
      <c r="H5" s="52">
        <v>4230658</v>
      </c>
      <c r="I5" s="53">
        <v>4320558</v>
      </c>
      <c r="J5" s="52">
        <v>3930832</v>
      </c>
      <c r="K5" s="52">
        <v>3847324</v>
      </c>
      <c r="L5" s="52">
        <v>3742032</v>
      </c>
      <c r="M5" s="54">
        <v>4440442</v>
      </c>
      <c r="N5" s="54">
        <v>4922494</v>
      </c>
      <c r="O5" s="54">
        <v>3972584</v>
      </c>
      <c r="P5" s="54">
        <v>3626063</v>
      </c>
      <c r="Q5" s="54">
        <v>4548197</v>
      </c>
      <c r="R5" s="54">
        <v>4864414</v>
      </c>
    </row>
    <row r="6" spans="1:18" ht="13.5" customHeight="1">
      <c r="A6" s="78"/>
      <c r="B6" s="51" t="s">
        <v>23</v>
      </c>
      <c r="C6" s="52"/>
      <c r="D6" s="52"/>
      <c r="E6" s="52">
        <v>3346074</v>
      </c>
      <c r="F6" s="52">
        <v>3107940</v>
      </c>
      <c r="G6" s="52">
        <v>3300956</v>
      </c>
      <c r="H6" s="52">
        <v>4004621</v>
      </c>
      <c r="I6" s="53">
        <v>4083432</v>
      </c>
      <c r="J6" s="52">
        <v>3761000</v>
      </c>
      <c r="K6" s="52">
        <v>3672576</v>
      </c>
      <c r="L6" s="52">
        <v>3616341</v>
      </c>
      <c r="M6" s="54">
        <v>4132192</v>
      </c>
      <c r="N6" s="54">
        <v>4578811</v>
      </c>
      <c r="O6" s="54">
        <v>3842772</v>
      </c>
      <c r="P6" s="54">
        <v>3482443</v>
      </c>
      <c r="Q6" s="54">
        <v>4450487</v>
      </c>
      <c r="R6" s="54">
        <v>4701151</v>
      </c>
    </row>
    <row r="7" spans="1:18" ht="13.5" customHeight="1">
      <c r="A7" s="78"/>
      <c r="B7" s="51" t="s">
        <v>24</v>
      </c>
      <c r="C7" s="53">
        <f>+C5-C6</f>
        <v>0</v>
      </c>
      <c r="D7" s="53">
        <f>+D5-D6</f>
        <v>0</v>
      </c>
      <c r="E7" s="53">
        <f aca="true" t="shared" si="0" ref="E7:K7">+E5-E6</f>
        <v>176537</v>
      </c>
      <c r="F7" s="53">
        <f t="shared" si="0"/>
        <v>237494</v>
      </c>
      <c r="G7" s="53">
        <f t="shared" si="0"/>
        <v>191949</v>
      </c>
      <c r="H7" s="53">
        <f t="shared" si="0"/>
        <v>226037</v>
      </c>
      <c r="I7" s="53">
        <f t="shared" si="0"/>
        <v>237126</v>
      </c>
      <c r="J7" s="53">
        <f t="shared" si="0"/>
        <v>169832</v>
      </c>
      <c r="K7" s="53">
        <f t="shared" si="0"/>
        <v>174748</v>
      </c>
      <c r="L7" s="53">
        <f>+L5-L6</f>
        <v>125691</v>
      </c>
      <c r="M7" s="53">
        <f>+M5-M6</f>
        <v>308250</v>
      </c>
      <c r="N7" s="53">
        <f>+N5-N6</f>
        <v>343683</v>
      </c>
      <c r="O7" s="53">
        <f>+O5-O6</f>
        <v>129812</v>
      </c>
      <c r="P7" s="53">
        <v>143620</v>
      </c>
      <c r="Q7" s="53">
        <v>97710</v>
      </c>
      <c r="R7" s="53">
        <v>163263</v>
      </c>
    </row>
    <row r="8" spans="1:18" ht="13.5" customHeight="1">
      <c r="A8" s="78"/>
      <c r="B8" s="51" t="s">
        <v>25</v>
      </c>
      <c r="C8" s="52"/>
      <c r="D8" s="52"/>
      <c r="E8" s="52">
        <v>25</v>
      </c>
      <c r="F8" s="52">
        <v>564</v>
      </c>
      <c r="G8" s="52">
        <v>256</v>
      </c>
      <c r="H8" s="52">
        <v>2992</v>
      </c>
      <c r="I8" s="53">
        <v>1327</v>
      </c>
      <c r="J8" s="52">
        <v>39</v>
      </c>
      <c r="K8" s="52">
        <v>132</v>
      </c>
      <c r="L8" s="53">
        <v>849</v>
      </c>
      <c r="M8" s="54">
        <v>23229</v>
      </c>
      <c r="N8" s="54">
        <v>169036</v>
      </c>
      <c r="O8" s="54">
        <v>2755</v>
      </c>
      <c r="P8" s="54">
        <v>0</v>
      </c>
      <c r="Q8" s="54">
        <v>18659</v>
      </c>
      <c r="R8" s="54">
        <v>106</v>
      </c>
    </row>
    <row r="9" spans="1:18" ht="13.5" customHeight="1">
      <c r="A9" s="78"/>
      <c r="B9" s="51" t="s">
        <v>26</v>
      </c>
      <c r="C9" s="53">
        <f>+C7-C8</f>
        <v>0</v>
      </c>
      <c r="D9" s="53">
        <f>+D7-D8</f>
        <v>0</v>
      </c>
      <c r="E9" s="53">
        <f aca="true" t="shared" si="1" ref="E9:K9">+E7-E8</f>
        <v>176512</v>
      </c>
      <c r="F9" s="53">
        <f t="shared" si="1"/>
        <v>236930</v>
      </c>
      <c r="G9" s="53">
        <f t="shared" si="1"/>
        <v>191693</v>
      </c>
      <c r="H9" s="53">
        <f t="shared" si="1"/>
        <v>223045</v>
      </c>
      <c r="I9" s="53">
        <f t="shared" si="1"/>
        <v>235799</v>
      </c>
      <c r="J9" s="53">
        <f t="shared" si="1"/>
        <v>169793</v>
      </c>
      <c r="K9" s="53">
        <f t="shared" si="1"/>
        <v>174616</v>
      </c>
      <c r="L9" s="53">
        <f>+L7-L8</f>
        <v>124842</v>
      </c>
      <c r="M9" s="53">
        <f>+M7-M8</f>
        <v>285021</v>
      </c>
      <c r="N9" s="53">
        <f>+N7-N8</f>
        <v>174647</v>
      </c>
      <c r="O9" s="53">
        <f>+O7-O8</f>
        <v>127057</v>
      </c>
      <c r="P9" s="53">
        <v>143620</v>
      </c>
      <c r="Q9" s="53">
        <v>79051</v>
      </c>
      <c r="R9" s="53">
        <v>163157</v>
      </c>
    </row>
    <row r="10" spans="1:18" ht="13.5" customHeight="1">
      <c r="A10" s="78"/>
      <c r="B10" s="51" t="s">
        <v>27</v>
      </c>
      <c r="C10" s="54"/>
      <c r="D10" s="54"/>
      <c r="E10" s="54">
        <v>42628</v>
      </c>
      <c r="F10" s="54">
        <v>60418</v>
      </c>
      <c r="G10" s="54">
        <v>-45237</v>
      </c>
      <c r="H10" s="54">
        <v>31352</v>
      </c>
      <c r="I10" s="54">
        <v>12754</v>
      </c>
      <c r="J10" s="54">
        <v>-66006</v>
      </c>
      <c r="K10" s="54">
        <v>4823</v>
      </c>
      <c r="L10" s="54">
        <v>-49774</v>
      </c>
      <c r="M10" s="54">
        <v>160179</v>
      </c>
      <c r="N10" s="54">
        <v>-110374</v>
      </c>
      <c r="O10" s="54">
        <v>-47590</v>
      </c>
      <c r="P10" s="54">
        <v>16563</v>
      </c>
      <c r="Q10" s="54">
        <v>-64569</v>
      </c>
      <c r="R10" s="54">
        <v>84106</v>
      </c>
    </row>
    <row r="11" spans="1:18" ht="13.5" customHeight="1">
      <c r="A11" s="78"/>
      <c r="B11" s="51" t="s">
        <v>28</v>
      </c>
      <c r="C11" s="52"/>
      <c r="D11" s="52"/>
      <c r="E11" s="52">
        <v>100</v>
      </c>
      <c r="F11" s="52">
        <v>17700</v>
      </c>
      <c r="G11" s="52">
        <v>2044</v>
      </c>
      <c r="H11" s="52">
        <v>0</v>
      </c>
      <c r="I11" s="53">
        <v>116780</v>
      </c>
      <c r="J11" s="52">
        <v>0</v>
      </c>
      <c r="K11" s="52">
        <v>0</v>
      </c>
      <c r="L11" s="53">
        <v>0</v>
      </c>
      <c r="M11" s="54">
        <v>0</v>
      </c>
      <c r="N11" s="54">
        <v>188000</v>
      </c>
      <c r="O11" s="54">
        <v>4</v>
      </c>
      <c r="P11" s="54">
        <v>0</v>
      </c>
      <c r="Q11" s="54">
        <v>377430</v>
      </c>
      <c r="R11" s="54">
        <v>0</v>
      </c>
    </row>
    <row r="12" spans="1:18" ht="13.5" customHeight="1">
      <c r="A12" s="78"/>
      <c r="B12" s="51" t="s">
        <v>29</v>
      </c>
      <c r="C12" s="52"/>
      <c r="D12" s="52"/>
      <c r="E12" s="52">
        <v>0</v>
      </c>
      <c r="F12" s="52">
        <v>0</v>
      </c>
      <c r="G12" s="52">
        <v>0</v>
      </c>
      <c r="H12" s="52">
        <v>0</v>
      </c>
      <c r="I12" s="53">
        <v>0</v>
      </c>
      <c r="J12" s="52">
        <v>0</v>
      </c>
      <c r="K12" s="52">
        <v>0</v>
      </c>
      <c r="L12" s="53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</row>
    <row r="13" spans="1:18" ht="13.5" customHeight="1">
      <c r="A13" s="78"/>
      <c r="B13" s="51" t="s">
        <v>30</v>
      </c>
      <c r="C13" s="52"/>
      <c r="D13" s="52"/>
      <c r="E13" s="52">
        <v>14800</v>
      </c>
      <c r="F13" s="52">
        <v>0</v>
      </c>
      <c r="G13" s="52">
        <v>0</v>
      </c>
      <c r="H13" s="52">
        <v>80000</v>
      </c>
      <c r="I13" s="53">
        <v>0</v>
      </c>
      <c r="J13" s="52">
        <v>0</v>
      </c>
      <c r="K13" s="52">
        <v>0</v>
      </c>
      <c r="L13" s="53">
        <v>75000</v>
      </c>
      <c r="M13" s="54">
        <v>62059</v>
      </c>
      <c r="N13" s="54">
        <v>68000</v>
      </c>
      <c r="O13" s="54">
        <v>81597</v>
      </c>
      <c r="P13" s="54">
        <v>131229</v>
      </c>
      <c r="Q13" s="54">
        <v>0</v>
      </c>
      <c r="R13" s="54">
        <v>44167</v>
      </c>
    </row>
    <row r="14" spans="1:18" ht="13.5" customHeight="1">
      <c r="A14" s="78"/>
      <c r="B14" s="51" t="s">
        <v>31</v>
      </c>
      <c r="C14" s="53">
        <f>+C10+C11+C12-C13</f>
        <v>0</v>
      </c>
      <c r="D14" s="53">
        <f>+D10+D11+D12-D13</f>
        <v>0</v>
      </c>
      <c r="E14" s="53">
        <f aca="true" t="shared" si="2" ref="E14:K14">+E10+E11+E12-E13</f>
        <v>27928</v>
      </c>
      <c r="F14" s="53">
        <f t="shared" si="2"/>
        <v>78118</v>
      </c>
      <c r="G14" s="53">
        <f t="shared" si="2"/>
        <v>-43193</v>
      </c>
      <c r="H14" s="53">
        <f t="shared" si="2"/>
        <v>-48648</v>
      </c>
      <c r="I14" s="53">
        <f t="shared" si="2"/>
        <v>129534</v>
      </c>
      <c r="J14" s="53">
        <f t="shared" si="2"/>
        <v>-66006</v>
      </c>
      <c r="K14" s="53">
        <f t="shared" si="2"/>
        <v>4823</v>
      </c>
      <c r="L14" s="53">
        <f aca="true" t="shared" si="3" ref="L14:R14">+L10+L11+L12-L13</f>
        <v>-124774</v>
      </c>
      <c r="M14" s="53">
        <f t="shared" si="3"/>
        <v>98120</v>
      </c>
      <c r="N14" s="53">
        <f t="shared" si="3"/>
        <v>9626</v>
      </c>
      <c r="O14" s="53">
        <f t="shared" si="3"/>
        <v>-129183</v>
      </c>
      <c r="P14" s="53">
        <f t="shared" si="3"/>
        <v>-114666</v>
      </c>
      <c r="Q14" s="53">
        <f t="shared" si="3"/>
        <v>312861</v>
      </c>
      <c r="R14" s="53">
        <f t="shared" si="3"/>
        <v>39939</v>
      </c>
    </row>
    <row r="15" spans="1:18" ht="13.5" customHeight="1">
      <c r="A15" s="78"/>
      <c r="B15" s="3" t="s">
        <v>32</v>
      </c>
      <c r="C15" s="55" t="e">
        <f aca="true" t="shared" si="4" ref="C15:H15">+C9/C19*100</f>
        <v>#DIV/0!</v>
      </c>
      <c r="D15" s="55" t="e">
        <f t="shared" si="4"/>
        <v>#DIV/0!</v>
      </c>
      <c r="E15" s="55">
        <f t="shared" si="4"/>
        <v>10.319671757358623</v>
      </c>
      <c r="F15" s="55">
        <f t="shared" si="4"/>
        <v>12.772974966198221</v>
      </c>
      <c r="G15" s="55">
        <f t="shared" si="4"/>
        <v>10.038500653023862</v>
      </c>
      <c r="H15" s="55">
        <f t="shared" si="4"/>
        <v>11.873417640658305</v>
      </c>
      <c r="I15" s="55">
        <f aca="true" t="shared" si="5" ref="I15:N15">+I9/I19*100</f>
        <v>11.936361409043325</v>
      </c>
      <c r="J15" s="55">
        <f t="shared" si="5"/>
        <v>8.301695463850688</v>
      </c>
      <c r="K15" s="55">
        <f t="shared" si="5"/>
        <v>8.24758239505606</v>
      </c>
      <c r="L15" s="55">
        <f t="shared" si="5"/>
        <v>5.871963703906129</v>
      </c>
      <c r="M15" s="55">
        <f t="shared" si="5"/>
        <v>13.45631975525466</v>
      </c>
      <c r="N15" s="55">
        <f t="shared" si="5"/>
        <v>8.323876567158132</v>
      </c>
      <c r="O15" s="55">
        <f>+O9/O19*100</f>
        <v>6.57229566614474</v>
      </c>
      <c r="P15" s="55">
        <f>+P9/P19*100</f>
        <v>8.090433493335617</v>
      </c>
      <c r="Q15" s="55">
        <f>+Q9/Q19*100</f>
        <v>4.763121314351787</v>
      </c>
      <c r="R15" s="55">
        <f>+R9/R19*100</f>
        <v>10.376396126650835</v>
      </c>
    </row>
    <row r="16" spans="1:18" ht="13.5" customHeight="1">
      <c r="A16" s="76" t="s">
        <v>33</v>
      </c>
      <c r="B16" s="76"/>
      <c r="C16" s="56"/>
      <c r="D16" s="57"/>
      <c r="E16" s="57">
        <v>568856</v>
      </c>
      <c r="F16" s="57">
        <v>667279</v>
      </c>
      <c r="G16" s="57">
        <v>683065</v>
      </c>
      <c r="H16" s="57">
        <v>659687</v>
      </c>
      <c r="I16" s="56">
        <v>646047</v>
      </c>
      <c r="J16" s="57">
        <v>654438</v>
      </c>
      <c r="K16" s="57">
        <v>682987</v>
      </c>
      <c r="L16" s="56">
        <v>700053</v>
      </c>
      <c r="M16" s="57">
        <v>663893</v>
      </c>
      <c r="N16" s="57">
        <v>623476</v>
      </c>
      <c r="O16" s="57">
        <v>611898</v>
      </c>
      <c r="P16" s="57">
        <v>611293</v>
      </c>
      <c r="Q16" s="57">
        <v>556252</v>
      </c>
      <c r="R16" s="57">
        <v>555581</v>
      </c>
    </row>
    <row r="17" spans="1:18" ht="13.5" customHeight="1">
      <c r="A17" s="76" t="s">
        <v>34</v>
      </c>
      <c r="B17" s="76"/>
      <c r="C17" s="56"/>
      <c r="D17" s="57"/>
      <c r="E17" s="57">
        <v>1530973</v>
      </c>
      <c r="F17" s="57">
        <v>1643344</v>
      </c>
      <c r="G17" s="57">
        <v>1692979</v>
      </c>
      <c r="H17" s="57">
        <v>1670760</v>
      </c>
      <c r="I17" s="56">
        <v>1770330</v>
      </c>
      <c r="J17" s="57">
        <v>1835824</v>
      </c>
      <c r="K17" s="57">
        <v>1906030</v>
      </c>
      <c r="L17" s="56">
        <v>1902874</v>
      </c>
      <c r="M17" s="57">
        <v>1906951</v>
      </c>
      <c r="N17" s="57">
        <v>1905039</v>
      </c>
      <c r="O17" s="57">
        <v>1739719</v>
      </c>
      <c r="P17" s="57">
        <v>1581428</v>
      </c>
      <c r="Q17" s="57">
        <v>1486246</v>
      </c>
      <c r="R17" s="57">
        <v>1396375</v>
      </c>
    </row>
    <row r="18" spans="1:18" ht="13.5" customHeight="1">
      <c r="A18" s="76" t="s">
        <v>35</v>
      </c>
      <c r="B18" s="76"/>
      <c r="C18" s="56"/>
      <c r="D18" s="57"/>
      <c r="E18" s="57">
        <v>751081</v>
      </c>
      <c r="F18" s="57">
        <v>882017</v>
      </c>
      <c r="G18" s="57">
        <v>902771</v>
      </c>
      <c r="H18" s="57">
        <v>871190</v>
      </c>
      <c r="I18" s="56">
        <v>852950</v>
      </c>
      <c r="J18" s="57">
        <v>863895</v>
      </c>
      <c r="K18" s="57">
        <v>901685</v>
      </c>
      <c r="L18" s="56">
        <v>924450</v>
      </c>
      <c r="M18" s="57">
        <v>876063</v>
      </c>
      <c r="N18" s="57">
        <v>822203</v>
      </c>
      <c r="O18" s="57">
        <v>806689</v>
      </c>
      <c r="P18" s="57">
        <v>806021</v>
      </c>
      <c r="Q18" s="57">
        <v>733400</v>
      </c>
      <c r="R18" s="57">
        <v>731592</v>
      </c>
    </row>
    <row r="19" spans="1:18" ht="13.5" customHeight="1">
      <c r="A19" s="76" t="s">
        <v>36</v>
      </c>
      <c r="B19" s="76"/>
      <c r="C19" s="56"/>
      <c r="D19" s="57"/>
      <c r="E19" s="57">
        <v>1710442</v>
      </c>
      <c r="F19" s="57">
        <v>1854932</v>
      </c>
      <c r="G19" s="57">
        <v>1909578</v>
      </c>
      <c r="H19" s="57">
        <v>1878524</v>
      </c>
      <c r="I19" s="56">
        <v>1975468</v>
      </c>
      <c r="J19" s="57">
        <v>2045281</v>
      </c>
      <c r="K19" s="57">
        <v>2117178</v>
      </c>
      <c r="L19" s="56">
        <v>2126069</v>
      </c>
      <c r="M19" s="57">
        <v>2118120</v>
      </c>
      <c r="N19" s="57">
        <v>2098145</v>
      </c>
      <c r="O19" s="57">
        <v>1933221</v>
      </c>
      <c r="P19" s="57">
        <v>1775183</v>
      </c>
      <c r="Q19" s="57">
        <v>1659647</v>
      </c>
      <c r="R19" s="57">
        <v>1572386</v>
      </c>
    </row>
    <row r="20" spans="1:18" ht="13.5" customHeight="1">
      <c r="A20" s="76" t="s">
        <v>37</v>
      </c>
      <c r="B20" s="76"/>
      <c r="C20" s="58"/>
      <c r="D20" s="59"/>
      <c r="E20" s="59">
        <v>0.39</v>
      </c>
      <c r="F20" s="59">
        <v>0.39</v>
      </c>
      <c r="G20" s="59">
        <v>0.39</v>
      </c>
      <c r="H20" s="59">
        <v>0.4</v>
      </c>
      <c r="I20" s="60">
        <v>0.38</v>
      </c>
      <c r="J20" s="59">
        <v>0.37</v>
      </c>
      <c r="K20" s="59">
        <v>0.36</v>
      </c>
      <c r="L20" s="60">
        <v>0.36</v>
      </c>
      <c r="M20" s="59">
        <v>0.36</v>
      </c>
      <c r="N20" s="59">
        <v>0.35</v>
      </c>
      <c r="O20" s="59">
        <v>0.34</v>
      </c>
      <c r="P20" s="59">
        <v>0.36</v>
      </c>
      <c r="Q20" s="59">
        <v>0.37</v>
      </c>
      <c r="R20" s="59">
        <v>0.39</v>
      </c>
    </row>
    <row r="21" spans="1:18" ht="13.5" customHeight="1">
      <c r="A21" s="76" t="s">
        <v>38</v>
      </c>
      <c r="B21" s="76"/>
      <c r="C21" s="61"/>
      <c r="D21" s="62"/>
      <c r="E21" s="62">
        <v>80.3</v>
      </c>
      <c r="F21" s="62">
        <v>80.7</v>
      </c>
      <c r="G21" s="62">
        <v>81.8</v>
      </c>
      <c r="H21" s="62">
        <v>83.9</v>
      </c>
      <c r="I21" s="63">
        <v>84.2</v>
      </c>
      <c r="J21" s="62">
        <v>84.2</v>
      </c>
      <c r="K21" s="62">
        <v>87.4</v>
      </c>
      <c r="L21" s="63">
        <v>88.2</v>
      </c>
      <c r="M21" s="62">
        <v>89.8</v>
      </c>
      <c r="N21" s="62">
        <v>89.4</v>
      </c>
      <c r="O21" s="62">
        <v>91.5</v>
      </c>
      <c r="P21" s="62">
        <v>94.9</v>
      </c>
      <c r="Q21" s="62">
        <v>95.8</v>
      </c>
      <c r="R21" s="62">
        <v>104.2</v>
      </c>
    </row>
    <row r="22" spans="1:18" ht="13.5" customHeight="1">
      <c r="A22" s="76" t="s">
        <v>39</v>
      </c>
      <c r="B22" s="76"/>
      <c r="C22" s="61"/>
      <c r="D22" s="62"/>
      <c r="E22" s="62">
        <v>17.7</v>
      </c>
      <c r="F22" s="62">
        <v>17.3</v>
      </c>
      <c r="G22" s="62">
        <v>16.9</v>
      </c>
      <c r="H22" s="62">
        <v>17.3</v>
      </c>
      <c r="I22" s="63">
        <v>18.3</v>
      </c>
      <c r="J22" s="62">
        <v>19.4</v>
      </c>
      <c r="K22" s="62">
        <v>21</v>
      </c>
      <c r="L22" s="63">
        <v>20.7</v>
      </c>
      <c r="M22" s="62">
        <v>21.1</v>
      </c>
      <c r="N22" s="62">
        <v>19.1</v>
      </c>
      <c r="O22" s="62">
        <v>21.8</v>
      </c>
      <c r="P22" s="62">
        <v>23</v>
      </c>
      <c r="Q22" s="62">
        <v>19.4</v>
      </c>
      <c r="R22" s="62">
        <v>22.7</v>
      </c>
    </row>
    <row r="23" spans="1:18" ht="13.5" customHeight="1">
      <c r="A23" s="76" t="s">
        <v>40</v>
      </c>
      <c r="B23" s="76"/>
      <c r="C23" s="61"/>
      <c r="D23" s="62"/>
      <c r="E23" s="62">
        <v>13</v>
      </c>
      <c r="F23" s="62">
        <v>12.1</v>
      </c>
      <c r="G23" s="62">
        <v>10.9</v>
      </c>
      <c r="H23" s="62">
        <v>11.4</v>
      </c>
      <c r="I23" s="63">
        <v>12.3</v>
      </c>
      <c r="J23" s="62">
        <v>12.7</v>
      </c>
      <c r="K23" s="62">
        <v>13.3</v>
      </c>
      <c r="L23" s="63">
        <v>12.8</v>
      </c>
      <c r="M23" s="62">
        <v>13.3</v>
      </c>
      <c r="N23" s="62">
        <v>12.6</v>
      </c>
      <c r="O23" s="62">
        <v>13</v>
      </c>
      <c r="P23" s="62">
        <v>13.9</v>
      </c>
      <c r="Q23" s="62">
        <v>15</v>
      </c>
      <c r="R23" s="62">
        <v>15.9</v>
      </c>
    </row>
    <row r="24" spans="1:18" ht="13.5" customHeight="1">
      <c r="A24" s="76" t="s">
        <v>41</v>
      </c>
      <c r="B24" s="76"/>
      <c r="C24" s="61"/>
      <c r="D24" s="62"/>
      <c r="E24" s="62">
        <v>11.8</v>
      </c>
      <c r="F24" s="62">
        <v>11</v>
      </c>
      <c r="G24" s="62">
        <v>10</v>
      </c>
      <c r="H24" s="62">
        <v>9.4</v>
      </c>
      <c r="I24" s="63">
        <v>9.4</v>
      </c>
      <c r="J24" s="62">
        <v>9.9</v>
      </c>
      <c r="K24" s="62">
        <v>10.5</v>
      </c>
      <c r="L24" s="63">
        <v>10.5</v>
      </c>
      <c r="M24" s="62">
        <v>10.4</v>
      </c>
      <c r="N24" s="62">
        <v>10</v>
      </c>
      <c r="O24" s="62">
        <v>10.1</v>
      </c>
      <c r="P24" s="62">
        <v>10.2</v>
      </c>
      <c r="Q24" s="62">
        <v>10.9</v>
      </c>
      <c r="R24" s="62">
        <v>11.8</v>
      </c>
    </row>
    <row r="25" spans="1:18" ht="13.5" customHeight="1">
      <c r="A25" s="77" t="s">
        <v>42</v>
      </c>
      <c r="B25" s="77"/>
      <c r="C25" s="53">
        <f>SUM(C26:C28)</f>
        <v>0</v>
      </c>
      <c r="D25" s="53">
        <f>SUM(D26:D28)</f>
        <v>0</v>
      </c>
      <c r="E25" s="53">
        <f aca="true" t="shared" si="6" ref="E25:K25">SUM(E26:E28)</f>
        <v>692301</v>
      </c>
      <c r="F25" s="53">
        <f t="shared" si="6"/>
        <v>795082</v>
      </c>
      <c r="G25" s="53">
        <f t="shared" si="6"/>
        <v>947256</v>
      </c>
      <c r="H25" s="53">
        <f t="shared" si="6"/>
        <v>869051</v>
      </c>
      <c r="I25" s="53">
        <f t="shared" si="6"/>
        <v>889853</v>
      </c>
      <c r="J25" s="53">
        <f t="shared" si="6"/>
        <v>813974</v>
      </c>
      <c r="K25" s="53">
        <f t="shared" si="6"/>
        <v>791602</v>
      </c>
      <c r="L25" s="53">
        <f aca="true" t="shared" si="7" ref="L25:Q25">SUM(L26:L28)</f>
        <v>669121</v>
      </c>
      <c r="M25" s="53">
        <f t="shared" si="7"/>
        <v>509740</v>
      </c>
      <c r="N25" s="53">
        <f t="shared" si="7"/>
        <v>583575</v>
      </c>
      <c r="O25" s="53">
        <f t="shared" si="7"/>
        <v>481416</v>
      </c>
      <c r="P25" s="53">
        <f t="shared" si="7"/>
        <v>228042</v>
      </c>
      <c r="Q25" s="53">
        <f t="shared" si="7"/>
        <v>688484</v>
      </c>
      <c r="R25" s="53">
        <f>SUM(R26:R28)</f>
        <v>635852</v>
      </c>
    </row>
    <row r="26" spans="1:18" ht="13.5" customHeight="1">
      <c r="A26" s="64"/>
      <c r="B26" s="2" t="s">
        <v>19</v>
      </c>
      <c r="C26" s="53"/>
      <c r="D26" s="52"/>
      <c r="E26" s="52">
        <v>207392</v>
      </c>
      <c r="F26" s="52">
        <v>225092</v>
      </c>
      <c r="G26" s="52">
        <v>227136</v>
      </c>
      <c r="H26" s="52">
        <v>147136</v>
      </c>
      <c r="I26" s="53">
        <v>263916</v>
      </c>
      <c r="J26" s="52">
        <v>263916</v>
      </c>
      <c r="K26" s="52">
        <v>263916</v>
      </c>
      <c r="L26" s="53">
        <v>188916</v>
      </c>
      <c r="M26" s="52">
        <v>126857</v>
      </c>
      <c r="N26" s="52">
        <v>246857</v>
      </c>
      <c r="O26" s="52">
        <v>165264</v>
      </c>
      <c r="P26" s="52">
        <v>34035</v>
      </c>
      <c r="Q26" s="52">
        <v>411465</v>
      </c>
      <c r="R26" s="52">
        <v>367298</v>
      </c>
    </row>
    <row r="27" spans="1:18" ht="13.5" customHeight="1">
      <c r="A27" s="64"/>
      <c r="B27" s="2" t="s">
        <v>20</v>
      </c>
      <c r="C27" s="53"/>
      <c r="D27" s="52"/>
      <c r="E27" s="52">
        <v>48858</v>
      </c>
      <c r="F27" s="52">
        <v>57842</v>
      </c>
      <c r="G27" s="52">
        <v>57842</v>
      </c>
      <c r="H27" s="52">
        <v>57842</v>
      </c>
      <c r="I27" s="53">
        <v>57842</v>
      </c>
      <c r="J27" s="52">
        <v>57842</v>
      </c>
      <c r="K27" s="52">
        <v>57842</v>
      </c>
      <c r="L27" s="53">
        <v>57842</v>
      </c>
      <c r="M27" s="52">
        <v>57842</v>
      </c>
      <c r="N27" s="52">
        <v>57842</v>
      </c>
      <c r="O27" s="52">
        <v>57842</v>
      </c>
      <c r="P27" s="52">
        <v>57842</v>
      </c>
      <c r="Q27" s="52">
        <v>57842</v>
      </c>
      <c r="R27" s="52">
        <v>57842</v>
      </c>
    </row>
    <row r="28" spans="1:18" ht="13.5" customHeight="1">
      <c r="A28" s="64"/>
      <c r="B28" s="2" t="s">
        <v>21</v>
      </c>
      <c r="C28" s="53"/>
      <c r="D28" s="52"/>
      <c r="E28" s="52">
        <v>436051</v>
      </c>
      <c r="F28" s="52">
        <v>512148</v>
      </c>
      <c r="G28" s="52">
        <v>662278</v>
      </c>
      <c r="H28" s="52">
        <v>664073</v>
      </c>
      <c r="I28" s="53">
        <v>568095</v>
      </c>
      <c r="J28" s="52">
        <v>492216</v>
      </c>
      <c r="K28" s="52">
        <v>469844</v>
      </c>
      <c r="L28" s="53">
        <v>422363</v>
      </c>
      <c r="M28" s="52">
        <v>325041</v>
      </c>
      <c r="N28" s="52">
        <v>278876</v>
      </c>
      <c r="O28" s="52">
        <v>258310</v>
      </c>
      <c r="P28" s="52">
        <v>136165</v>
      </c>
      <c r="Q28" s="52">
        <v>219177</v>
      </c>
      <c r="R28" s="52">
        <v>210712</v>
      </c>
    </row>
    <row r="29" spans="1:18" ht="13.5" customHeight="1">
      <c r="A29" s="77" t="s">
        <v>43</v>
      </c>
      <c r="B29" s="77"/>
      <c r="C29" s="53"/>
      <c r="D29" s="52"/>
      <c r="E29" s="52">
        <v>2561030</v>
      </c>
      <c r="F29" s="52">
        <v>2601084</v>
      </c>
      <c r="G29" s="52">
        <v>2808717</v>
      </c>
      <c r="H29" s="52">
        <v>3341815</v>
      </c>
      <c r="I29" s="53">
        <v>3587168</v>
      </c>
      <c r="J29" s="52">
        <v>3817306</v>
      </c>
      <c r="K29" s="52">
        <v>3901781</v>
      </c>
      <c r="L29" s="53">
        <v>3897911</v>
      </c>
      <c r="M29" s="52">
        <v>4011489</v>
      </c>
      <c r="N29" s="52">
        <v>4089789</v>
      </c>
      <c r="O29" s="52">
        <v>4073292</v>
      </c>
      <c r="P29" s="52">
        <v>4040869</v>
      </c>
      <c r="Q29" s="52">
        <v>3980894</v>
      </c>
      <c r="R29" s="52">
        <v>4206365</v>
      </c>
    </row>
    <row r="30" spans="1:18" ht="13.5" customHeight="1">
      <c r="A30" s="50"/>
      <c r="B30" s="47" t="s">
        <v>14</v>
      </c>
      <c r="C30" s="53"/>
      <c r="D30" s="52"/>
      <c r="E30" s="52">
        <v>2548530</v>
      </c>
      <c r="F30" s="52">
        <v>2588584</v>
      </c>
      <c r="G30" s="52">
        <v>2808717</v>
      </c>
      <c r="H30" s="52"/>
      <c r="I30" s="53">
        <v>2804259</v>
      </c>
      <c r="J30" s="52">
        <v>3010714</v>
      </c>
      <c r="K30" s="52">
        <v>3102574</v>
      </c>
      <c r="L30" s="53">
        <v>3130489</v>
      </c>
      <c r="M30" s="52">
        <v>3236042</v>
      </c>
      <c r="N30" s="52">
        <v>3239778</v>
      </c>
      <c r="O30" s="52">
        <v>3257330</v>
      </c>
      <c r="P30" s="52">
        <v>3170371</v>
      </c>
      <c r="Q30" s="52">
        <v>3043953</v>
      </c>
      <c r="R30" s="52">
        <v>3158498</v>
      </c>
    </row>
    <row r="31" spans="1:18" ht="13.5" customHeight="1">
      <c r="A31" s="75" t="s">
        <v>44</v>
      </c>
      <c r="B31" s="75"/>
      <c r="C31" s="53">
        <f>SUM(C32:C35)</f>
        <v>0</v>
      </c>
      <c r="D31" s="53">
        <f>SUM(D32:D35)</f>
        <v>0</v>
      </c>
      <c r="E31" s="53">
        <f aca="true" t="shared" si="8" ref="E31:K31">SUM(E32:E35)</f>
        <v>11657</v>
      </c>
      <c r="F31" s="53">
        <f t="shared" si="8"/>
        <v>931</v>
      </c>
      <c r="G31" s="53">
        <f t="shared" si="8"/>
        <v>512873</v>
      </c>
      <c r="H31" s="53">
        <f t="shared" si="8"/>
        <v>503755</v>
      </c>
      <c r="I31" s="53">
        <f t="shared" si="8"/>
        <v>482496</v>
      </c>
      <c r="J31" s="53">
        <f t="shared" si="8"/>
        <v>460145</v>
      </c>
      <c r="K31" s="53">
        <f t="shared" si="8"/>
        <v>434061</v>
      </c>
      <c r="L31" s="53">
        <f aca="true" t="shared" si="9" ref="L31:Q31">SUM(L32:L35)</f>
        <v>406851</v>
      </c>
      <c r="M31" s="53">
        <f t="shared" si="9"/>
        <v>396863</v>
      </c>
      <c r="N31" s="53">
        <f t="shared" si="9"/>
        <v>366006</v>
      </c>
      <c r="O31" s="53">
        <f t="shared" si="9"/>
        <v>245851</v>
      </c>
      <c r="P31" s="53">
        <f t="shared" si="9"/>
        <v>227548</v>
      </c>
      <c r="Q31" s="53">
        <f t="shared" si="9"/>
        <v>210299</v>
      </c>
      <c r="R31" s="53">
        <f>SUM(R32:R35)</f>
        <v>195166</v>
      </c>
    </row>
    <row r="32" spans="1:18" ht="13.5" customHeight="1">
      <c r="A32" s="47"/>
      <c r="B32" s="47" t="s">
        <v>15</v>
      </c>
      <c r="C32" s="53"/>
      <c r="D32" s="52"/>
      <c r="E32" s="52">
        <v>11657</v>
      </c>
      <c r="F32" s="52">
        <v>931</v>
      </c>
      <c r="G32" s="52">
        <v>333855</v>
      </c>
      <c r="H32" s="52">
        <v>334266</v>
      </c>
      <c r="I32" s="53">
        <v>323024</v>
      </c>
      <c r="J32" s="52">
        <v>311202</v>
      </c>
      <c r="K32" s="52">
        <v>298758</v>
      </c>
      <c r="L32" s="53">
        <v>285648</v>
      </c>
      <c r="M32" s="52">
        <v>289920</v>
      </c>
      <c r="N32" s="52">
        <v>273323</v>
      </c>
      <c r="O32" s="52">
        <v>245851</v>
      </c>
      <c r="P32" s="52">
        <v>227548</v>
      </c>
      <c r="Q32" s="52">
        <v>210299</v>
      </c>
      <c r="R32" s="52">
        <v>195166</v>
      </c>
    </row>
    <row r="33" spans="1:18" ht="13.5" customHeight="1">
      <c r="A33" s="50"/>
      <c r="B33" s="47" t="s">
        <v>16</v>
      </c>
      <c r="C33" s="53"/>
      <c r="D33" s="52"/>
      <c r="E33" s="52">
        <v>0</v>
      </c>
      <c r="F33" s="52">
        <v>0</v>
      </c>
      <c r="G33" s="52">
        <v>179018</v>
      </c>
      <c r="H33" s="52">
        <v>169489</v>
      </c>
      <c r="I33" s="53">
        <v>159472</v>
      </c>
      <c r="J33" s="52">
        <v>148943</v>
      </c>
      <c r="K33" s="52">
        <v>135303</v>
      </c>
      <c r="L33" s="53">
        <v>121203</v>
      </c>
      <c r="M33" s="52">
        <v>106943</v>
      </c>
      <c r="N33" s="52">
        <v>92683</v>
      </c>
      <c r="O33" s="52">
        <v>0</v>
      </c>
      <c r="P33" s="52">
        <v>0</v>
      </c>
      <c r="Q33" s="52">
        <v>0</v>
      </c>
      <c r="R33" s="52">
        <v>0</v>
      </c>
    </row>
    <row r="34" spans="1:18" ht="13.5" customHeight="1">
      <c r="A34" s="50"/>
      <c r="B34" s="47" t="s">
        <v>17</v>
      </c>
      <c r="C34" s="53"/>
      <c r="D34" s="52"/>
      <c r="E34" s="52">
        <v>0</v>
      </c>
      <c r="F34" s="52">
        <v>0</v>
      </c>
      <c r="G34" s="52">
        <v>0</v>
      </c>
      <c r="H34" s="52">
        <v>0</v>
      </c>
      <c r="I34" s="53">
        <v>0</v>
      </c>
      <c r="J34" s="52">
        <v>0</v>
      </c>
      <c r="K34" s="52">
        <v>0</v>
      </c>
      <c r="L34" s="53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</row>
    <row r="35" spans="1:18" ht="13.5" customHeight="1">
      <c r="A35" s="50"/>
      <c r="B35" s="47" t="s">
        <v>18</v>
      </c>
      <c r="C35" s="53"/>
      <c r="D35" s="52"/>
      <c r="E35" s="52">
        <v>0</v>
      </c>
      <c r="F35" s="52">
        <v>0</v>
      </c>
      <c r="G35" s="52">
        <v>0</v>
      </c>
      <c r="H35" s="52">
        <v>0</v>
      </c>
      <c r="I35" s="53">
        <v>0</v>
      </c>
      <c r="J35" s="52">
        <v>0</v>
      </c>
      <c r="K35" s="52">
        <v>0</v>
      </c>
      <c r="L35" s="53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</row>
    <row r="36" spans="1:18" ht="13.5" customHeight="1">
      <c r="A36" s="77" t="s">
        <v>45</v>
      </c>
      <c r="B36" s="77"/>
      <c r="C36" s="53"/>
      <c r="D36" s="52"/>
      <c r="E36" s="52">
        <v>0</v>
      </c>
      <c r="F36" s="52">
        <v>0</v>
      </c>
      <c r="G36" s="52">
        <v>0</v>
      </c>
      <c r="H36" s="52">
        <v>0</v>
      </c>
      <c r="I36" s="53">
        <v>0</v>
      </c>
      <c r="J36" s="52">
        <v>0</v>
      </c>
      <c r="K36" s="52">
        <v>0</v>
      </c>
      <c r="L36" s="53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</row>
    <row r="37" spans="1:18" ht="13.5" customHeight="1">
      <c r="A37" s="77" t="s">
        <v>46</v>
      </c>
      <c r="B37" s="77"/>
      <c r="C37" s="53"/>
      <c r="D37" s="52"/>
      <c r="E37" s="52">
        <v>71145</v>
      </c>
      <c r="F37" s="52">
        <v>89043</v>
      </c>
      <c r="G37" s="52">
        <v>89043</v>
      </c>
      <c r="H37" s="52">
        <v>73243</v>
      </c>
      <c r="I37" s="53">
        <v>66731</v>
      </c>
      <c r="J37" s="52">
        <v>66731</v>
      </c>
      <c r="K37" s="52">
        <v>67065</v>
      </c>
      <c r="L37" s="53">
        <v>67544</v>
      </c>
      <c r="M37" s="52">
        <v>67544</v>
      </c>
      <c r="N37" s="52">
        <v>67690</v>
      </c>
      <c r="O37" s="52">
        <v>67730</v>
      </c>
      <c r="P37" s="52">
        <v>67730</v>
      </c>
      <c r="Q37" s="52">
        <v>73802</v>
      </c>
      <c r="R37" s="52">
        <v>73802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  <mergeCell ref="A31:B31"/>
    <mergeCell ref="A23:B23"/>
    <mergeCell ref="A4:B4"/>
    <mergeCell ref="A5:A15"/>
    <mergeCell ref="A25:B25"/>
    <mergeCell ref="A24:B24"/>
  </mergeCells>
  <printOptions/>
  <pageMargins left="0.7874015748031497" right="0.7874015748031497" top="0.5905511811023623" bottom="0.5905511811023623" header="0" footer="0.5118110236220472"/>
  <pageSetup horizontalDpi="300" verticalDpi="3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1">
      <pane xSplit="1" ySplit="3" topLeftCell="O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7" sqref="R17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5" customWidth="1"/>
    <col min="14" max="35" width="8.625" style="1" customWidth="1"/>
    <col min="36" max="16384" width="9.00390625" style="1" customWidth="1"/>
  </cols>
  <sheetData>
    <row r="1" spans="1:17" ht="15" customHeight="1">
      <c r="A1" s="27" t="s">
        <v>102</v>
      </c>
      <c r="L1" s="28" t="str">
        <f>'財政指標'!$M$1</f>
        <v>栗山村</v>
      </c>
      <c r="P1" s="28" t="str">
        <f>'財政指標'!$M$1</f>
        <v>栗山村</v>
      </c>
      <c r="Q1" s="65"/>
    </row>
    <row r="2" spans="13:17" ht="15" customHeight="1">
      <c r="M2" s="21" t="s">
        <v>177</v>
      </c>
      <c r="Q2" s="21" t="s">
        <v>177</v>
      </c>
    </row>
    <row r="3" spans="1:17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173</v>
      </c>
      <c r="K3" s="5" t="s">
        <v>174</v>
      </c>
      <c r="L3" s="2" t="s">
        <v>175</v>
      </c>
      <c r="M3" s="2" t="s">
        <v>183</v>
      </c>
      <c r="N3" s="2" t="s">
        <v>190</v>
      </c>
      <c r="O3" s="72" t="s">
        <v>191</v>
      </c>
      <c r="P3" s="72" t="s">
        <v>192</v>
      </c>
      <c r="Q3" s="72" t="s">
        <v>195</v>
      </c>
    </row>
    <row r="4" spans="1:17" ht="15" customHeight="1">
      <c r="A4" s="3" t="s">
        <v>122</v>
      </c>
      <c r="B4" s="14"/>
      <c r="C4" s="14"/>
      <c r="D4" s="14">
        <v>731129</v>
      </c>
      <c r="E4" s="14">
        <v>819472</v>
      </c>
      <c r="F4" s="14">
        <v>815900</v>
      </c>
      <c r="G4" s="14">
        <v>846302</v>
      </c>
      <c r="H4" s="14">
        <v>823649</v>
      </c>
      <c r="I4" s="14">
        <v>779909</v>
      </c>
      <c r="J4" s="8">
        <v>807539</v>
      </c>
      <c r="K4" s="9">
        <v>761712</v>
      </c>
      <c r="L4" s="9">
        <v>758119</v>
      </c>
      <c r="M4" s="9">
        <v>766457</v>
      </c>
      <c r="N4" s="9">
        <v>749557</v>
      </c>
      <c r="O4" s="9">
        <v>715329</v>
      </c>
      <c r="P4" s="9">
        <v>728918</v>
      </c>
      <c r="Q4" s="9">
        <v>707111</v>
      </c>
    </row>
    <row r="5" spans="1:17" ht="15" customHeight="1">
      <c r="A5" s="3" t="s">
        <v>123</v>
      </c>
      <c r="B5" s="14"/>
      <c r="C5" s="14"/>
      <c r="D5" s="14">
        <v>37084</v>
      </c>
      <c r="E5" s="14">
        <v>37616</v>
      </c>
      <c r="F5" s="14">
        <v>40357</v>
      </c>
      <c r="G5" s="14">
        <v>40831</v>
      </c>
      <c r="H5" s="14">
        <v>41982</v>
      </c>
      <c r="I5" s="14">
        <v>42606</v>
      </c>
      <c r="J5" s="8">
        <v>31448</v>
      </c>
      <c r="K5" s="9">
        <v>25696</v>
      </c>
      <c r="L5" s="9">
        <v>26293</v>
      </c>
      <c r="M5" s="9">
        <v>26714</v>
      </c>
      <c r="N5" s="9">
        <v>26614</v>
      </c>
      <c r="O5" s="9">
        <v>23169</v>
      </c>
      <c r="P5" s="9">
        <v>25890</v>
      </c>
      <c r="Q5" s="9">
        <v>31372</v>
      </c>
    </row>
    <row r="6" spans="1:17" ht="15" customHeight="1">
      <c r="A6" s="3" t="s">
        <v>196</v>
      </c>
      <c r="B6" s="14"/>
      <c r="C6" s="14"/>
      <c r="D6" s="14">
        <v>11192</v>
      </c>
      <c r="E6" s="14">
        <v>7677</v>
      </c>
      <c r="F6" s="14">
        <v>7840</v>
      </c>
      <c r="G6" s="14">
        <v>10247</v>
      </c>
      <c r="H6" s="14">
        <v>7419</v>
      </c>
      <c r="I6" s="14">
        <v>4262</v>
      </c>
      <c r="J6" s="8">
        <v>3443</v>
      </c>
      <c r="K6" s="9">
        <v>2763</v>
      </c>
      <c r="L6" s="9">
        <v>2547</v>
      </c>
      <c r="M6" s="9">
        <v>10464</v>
      </c>
      <c r="N6" s="9">
        <v>10447</v>
      </c>
      <c r="O6" s="9">
        <v>3460</v>
      </c>
      <c r="P6" s="9">
        <v>2475</v>
      </c>
      <c r="Q6" s="9">
        <v>2428</v>
      </c>
    </row>
    <row r="7" spans="1:17" ht="15" customHeight="1">
      <c r="A7" s="3" t="s">
        <v>197</v>
      </c>
      <c r="B7" s="14"/>
      <c r="C7" s="14"/>
      <c r="D7" s="14"/>
      <c r="E7" s="14"/>
      <c r="F7" s="14"/>
      <c r="G7" s="14"/>
      <c r="H7" s="14"/>
      <c r="I7" s="14"/>
      <c r="J7" s="8"/>
      <c r="K7" s="9"/>
      <c r="L7" s="9"/>
      <c r="M7" s="9"/>
      <c r="N7" s="9"/>
      <c r="O7" s="9"/>
      <c r="P7" s="9"/>
      <c r="Q7" s="15">
        <v>380</v>
      </c>
    </row>
    <row r="8" spans="1:17" ht="15" customHeight="1">
      <c r="A8" s="3" t="s">
        <v>198</v>
      </c>
      <c r="B8" s="14"/>
      <c r="C8" s="14"/>
      <c r="D8" s="14"/>
      <c r="E8" s="14"/>
      <c r="F8" s="14"/>
      <c r="G8" s="14"/>
      <c r="H8" s="14"/>
      <c r="I8" s="14"/>
      <c r="J8" s="8"/>
      <c r="K8" s="9"/>
      <c r="L8" s="9"/>
      <c r="M8" s="9"/>
      <c r="N8" s="9"/>
      <c r="O8" s="9"/>
      <c r="P8" s="9"/>
      <c r="Q8" s="15">
        <v>439</v>
      </c>
    </row>
    <row r="9" spans="1:17" ht="15" customHeight="1">
      <c r="A9" s="3" t="s">
        <v>124</v>
      </c>
      <c r="B9" s="14"/>
      <c r="C9" s="14"/>
      <c r="D9" s="14"/>
      <c r="E9" s="14"/>
      <c r="F9" s="14"/>
      <c r="G9" s="14"/>
      <c r="H9" s="14"/>
      <c r="I9" s="14"/>
      <c r="J9" s="8">
        <v>8009</v>
      </c>
      <c r="K9" s="9">
        <v>31026</v>
      </c>
      <c r="L9" s="9">
        <v>29436</v>
      </c>
      <c r="M9" s="9">
        <v>30356</v>
      </c>
      <c r="N9" s="9">
        <v>29010</v>
      </c>
      <c r="O9" s="9">
        <v>24829</v>
      </c>
      <c r="P9" s="9">
        <v>27539</v>
      </c>
      <c r="Q9" s="9">
        <v>30392</v>
      </c>
    </row>
    <row r="10" spans="1:17" ht="15" customHeight="1">
      <c r="A10" s="3" t="s">
        <v>125</v>
      </c>
      <c r="B10" s="14"/>
      <c r="C10" s="14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9">
        <v>0</v>
      </c>
      <c r="N10" s="9">
        <v>0</v>
      </c>
      <c r="O10" s="9">
        <v>0</v>
      </c>
      <c r="P10" s="9">
        <v>0</v>
      </c>
      <c r="Q10" s="15">
        <v>0</v>
      </c>
    </row>
    <row r="11" spans="1:17" ht="15" customHeight="1">
      <c r="A11" s="3" t="s">
        <v>126</v>
      </c>
      <c r="B11" s="14"/>
      <c r="C11" s="14"/>
      <c r="D11" s="14">
        <v>19336</v>
      </c>
      <c r="E11" s="14">
        <v>32453</v>
      </c>
      <c r="F11" s="14">
        <v>32926</v>
      </c>
      <c r="G11" s="14">
        <v>34281</v>
      </c>
      <c r="H11" s="14">
        <v>29085</v>
      </c>
      <c r="I11" s="14">
        <v>23729</v>
      </c>
      <c r="J11" s="8">
        <v>48434</v>
      </c>
      <c r="K11" s="9">
        <v>47727</v>
      </c>
      <c r="L11" s="9">
        <v>42325</v>
      </c>
      <c r="M11" s="9">
        <v>10255</v>
      </c>
      <c r="N11" s="9">
        <v>247</v>
      </c>
      <c r="O11" s="9">
        <v>0</v>
      </c>
      <c r="P11" s="9">
        <v>0</v>
      </c>
      <c r="Q11" s="15">
        <v>0</v>
      </c>
    </row>
    <row r="12" spans="1:17" ht="15" customHeight="1">
      <c r="A12" s="3" t="s">
        <v>127</v>
      </c>
      <c r="B12" s="14"/>
      <c r="C12" s="14"/>
      <c r="D12" s="14">
        <v>28894</v>
      </c>
      <c r="E12" s="14">
        <v>26423</v>
      </c>
      <c r="F12" s="14">
        <v>22670</v>
      </c>
      <c r="G12" s="14">
        <v>24813</v>
      </c>
      <c r="H12" s="14">
        <v>26238</v>
      </c>
      <c r="I12" s="14">
        <v>25891</v>
      </c>
      <c r="J12" s="8">
        <v>21681</v>
      </c>
      <c r="K12" s="9">
        <v>18986</v>
      </c>
      <c r="L12" s="9">
        <v>18833</v>
      </c>
      <c r="M12" s="9">
        <v>17925</v>
      </c>
      <c r="N12" s="9">
        <v>18016</v>
      </c>
      <c r="O12" s="9">
        <v>13748</v>
      </c>
      <c r="P12" s="9">
        <v>16481</v>
      </c>
      <c r="Q12" s="9">
        <v>15485</v>
      </c>
    </row>
    <row r="13" spans="1:17" ht="15" customHeight="1">
      <c r="A13" s="3" t="s">
        <v>128</v>
      </c>
      <c r="B13" s="14"/>
      <c r="C13" s="14"/>
      <c r="D13" s="14"/>
      <c r="E13" s="14"/>
      <c r="F13" s="14"/>
      <c r="G13" s="14"/>
      <c r="H13" s="14"/>
      <c r="I13" s="14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15">
        <v>0</v>
      </c>
    </row>
    <row r="14" spans="1:17" ht="15" customHeight="1">
      <c r="A14" s="3" t="s">
        <v>129</v>
      </c>
      <c r="B14" s="14"/>
      <c r="C14" s="14"/>
      <c r="D14" s="14"/>
      <c r="E14" s="14"/>
      <c r="F14" s="14"/>
      <c r="G14" s="14"/>
      <c r="H14" s="14"/>
      <c r="I14" s="14"/>
      <c r="J14" s="8"/>
      <c r="K14" s="9"/>
      <c r="L14" s="9">
        <v>6511</v>
      </c>
      <c r="M14" s="9">
        <v>8135</v>
      </c>
      <c r="N14" s="9">
        <v>8404</v>
      </c>
      <c r="O14" s="9">
        <v>11738</v>
      </c>
      <c r="P14" s="9">
        <v>7234</v>
      </c>
      <c r="Q14" s="9">
        <v>7136</v>
      </c>
    </row>
    <row r="15" spans="1:17" ht="15" customHeight="1">
      <c r="A15" s="3" t="s">
        <v>130</v>
      </c>
      <c r="B15" s="14"/>
      <c r="C15" s="14"/>
      <c r="D15" s="14">
        <v>1169254</v>
      </c>
      <c r="E15" s="14">
        <v>1188276</v>
      </c>
      <c r="F15" s="14">
        <v>1212261</v>
      </c>
      <c r="G15" s="14">
        <v>1212375</v>
      </c>
      <c r="H15" s="14">
        <v>1321526</v>
      </c>
      <c r="I15" s="14">
        <v>1380506</v>
      </c>
      <c r="J15" s="14">
        <v>1415183</v>
      </c>
      <c r="K15" s="9">
        <v>1407316</v>
      </c>
      <c r="L15" s="9">
        <v>1475359</v>
      </c>
      <c r="M15" s="9">
        <v>1517481</v>
      </c>
      <c r="N15" s="9">
        <v>1338763</v>
      </c>
      <c r="O15" s="9">
        <v>1177590</v>
      </c>
      <c r="P15" s="9">
        <v>1107181</v>
      </c>
      <c r="Q15" s="9">
        <v>1003123</v>
      </c>
    </row>
    <row r="16" spans="1:17" ht="15" customHeight="1">
      <c r="A16" s="3" t="s">
        <v>131</v>
      </c>
      <c r="B16" s="14"/>
      <c r="C16" s="14"/>
      <c r="D16" s="14">
        <v>959361</v>
      </c>
      <c r="E16" s="14">
        <v>972915</v>
      </c>
      <c r="F16" s="14"/>
      <c r="G16" s="14"/>
      <c r="H16" s="14"/>
      <c r="I16" s="14"/>
      <c r="J16" s="8">
        <v>1215493</v>
      </c>
      <c r="K16" s="8">
        <v>1201619</v>
      </c>
      <c r="L16" s="8">
        <v>1242057</v>
      </c>
      <c r="M16" s="8">
        <v>1275942</v>
      </c>
      <c r="N16" s="8">
        <v>1126532</v>
      </c>
      <c r="O16" s="8">
        <v>969162</v>
      </c>
      <c r="P16" s="8">
        <v>926247</v>
      </c>
      <c r="Q16" s="8">
        <v>840794</v>
      </c>
    </row>
    <row r="17" spans="1:17" ht="15" customHeight="1">
      <c r="A17" s="3" t="s">
        <v>132</v>
      </c>
      <c r="B17" s="14"/>
      <c r="C17" s="14"/>
      <c r="D17" s="14">
        <v>209893</v>
      </c>
      <c r="E17" s="14">
        <v>215361</v>
      </c>
      <c r="F17" s="14"/>
      <c r="G17" s="14"/>
      <c r="H17" s="14"/>
      <c r="I17" s="14"/>
      <c r="J17" s="8">
        <v>199690</v>
      </c>
      <c r="K17" s="8">
        <v>205697</v>
      </c>
      <c r="L17" s="8">
        <v>233302</v>
      </c>
      <c r="M17" s="8">
        <v>241539</v>
      </c>
      <c r="N17" s="8">
        <v>212231</v>
      </c>
      <c r="O17" s="8">
        <v>208428</v>
      </c>
      <c r="P17" s="8">
        <v>180934</v>
      </c>
      <c r="Q17" s="8">
        <v>162329</v>
      </c>
    </row>
    <row r="18" spans="1:17" ht="15" customHeight="1">
      <c r="A18" s="3" t="s">
        <v>133</v>
      </c>
      <c r="B18" s="14"/>
      <c r="C18" s="14"/>
      <c r="D18" s="14">
        <v>945</v>
      </c>
      <c r="E18" s="14">
        <v>892</v>
      </c>
      <c r="F18" s="14">
        <v>887</v>
      </c>
      <c r="G18" s="14">
        <v>872</v>
      </c>
      <c r="H18" s="14">
        <v>497</v>
      </c>
      <c r="I18" s="14">
        <v>782</v>
      </c>
      <c r="J18" s="8">
        <v>760</v>
      </c>
      <c r="K18" s="9">
        <v>794</v>
      </c>
      <c r="L18" s="9">
        <v>802</v>
      </c>
      <c r="M18" s="9">
        <v>646</v>
      </c>
      <c r="N18" s="9">
        <v>636</v>
      </c>
      <c r="O18" s="9">
        <v>600</v>
      </c>
      <c r="P18" s="9">
        <v>663</v>
      </c>
      <c r="Q18" s="9">
        <v>673</v>
      </c>
    </row>
    <row r="19" spans="1:17" ht="15" customHeight="1">
      <c r="A19" s="3" t="s">
        <v>134</v>
      </c>
      <c r="B19" s="14"/>
      <c r="C19" s="14"/>
      <c r="D19" s="14">
        <v>60</v>
      </c>
      <c r="E19" s="14">
        <v>78</v>
      </c>
      <c r="F19" s="14">
        <v>917</v>
      </c>
      <c r="G19" s="14">
        <v>16454</v>
      </c>
      <c r="H19" s="14">
        <v>3096</v>
      </c>
      <c r="I19" s="14">
        <v>2506</v>
      </c>
      <c r="J19" s="8">
        <v>4745</v>
      </c>
      <c r="K19" s="9">
        <v>5816</v>
      </c>
      <c r="L19" s="9">
        <v>5000</v>
      </c>
      <c r="M19" s="9">
        <v>772</v>
      </c>
      <c r="N19" s="9">
        <v>718</v>
      </c>
      <c r="O19" s="9">
        <v>718</v>
      </c>
      <c r="P19" s="9">
        <v>646</v>
      </c>
      <c r="Q19" s="9">
        <v>3870</v>
      </c>
    </row>
    <row r="20" spans="1:17" ht="15" customHeight="1">
      <c r="A20" s="3" t="s">
        <v>135</v>
      </c>
      <c r="B20" s="14"/>
      <c r="C20" s="14"/>
      <c r="D20" s="14">
        <v>194119</v>
      </c>
      <c r="E20" s="14">
        <v>197129</v>
      </c>
      <c r="F20" s="14">
        <v>179452</v>
      </c>
      <c r="G20" s="14">
        <v>187469</v>
      </c>
      <c r="H20" s="14">
        <v>190494</v>
      </c>
      <c r="I20" s="14">
        <v>182337</v>
      </c>
      <c r="J20" s="8">
        <v>186370</v>
      </c>
      <c r="K20" s="9">
        <v>164898</v>
      </c>
      <c r="L20" s="9">
        <v>155289</v>
      </c>
      <c r="M20" s="9">
        <v>142510</v>
      </c>
      <c r="N20" s="9">
        <v>151835</v>
      </c>
      <c r="O20" s="9">
        <v>153109</v>
      </c>
      <c r="P20" s="9">
        <v>166751</v>
      </c>
      <c r="Q20" s="9">
        <v>146268</v>
      </c>
    </row>
    <row r="21" spans="1:17" ht="15" customHeight="1">
      <c r="A21" s="4" t="s">
        <v>136</v>
      </c>
      <c r="B21" s="14"/>
      <c r="C21" s="14"/>
      <c r="D21" s="14">
        <v>1443</v>
      </c>
      <c r="E21" s="14">
        <v>1794</v>
      </c>
      <c r="F21" s="14">
        <v>1617</v>
      </c>
      <c r="G21" s="14">
        <v>1731</v>
      </c>
      <c r="H21" s="14">
        <v>1831</v>
      </c>
      <c r="I21" s="14">
        <v>1433</v>
      </c>
      <c r="J21" s="14">
        <v>1400</v>
      </c>
      <c r="K21" s="14">
        <v>1467</v>
      </c>
      <c r="L21" s="14">
        <v>1423</v>
      </c>
      <c r="M21" s="14">
        <v>1831</v>
      </c>
      <c r="N21" s="14">
        <v>1635</v>
      </c>
      <c r="O21" s="14">
        <v>1576</v>
      </c>
      <c r="P21" s="14">
        <v>1577</v>
      </c>
      <c r="Q21" s="14">
        <v>1608</v>
      </c>
    </row>
    <row r="22" spans="1:17" ht="15" customHeight="1">
      <c r="A22" s="3" t="s">
        <v>137</v>
      </c>
      <c r="B22" s="14"/>
      <c r="C22" s="14"/>
      <c r="D22" s="14">
        <v>232731</v>
      </c>
      <c r="E22" s="14">
        <v>187577</v>
      </c>
      <c r="F22" s="14">
        <v>119558</v>
      </c>
      <c r="G22" s="14">
        <v>277664</v>
      </c>
      <c r="H22" s="14">
        <v>415126</v>
      </c>
      <c r="I22" s="14">
        <v>183412</v>
      </c>
      <c r="J22" s="8">
        <v>186967</v>
      </c>
      <c r="K22" s="9">
        <v>223318</v>
      </c>
      <c r="L22" s="9">
        <v>407058</v>
      </c>
      <c r="M22" s="9">
        <v>216388</v>
      </c>
      <c r="N22" s="9">
        <v>191394</v>
      </c>
      <c r="O22" s="9">
        <v>142994</v>
      </c>
      <c r="P22" s="9">
        <v>64057</v>
      </c>
      <c r="Q22" s="9">
        <v>255580</v>
      </c>
    </row>
    <row r="23" spans="1:17" ht="15" customHeight="1">
      <c r="A23" s="3" t="s">
        <v>138</v>
      </c>
      <c r="B23" s="14"/>
      <c r="C23" s="14"/>
      <c r="D23" s="14">
        <v>238161</v>
      </c>
      <c r="E23" s="14">
        <v>199366</v>
      </c>
      <c r="F23" s="14">
        <v>184118</v>
      </c>
      <c r="G23" s="14">
        <v>329890</v>
      </c>
      <c r="H23" s="14">
        <v>322783</v>
      </c>
      <c r="I23" s="14">
        <v>305575</v>
      </c>
      <c r="J23" s="8">
        <v>366816</v>
      </c>
      <c r="K23" s="9">
        <v>264772</v>
      </c>
      <c r="L23" s="9">
        <v>339638</v>
      </c>
      <c r="M23" s="9">
        <v>605196</v>
      </c>
      <c r="N23" s="9">
        <v>384274</v>
      </c>
      <c r="O23" s="9">
        <v>310617</v>
      </c>
      <c r="P23" s="9">
        <v>876556</v>
      </c>
      <c r="Q23" s="9">
        <v>1195914</v>
      </c>
    </row>
    <row r="24" spans="1:17" ht="15" customHeight="1">
      <c r="A24" s="3" t="s">
        <v>139</v>
      </c>
      <c r="B24" s="14"/>
      <c r="C24" s="14"/>
      <c r="D24" s="14">
        <v>46842</v>
      </c>
      <c r="E24" s="14">
        <v>44201</v>
      </c>
      <c r="F24" s="14">
        <v>31493</v>
      </c>
      <c r="G24" s="14">
        <v>23570</v>
      </c>
      <c r="H24" s="14">
        <v>144310</v>
      </c>
      <c r="I24" s="14">
        <v>8516</v>
      </c>
      <c r="J24" s="8">
        <v>4864</v>
      </c>
      <c r="K24" s="9">
        <v>5353</v>
      </c>
      <c r="L24" s="9">
        <v>4559</v>
      </c>
      <c r="M24" s="9">
        <v>3007</v>
      </c>
      <c r="N24" s="9">
        <v>18237</v>
      </c>
      <c r="O24" s="9">
        <v>3603</v>
      </c>
      <c r="P24" s="9">
        <v>458623</v>
      </c>
      <c r="Q24" s="9">
        <v>82970</v>
      </c>
    </row>
    <row r="25" spans="1:17" ht="15" customHeight="1">
      <c r="A25" s="3" t="s">
        <v>140</v>
      </c>
      <c r="B25" s="14"/>
      <c r="C25" s="14"/>
      <c r="D25" s="14">
        <v>0</v>
      </c>
      <c r="E25" s="14">
        <v>2500</v>
      </c>
      <c r="F25" s="14">
        <v>1478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1000</v>
      </c>
      <c r="M25" s="14">
        <v>0</v>
      </c>
      <c r="N25" s="14">
        <v>200</v>
      </c>
      <c r="O25" s="14">
        <v>0</v>
      </c>
      <c r="P25" s="14">
        <v>0</v>
      </c>
      <c r="Q25" s="14">
        <v>2137</v>
      </c>
    </row>
    <row r="26" spans="1:17" ht="15" customHeight="1">
      <c r="A26" s="3" t="s">
        <v>141</v>
      </c>
      <c r="B26" s="14"/>
      <c r="C26" s="14"/>
      <c r="D26" s="14">
        <v>80856</v>
      </c>
      <c r="E26" s="14">
        <v>31939</v>
      </c>
      <c r="F26" s="14">
        <v>3000</v>
      </c>
      <c r="G26" s="14">
        <v>113677</v>
      </c>
      <c r="H26" s="14">
        <v>97158</v>
      </c>
      <c r="I26" s="14">
        <v>77951</v>
      </c>
      <c r="J26" s="8">
        <v>30003</v>
      </c>
      <c r="K26" s="9">
        <v>122503</v>
      </c>
      <c r="L26" s="9">
        <v>265441</v>
      </c>
      <c r="M26" s="9">
        <v>633791</v>
      </c>
      <c r="N26" s="9">
        <v>166650</v>
      </c>
      <c r="O26" s="9">
        <v>360570</v>
      </c>
      <c r="P26" s="9">
        <v>86133</v>
      </c>
      <c r="Q26" s="9">
        <v>132473</v>
      </c>
    </row>
    <row r="27" spans="1:17" ht="15" customHeight="1">
      <c r="A27" s="3" t="s">
        <v>142</v>
      </c>
      <c r="B27" s="14"/>
      <c r="C27" s="14"/>
      <c r="D27" s="14">
        <v>140836</v>
      </c>
      <c r="E27" s="14">
        <v>176537</v>
      </c>
      <c r="F27" s="14">
        <v>237494</v>
      </c>
      <c r="G27" s="14">
        <v>191949</v>
      </c>
      <c r="H27" s="14">
        <v>226037</v>
      </c>
      <c r="I27" s="14">
        <v>237126</v>
      </c>
      <c r="J27" s="8">
        <v>169832</v>
      </c>
      <c r="K27" s="9">
        <v>174748</v>
      </c>
      <c r="L27" s="9">
        <v>125691</v>
      </c>
      <c r="M27" s="9">
        <v>308250</v>
      </c>
      <c r="N27" s="9">
        <v>343683</v>
      </c>
      <c r="O27" s="9">
        <v>129812</v>
      </c>
      <c r="P27" s="9">
        <v>143620</v>
      </c>
      <c r="Q27" s="9">
        <v>97710</v>
      </c>
    </row>
    <row r="28" spans="1:17" ht="15" customHeight="1">
      <c r="A28" s="3" t="s">
        <v>143</v>
      </c>
      <c r="B28" s="14"/>
      <c r="C28" s="14"/>
      <c r="D28" s="14">
        <v>99229</v>
      </c>
      <c r="E28" s="14">
        <v>87004</v>
      </c>
      <c r="F28" s="14">
        <v>112737</v>
      </c>
      <c r="G28" s="14">
        <v>107133</v>
      </c>
      <c r="H28" s="14">
        <v>118730</v>
      </c>
      <c r="I28" s="14">
        <v>109691</v>
      </c>
      <c r="J28" s="8">
        <v>94130</v>
      </c>
      <c r="K28" s="9">
        <v>97037</v>
      </c>
      <c r="L28" s="9">
        <v>228618</v>
      </c>
      <c r="M28" s="9">
        <v>108016</v>
      </c>
      <c r="N28" s="9">
        <v>101764</v>
      </c>
      <c r="O28" s="9">
        <v>100165</v>
      </c>
      <c r="P28" s="9">
        <v>383353</v>
      </c>
      <c r="Q28" s="9">
        <v>427545</v>
      </c>
    </row>
    <row r="29" spans="1:17" ht="15" customHeight="1">
      <c r="A29" s="3" t="s">
        <v>144</v>
      </c>
      <c r="B29" s="14"/>
      <c r="C29" s="14"/>
      <c r="D29" s="14">
        <v>490500</v>
      </c>
      <c r="E29" s="14">
        <v>304500</v>
      </c>
      <c r="F29" s="14">
        <v>488200</v>
      </c>
      <c r="G29" s="14">
        <v>811400</v>
      </c>
      <c r="H29" s="14">
        <v>550600</v>
      </c>
      <c r="I29" s="14">
        <v>564600</v>
      </c>
      <c r="J29" s="8">
        <v>465700</v>
      </c>
      <c r="K29" s="9">
        <v>386100</v>
      </c>
      <c r="L29" s="9">
        <v>546500</v>
      </c>
      <c r="M29" s="9">
        <v>514300</v>
      </c>
      <c r="N29" s="9">
        <v>430500</v>
      </c>
      <c r="O29" s="9">
        <v>452436</v>
      </c>
      <c r="P29" s="9">
        <v>450500</v>
      </c>
      <c r="Q29" s="9">
        <v>719800</v>
      </c>
    </row>
    <row r="30" spans="1:17" ht="15" customHeight="1">
      <c r="A30" s="3" t="s">
        <v>193</v>
      </c>
      <c r="B30" s="73"/>
      <c r="C30" s="73"/>
      <c r="D30" s="73"/>
      <c r="E30" s="14"/>
      <c r="F30" s="14"/>
      <c r="G30" s="14"/>
      <c r="H30" s="14"/>
      <c r="I30" s="14"/>
      <c r="J30" s="8"/>
      <c r="K30" s="9"/>
      <c r="L30" s="9"/>
      <c r="M30" s="9"/>
      <c r="N30" s="9">
        <v>3400</v>
      </c>
      <c r="O30" s="9">
        <v>4400</v>
      </c>
      <c r="P30" s="9">
        <v>2800</v>
      </c>
      <c r="Q30" s="9">
        <v>2700</v>
      </c>
    </row>
    <row r="31" spans="1:17" ht="15" customHeight="1">
      <c r="A31" s="3" t="s">
        <v>194</v>
      </c>
      <c r="B31" s="73"/>
      <c r="C31" s="73"/>
      <c r="D31" s="73"/>
      <c r="E31" s="14"/>
      <c r="F31" s="14"/>
      <c r="G31" s="14"/>
      <c r="H31" s="14"/>
      <c r="I31" s="14"/>
      <c r="J31" s="8"/>
      <c r="K31" s="9"/>
      <c r="L31" s="9"/>
      <c r="M31" s="9"/>
      <c r="N31" s="9">
        <v>86500</v>
      </c>
      <c r="O31" s="9">
        <v>181500</v>
      </c>
      <c r="P31" s="9">
        <v>240900</v>
      </c>
      <c r="Q31" s="9">
        <v>166200</v>
      </c>
    </row>
    <row r="32" spans="1:17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3522611</v>
      </c>
      <c r="E32" s="8">
        <f t="shared" si="0"/>
        <v>3345434</v>
      </c>
      <c r="F32" s="8">
        <f t="shared" si="0"/>
        <v>3492905</v>
      </c>
      <c r="G32" s="8">
        <f t="shared" si="0"/>
        <v>4230658</v>
      </c>
      <c r="H32" s="8">
        <f t="shared" si="0"/>
        <v>4320561</v>
      </c>
      <c r="I32" s="8">
        <f t="shared" si="0"/>
        <v>3930832</v>
      </c>
      <c r="J32" s="8">
        <f t="shared" si="0"/>
        <v>3847324</v>
      </c>
      <c r="K32" s="8">
        <f t="shared" si="0"/>
        <v>3742032</v>
      </c>
      <c r="L32" s="8">
        <f aca="true" t="shared" si="1" ref="L32:Q32">SUM(L4:L29)-L16-L17</f>
        <v>4440442</v>
      </c>
      <c r="M32" s="8">
        <f t="shared" si="1"/>
        <v>4922494</v>
      </c>
      <c r="N32" s="8">
        <f t="shared" si="1"/>
        <v>3972584</v>
      </c>
      <c r="O32" s="8">
        <f t="shared" si="1"/>
        <v>3626063</v>
      </c>
      <c r="P32" s="8">
        <f t="shared" si="1"/>
        <v>4548197</v>
      </c>
      <c r="Q32" s="8">
        <f t="shared" si="1"/>
        <v>4864414</v>
      </c>
    </row>
    <row r="33" spans="1:17" ht="15" customHeight="1">
      <c r="A33" s="3" t="s">
        <v>1</v>
      </c>
      <c r="B33" s="14">
        <f aca="true" t="shared" si="2" ref="B33:L33">+B4+B5+B6+B9+B10+B11+B12+B13+B14+B15+B18</f>
        <v>0</v>
      </c>
      <c r="C33" s="14">
        <f t="shared" si="2"/>
        <v>0</v>
      </c>
      <c r="D33" s="14">
        <f t="shared" si="2"/>
        <v>1997834</v>
      </c>
      <c r="E33" s="14">
        <f t="shared" si="2"/>
        <v>2112809</v>
      </c>
      <c r="F33" s="14">
        <f t="shared" si="2"/>
        <v>2132841</v>
      </c>
      <c r="G33" s="14">
        <f t="shared" si="2"/>
        <v>2169721</v>
      </c>
      <c r="H33" s="14">
        <f t="shared" si="2"/>
        <v>2250396</v>
      </c>
      <c r="I33" s="14">
        <f t="shared" si="2"/>
        <v>2257685</v>
      </c>
      <c r="J33" s="11">
        <f t="shared" si="2"/>
        <v>2336497</v>
      </c>
      <c r="K33" s="11">
        <f t="shared" si="2"/>
        <v>2296020</v>
      </c>
      <c r="L33" s="11">
        <f t="shared" si="2"/>
        <v>2360225</v>
      </c>
      <c r="M33" s="11">
        <f>+M4+M5+M6+M9+M10+M11+M12+M13+M14+M15+M18</f>
        <v>2388433</v>
      </c>
      <c r="N33" s="11">
        <f>+N4+N5+N6+N9+N10+N11+N12+N13+N14+N15+N18</f>
        <v>2181694</v>
      </c>
      <c r="O33" s="11">
        <f>+O4+O5+O6+O9+O10+O11+O12+O13+O14+O15+O18</f>
        <v>1970463</v>
      </c>
      <c r="P33" s="11">
        <f>+P4+P5+P6+P9+P10+P11+P12+P13+P14+P15+P18</f>
        <v>1916381</v>
      </c>
      <c r="Q33" s="74">
        <f>SUM(Q4:Q15)+Q18</f>
        <v>1798539</v>
      </c>
    </row>
    <row r="34" spans="1:17" ht="15" customHeight="1">
      <c r="A34" s="3" t="s">
        <v>180</v>
      </c>
      <c r="B34" s="14">
        <f aca="true" t="shared" si="3" ref="B34:I34">SUM(B19:B29)</f>
        <v>0</v>
      </c>
      <c r="C34" s="14">
        <f t="shared" si="3"/>
        <v>0</v>
      </c>
      <c r="D34" s="14">
        <f t="shared" si="3"/>
        <v>1524777</v>
      </c>
      <c r="E34" s="14">
        <f t="shared" si="3"/>
        <v>1232625</v>
      </c>
      <c r="F34" s="14">
        <f t="shared" si="3"/>
        <v>1360064</v>
      </c>
      <c r="G34" s="14">
        <f t="shared" si="3"/>
        <v>2060937</v>
      </c>
      <c r="H34" s="14">
        <f t="shared" si="3"/>
        <v>2070165</v>
      </c>
      <c r="I34" s="14">
        <f t="shared" si="3"/>
        <v>1673147</v>
      </c>
      <c r="J34" s="11">
        <f aca="true" t="shared" si="4" ref="J34:P34">SUM(J19:J29)</f>
        <v>1510827</v>
      </c>
      <c r="K34" s="11">
        <f t="shared" si="4"/>
        <v>1446012</v>
      </c>
      <c r="L34" s="11">
        <f t="shared" si="4"/>
        <v>2080217</v>
      </c>
      <c r="M34" s="11">
        <f t="shared" si="4"/>
        <v>2534061</v>
      </c>
      <c r="N34" s="11">
        <f t="shared" si="4"/>
        <v>1790890</v>
      </c>
      <c r="O34" s="11">
        <f t="shared" si="4"/>
        <v>1655600</v>
      </c>
      <c r="P34" s="11">
        <f t="shared" si="4"/>
        <v>2631816</v>
      </c>
      <c r="Q34" s="11">
        <f>SUM(Q19:Q29)</f>
        <v>3065875</v>
      </c>
    </row>
    <row r="35" spans="1:17" ht="15" customHeight="1">
      <c r="A35" s="3" t="s">
        <v>12</v>
      </c>
      <c r="B35" s="14">
        <f aca="true" t="shared" si="5" ref="B35:L35">+B4+B19+B20+B21+B24+B25+B26+B27+B28</f>
        <v>0</v>
      </c>
      <c r="C35" s="14">
        <f t="shared" si="5"/>
        <v>0</v>
      </c>
      <c r="D35" s="14">
        <f t="shared" si="5"/>
        <v>1294514</v>
      </c>
      <c r="E35" s="14">
        <f t="shared" si="5"/>
        <v>1360654</v>
      </c>
      <c r="F35" s="14">
        <f t="shared" si="5"/>
        <v>1384088</v>
      </c>
      <c r="G35" s="14">
        <f t="shared" si="5"/>
        <v>1488285</v>
      </c>
      <c r="H35" s="14">
        <f t="shared" si="5"/>
        <v>1605305</v>
      </c>
      <c r="I35" s="14">
        <f t="shared" si="5"/>
        <v>1399469</v>
      </c>
      <c r="J35" s="11">
        <f t="shared" si="5"/>
        <v>1298883</v>
      </c>
      <c r="K35" s="11">
        <f t="shared" si="5"/>
        <v>1333534</v>
      </c>
      <c r="L35" s="11">
        <f t="shared" si="5"/>
        <v>1545140</v>
      </c>
      <c r="M35" s="11">
        <f>+M4+M19+M20+M21+M24+M25+M26+M27+M28</f>
        <v>1964634</v>
      </c>
      <c r="N35" s="11">
        <f>+N4+N19+N20+N21+N24+N25+N26+N27+N28</f>
        <v>1534279</v>
      </c>
      <c r="O35" s="11">
        <f>+O4+O19+O20+O21+O24+O25+O26+O27+O28</f>
        <v>1464882</v>
      </c>
      <c r="P35" s="11">
        <f>+P4+P19+P20+P21+P24+P25+P26+P27+P28</f>
        <v>1969621</v>
      </c>
      <c r="Q35" s="11">
        <f>+Q4+Q19+Q20+Q21+Q24+Q25+Q26+Q27+Q28</f>
        <v>1601692</v>
      </c>
    </row>
    <row r="36" spans="1:17" ht="15" customHeight="1">
      <c r="A36" s="3" t="s">
        <v>11</v>
      </c>
      <c r="B36" s="11">
        <f aca="true" t="shared" si="6" ref="B36:K36">SUM(B5:B18)-B16-B17+B22+B23+B29</f>
        <v>0</v>
      </c>
      <c r="C36" s="11">
        <f t="shared" si="6"/>
        <v>0</v>
      </c>
      <c r="D36" s="11">
        <f t="shared" si="6"/>
        <v>2228097</v>
      </c>
      <c r="E36" s="11">
        <f t="shared" si="6"/>
        <v>1984780</v>
      </c>
      <c r="F36" s="11">
        <f t="shared" si="6"/>
        <v>2108817</v>
      </c>
      <c r="G36" s="11">
        <f t="shared" si="6"/>
        <v>2742373</v>
      </c>
      <c r="H36" s="11">
        <f t="shared" si="6"/>
        <v>2715256</v>
      </c>
      <c r="I36" s="11">
        <f t="shared" si="6"/>
        <v>2531363</v>
      </c>
      <c r="J36" s="11">
        <f t="shared" si="6"/>
        <v>2548441</v>
      </c>
      <c r="K36" s="11">
        <f t="shared" si="6"/>
        <v>2408498</v>
      </c>
      <c r="L36" s="11">
        <f aca="true" t="shared" si="7" ref="L36:Q36">SUM(L5:L18)-L16-L17+L22+L23+L29</f>
        <v>2895302</v>
      </c>
      <c r="M36" s="11">
        <f t="shared" si="7"/>
        <v>2957860</v>
      </c>
      <c r="N36" s="11">
        <f t="shared" si="7"/>
        <v>2438305</v>
      </c>
      <c r="O36" s="11">
        <f t="shared" si="7"/>
        <v>2161181</v>
      </c>
      <c r="P36" s="11">
        <f t="shared" si="7"/>
        <v>2578576</v>
      </c>
      <c r="Q36" s="11">
        <f t="shared" si="7"/>
        <v>3262722</v>
      </c>
    </row>
    <row r="37" spans="1:17" ht="15" customHeight="1">
      <c r="A37" s="27" t="s">
        <v>103</v>
      </c>
      <c r="L37" s="28"/>
      <c r="M37" s="69" t="str">
        <f>'財政指標'!$M$1</f>
        <v>栗山村</v>
      </c>
      <c r="P37" s="69"/>
      <c r="Q37" s="69" t="str">
        <f>'財政指標'!$M$1</f>
        <v>栗山村</v>
      </c>
    </row>
    <row r="38" ht="15" customHeight="1">
      <c r="N38" s="65"/>
    </row>
    <row r="39" spans="1:17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173</v>
      </c>
      <c r="K39" s="5" t="s">
        <v>174</v>
      </c>
      <c r="L39" s="2" t="s">
        <v>176</v>
      </c>
      <c r="M39" s="2" t="s">
        <v>182</v>
      </c>
      <c r="N39" s="2" t="s">
        <v>190</v>
      </c>
      <c r="O39" s="72" t="s">
        <v>191</v>
      </c>
      <c r="P39" s="72" t="s">
        <v>192</v>
      </c>
      <c r="Q39" s="72" t="s">
        <v>195</v>
      </c>
    </row>
    <row r="40" spans="1:17" ht="15" customHeight="1">
      <c r="A40" s="3" t="s">
        <v>122</v>
      </c>
      <c r="B40" s="25" t="e">
        <f>+B4/$B$32*100</f>
        <v>#DIV/0!</v>
      </c>
      <c r="C40" s="25" t="e">
        <f aca="true" t="shared" si="8" ref="C40:D42">+C4/C$32*100</f>
        <v>#DIV/0!</v>
      </c>
      <c r="D40" s="25">
        <f t="shared" si="8"/>
        <v>20.755314736710922</v>
      </c>
      <c r="E40" s="25">
        <f aca="true" t="shared" si="9" ref="E40:L40">+E4/E$32*100</f>
        <v>24.49523738922962</v>
      </c>
      <c r="F40" s="25">
        <f t="shared" si="9"/>
        <v>23.35878015577292</v>
      </c>
      <c r="G40" s="25">
        <f t="shared" si="9"/>
        <v>20.004027742256643</v>
      </c>
      <c r="H40" s="25">
        <f t="shared" si="9"/>
        <v>19.063473470227592</v>
      </c>
      <c r="I40" s="25">
        <f t="shared" si="9"/>
        <v>19.840812326754236</v>
      </c>
      <c r="J40" s="25">
        <f t="shared" si="9"/>
        <v>20.98962811554213</v>
      </c>
      <c r="K40" s="25">
        <f t="shared" si="9"/>
        <v>20.35557151836222</v>
      </c>
      <c r="L40" s="25">
        <f t="shared" si="9"/>
        <v>17.07305263755275</v>
      </c>
      <c r="M40" s="25">
        <f aca="true" t="shared" si="10" ref="M40:Q42">+M4/M$32*100</f>
        <v>15.570501457188165</v>
      </c>
      <c r="N40" s="25">
        <f t="shared" si="10"/>
        <v>18.86824797159733</v>
      </c>
      <c r="O40" s="25">
        <f t="shared" si="10"/>
        <v>19.727428894644135</v>
      </c>
      <c r="P40" s="25">
        <f t="shared" si="10"/>
        <v>16.026526555468024</v>
      </c>
      <c r="Q40" s="25">
        <f t="shared" si="10"/>
        <v>14.536406646309299</v>
      </c>
    </row>
    <row r="41" spans="1:17" ht="15" customHeight="1">
      <c r="A41" s="3" t="s">
        <v>123</v>
      </c>
      <c r="B41" s="25" t="e">
        <f>+B5/$B$32*100</f>
        <v>#DIV/0!</v>
      </c>
      <c r="C41" s="25" t="e">
        <f t="shared" si="8"/>
        <v>#DIV/0!</v>
      </c>
      <c r="D41" s="25">
        <f t="shared" si="8"/>
        <v>1.05274184404693</v>
      </c>
      <c r="E41" s="25">
        <f aca="true" t="shared" si="11" ref="E41:L41">+E5/E$32*100</f>
        <v>1.1243982096194396</v>
      </c>
      <c r="F41" s="25">
        <f t="shared" si="11"/>
        <v>1.155399302299948</v>
      </c>
      <c r="G41" s="25">
        <f t="shared" si="11"/>
        <v>0.9651217375642276</v>
      </c>
      <c r="H41" s="25">
        <f t="shared" si="11"/>
        <v>0.9716793721926388</v>
      </c>
      <c r="I41" s="25">
        <f t="shared" si="11"/>
        <v>1.083892672085706</v>
      </c>
      <c r="J41" s="25">
        <f t="shared" si="11"/>
        <v>0.8173993144325771</v>
      </c>
      <c r="K41" s="25">
        <f t="shared" si="11"/>
        <v>0.6866857365196236</v>
      </c>
      <c r="L41" s="25">
        <f t="shared" si="11"/>
        <v>0.592125738834107</v>
      </c>
      <c r="M41" s="25">
        <f t="shared" si="10"/>
        <v>0.5426923831699947</v>
      </c>
      <c r="N41" s="25">
        <f t="shared" si="10"/>
        <v>0.6699417809667461</v>
      </c>
      <c r="O41" s="25">
        <f t="shared" si="10"/>
        <v>0.638957458819662</v>
      </c>
      <c r="P41" s="25">
        <f t="shared" si="10"/>
        <v>0.5692365568158108</v>
      </c>
      <c r="Q41" s="25">
        <f t="shared" si="10"/>
        <v>0.6449286594438713</v>
      </c>
    </row>
    <row r="42" spans="1:17" ht="15" customHeight="1">
      <c r="A42" s="3" t="s">
        <v>196</v>
      </c>
      <c r="B42" s="25" t="e">
        <f>+B6/$B$32*100</f>
        <v>#DIV/0!</v>
      </c>
      <c r="C42" s="25" t="e">
        <f t="shared" si="8"/>
        <v>#DIV/0!</v>
      </c>
      <c r="D42" s="25">
        <f t="shared" si="8"/>
        <v>0.31771887386941106</v>
      </c>
      <c r="E42" s="25">
        <f aca="true" t="shared" si="12" ref="E42:L42">+E6/E$32*100</f>
        <v>0.22947695276606864</v>
      </c>
      <c r="F42" s="25">
        <f t="shared" si="12"/>
        <v>0.22445500235477345</v>
      </c>
      <c r="G42" s="25">
        <f t="shared" si="12"/>
        <v>0.24220818605521885</v>
      </c>
      <c r="H42" s="25">
        <f t="shared" si="12"/>
        <v>0.1717138121646703</v>
      </c>
      <c r="I42" s="25">
        <f t="shared" si="12"/>
        <v>0.10842488307818803</v>
      </c>
      <c r="J42" s="25">
        <f t="shared" si="12"/>
        <v>0.08949077332712295</v>
      </c>
      <c r="K42" s="25">
        <f t="shared" si="12"/>
        <v>0.07383688862094177</v>
      </c>
      <c r="L42" s="25">
        <f t="shared" si="12"/>
        <v>0.057359154786843294</v>
      </c>
      <c r="M42" s="25">
        <f t="shared" si="10"/>
        <v>0.2125751702287499</v>
      </c>
      <c r="N42" s="25">
        <f t="shared" si="10"/>
        <v>0.26297744742464857</v>
      </c>
      <c r="O42" s="25">
        <f t="shared" si="10"/>
        <v>0.09542029468324185</v>
      </c>
      <c r="P42" s="25">
        <f t="shared" si="10"/>
        <v>0.05441716794589152</v>
      </c>
      <c r="Q42" s="25">
        <f t="shared" si="10"/>
        <v>0.04991351476251815</v>
      </c>
    </row>
    <row r="43" spans="1:17" ht="15" customHeight="1">
      <c r="A43" s="3" t="s">
        <v>197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>
        <f aca="true" t="shared" si="13" ref="Q43:Q67">+Q7/Q$32*100</f>
        <v>0.007811835094628047</v>
      </c>
    </row>
    <row r="44" spans="1:17" ht="15" customHeight="1">
      <c r="A44" s="3" t="s">
        <v>198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>
        <f t="shared" si="13"/>
        <v>0.009024725280372929</v>
      </c>
    </row>
    <row r="45" spans="1:17" ht="15" customHeight="1">
      <c r="A45" s="3" t="s">
        <v>124</v>
      </c>
      <c r="B45" s="25" t="e">
        <f aca="true" t="shared" si="14" ref="B45:B65">+B9/$B$32*100</f>
        <v>#DIV/0!</v>
      </c>
      <c r="C45" s="25" t="e">
        <f aca="true" t="shared" si="15" ref="C45:D65">+C9/C$32*100</f>
        <v>#DIV/0!</v>
      </c>
      <c r="D45" s="25">
        <f t="shared" si="15"/>
        <v>0</v>
      </c>
      <c r="E45" s="25">
        <f aca="true" t="shared" si="16" ref="E45:L45">+E9/E$32*100</f>
        <v>0</v>
      </c>
      <c r="F45" s="25">
        <f t="shared" si="16"/>
        <v>0</v>
      </c>
      <c r="G45" s="25">
        <f t="shared" si="16"/>
        <v>0</v>
      </c>
      <c r="H45" s="25">
        <f t="shared" si="16"/>
        <v>0</v>
      </c>
      <c r="I45" s="25">
        <f t="shared" si="16"/>
        <v>0</v>
      </c>
      <c r="J45" s="25">
        <f t="shared" si="16"/>
        <v>0.20817066615652852</v>
      </c>
      <c r="K45" s="25">
        <f t="shared" si="16"/>
        <v>0.8291217178260368</v>
      </c>
      <c r="L45" s="25">
        <f t="shared" si="16"/>
        <v>0.6629069808816329</v>
      </c>
      <c r="M45" s="25">
        <f aca="true" t="shared" si="17" ref="M45:P65">+M9/M$32*100</f>
        <v>0.616679268679657</v>
      </c>
      <c r="N45" s="25">
        <f t="shared" si="17"/>
        <v>0.7302551689278314</v>
      </c>
      <c r="O45" s="25">
        <f t="shared" si="17"/>
        <v>0.6847371377717375</v>
      </c>
      <c r="P45" s="25">
        <f t="shared" si="17"/>
        <v>0.6054926820452149</v>
      </c>
      <c r="Q45" s="25">
        <f t="shared" si="13"/>
        <v>0.6247823478840411</v>
      </c>
    </row>
    <row r="46" spans="1:17" ht="15" customHeight="1">
      <c r="A46" s="3" t="s">
        <v>125</v>
      </c>
      <c r="B46" s="25" t="e">
        <f t="shared" si="14"/>
        <v>#DIV/0!</v>
      </c>
      <c r="C46" s="25" t="e">
        <f t="shared" si="15"/>
        <v>#DIV/0!</v>
      </c>
      <c r="D46" s="25">
        <f t="shared" si="15"/>
        <v>0</v>
      </c>
      <c r="E46" s="25">
        <f aca="true" t="shared" si="18" ref="E46:L46">+E10/E$32*100</f>
        <v>0</v>
      </c>
      <c r="F46" s="25">
        <f t="shared" si="18"/>
        <v>0</v>
      </c>
      <c r="G46" s="25">
        <f t="shared" si="18"/>
        <v>0</v>
      </c>
      <c r="H46" s="25">
        <f t="shared" si="18"/>
        <v>0</v>
      </c>
      <c r="I46" s="25">
        <f t="shared" si="18"/>
        <v>0</v>
      </c>
      <c r="J46" s="25">
        <f t="shared" si="18"/>
        <v>0</v>
      </c>
      <c r="K46" s="25">
        <f t="shared" si="18"/>
        <v>0</v>
      </c>
      <c r="L46" s="25">
        <f t="shared" si="18"/>
        <v>0</v>
      </c>
      <c r="M46" s="25">
        <f t="shared" si="17"/>
        <v>0</v>
      </c>
      <c r="N46" s="25">
        <f t="shared" si="17"/>
        <v>0</v>
      </c>
      <c r="O46" s="25">
        <f t="shared" si="17"/>
        <v>0</v>
      </c>
      <c r="P46" s="25">
        <f t="shared" si="17"/>
        <v>0</v>
      </c>
      <c r="Q46" s="25">
        <f t="shared" si="13"/>
        <v>0</v>
      </c>
    </row>
    <row r="47" spans="1:17" ht="15" customHeight="1">
      <c r="A47" s="3" t="s">
        <v>126</v>
      </c>
      <c r="B47" s="25" t="e">
        <f t="shared" si="14"/>
        <v>#DIV/0!</v>
      </c>
      <c r="C47" s="25" t="e">
        <f t="shared" si="15"/>
        <v>#DIV/0!</v>
      </c>
      <c r="D47" s="25">
        <f t="shared" si="15"/>
        <v>0.5489110208308553</v>
      </c>
      <c r="E47" s="25">
        <f aca="true" t="shared" si="19" ref="E47:L47">+E11/E$32*100</f>
        <v>0.9700684574856356</v>
      </c>
      <c r="F47" s="25">
        <f t="shared" si="19"/>
        <v>0.9426537509608763</v>
      </c>
      <c r="G47" s="25">
        <f t="shared" si="19"/>
        <v>0.810299485328287</v>
      </c>
      <c r="H47" s="25">
        <f t="shared" si="19"/>
        <v>0.673176469444593</v>
      </c>
      <c r="I47" s="25">
        <f t="shared" si="19"/>
        <v>0.6036635501084757</v>
      </c>
      <c r="J47" s="25">
        <f t="shared" si="19"/>
        <v>1.2589009919622054</v>
      </c>
      <c r="K47" s="25">
        <f t="shared" si="19"/>
        <v>1.2754300337356816</v>
      </c>
      <c r="L47" s="25">
        <f t="shared" si="19"/>
        <v>0.9531708780342139</v>
      </c>
      <c r="M47" s="25">
        <f t="shared" si="17"/>
        <v>0.2083293549976902</v>
      </c>
      <c r="N47" s="25">
        <f t="shared" si="17"/>
        <v>0.0062176155368898435</v>
      </c>
      <c r="O47" s="25">
        <f t="shared" si="17"/>
        <v>0</v>
      </c>
      <c r="P47" s="25">
        <f t="shared" si="17"/>
        <v>0</v>
      </c>
      <c r="Q47" s="25">
        <f t="shared" si="13"/>
        <v>0</v>
      </c>
    </row>
    <row r="48" spans="1:17" ht="15" customHeight="1">
      <c r="A48" s="3" t="s">
        <v>127</v>
      </c>
      <c r="B48" s="25" t="e">
        <f t="shared" si="14"/>
        <v>#DIV/0!</v>
      </c>
      <c r="C48" s="25" t="e">
        <f t="shared" si="15"/>
        <v>#DIV/0!</v>
      </c>
      <c r="D48" s="25">
        <f t="shared" si="15"/>
        <v>0.8202438475324126</v>
      </c>
      <c r="E48" s="25">
        <f aca="true" t="shared" si="20" ref="E48:L48">+E12/E$32*100</f>
        <v>0.7898227853247142</v>
      </c>
      <c r="F48" s="25">
        <f t="shared" si="20"/>
        <v>0.6490299621661626</v>
      </c>
      <c r="G48" s="25">
        <f t="shared" si="20"/>
        <v>0.5865045106458617</v>
      </c>
      <c r="H48" s="25">
        <f t="shared" si="20"/>
        <v>0.6072822487635287</v>
      </c>
      <c r="I48" s="25">
        <f t="shared" si="20"/>
        <v>0.658664628760527</v>
      </c>
      <c r="J48" s="25">
        <f t="shared" si="20"/>
        <v>0.5635345502484324</v>
      </c>
      <c r="K48" s="25">
        <f t="shared" si="20"/>
        <v>0.507371396075715</v>
      </c>
      <c r="L48" s="25">
        <f t="shared" si="20"/>
        <v>0.4241244452691872</v>
      </c>
      <c r="M48" s="25">
        <f t="shared" si="17"/>
        <v>0.36414467950595775</v>
      </c>
      <c r="N48" s="25">
        <f t="shared" si="17"/>
        <v>0.45350834620488834</v>
      </c>
      <c r="O48" s="25">
        <f t="shared" si="17"/>
        <v>0.37914399170670776</v>
      </c>
      <c r="P48" s="25">
        <f t="shared" si="17"/>
        <v>0.36236337168332855</v>
      </c>
      <c r="Q48" s="25">
        <f t="shared" si="13"/>
        <v>0.31833228010609294</v>
      </c>
    </row>
    <row r="49" spans="1:17" ht="15" customHeight="1">
      <c r="A49" s="3" t="s">
        <v>128</v>
      </c>
      <c r="B49" s="25" t="e">
        <f t="shared" si="14"/>
        <v>#DIV/0!</v>
      </c>
      <c r="C49" s="25" t="e">
        <f t="shared" si="15"/>
        <v>#DIV/0!</v>
      </c>
      <c r="D49" s="25">
        <f t="shared" si="15"/>
        <v>0</v>
      </c>
      <c r="E49" s="25">
        <f aca="true" t="shared" si="21" ref="E49:L49">+E13/E$32*100</f>
        <v>0</v>
      </c>
      <c r="F49" s="25">
        <f t="shared" si="21"/>
        <v>0</v>
      </c>
      <c r="G49" s="25">
        <f t="shared" si="21"/>
        <v>0</v>
      </c>
      <c r="H49" s="25">
        <f t="shared" si="21"/>
        <v>0</v>
      </c>
      <c r="I49" s="25">
        <f t="shared" si="21"/>
        <v>0</v>
      </c>
      <c r="J49" s="25">
        <f t="shared" si="21"/>
        <v>0</v>
      </c>
      <c r="K49" s="25">
        <f t="shared" si="21"/>
        <v>0</v>
      </c>
      <c r="L49" s="25">
        <f t="shared" si="21"/>
        <v>0</v>
      </c>
      <c r="M49" s="25">
        <f t="shared" si="17"/>
        <v>0</v>
      </c>
      <c r="N49" s="25">
        <f t="shared" si="17"/>
        <v>0</v>
      </c>
      <c r="O49" s="25">
        <f t="shared" si="17"/>
        <v>0</v>
      </c>
      <c r="P49" s="25">
        <f t="shared" si="17"/>
        <v>0</v>
      </c>
      <c r="Q49" s="25">
        <f t="shared" si="13"/>
        <v>0</v>
      </c>
    </row>
    <row r="50" spans="1:17" ht="15" customHeight="1">
      <c r="A50" s="3" t="s">
        <v>129</v>
      </c>
      <c r="B50" s="25" t="e">
        <f t="shared" si="14"/>
        <v>#DIV/0!</v>
      </c>
      <c r="C50" s="25" t="e">
        <f t="shared" si="15"/>
        <v>#DIV/0!</v>
      </c>
      <c r="D50" s="25">
        <f t="shared" si="15"/>
        <v>0</v>
      </c>
      <c r="E50" s="25">
        <f aca="true" t="shared" si="22" ref="E50:L50">+E14/E$32*100</f>
        <v>0</v>
      </c>
      <c r="F50" s="25">
        <f t="shared" si="22"/>
        <v>0</v>
      </c>
      <c r="G50" s="25">
        <f t="shared" si="22"/>
        <v>0</v>
      </c>
      <c r="H50" s="25">
        <f t="shared" si="22"/>
        <v>0</v>
      </c>
      <c r="I50" s="25">
        <f t="shared" si="22"/>
        <v>0</v>
      </c>
      <c r="J50" s="25">
        <f t="shared" si="22"/>
        <v>0</v>
      </c>
      <c r="K50" s="25">
        <f t="shared" si="22"/>
        <v>0</v>
      </c>
      <c r="L50" s="25">
        <f t="shared" si="22"/>
        <v>0.14662954723876587</v>
      </c>
      <c r="M50" s="25">
        <f t="shared" si="17"/>
        <v>0.16526175552474012</v>
      </c>
      <c r="N50" s="25">
        <f t="shared" si="17"/>
        <v>0.21154996344948276</v>
      </c>
      <c r="O50" s="25">
        <f t="shared" si="17"/>
        <v>0.32371197080690545</v>
      </c>
      <c r="P50" s="25">
        <f t="shared" si="17"/>
        <v>0.15905203754366842</v>
      </c>
      <c r="Q50" s="25">
        <f t="shared" si="13"/>
        <v>0.1466980400928046</v>
      </c>
    </row>
    <row r="51" spans="1:17" ht="15" customHeight="1">
      <c r="A51" s="3" t="s">
        <v>130</v>
      </c>
      <c r="B51" s="25" t="e">
        <f t="shared" si="14"/>
        <v>#DIV/0!</v>
      </c>
      <c r="C51" s="25" t="e">
        <f t="shared" si="15"/>
        <v>#DIV/0!</v>
      </c>
      <c r="D51" s="25">
        <f t="shared" si="15"/>
        <v>33.1928220288871</v>
      </c>
      <c r="E51" s="25">
        <f aca="true" t="shared" si="23" ref="E51:L51">+E15/E$32*100</f>
        <v>35.51933770028044</v>
      </c>
      <c r="F51" s="25">
        <f t="shared" si="23"/>
        <v>34.70638336857143</v>
      </c>
      <c r="G51" s="25">
        <f t="shared" si="23"/>
        <v>28.656889779320384</v>
      </c>
      <c r="H51" s="25">
        <f t="shared" si="23"/>
        <v>30.586907579825862</v>
      </c>
      <c r="I51" s="25">
        <f t="shared" si="23"/>
        <v>35.11994407290874</v>
      </c>
      <c r="J51" s="25">
        <f t="shared" si="23"/>
        <v>36.78356696758578</v>
      </c>
      <c r="K51" s="25">
        <f t="shared" si="23"/>
        <v>37.60833686082856</v>
      </c>
      <c r="L51" s="25">
        <f t="shared" si="23"/>
        <v>33.22549872287489</v>
      </c>
      <c r="M51" s="25">
        <f t="shared" si="17"/>
        <v>30.8274829791565</v>
      </c>
      <c r="N51" s="25">
        <f t="shared" si="17"/>
        <v>33.70005517819132</v>
      </c>
      <c r="O51" s="25">
        <f t="shared" si="17"/>
        <v>32.4757181549245</v>
      </c>
      <c r="P51" s="25">
        <f t="shared" si="17"/>
        <v>24.34329471656571</v>
      </c>
      <c r="Q51" s="25">
        <f t="shared" si="13"/>
        <v>20.621661725338345</v>
      </c>
    </row>
    <row r="52" spans="1:17" ht="15" customHeight="1">
      <c r="A52" s="3" t="s">
        <v>131</v>
      </c>
      <c r="B52" s="25" t="e">
        <f t="shared" si="14"/>
        <v>#DIV/0!</v>
      </c>
      <c r="C52" s="25" t="e">
        <f t="shared" si="15"/>
        <v>#DIV/0!</v>
      </c>
      <c r="D52" s="25">
        <f t="shared" si="15"/>
        <v>27.234372458383856</v>
      </c>
      <c r="E52" s="25">
        <f aca="true" t="shared" si="24" ref="E52:L52">+E16/E$32*100</f>
        <v>29.081876970222698</v>
      </c>
      <c r="F52" s="25">
        <f t="shared" si="24"/>
        <v>0</v>
      </c>
      <c r="G52" s="25">
        <f t="shared" si="24"/>
        <v>0</v>
      </c>
      <c r="H52" s="25">
        <f t="shared" si="24"/>
        <v>0</v>
      </c>
      <c r="I52" s="25">
        <f t="shared" si="24"/>
        <v>0</v>
      </c>
      <c r="J52" s="25">
        <f t="shared" si="24"/>
        <v>31.59320608298131</v>
      </c>
      <c r="K52" s="25">
        <f t="shared" si="24"/>
        <v>32.11140364379567</v>
      </c>
      <c r="L52" s="25">
        <f t="shared" si="24"/>
        <v>27.97147220929808</v>
      </c>
      <c r="M52" s="25">
        <f t="shared" si="17"/>
        <v>25.92064104090325</v>
      </c>
      <c r="N52" s="25">
        <f t="shared" si="17"/>
        <v>28.357663425115742</v>
      </c>
      <c r="O52" s="25">
        <f t="shared" si="17"/>
        <v>26.727665790693656</v>
      </c>
      <c r="P52" s="25">
        <f t="shared" si="17"/>
        <v>20.365146892274016</v>
      </c>
      <c r="Q52" s="25">
        <f t="shared" si="13"/>
        <v>17.28458967513867</v>
      </c>
    </row>
    <row r="53" spans="1:17" ht="15" customHeight="1">
      <c r="A53" s="3" t="s">
        <v>132</v>
      </c>
      <c r="B53" s="25" t="e">
        <f t="shared" si="14"/>
        <v>#DIV/0!</v>
      </c>
      <c r="C53" s="25" t="e">
        <f t="shared" si="15"/>
        <v>#DIV/0!</v>
      </c>
      <c r="D53" s="25">
        <f t="shared" si="15"/>
        <v>5.958449570503243</v>
      </c>
      <c r="E53" s="25">
        <f aca="true" t="shared" si="25" ref="E53:L53">+E17/E$32*100</f>
        <v>6.437460730057744</v>
      </c>
      <c r="F53" s="25">
        <f t="shared" si="25"/>
        <v>0</v>
      </c>
      <c r="G53" s="25">
        <f t="shared" si="25"/>
        <v>0</v>
      </c>
      <c r="H53" s="25">
        <f t="shared" si="25"/>
        <v>0</v>
      </c>
      <c r="I53" s="25">
        <f t="shared" si="25"/>
        <v>0</v>
      </c>
      <c r="J53" s="25">
        <f t="shared" si="25"/>
        <v>5.190360884604468</v>
      </c>
      <c r="K53" s="25">
        <f t="shared" si="25"/>
        <v>5.496933217032885</v>
      </c>
      <c r="L53" s="25">
        <f t="shared" si="25"/>
        <v>5.254026513576802</v>
      </c>
      <c r="M53" s="25">
        <f t="shared" si="17"/>
        <v>4.906841938253251</v>
      </c>
      <c r="N53" s="25">
        <f t="shared" si="17"/>
        <v>5.34239175307558</v>
      </c>
      <c r="O53" s="25">
        <f t="shared" si="17"/>
        <v>5.748052364230848</v>
      </c>
      <c r="P53" s="25">
        <f t="shared" si="17"/>
        <v>3.9781478242916917</v>
      </c>
      <c r="Q53" s="25">
        <f t="shared" si="13"/>
        <v>3.337072050199675</v>
      </c>
    </row>
    <row r="54" spans="1:17" ht="15" customHeight="1">
      <c r="A54" s="3" t="s">
        <v>133</v>
      </c>
      <c r="B54" s="25" t="e">
        <f t="shared" si="14"/>
        <v>#DIV/0!</v>
      </c>
      <c r="C54" s="25" t="e">
        <f t="shared" si="15"/>
        <v>#DIV/0!</v>
      </c>
      <c r="D54" s="25">
        <f t="shared" si="15"/>
        <v>0.026826691905521217</v>
      </c>
      <c r="E54" s="25">
        <f aca="true" t="shared" si="26" ref="E54:L54">+E18/E$32*100</f>
        <v>0.026663207225131328</v>
      </c>
      <c r="F54" s="25">
        <f t="shared" si="26"/>
        <v>0.025394335087842355</v>
      </c>
      <c r="G54" s="25">
        <f t="shared" si="26"/>
        <v>0.02061145098469316</v>
      </c>
      <c r="H54" s="25">
        <f t="shared" si="26"/>
        <v>0.01150313581963083</v>
      </c>
      <c r="I54" s="25">
        <f t="shared" si="26"/>
        <v>0.019894007172018544</v>
      </c>
      <c r="J54" s="25">
        <f t="shared" si="26"/>
        <v>0.019753990046068384</v>
      </c>
      <c r="K54" s="25">
        <f t="shared" si="26"/>
        <v>0.021218418228385008</v>
      </c>
      <c r="L54" s="25">
        <f t="shared" si="26"/>
        <v>0.018061265072260826</v>
      </c>
      <c r="M54" s="25">
        <f t="shared" si="17"/>
        <v>0.013123428896002716</v>
      </c>
      <c r="N54" s="25">
        <f t="shared" si="17"/>
        <v>0.016009730694177896</v>
      </c>
      <c r="O54" s="25">
        <f t="shared" si="17"/>
        <v>0.01654687191038876</v>
      </c>
      <c r="P54" s="25">
        <f t="shared" si="17"/>
        <v>0.014577204989141852</v>
      </c>
      <c r="Q54" s="25">
        <f t="shared" si="13"/>
        <v>0.013835171101801779</v>
      </c>
    </row>
    <row r="55" spans="1:17" ht="15" customHeight="1">
      <c r="A55" s="3" t="s">
        <v>134</v>
      </c>
      <c r="B55" s="25" t="e">
        <f t="shared" si="14"/>
        <v>#DIV/0!</v>
      </c>
      <c r="C55" s="25" t="e">
        <f t="shared" si="15"/>
        <v>#DIV/0!</v>
      </c>
      <c r="D55" s="25">
        <f t="shared" si="15"/>
        <v>0.001703282025747379</v>
      </c>
      <c r="E55" s="25">
        <f aca="true" t="shared" si="27" ref="E55:L55">+E19/E$32*100</f>
        <v>0.0023315360578029637</v>
      </c>
      <c r="F55" s="25">
        <f t="shared" si="27"/>
        <v>0.026253219025424393</v>
      </c>
      <c r="G55" s="25">
        <f t="shared" si="27"/>
        <v>0.38892295241071245</v>
      </c>
      <c r="H55" s="25">
        <f t="shared" si="27"/>
        <v>0.07165736116212686</v>
      </c>
      <c r="I55" s="25">
        <f t="shared" si="27"/>
        <v>0.06375240661518985</v>
      </c>
      <c r="J55" s="25">
        <f t="shared" si="27"/>
        <v>0.12333247732709801</v>
      </c>
      <c r="K55" s="25">
        <f t="shared" si="27"/>
        <v>0.15542357735048765</v>
      </c>
      <c r="L55" s="25">
        <f t="shared" si="27"/>
        <v>0.11260140319364605</v>
      </c>
      <c r="M55" s="25">
        <f t="shared" si="17"/>
        <v>0.0156831069778856</v>
      </c>
      <c r="N55" s="25">
        <f t="shared" si="17"/>
        <v>0.01807387836229517</v>
      </c>
      <c r="O55" s="25">
        <f t="shared" si="17"/>
        <v>0.019801090052765216</v>
      </c>
      <c r="P55" s="25">
        <f t="shared" si="17"/>
        <v>0.014203430502240778</v>
      </c>
      <c r="Q55" s="25">
        <f t="shared" si="13"/>
        <v>0.07955737320055406</v>
      </c>
    </row>
    <row r="56" spans="1:17" ht="15" customHeight="1">
      <c r="A56" s="3" t="s">
        <v>135</v>
      </c>
      <c r="B56" s="25" t="e">
        <f t="shared" si="14"/>
        <v>#DIV/0!</v>
      </c>
      <c r="C56" s="25" t="e">
        <f t="shared" si="15"/>
        <v>#DIV/0!</v>
      </c>
      <c r="D56" s="25">
        <f t="shared" si="15"/>
        <v>5.510656725934257</v>
      </c>
      <c r="E56" s="25">
        <f aca="true" t="shared" si="28" ref="E56:L56">+E20/E$32*100</f>
        <v>5.892479122290261</v>
      </c>
      <c r="F56" s="25">
        <f t="shared" si="28"/>
        <v>5.137614678899083</v>
      </c>
      <c r="G56" s="25">
        <f t="shared" si="28"/>
        <v>4.431201954873214</v>
      </c>
      <c r="H56" s="25">
        <f t="shared" si="28"/>
        <v>4.409010774295282</v>
      </c>
      <c r="I56" s="25">
        <f t="shared" si="28"/>
        <v>4.638636298880237</v>
      </c>
      <c r="J56" s="25">
        <f t="shared" si="28"/>
        <v>4.844146216954954</v>
      </c>
      <c r="K56" s="25">
        <f t="shared" si="28"/>
        <v>4.40664323554689</v>
      </c>
      <c r="L56" s="25">
        <f t="shared" si="28"/>
        <v>3.4971518601076195</v>
      </c>
      <c r="M56" s="25">
        <f t="shared" si="17"/>
        <v>2.8950771702311875</v>
      </c>
      <c r="N56" s="25">
        <f t="shared" si="17"/>
        <v>3.822071477909592</v>
      </c>
      <c r="O56" s="25">
        <f t="shared" si="17"/>
        <v>4.222458352212854</v>
      </c>
      <c r="P56" s="25">
        <f t="shared" si="17"/>
        <v>3.6663099685435787</v>
      </c>
      <c r="Q56" s="25">
        <f t="shared" si="13"/>
        <v>3.0068986726869875</v>
      </c>
    </row>
    <row r="57" spans="1:17" ht="15" customHeight="1">
      <c r="A57" s="4" t="s">
        <v>136</v>
      </c>
      <c r="B57" s="25" t="e">
        <f t="shared" si="14"/>
        <v>#DIV/0!</v>
      </c>
      <c r="C57" s="25" t="e">
        <f t="shared" si="15"/>
        <v>#DIV/0!</v>
      </c>
      <c r="D57" s="25">
        <f t="shared" si="15"/>
        <v>0.04096393271922446</v>
      </c>
      <c r="E57" s="25">
        <f aca="true" t="shared" si="29" ref="E57:L57">+E21/E$32*100</f>
        <v>0.05362532932946816</v>
      </c>
      <c r="F57" s="25">
        <f t="shared" si="29"/>
        <v>0.046293844235672024</v>
      </c>
      <c r="G57" s="25">
        <f t="shared" si="29"/>
        <v>0.04091562116342186</v>
      </c>
      <c r="H57" s="25">
        <f t="shared" si="29"/>
        <v>0.04237875590692968</v>
      </c>
      <c r="I57" s="25">
        <f t="shared" si="29"/>
        <v>0.03645538654412094</v>
      </c>
      <c r="J57" s="25">
        <f t="shared" si="29"/>
        <v>0.03638892903223124</v>
      </c>
      <c r="K57" s="25">
        <f t="shared" si="29"/>
        <v>0.039203299170076575</v>
      </c>
      <c r="L57" s="25">
        <f t="shared" si="29"/>
        <v>0.03204635934891166</v>
      </c>
      <c r="M57" s="25">
        <f t="shared" si="17"/>
        <v>0.03719659180894888</v>
      </c>
      <c r="N57" s="25">
        <f t="shared" si="17"/>
        <v>0.04115709069965544</v>
      </c>
      <c r="O57" s="25">
        <f t="shared" si="17"/>
        <v>0.04346311688462114</v>
      </c>
      <c r="P57" s="25">
        <f t="shared" si="17"/>
        <v>0.034673080343705434</v>
      </c>
      <c r="Q57" s="25">
        <f t="shared" si="13"/>
        <v>0.033056396926741845</v>
      </c>
    </row>
    <row r="58" spans="1:17" ht="15" customHeight="1">
      <c r="A58" s="3" t="s">
        <v>137</v>
      </c>
      <c r="B58" s="25" t="e">
        <f t="shared" si="14"/>
        <v>#DIV/0!</v>
      </c>
      <c r="C58" s="25" t="e">
        <f t="shared" si="15"/>
        <v>#DIV/0!</v>
      </c>
      <c r="D58" s="25">
        <f t="shared" si="15"/>
        <v>6.606775485570221</v>
      </c>
      <c r="E58" s="25">
        <f aca="true" t="shared" si="30" ref="E58:L58">+E22/E$32*100</f>
        <v>5.606955629673161</v>
      </c>
      <c r="F58" s="25">
        <f t="shared" si="30"/>
        <v>3.422881526981123</v>
      </c>
      <c r="G58" s="25">
        <f t="shared" si="30"/>
        <v>6.563139823639727</v>
      </c>
      <c r="H58" s="25">
        <f t="shared" si="30"/>
        <v>9.608150423058486</v>
      </c>
      <c r="I58" s="25">
        <f t="shared" si="30"/>
        <v>4.665984198765045</v>
      </c>
      <c r="J58" s="25">
        <f t="shared" si="30"/>
        <v>4.859663495977983</v>
      </c>
      <c r="K58" s="25">
        <f t="shared" si="30"/>
        <v>5.967827105700859</v>
      </c>
      <c r="L58" s="25">
        <f t="shared" si="30"/>
        <v>9.167060396239833</v>
      </c>
      <c r="M58" s="25">
        <f t="shared" si="17"/>
        <v>4.395901752241851</v>
      </c>
      <c r="N58" s="25">
        <f t="shared" si="17"/>
        <v>4.817871692580949</v>
      </c>
      <c r="O58" s="25">
        <f t="shared" si="17"/>
        <v>3.9435056699235504</v>
      </c>
      <c r="P58" s="25">
        <f t="shared" si="17"/>
        <v>1.4084042533777672</v>
      </c>
      <c r="Q58" s="25">
        <f t="shared" si="13"/>
        <v>5.254075824960623</v>
      </c>
    </row>
    <row r="59" spans="1:17" ht="15" customHeight="1">
      <c r="A59" s="3" t="s">
        <v>138</v>
      </c>
      <c r="B59" s="25" t="e">
        <f t="shared" si="14"/>
        <v>#DIV/0!</v>
      </c>
      <c r="C59" s="25" t="e">
        <f t="shared" si="15"/>
        <v>#DIV/0!</v>
      </c>
      <c r="D59" s="25">
        <f t="shared" si="15"/>
        <v>6.760922508900357</v>
      </c>
      <c r="E59" s="25">
        <f aca="true" t="shared" si="31" ref="E59:L59">+E23/E$32*100</f>
        <v>5.959346380768534</v>
      </c>
      <c r="F59" s="25">
        <f t="shared" si="31"/>
        <v>5.271199760657676</v>
      </c>
      <c r="G59" s="25">
        <f t="shared" si="31"/>
        <v>7.797605006124344</v>
      </c>
      <c r="H59" s="25">
        <f t="shared" si="31"/>
        <v>7.47085852971408</v>
      </c>
      <c r="I59" s="25">
        <f t="shared" si="31"/>
        <v>7.773799541674638</v>
      </c>
      <c r="J59" s="25">
        <f t="shared" si="31"/>
        <v>9.534315279919237</v>
      </c>
      <c r="K59" s="25">
        <f t="shared" si="31"/>
        <v>7.075620946052839</v>
      </c>
      <c r="L59" s="25">
        <f t="shared" si="31"/>
        <v>7.648743075576711</v>
      </c>
      <c r="M59" s="25">
        <f t="shared" si="17"/>
        <v>12.294499495580899</v>
      </c>
      <c r="N59" s="25">
        <f t="shared" si="17"/>
        <v>9.67314976851339</v>
      </c>
      <c r="O59" s="25">
        <f t="shared" si="17"/>
        <v>8.566232853648708</v>
      </c>
      <c r="P59" s="25">
        <f t="shared" si="17"/>
        <v>19.27260406706218</v>
      </c>
      <c r="Q59" s="25">
        <f t="shared" si="13"/>
        <v>24.584955145676336</v>
      </c>
    </row>
    <row r="60" spans="1:17" ht="15" customHeight="1">
      <c r="A60" s="3" t="s">
        <v>139</v>
      </c>
      <c r="B60" s="25" t="e">
        <f t="shared" si="14"/>
        <v>#DIV/0!</v>
      </c>
      <c r="C60" s="25" t="e">
        <f t="shared" si="15"/>
        <v>#DIV/0!</v>
      </c>
      <c r="D60" s="25">
        <f t="shared" si="15"/>
        <v>1.3297522775009787</v>
      </c>
      <c r="E60" s="25">
        <f aca="true" t="shared" si="32" ref="E60:L60">+E24/E$32*100</f>
        <v>1.3212336575762667</v>
      </c>
      <c r="F60" s="25">
        <f t="shared" si="32"/>
        <v>0.901627728209041</v>
      </c>
      <c r="G60" s="25">
        <f t="shared" si="32"/>
        <v>0.5571237381986444</v>
      </c>
      <c r="H60" s="25">
        <f t="shared" si="32"/>
        <v>3.3400755133419016</v>
      </c>
      <c r="I60" s="25">
        <f t="shared" si="32"/>
        <v>0.21664624690141934</v>
      </c>
      <c r="J60" s="25">
        <f t="shared" si="32"/>
        <v>0.12642553629483766</v>
      </c>
      <c r="K60" s="25">
        <f t="shared" si="32"/>
        <v>0.14305062062537147</v>
      </c>
      <c r="L60" s="25">
        <f t="shared" si="32"/>
        <v>0.10266995943196645</v>
      </c>
      <c r="M60" s="25">
        <f t="shared" si="17"/>
        <v>0.06108692057318912</v>
      </c>
      <c r="N60" s="25">
        <f t="shared" si="17"/>
        <v>0.4590714758957897</v>
      </c>
      <c r="O60" s="25">
        <f t="shared" si="17"/>
        <v>0.0993639658218845</v>
      </c>
      <c r="P60" s="25">
        <f t="shared" si="17"/>
        <v>10.083622147413578</v>
      </c>
      <c r="Q60" s="25">
        <f t="shared" si="13"/>
        <v>1.7056525205297082</v>
      </c>
    </row>
    <row r="61" spans="1:17" ht="15" customHeight="1">
      <c r="A61" s="3" t="s">
        <v>140</v>
      </c>
      <c r="B61" s="25" t="e">
        <f t="shared" si="14"/>
        <v>#DIV/0!</v>
      </c>
      <c r="C61" s="25" t="e">
        <f t="shared" si="15"/>
        <v>#DIV/0!</v>
      </c>
      <c r="D61" s="25">
        <f t="shared" si="15"/>
        <v>0</v>
      </c>
      <c r="E61" s="25">
        <f aca="true" t="shared" si="33" ref="E61:L61">+E25/E$32*100</f>
        <v>0.07472871980137705</v>
      </c>
      <c r="F61" s="25">
        <f t="shared" si="33"/>
        <v>0.042314348658208566</v>
      </c>
      <c r="G61" s="25">
        <f t="shared" si="33"/>
        <v>0</v>
      </c>
      <c r="H61" s="25">
        <f t="shared" si="33"/>
        <v>0</v>
      </c>
      <c r="I61" s="25">
        <f t="shared" si="33"/>
        <v>0</v>
      </c>
      <c r="J61" s="25">
        <f t="shared" si="33"/>
        <v>0</v>
      </c>
      <c r="K61" s="25">
        <f t="shared" si="33"/>
        <v>0</v>
      </c>
      <c r="L61" s="25">
        <f t="shared" si="33"/>
        <v>0.022520280638729205</v>
      </c>
      <c r="M61" s="25">
        <f t="shared" si="17"/>
        <v>0</v>
      </c>
      <c r="N61" s="25">
        <f t="shared" si="17"/>
        <v>0.005034506507603112</v>
      </c>
      <c r="O61" s="25">
        <f t="shared" si="17"/>
        <v>0</v>
      </c>
      <c r="P61" s="25">
        <f t="shared" si="17"/>
        <v>0</v>
      </c>
      <c r="Q61" s="25">
        <f t="shared" si="13"/>
        <v>0.0439312936768951</v>
      </c>
    </row>
    <row r="62" spans="1:17" ht="15" customHeight="1">
      <c r="A62" s="3" t="s">
        <v>141</v>
      </c>
      <c r="B62" s="25" t="e">
        <f t="shared" si="14"/>
        <v>#DIV/0!</v>
      </c>
      <c r="C62" s="25" t="e">
        <f t="shared" si="15"/>
        <v>#DIV/0!</v>
      </c>
      <c r="D62" s="25">
        <f t="shared" si="15"/>
        <v>2.2953428578971677</v>
      </c>
      <c r="E62" s="25">
        <f aca="true" t="shared" si="34" ref="E62:L62">+E26/E$32*100</f>
        <v>0.9547042326944725</v>
      </c>
      <c r="F62" s="25">
        <f t="shared" si="34"/>
        <v>0.08588839375820413</v>
      </c>
      <c r="G62" s="25">
        <f t="shared" si="34"/>
        <v>2.6869815522786293</v>
      </c>
      <c r="H62" s="25">
        <f t="shared" si="34"/>
        <v>2.2487357544541093</v>
      </c>
      <c r="I62" s="25">
        <f t="shared" si="34"/>
        <v>1.9830661803913268</v>
      </c>
      <c r="J62" s="25">
        <f t="shared" si="34"/>
        <v>0.7798407412528813</v>
      </c>
      <c r="K62" s="25">
        <f t="shared" si="34"/>
        <v>3.273702630014922</v>
      </c>
      <c r="L62" s="25">
        <f t="shared" si="34"/>
        <v>5.977805813024919</v>
      </c>
      <c r="M62" s="25">
        <f t="shared" si="17"/>
        <v>12.87540421583043</v>
      </c>
      <c r="N62" s="25">
        <f t="shared" si="17"/>
        <v>4.195002547460293</v>
      </c>
      <c r="O62" s="25">
        <f t="shared" si="17"/>
        <v>9.943842674548126</v>
      </c>
      <c r="P62" s="25">
        <f t="shared" si="17"/>
        <v>1.893783404720596</v>
      </c>
      <c r="Q62" s="25">
        <f t="shared" si="13"/>
        <v>2.723308501291214</v>
      </c>
    </row>
    <row r="63" spans="1:17" ht="15" customHeight="1">
      <c r="A63" s="3" t="s">
        <v>142</v>
      </c>
      <c r="B63" s="25" t="e">
        <f t="shared" si="14"/>
        <v>#DIV/0!</v>
      </c>
      <c r="C63" s="25" t="e">
        <f t="shared" si="15"/>
        <v>#DIV/0!</v>
      </c>
      <c r="D63" s="25">
        <f t="shared" si="15"/>
        <v>3.998057122969297</v>
      </c>
      <c r="E63" s="25">
        <f aca="true" t="shared" si="35" ref="E63:L63">+E27/E$32*100</f>
        <v>5.27695360303028</v>
      </c>
      <c r="F63" s="25">
        <f t="shared" si="35"/>
        <v>6.799326062403644</v>
      </c>
      <c r="G63" s="25">
        <f t="shared" si="35"/>
        <v>4.5370956480055815</v>
      </c>
      <c r="H63" s="25">
        <f t="shared" si="35"/>
        <v>5.231658573967594</v>
      </c>
      <c r="I63" s="25">
        <f t="shared" si="35"/>
        <v>6.032463356358145</v>
      </c>
      <c r="J63" s="25">
        <f t="shared" si="35"/>
        <v>4.41428899671564</v>
      </c>
      <c r="K63" s="25">
        <f t="shared" si="35"/>
        <v>4.669869204752926</v>
      </c>
      <c r="L63" s="25">
        <f t="shared" si="35"/>
        <v>2.830596593762513</v>
      </c>
      <c r="M63" s="25">
        <f t="shared" si="17"/>
        <v>6.262069593177768</v>
      </c>
      <c r="N63" s="25">
        <f t="shared" si="17"/>
        <v>8.651371500262801</v>
      </c>
      <c r="O63" s="25">
        <f t="shared" si="17"/>
        <v>3.57997089405231</v>
      </c>
      <c r="P63" s="25">
        <f t="shared" si="17"/>
        <v>3.15773481227836</v>
      </c>
      <c r="Q63" s="25">
        <f t="shared" si="13"/>
        <v>2.008669492358175</v>
      </c>
    </row>
    <row r="64" spans="1:17" ht="15" customHeight="1">
      <c r="A64" s="3" t="s">
        <v>143</v>
      </c>
      <c r="B64" s="25" t="e">
        <f t="shared" si="14"/>
        <v>#DIV/0!</v>
      </c>
      <c r="C64" s="25" t="e">
        <f t="shared" si="15"/>
        <v>#DIV/0!</v>
      </c>
      <c r="D64" s="25">
        <f t="shared" si="15"/>
        <v>2.816916202214778</v>
      </c>
      <c r="E64" s="25">
        <f aca="true" t="shared" si="36" ref="E64:L64">+E28/E$32*100</f>
        <v>2.600679015039603</v>
      </c>
      <c r="F64" s="25">
        <f t="shared" si="36"/>
        <v>3.227599949039553</v>
      </c>
      <c r="G64" s="25">
        <f t="shared" si="36"/>
        <v>2.5323011219531337</v>
      </c>
      <c r="H64" s="25">
        <f t="shared" si="36"/>
        <v>2.7480227683395744</v>
      </c>
      <c r="I64" s="25">
        <f t="shared" si="36"/>
        <v>2.7905288244320796</v>
      </c>
      <c r="J64" s="25">
        <f t="shared" si="36"/>
        <v>2.446635635574233</v>
      </c>
      <c r="K64" s="25">
        <f t="shared" si="36"/>
        <v>2.5931632866848813</v>
      </c>
      <c r="L64" s="25">
        <f t="shared" si="36"/>
        <v>5.148541519064994</v>
      </c>
      <c r="M64" s="25">
        <f t="shared" si="17"/>
        <v>2.194334822957631</v>
      </c>
      <c r="N64" s="25">
        <f t="shared" si="17"/>
        <v>2.561657601198615</v>
      </c>
      <c r="O64" s="25">
        <f t="shared" si="17"/>
        <v>2.7623623748401505</v>
      </c>
      <c r="P64" s="25">
        <f t="shared" si="17"/>
        <v>8.428680639822769</v>
      </c>
      <c r="Q64" s="25">
        <f t="shared" si="13"/>
        <v>8.789239567191444</v>
      </c>
    </row>
    <row r="65" spans="1:17" ht="15" customHeight="1">
      <c r="A65" s="3" t="s">
        <v>144</v>
      </c>
      <c r="B65" s="25" t="e">
        <f t="shared" si="14"/>
        <v>#DIV/0!</v>
      </c>
      <c r="C65" s="25" t="e">
        <f t="shared" si="15"/>
        <v>#DIV/0!</v>
      </c>
      <c r="D65" s="25">
        <f t="shared" si="15"/>
        <v>13.92433056048482</v>
      </c>
      <c r="E65" s="25">
        <f aca="true" t="shared" si="37" ref="E65:L65">+E29/E$32*100</f>
        <v>9.101958071807724</v>
      </c>
      <c r="F65" s="25">
        <f t="shared" si="37"/>
        <v>13.97690461091842</v>
      </c>
      <c r="G65" s="25">
        <f t="shared" si="37"/>
        <v>19.179049689197285</v>
      </c>
      <c r="H65" s="25">
        <f t="shared" si="37"/>
        <v>12.7437154573214</v>
      </c>
      <c r="I65" s="25">
        <f t="shared" si="37"/>
        <v>14.363371418569912</v>
      </c>
      <c r="J65" s="25">
        <f t="shared" si="37"/>
        <v>12.10451732165006</v>
      </c>
      <c r="K65" s="25">
        <f t="shared" si="37"/>
        <v>10.317923523903591</v>
      </c>
      <c r="L65" s="25">
        <f t="shared" si="37"/>
        <v>12.307333369065512</v>
      </c>
      <c r="M65" s="25">
        <f t="shared" si="17"/>
        <v>10.447955853272752</v>
      </c>
      <c r="N65" s="25">
        <f t="shared" si="17"/>
        <v>10.836775257615699</v>
      </c>
      <c r="O65" s="25">
        <f t="shared" si="17"/>
        <v>12.477334232747749</v>
      </c>
      <c r="P65" s="25">
        <f t="shared" si="17"/>
        <v>9.905023902878437</v>
      </c>
      <c r="Q65" s="25">
        <f t="shared" si="13"/>
        <v>14.79726026608755</v>
      </c>
    </row>
    <row r="66" spans="1:17" ht="15" customHeight="1">
      <c r="A66" s="3" t="s">
        <v>193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>
        <f aca="true" t="shared" si="38" ref="N66:P67">+N30/N$32*100</f>
        <v>0.0855866106292529</v>
      </c>
      <c r="O66" s="25">
        <f t="shared" si="38"/>
        <v>0.12134372734285091</v>
      </c>
      <c r="P66" s="25">
        <f t="shared" si="38"/>
        <v>0.061562856666059096</v>
      </c>
      <c r="Q66" s="25">
        <f t="shared" si="13"/>
        <v>0.055505144093409814</v>
      </c>
    </row>
    <row r="67" spans="1:17" ht="15" customHeight="1">
      <c r="A67" s="3" t="s">
        <v>194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>
        <f t="shared" si="38"/>
        <v>2.177424064538346</v>
      </c>
      <c r="O67" s="25">
        <f t="shared" si="38"/>
        <v>5.0054287528926</v>
      </c>
      <c r="P67" s="25">
        <f t="shared" si="38"/>
        <v>5.296604346733442</v>
      </c>
      <c r="Q67" s="25">
        <f t="shared" si="13"/>
        <v>3.4166499808610045</v>
      </c>
    </row>
    <row r="68" spans="1:17" ht="15" customHeight="1">
      <c r="A68" s="3" t="s">
        <v>0</v>
      </c>
      <c r="B68" s="26" t="e">
        <f aca="true" t="shared" si="39" ref="B68:N68">SUM(B40:B65)-B52-B53</f>
        <v>#DIV/0!</v>
      </c>
      <c r="C68" s="26" t="e">
        <f t="shared" si="39"/>
        <v>#DIV/0!</v>
      </c>
      <c r="D68" s="26">
        <f t="shared" si="39"/>
        <v>100.00000000000001</v>
      </c>
      <c r="E68" s="26">
        <f t="shared" si="39"/>
        <v>100</v>
      </c>
      <c r="F68" s="26">
        <f t="shared" si="39"/>
        <v>100.00000000000004</v>
      </c>
      <c r="G68" s="26">
        <f t="shared" si="39"/>
        <v>100</v>
      </c>
      <c r="H68" s="26">
        <f t="shared" si="39"/>
        <v>100</v>
      </c>
      <c r="I68" s="26">
        <f t="shared" si="39"/>
        <v>100</v>
      </c>
      <c r="J68" s="26">
        <f t="shared" si="39"/>
        <v>100</v>
      </c>
      <c r="K68" s="26">
        <f t="shared" si="39"/>
        <v>100.00000000000003</v>
      </c>
      <c r="L68" s="26">
        <f t="shared" si="39"/>
        <v>100.00000000000001</v>
      </c>
      <c r="M68" s="26">
        <f t="shared" si="39"/>
        <v>100.00000000000001</v>
      </c>
      <c r="N68" s="26">
        <f t="shared" si="39"/>
        <v>99.99999999999997</v>
      </c>
      <c r="O68" s="26">
        <f>SUM(O40:O65)-O52-O53</f>
        <v>99.99999999999999</v>
      </c>
      <c r="P68" s="26">
        <f>SUM(P40:P65)-P52-P53</f>
        <v>100</v>
      </c>
      <c r="Q68" s="26">
        <f>SUM(Q40:Q65)-Q52-Q53</f>
        <v>100</v>
      </c>
    </row>
    <row r="69" spans="1:17" ht="15" customHeight="1">
      <c r="A69" s="3" t="s">
        <v>1</v>
      </c>
      <c r="B69" s="25" t="e">
        <f>+B33/$B$32*100</f>
        <v>#DIV/0!</v>
      </c>
      <c r="C69" s="25" t="e">
        <f aca="true" t="shared" si="40" ref="C69:D72">+C33/C$32*100</f>
        <v>#DIV/0!</v>
      </c>
      <c r="D69" s="25">
        <f t="shared" si="40"/>
        <v>56.714579043783154</v>
      </c>
      <c r="E69" s="25">
        <f aca="true" t="shared" si="41" ref="E69:L69">+E33/E$32*100</f>
        <v>63.15500470193105</v>
      </c>
      <c r="F69" s="25">
        <f t="shared" si="41"/>
        <v>61.06209587721395</v>
      </c>
      <c r="G69" s="25">
        <f t="shared" si="41"/>
        <v>51.285662892155315</v>
      </c>
      <c r="H69" s="25">
        <f t="shared" si="41"/>
        <v>52.085736088438516</v>
      </c>
      <c r="I69" s="25">
        <f t="shared" si="41"/>
        <v>57.435296140867884</v>
      </c>
      <c r="J69" s="25">
        <f t="shared" si="41"/>
        <v>60.730445369300845</v>
      </c>
      <c r="K69" s="25">
        <f t="shared" si="41"/>
        <v>61.35757257019715</v>
      </c>
      <c r="L69" s="25">
        <f t="shared" si="41"/>
        <v>53.15292937054464</v>
      </c>
      <c r="M69" s="25">
        <f aca="true" t="shared" si="42" ref="M69:N72">+M33/M$32*100</f>
        <v>48.52079047734746</v>
      </c>
      <c r="N69" s="25">
        <f t="shared" si="42"/>
        <v>54.91876320299332</v>
      </c>
      <c r="O69" s="25">
        <f aca="true" t="shared" si="43" ref="O69:P72">+O33/O$32*100</f>
        <v>54.34166477526728</v>
      </c>
      <c r="P69" s="25">
        <f t="shared" si="43"/>
        <v>42.13496029305679</v>
      </c>
      <c r="Q69" s="25">
        <f>+Q33/Q$32*100</f>
        <v>36.97339494541377</v>
      </c>
    </row>
    <row r="70" spans="1:17" ht="15" customHeight="1">
      <c r="A70" s="3" t="s">
        <v>180</v>
      </c>
      <c r="B70" s="25" t="e">
        <f>+B34/$B$32*100</f>
        <v>#DIV/0!</v>
      </c>
      <c r="C70" s="25" t="e">
        <f t="shared" si="40"/>
        <v>#DIV/0!</v>
      </c>
      <c r="D70" s="25">
        <f t="shared" si="40"/>
        <v>43.28542095621685</v>
      </c>
      <c r="E70" s="25">
        <f aca="true" t="shared" si="44" ref="E70:L70">+E34/E$32*100</f>
        <v>36.84499529806895</v>
      </c>
      <c r="F70" s="25">
        <f t="shared" si="44"/>
        <v>38.93790412278605</v>
      </c>
      <c r="G70" s="25">
        <f t="shared" si="44"/>
        <v>48.71433710784469</v>
      </c>
      <c r="H70" s="25">
        <f t="shared" si="44"/>
        <v>47.914263911561484</v>
      </c>
      <c r="I70" s="25">
        <f t="shared" si="44"/>
        <v>42.564703859132116</v>
      </c>
      <c r="J70" s="25">
        <f t="shared" si="44"/>
        <v>39.269554630699155</v>
      </c>
      <c r="K70" s="25">
        <f t="shared" si="44"/>
        <v>38.642427429802844</v>
      </c>
      <c r="L70" s="25">
        <f t="shared" si="44"/>
        <v>46.84707062945536</v>
      </c>
      <c r="M70" s="25">
        <f t="shared" si="42"/>
        <v>51.479209522652546</v>
      </c>
      <c r="N70" s="25">
        <f t="shared" si="42"/>
        <v>45.08123679700668</v>
      </c>
      <c r="O70" s="25">
        <f t="shared" si="43"/>
        <v>45.658335224732724</v>
      </c>
      <c r="P70" s="25">
        <f t="shared" si="43"/>
        <v>57.86503970694321</v>
      </c>
      <c r="Q70" s="25">
        <f>+Q34/Q$32*100</f>
        <v>63.02660505458623</v>
      </c>
    </row>
    <row r="71" spans="1:17" ht="15" customHeight="1">
      <c r="A71" s="3" t="s">
        <v>12</v>
      </c>
      <c r="B71" s="25" t="e">
        <f>+B35/$B$32*100</f>
        <v>#DIV/0!</v>
      </c>
      <c r="C71" s="25" t="e">
        <f t="shared" si="40"/>
        <v>#DIV/0!</v>
      </c>
      <c r="D71" s="25">
        <f t="shared" si="40"/>
        <v>36.748707137972374</v>
      </c>
      <c r="E71" s="25">
        <f aca="true" t="shared" si="45" ref="E71:L71">+E35/E$32*100</f>
        <v>40.67197260504915</v>
      </c>
      <c r="F71" s="25">
        <f t="shared" si="45"/>
        <v>39.625698380001744</v>
      </c>
      <c r="G71" s="25">
        <f t="shared" si="45"/>
        <v>35.17857033113998</v>
      </c>
      <c r="H71" s="25">
        <f t="shared" si="45"/>
        <v>37.155012971695115</v>
      </c>
      <c r="I71" s="25">
        <f t="shared" si="45"/>
        <v>35.60236102687676</v>
      </c>
      <c r="J71" s="25">
        <f t="shared" si="45"/>
        <v>33.760686648694</v>
      </c>
      <c r="K71" s="25">
        <f t="shared" si="45"/>
        <v>35.636627372507775</v>
      </c>
      <c r="L71" s="25">
        <f t="shared" si="45"/>
        <v>34.79698642612605</v>
      </c>
      <c r="M71" s="25">
        <f t="shared" si="42"/>
        <v>39.9113538787452</v>
      </c>
      <c r="N71" s="25">
        <f t="shared" si="42"/>
        <v>38.62168804989397</v>
      </c>
      <c r="O71" s="25">
        <f t="shared" si="43"/>
        <v>40.39869136305685</v>
      </c>
      <c r="P71" s="25">
        <f t="shared" si="43"/>
        <v>43.305534039092855</v>
      </c>
      <c r="Q71" s="25">
        <f>+Q35/Q$32*100</f>
        <v>32.92672046417102</v>
      </c>
    </row>
    <row r="72" spans="1:17" ht="15" customHeight="1">
      <c r="A72" s="3" t="s">
        <v>11</v>
      </c>
      <c r="B72" s="25" t="e">
        <f>+B36/$B$32*100</f>
        <v>#DIV/0!</v>
      </c>
      <c r="C72" s="25" t="e">
        <f t="shared" si="40"/>
        <v>#DIV/0!</v>
      </c>
      <c r="D72" s="25">
        <f t="shared" si="40"/>
        <v>63.25129286202763</v>
      </c>
      <c r="E72" s="25">
        <f aca="true" t="shared" si="46" ref="E72:L72">+E36/E$32*100</f>
        <v>59.328027394950844</v>
      </c>
      <c r="F72" s="25">
        <f t="shared" si="46"/>
        <v>60.37430161999825</v>
      </c>
      <c r="G72" s="25">
        <f t="shared" si="46"/>
        <v>64.82142966886002</v>
      </c>
      <c r="H72" s="25">
        <f t="shared" si="46"/>
        <v>62.844987028304885</v>
      </c>
      <c r="I72" s="25">
        <f t="shared" si="46"/>
        <v>64.39763897312325</v>
      </c>
      <c r="J72" s="25">
        <f t="shared" si="46"/>
        <v>66.239313351306</v>
      </c>
      <c r="K72" s="25">
        <f t="shared" si="46"/>
        <v>64.36337262749223</v>
      </c>
      <c r="L72" s="25">
        <f t="shared" si="46"/>
        <v>65.20301357387395</v>
      </c>
      <c r="M72" s="25">
        <f t="shared" si="42"/>
        <v>60.0886461212548</v>
      </c>
      <c r="N72" s="25">
        <f t="shared" si="42"/>
        <v>61.378311950106024</v>
      </c>
      <c r="O72" s="25">
        <f t="shared" si="43"/>
        <v>59.60130863694315</v>
      </c>
      <c r="P72" s="25">
        <f t="shared" si="43"/>
        <v>56.694465960907145</v>
      </c>
      <c r="Q72" s="25">
        <f>+Q36/Q$32*100</f>
        <v>67.07327953582897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7" bottom="0.7874015748031497" header="0.5118110236220472" footer="0.5118110236220472"/>
  <pageSetup firstPageNumber="2" useFirstPageNumber="1" horizontalDpi="300" verticalDpi="3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SheetLayoutView="100" zoomScalePageLayoutView="0" workbookViewId="0" topLeftCell="A1">
      <pane xSplit="1" ySplit="3" topLeftCell="O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8" sqref="Q18"/>
    </sheetView>
  </sheetViews>
  <sheetFormatPr defaultColWidth="9.00390625" defaultRowHeight="13.5"/>
  <cols>
    <col min="1" max="1" width="24.75390625" style="12" customWidth="1"/>
    <col min="2" max="9" width="8.625" style="12" customWidth="1"/>
    <col min="10" max="11" width="8.625" style="10" customWidth="1"/>
    <col min="12" max="13" width="8.625" style="12" customWidth="1"/>
    <col min="14" max="14" width="9.875" style="12" customWidth="1"/>
    <col min="15" max="16384" width="9.00390625" style="12" customWidth="1"/>
  </cols>
  <sheetData>
    <row r="1" spans="1:16" ht="18" customHeight="1">
      <c r="A1" s="29" t="s">
        <v>104</v>
      </c>
      <c r="L1" s="70" t="str">
        <f>'財政指標'!$M$1</f>
        <v>栗山村</v>
      </c>
      <c r="P1" s="70" t="str">
        <f>'財政指標'!$M$1</f>
        <v>栗山村</v>
      </c>
    </row>
    <row r="2" spans="13:17" ht="18" customHeight="1">
      <c r="M2" s="21" t="s">
        <v>177</v>
      </c>
      <c r="Q2" s="21" t="s">
        <v>177</v>
      </c>
    </row>
    <row r="3" spans="1:17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182</v>
      </c>
      <c r="N3" s="7" t="s">
        <v>190</v>
      </c>
      <c r="O3" s="72" t="s">
        <v>191</v>
      </c>
      <c r="P3" s="72" t="s">
        <v>192</v>
      </c>
      <c r="Q3" s="72" t="s">
        <v>195</v>
      </c>
    </row>
    <row r="4" spans="1:17" ht="18" customHeight="1">
      <c r="A4" s="13" t="s">
        <v>47</v>
      </c>
      <c r="B4" s="15">
        <f aca="true" t="shared" si="0" ref="B4:J4">SUM(B5:B8)</f>
        <v>0</v>
      </c>
      <c r="C4" s="15">
        <f t="shared" si="0"/>
        <v>0</v>
      </c>
      <c r="D4" s="15">
        <f t="shared" si="0"/>
        <v>132123</v>
      </c>
      <c r="E4" s="15">
        <f t="shared" si="0"/>
        <v>142643</v>
      </c>
      <c r="F4" s="15">
        <f t="shared" si="0"/>
        <v>146085</v>
      </c>
      <c r="G4" s="15">
        <f t="shared" si="0"/>
        <v>149221</v>
      </c>
      <c r="H4" s="15">
        <f t="shared" si="0"/>
        <v>128485</v>
      </c>
      <c r="I4" s="15">
        <f t="shared" si="0"/>
        <v>111270</v>
      </c>
      <c r="J4" s="15">
        <f t="shared" si="0"/>
        <v>129289</v>
      </c>
      <c r="K4" s="15">
        <f aca="true" t="shared" si="1" ref="K4:P4">SUM(K5:K8)</f>
        <v>109710</v>
      </c>
      <c r="L4" s="15">
        <f t="shared" si="1"/>
        <v>104148</v>
      </c>
      <c r="M4" s="15">
        <f t="shared" si="1"/>
        <v>107318</v>
      </c>
      <c r="N4" s="15">
        <f t="shared" si="1"/>
        <v>124344</v>
      </c>
      <c r="O4" s="15">
        <f t="shared" si="1"/>
        <v>95441</v>
      </c>
      <c r="P4" s="15">
        <f t="shared" si="1"/>
        <v>95688</v>
      </c>
      <c r="Q4" s="15">
        <f>SUM(Q5:Q8)</f>
        <v>84682</v>
      </c>
    </row>
    <row r="5" spans="1:17" ht="18" customHeight="1">
      <c r="A5" s="13" t="s">
        <v>48</v>
      </c>
      <c r="B5" s="15"/>
      <c r="C5" s="15"/>
      <c r="D5" s="15">
        <v>1418</v>
      </c>
      <c r="E5" s="15">
        <v>2093</v>
      </c>
      <c r="F5" s="15">
        <v>1187</v>
      </c>
      <c r="G5" s="15">
        <v>1413</v>
      </c>
      <c r="H5" s="15">
        <v>1398</v>
      </c>
      <c r="I5" s="15">
        <v>1824</v>
      </c>
      <c r="J5" s="15">
        <v>1793</v>
      </c>
      <c r="K5" s="15">
        <v>1800</v>
      </c>
      <c r="L5" s="15">
        <v>1926</v>
      </c>
      <c r="M5" s="15">
        <v>2541</v>
      </c>
      <c r="N5" s="15">
        <v>1826</v>
      </c>
      <c r="O5" s="15">
        <v>818</v>
      </c>
      <c r="P5" s="15">
        <v>724</v>
      </c>
      <c r="Q5" s="15">
        <v>2138</v>
      </c>
    </row>
    <row r="6" spans="1:17" ht="18" customHeight="1">
      <c r="A6" s="13" t="s">
        <v>49</v>
      </c>
      <c r="B6" s="16"/>
      <c r="C6" s="16"/>
      <c r="D6" s="16">
        <v>88775</v>
      </c>
      <c r="E6" s="16">
        <v>103145</v>
      </c>
      <c r="F6" s="16">
        <v>109158</v>
      </c>
      <c r="G6" s="16">
        <v>94794</v>
      </c>
      <c r="H6" s="16">
        <v>98873</v>
      </c>
      <c r="I6" s="16">
        <v>91154</v>
      </c>
      <c r="J6" s="16">
        <v>107363</v>
      </c>
      <c r="K6" s="16">
        <v>85909</v>
      </c>
      <c r="L6" s="16">
        <v>84432</v>
      </c>
      <c r="M6" s="16">
        <v>88468</v>
      </c>
      <c r="N6" s="16">
        <v>105735</v>
      </c>
      <c r="O6" s="16">
        <v>79063</v>
      </c>
      <c r="P6" s="16">
        <v>79110</v>
      </c>
      <c r="Q6" s="16">
        <v>71257</v>
      </c>
    </row>
    <row r="7" spans="1:17" ht="18" customHeight="1">
      <c r="A7" s="13" t="s">
        <v>50</v>
      </c>
      <c r="B7" s="16"/>
      <c r="C7" s="16"/>
      <c r="D7" s="16">
        <v>6265</v>
      </c>
      <c r="E7" s="16">
        <v>4945</v>
      </c>
      <c r="F7" s="16">
        <v>5257</v>
      </c>
      <c r="G7" s="16">
        <v>5531</v>
      </c>
      <c r="H7" s="16">
        <v>5176</v>
      </c>
      <c r="I7" s="16">
        <v>5012</v>
      </c>
      <c r="J7" s="16">
        <v>6138</v>
      </c>
      <c r="K7" s="16">
        <v>7367</v>
      </c>
      <c r="L7" s="16">
        <v>6758</v>
      </c>
      <c r="M7" s="16">
        <v>7119</v>
      </c>
      <c r="N7" s="16">
        <v>8208</v>
      </c>
      <c r="O7" s="16">
        <v>8589</v>
      </c>
      <c r="P7" s="16">
        <v>7561</v>
      </c>
      <c r="Q7" s="16">
        <v>5927</v>
      </c>
    </row>
    <row r="8" spans="1:17" ht="18" customHeight="1">
      <c r="A8" s="13" t="s">
        <v>51</v>
      </c>
      <c r="B8" s="16"/>
      <c r="C8" s="16"/>
      <c r="D8" s="16">
        <v>35665</v>
      </c>
      <c r="E8" s="16">
        <v>32460</v>
      </c>
      <c r="F8" s="16">
        <v>30483</v>
      </c>
      <c r="G8" s="16">
        <v>47483</v>
      </c>
      <c r="H8" s="16">
        <v>23038</v>
      </c>
      <c r="I8" s="16">
        <v>13280</v>
      </c>
      <c r="J8" s="16">
        <v>13995</v>
      </c>
      <c r="K8" s="16">
        <v>14634</v>
      </c>
      <c r="L8" s="16">
        <v>11032</v>
      </c>
      <c r="M8" s="16">
        <v>9190</v>
      </c>
      <c r="N8" s="16">
        <v>8575</v>
      </c>
      <c r="O8" s="16">
        <v>6971</v>
      </c>
      <c r="P8" s="16">
        <v>8293</v>
      </c>
      <c r="Q8" s="16">
        <v>5360</v>
      </c>
    </row>
    <row r="9" spans="1:17" ht="18" customHeight="1">
      <c r="A9" s="13" t="s">
        <v>52</v>
      </c>
      <c r="B9" s="15"/>
      <c r="C9" s="15"/>
      <c r="D9" s="15">
        <v>514125</v>
      </c>
      <c r="E9" s="15">
        <v>591423</v>
      </c>
      <c r="F9" s="15">
        <v>587184</v>
      </c>
      <c r="G9" s="15">
        <v>583764</v>
      </c>
      <c r="H9" s="15">
        <v>583547</v>
      </c>
      <c r="I9" s="15">
        <v>580973</v>
      </c>
      <c r="J9" s="15">
        <v>590378</v>
      </c>
      <c r="K9" s="15">
        <v>569366</v>
      </c>
      <c r="L9" s="15">
        <v>571455</v>
      </c>
      <c r="M9" s="15">
        <v>581804</v>
      </c>
      <c r="N9" s="15">
        <v>550604</v>
      </c>
      <c r="O9" s="15">
        <v>544977</v>
      </c>
      <c r="P9" s="15">
        <v>543276</v>
      </c>
      <c r="Q9" s="15">
        <v>536824</v>
      </c>
    </row>
    <row r="10" spans="1:17" ht="18" customHeight="1">
      <c r="A10" s="13" t="s">
        <v>53</v>
      </c>
      <c r="B10" s="15"/>
      <c r="C10" s="15"/>
      <c r="D10" s="15">
        <v>433306</v>
      </c>
      <c r="E10" s="15">
        <v>485828</v>
      </c>
      <c r="F10" s="15">
        <v>495055</v>
      </c>
      <c r="G10" s="15">
        <v>493514</v>
      </c>
      <c r="H10" s="15">
        <v>495097</v>
      </c>
      <c r="I10" s="15">
        <v>494315</v>
      </c>
      <c r="J10" s="15">
        <v>480709</v>
      </c>
      <c r="K10" s="15">
        <v>462057</v>
      </c>
      <c r="L10" s="15">
        <v>466478</v>
      </c>
      <c r="M10" s="15">
        <v>479042</v>
      </c>
      <c r="N10" s="15">
        <v>446010</v>
      </c>
      <c r="O10" s="15">
        <v>442641</v>
      </c>
      <c r="P10" s="15">
        <v>443811</v>
      </c>
      <c r="Q10" s="15">
        <v>439428</v>
      </c>
    </row>
    <row r="11" spans="1:17" ht="18" customHeight="1">
      <c r="A11" s="13" t="s">
        <v>54</v>
      </c>
      <c r="B11" s="15"/>
      <c r="C11" s="15"/>
      <c r="D11" s="15">
        <v>2067</v>
      </c>
      <c r="E11" s="15">
        <v>2162</v>
      </c>
      <c r="F11" s="15">
        <v>2357</v>
      </c>
      <c r="G11" s="15">
        <v>2534</v>
      </c>
      <c r="H11" s="15">
        <v>2706</v>
      </c>
      <c r="I11" s="15">
        <v>2944</v>
      </c>
      <c r="J11" s="15">
        <v>3062</v>
      </c>
      <c r="K11" s="15">
        <v>3114</v>
      </c>
      <c r="L11" s="15">
        <v>3250</v>
      </c>
      <c r="M11" s="15">
        <v>3224</v>
      </c>
      <c r="N11" s="15">
        <v>3466</v>
      </c>
      <c r="O11" s="15">
        <v>3648</v>
      </c>
      <c r="P11" s="15">
        <v>3708</v>
      </c>
      <c r="Q11" s="15">
        <v>3648</v>
      </c>
    </row>
    <row r="12" spans="1:17" ht="18" customHeight="1">
      <c r="A12" s="13" t="s">
        <v>55</v>
      </c>
      <c r="B12" s="15"/>
      <c r="C12" s="15"/>
      <c r="D12" s="15">
        <v>22658</v>
      </c>
      <c r="E12" s="15">
        <v>20996</v>
      </c>
      <c r="F12" s="15">
        <v>20918</v>
      </c>
      <c r="G12" s="15">
        <v>20340</v>
      </c>
      <c r="H12" s="15">
        <v>19343</v>
      </c>
      <c r="I12" s="15">
        <v>18078</v>
      </c>
      <c r="J12" s="15">
        <v>21490</v>
      </c>
      <c r="K12" s="15">
        <v>21469</v>
      </c>
      <c r="L12" s="15">
        <v>22615</v>
      </c>
      <c r="M12" s="15">
        <v>20565</v>
      </c>
      <c r="N12" s="15">
        <v>19799</v>
      </c>
      <c r="O12" s="15">
        <v>18592</v>
      </c>
      <c r="P12" s="15">
        <v>19184</v>
      </c>
      <c r="Q12" s="15">
        <v>18546</v>
      </c>
    </row>
    <row r="13" spans="1:17" ht="18" customHeight="1">
      <c r="A13" s="13" t="s">
        <v>56</v>
      </c>
      <c r="B13" s="15"/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ht="18" customHeight="1">
      <c r="A14" s="13" t="s">
        <v>57</v>
      </c>
      <c r="B14" s="15"/>
      <c r="C14" s="15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</row>
    <row r="15" spans="1:17" ht="18" customHeight="1">
      <c r="A15" s="13" t="s">
        <v>58</v>
      </c>
      <c r="B15" s="15"/>
      <c r="C15" s="15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1:17" ht="18" customHeight="1">
      <c r="A16" s="13" t="s">
        <v>59</v>
      </c>
      <c r="B16" s="15"/>
      <c r="C16" s="15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</row>
    <row r="17" spans="1:17" ht="18" customHeight="1">
      <c r="A17" s="13" t="s">
        <v>60</v>
      </c>
      <c r="B17" s="16">
        <f aca="true" t="shared" si="2" ref="B17:J17">SUM(B18:B21)</f>
        <v>0</v>
      </c>
      <c r="C17" s="16">
        <f t="shared" si="2"/>
        <v>0</v>
      </c>
      <c r="D17" s="16">
        <f t="shared" si="2"/>
        <v>60156</v>
      </c>
      <c r="E17" s="16">
        <f t="shared" si="2"/>
        <v>62248</v>
      </c>
      <c r="F17" s="16">
        <f t="shared" si="2"/>
        <v>59356</v>
      </c>
      <c r="G17" s="16">
        <f t="shared" si="2"/>
        <v>90443</v>
      </c>
      <c r="H17" s="16">
        <f t="shared" si="2"/>
        <v>89265</v>
      </c>
      <c r="I17" s="16">
        <f t="shared" si="2"/>
        <v>66644</v>
      </c>
      <c r="J17" s="16">
        <f t="shared" si="2"/>
        <v>63320</v>
      </c>
      <c r="K17" s="16">
        <f aca="true" t="shared" si="3" ref="K17:P17">SUM(K18:K21)</f>
        <v>58053</v>
      </c>
      <c r="L17" s="16">
        <f t="shared" si="3"/>
        <v>56651</v>
      </c>
      <c r="M17" s="16">
        <f t="shared" si="3"/>
        <v>53546</v>
      </c>
      <c r="N17" s="16">
        <f t="shared" si="3"/>
        <v>51344</v>
      </c>
      <c r="O17" s="16">
        <f t="shared" si="3"/>
        <v>52671</v>
      </c>
      <c r="P17" s="16">
        <f t="shared" si="3"/>
        <v>67062</v>
      </c>
      <c r="Q17" s="16">
        <f>SUM(Q18:Q21)</f>
        <v>63411</v>
      </c>
    </row>
    <row r="18" spans="1:17" ht="18" customHeight="1">
      <c r="A18" s="13" t="s">
        <v>61</v>
      </c>
      <c r="B18" s="16"/>
      <c r="C18" s="16"/>
      <c r="D18" s="16">
        <v>60156</v>
      </c>
      <c r="E18" s="16">
        <v>62248</v>
      </c>
      <c r="F18" s="16">
        <v>59356</v>
      </c>
      <c r="G18" s="16">
        <v>90443</v>
      </c>
      <c r="H18" s="16">
        <v>89265</v>
      </c>
      <c r="I18" s="16">
        <v>66644</v>
      </c>
      <c r="J18" s="16">
        <v>63320</v>
      </c>
      <c r="K18" s="16">
        <v>58053</v>
      </c>
      <c r="L18" s="16">
        <v>56651</v>
      </c>
      <c r="M18" s="16">
        <v>53546</v>
      </c>
      <c r="N18" s="16">
        <v>51344</v>
      </c>
      <c r="O18" s="16">
        <v>52671</v>
      </c>
      <c r="P18" s="16">
        <v>67062</v>
      </c>
      <c r="Q18" s="16">
        <v>63411</v>
      </c>
    </row>
    <row r="19" spans="1:17" ht="18" customHeight="1">
      <c r="A19" s="13" t="s">
        <v>62</v>
      </c>
      <c r="B19" s="15"/>
      <c r="C19" s="1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ht="18" customHeight="1">
      <c r="A20" s="13" t="s">
        <v>63</v>
      </c>
      <c r="B20" s="15"/>
      <c r="C20" s="15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</row>
    <row r="21" spans="1:17" ht="18" customHeight="1">
      <c r="A21" s="13" t="s">
        <v>64</v>
      </c>
      <c r="B21" s="15"/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ht="18" customHeight="1">
      <c r="A22" s="13" t="s">
        <v>65</v>
      </c>
      <c r="B22" s="16">
        <f aca="true" t="shared" si="4" ref="B22:J22">+B4+B9+B11+B12+B13+B14+B15+B16+B17</f>
        <v>0</v>
      </c>
      <c r="C22" s="16">
        <f t="shared" si="4"/>
        <v>0</v>
      </c>
      <c r="D22" s="16">
        <f t="shared" si="4"/>
        <v>731129</v>
      </c>
      <c r="E22" s="16">
        <f t="shared" si="4"/>
        <v>819472</v>
      </c>
      <c r="F22" s="16">
        <f t="shared" si="4"/>
        <v>815900</v>
      </c>
      <c r="G22" s="16">
        <f t="shared" si="4"/>
        <v>846302</v>
      </c>
      <c r="H22" s="16">
        <f t="shared" si="4"/>
        <v>823346</v>
      </c>
      <c r="I22" s="16">
        <f t="shared" si="4"/>
        <v>779909</v>
      </c>
      <c r="J22" s="16">
        <f t="shared" si="4"/>
        <v>807539</v>
      </c>
      <c r="K22" s="16">
        <f aca="true" t="shared" si="5" ref="K22:P22">+K4+K9+K11+K12+K13+K14+K15+K16+K17</f>
        <v>761712</v>
      </c>
      <c r="L22" s="16">
        <f t="shared" si="5"/>
        <v>758119</v>
      </c>
      <c r="M22" s="16">
        <f t="shared" si="5"/>
        <v>766457</v>
      </c>
      <c r="N22" s="16">
        <f t="shared" si="5"/>
        <v>749557</v>
      </c>
      <c r="O22" s="16">
        <f t="shared" si="5"/>
        <v>715329</v>
      </c>
      <c r="P22" s="16">
        <f t="shared" si="5"/>
        <v>728918</v>
      </c>
      <c r="Q22" s="16">
        <f>+Q4+Q9+Q11+Q12+Q13+Q14+Q15+Q16+Q17</f>
        <v>707111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29" t="s">
        <v>107</v>
      </c>
      <c r="M30" s="70" t="str">
        <f>'財政指標'!$M$1</f>
        <v>栗山村</v>
      </c>
      <c r="P30" s="70"/>
      <c r="Q30" s="70" t="str">
        <f>'財政指標'!$M$1</f>
        <v>栗山村</v>
      </c>
    </row>
    <row r="31" ht="18" customHeight="1"/>
    <row r="32" spans="1:17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182</v>
      </c>
      <c r="N32" s="7" t="s">
        <v>190</v>
      </c>
      <c r="O32" s="72" t="s">
        <v>191</v>
      </c>
      <c r="P32" s="72" t="s">
        <v>192</v>
      </c>
      <c r="Q32" s="72" t="s">
        <v>195</v>
      </c>
    </row>
    <row r="33" spans="1:17" ht="18" customHeight="1">
      <c r="A33" s="13" t="s">
        <v>47</v>
      </c>
      <c r="B33" s="30" t="e">
        <f>B4/B$22*100</f>
        <v>#DIV/0!</v>
      </c>
      <c r="C33" s="30" t="e">
        <f>C4/C$22*100</f>
        <v>#DIV/0!</v>
      </c>
      <c r="D33" s="30">
        <f aca="true" t="shared" si="6" ref="D33:L33">D4/D$22*100</f>
        <v>18.07109278937096</v>
      </c>
      <c r="E33" s="30">
        <f t="shared" si="6"/>
        <v>17.406696018899975</v>
      </c>
      <c r="F33" s="30">
        <f t="shared" si="6"/>
        <v>17.90476774114475</v>
      </c>
      <c r="G33" s="30">
        <f t="shared" si="6"/>
        <v>17.632121866662256</v>
      </c>
      <c r="H33" s="30">
        <f t="shared" si="6"/>
        <v>15.605225506652124</v>
      </c>
      <c r="I33" s="30">
        <f t="shared" si="6"/>
        <v>14.2670491044468</v>
      </c>
      <c r="J33" s="30">
        <f t="shared" si="6"/>
        <v>16.01024842143847</v>
      </c>
      <c r="K33" s="30">
        <f t="shared" si="6"/>
        <v>14.403081479614343</v>
      </c>
      <c r="L33" s="30">
        <f t="shared" si="6"/>
        <v>13.73768498085393</v>
      </c>
      <c r="M33" s="30">
        <f aca="true" t="shared" si="7" ref="M33:N50">M4/M$22*100</f>
        <v>14.001829195897486</v>
      </c>
      <c r="N33" s="30">
        <f t="shared" si="7"/>
        <v>16.588998568487785</v>
      </c>
      <c r="O33" s="30">
        <f aca="true" t="shared" si="8" ref="O33:P50">O4/O$22*100</f>
        <v>13.342252306281447</v>
      </c>
      <c r="P33" s="30">
        <f t="shared" si="8"/>
        <v>13.127402533618321</v>
      </c>
      <c r="Q33" s="30">
        <f aca="true" t="shared" si="9" ref="Q33:Q50">Q4/Q$22*100</f>
        <v>11.975771837801986</v>
      </c>
    </row>
    <row r="34" spans="1:17" ht="18" customHeight="1">
      <c r="A34" s="13" t="s">
        <v>48</v>
      </c>
      <c r="B34" s="30" t="e">
        <f aca="true" t="shared" si="10" ref="B34:C50">B5/B$22*100</f>
        <v>#DIV/0!</v>
      </c>
      <c r="C34" s="30" t="e">
        <f t="shared" si="10"/>
        <v>#DIV/0!</v>
      </c>
      <c r="D34" s="30">
        <f aca="true" t="shared" si="11" ref="D34:L34">D5/D$22*100</f>
        <v>0.193946622278695</v>
      </c>
      <c r="E34" s="30">
        <f t="shared" si="11"/>
        <v>0.25540836050530097</v>
      </c>
      <c r="F34" s="30">
        <f t="shared" si="11"/>
        <v>0.1454835151366589</v>
      </c>
      <c r="G34" s="30">
        <f t="shared" si="11"/>
        <v>0.16696167561934155</v>
      </c>
      <c r="H34" s="30">
        <f t="shared" si="11"/>
        <v>0.1697949586200698</v>
      </c>
      <c r="I34" s="30">
        <f t="shared" si="11"/>
        <v>0.23387343908071326</v>
      </c>
      <c r="J34" s="30">
        <f t="shared" si="11"/>
        <v>0.22203262009636687</v>
      </c>
      <c r="K34" s="30">
        <f t="shared" si="11"/>
        <v>0.23630978637595312</v>
      </c>
      <c r="L34" s="30">
        <f t="shared" si="11"/>
        <v>0.2540498259508072</v>
      </c>
      <c r="M34" s="30">
        <f t="shared" si="7"/>
        <v>0.33152544761154246</v>
      </c>
      <c r="N34" s="30">
        <f t="shared" si="7"/>
        <v>0.24361055930369538</v>
      </c>
      <c r="O34" s="30">
        <f t="shared" si="8"/>
        <v>0.1143529760431913</v>
      </c>
      <c r="P34" s="30">
        <f t="shared" si="8"/>
        <v>0.09932530133705025</v>
      </c>
      <c r="Q34" s="30">
        <f t="shared" si="9"/>
        <v>0.30235705568149834</v>
      </c>
    </row>
    <row r="35" spans="1:17" ht="18" customHeight="1">
      <c r="A35" s="13" t="s">
        <v>49</v>
      </c>
      <c r="B35" s="30" t="e">
        <f t="shared" si="10"/>
        <v>#DIV/0!</v>
      </c>
      <c r="C35" s="30" t="e">
        <f t="shared" si="10"/>
        <v>#DIV/0!</v>
      </c>
      <c r="D35" s="30">
        <f aca="true" t="shared" si="12" ref="D35:L35">D6/D$22*100</f>
        <v>12.142180107751162</v>
      </c>
      <c r="E35" s="30">
        <f t="shared" si="12"/>
        <v>12.586763184099029</v>
      </c>
      <c r="F35" s="30">
        <f t="shared" si="12"/>
        <v>13.378845446745924</v>
      </c>
      <c r="G35" s="30">
        <f t="shared" si="12"/>
        <v>11.200966085392684</v>
      </c>
      <c r="H35" s="30">
        <f t="shared" si="12"/>
        <v>12.008681647812706</v>
      </c>
      <c r="I35" s="30">
        <f t="shared" si="12"/>
        <v>11.68777383002376</v>
      </c>
      <c r="J35" s="30">
        <f t="shared" si="12"/>
        <v>13.295085438598012</v>
      </c>
      <c r="K35" s="30">
        <f t="shared" si="12"/>
        <v>11.278409687650976</v>
      </c>
      <c r="L35" s="30">
        <f t="shared" si="12"/>
        <v>11.137037852896444</v>
      </c>
      <c r="M35" s="30">
        <f t="shared" si="7"/>
        <v>11.542460959975575</v>
      </c>
      <c r="N35" s="30">
        <f t="shared" si="7"/>
        <v>14.106332140184136</v>
      </c>
      <c r="O35" s="30">
        <f t="shared" si="8"/>
        <v>11.052676460761413</v>
      </c>
      <c r="P35" s="30">
        <f t="shared" si="8"/>
        <v>10.85307263642824</v>
      </c>
      <c r="Q35" s="30">
        <f t="shared" si="9"/>
        <v>10.077201457762643</v>
      </c>
    </row>
    <row r="36" spans="1:17" ht="18" customHeight="1">
      <c r="A36" s="13" t="s">
        <v>50</v>
      </c>
      <c r="B36" s="30" t="e">
        <f t="shared" si="10"/>
        <v>#DIV/0!</v>
      </c>
      <c r="C36" s="30" t="e">
        <f t="shared" si="10"/>
        <v>#DIV/0!</v>
      </c>
      <c r="D36" s="30">
        <f aca="true" t="shared" si="13" ref="D36:L36">D7/D$22*100</f>
        <v>0.8568939270634868</v>
      </c>
      <c r="E36" s="30">
        <f t="shared" si="13"/>
        <v>0.603437335259777</v>
      </c>
      <c r="F36" s="30">
        <f t="shared" si="13"/>
        <v>0.6443191567594068</v>
      </c>
      <c r="G36" s="30">
        <f t="shared" si="13"/>
        <v>0.6535492058390504</v>
      </c>
      <c r="H36" s="30">
        <f t="shared" si="13"/>
        <v>0.6286542960067821</v>
      </c>
      <c r="I36" s="30">
        <f t="shared" si="13"/>
        <v>0.6426390771231002</v>
      </c>
      <c r="J36" s="30">
        <f t="shared" si="13"/>
        <v>0.760087128918851</v>
      </c>
      <c r="K36" s="30">
        <f t="shared" si="13"/>
        <v>0.9671634423509148</v>
      </c>
      <c r="L36" s="30">
        <f t="shared" si="13"/>
        <v>0.8914167828533515</v>
      </c>
      <c r="M36" s="30">
        <f t="shared" si="7"/>
        <v>0.9288192292587841</v>
      </c>
      <c r="N36" s="30">
        <f t="shared" si="7"/>
        <v>1.0950468076477173</v>
      </c>
      <c r="O36" s="30">
        <f t="shared" si="8"/>
        <v>1.2007062484535087</v>
      </c>
      <c r="P36" s="30">
        <f t="shared" si="8"/>
        <v>1.0372908886870675</v>
      </c>
      <c r="Q36" s="30">
        <f t="shared" si="9"/>
        <v>0.8381993774669041</v>
      </c>
    </row>
    <row r="37" spans="1:17" ht="18" customHeight="1">
      <c r="A37" s="13" t="s">
        <v>51</v>
      </c>
      <c r="B37" s="30" t="e">
        <f t="shared" si="10"/>
        <v>#DIV/0!</v>
      </c>
      <c r="C37" s="30" t="e">
        <f t="shared" si="10"/>
        <v>#DIV/0!</v>
      </c>
      <c r="D37" s="30">
        <f aca="true" t="shared" si="14" ref="D37:L37">D8/D$22*100</f>
        <v>4.878072132277614</v>
      </c>
      <c r="E37" s="30">
        <f t="shared" si="14"/>
        <v>3.961087139035867</v>
      </c>
      <c r="F37" s="30">
        <f t="shared" si="14"/>
        <v>3.7361196225027578</v>
      </c>
      <c r="G37" s="30">
        <f t="shared" si="14"/>
        <v>5.610644899811178</v>
      </c>
      <c r="H37" s="30">
        <f t="shared" si="14"/>
        <v>2.7980946042125665</v>
      </c>
      <c r="I37" s="30">
        <f t="shared" si="14"/>
        <v>1.702762758219228</v>
      </c>
      <c r="J37" s="30">
        <f t="shared" si="14"/>
        <v>1.7330432338252395</v>
      </c>
      <c r="K37" s="30">
        <f t="shared" si="14"/>
        <v>1.9211985632364987</v>
      </c>
      <c r="L37" s="30">
        <f t="shared" si="14"/>
        <v>1.4551805191533256</v>
      </c>
      <c r="M37" s="30">
        <f t="shared" si="7"/>
        <v>1.199023559051584</v>
      </c>
      <c r="N37" s="30">
        <f t="shared" si="7"/>
        <v>1.1440090613522387</v>
      </c>
      <c r="O37" s="30">
        <f t="shared" si="8"/>
        <v>0.9745166210233334</v>
      </c>
      <c r="P37" s="30">
        <f t="shared" si="8"/>
        <v>1.1377137071659638</v>
      </c>
      <c r="Q37" s="30">
        <f t="shared" si="9"/>
        <v>0.7580139468909407</v>
      </c>
    </row>
    <row r="38" spans="1:17" ht="18" customHeight="1">
      <c r="A38" s="13" t="s">
        <v>52</v>
      </c>
      <c r="B38" s="30" t="e">
        <f t="shared" si="10"/>
        <v>#DIV/0!</v>
      </c>
      <c r="C38" s="30" t="e">
        <f t="shared" si="10"/>
        <v>#DIV/0!</v>
      </c>
      <c r="D38" s="30">
        <f aca="true" t="shared" si="15" ref="D38:L38">D9/D$22*100</f>
        <v>70.31932805291542</v>
      </c>
      <c r="E38" s="30">
        <f t="shared" si="15"/>
        <v>72.17122732686413</v>
      </c>
      <c r="F38" s="30">
        <f t="shared" si="15"/>
        <v>71.96764309351636</v>
      </c>
      <c r="G38" s="30">
        <f t="shared" si="15"/>
        <v>68.97821345099031</v>
      </c>
      <c r="H38" s="30">
        <f t="shared" si="15"/>
        <v>70.87506346056215</v>
      </c>
      <c r="I38" s="30">
        <f t="shared" si="15"/>
        <v>74.49240872973641</v>
      </c>
      <c r="J38" s="30">
        <f t="shared" si="15"/>
        <v>73.10829569841208</v>
      </c>
      <c r="K38" s="30">
        <f t="shared" si="15"/>
        <v>74.74819879429496</v>
      </c>
      <c r="L38" s="30">
        <f t="shared" si="15"/>
        <v>75.37800793806777</v>
      </c>
      <c r="M38" s="30">
        <f t="shared" si="7"/>
        <v>75.90823751365046</v>
      </c>
      <c r="N38" s="30">
        <f t="shared" si="7"/>
        <v>73.4572554188674</v>
      </c>
      <c r="O38" s="30">
        <f t="shared" si="8"/>
        <v>76.18550345365558</v>
      </c>
      <c r="P38" s="30">
        <f t="shared" si="8"/>
        <v>74.53184034418138</v>
      </c>
      <c r="Q38" s="30">
        <f t="shared" si="9"/>
        <v>75.91792519137731</v>
      </c>
    </row>
    <row r="39" spans="1:17" ht="18" customHeight="1">
      <c r="A39" s="13" t="s">
        <v>53</v>
      </c>
      <c r="B39" s="30" t="e">
        <f t="shared" si="10"/>
        <v>#DIV/0!</v>
      </c>
      <c r="C39" s="30" t="e">
        <f t="shared" si="10"/>
        <v>#DIV/0!</v>
      </c>
      <c r="D39" s="30">
        <f aca="true" t="shared" si="16" ref="D39:L39">D10/D$22*100</f>
        <v>59.265328006412</v>
      </c>
      <c r="E39" s="30">
        <f t="shared" si="16"/>
        <v>59.28549114551809</v>
      </c>
      <c r="F39" s="30">
        <f t="shared" si="16"/>
        <v>60.67594067900478</v>
      </c>
      <c r="G39" s="30">
        <f t="shared" si="16"/>
        <v>58.31417153687455</v>
      </c>
      <c r="H39" s="30">
        <f t="shared" si="16"/>
        <v>60.132313753877476</v>
      </c>
      <c r="I39" s="30">
        <f t="shared" si="16"/>
        <v>63.38111241183266</v>
      </c>
      <c r="J39" s="30">
        <f t="shared" si="16"/>
        <v>59.52765129609839</v>
      </c>
      <c r="K39" s="30">
        <f t="shared" si="16"/>
        <v>60.660328313063204</v>
      </c>
      <c r="L39" s="30">
        <f t="shared" si="16"/>
        <v>61.53097336961611</v>
      </c>
      <c r="M39" s="30">
        <f t="shared" si="7"/>
        <v>62.50083174920446</v>
      </c>
      <c r="N39" s="30">
        <f t="shared" si="7"/>
        <v>59.50314652521422</v>
      </c>
      <c r="O39" s="30">
        <f t="shared" si="8"/>
        <v>61.87935900823257</v>
      </c>
      <c r="P39" s="30">
        <f t="shared" si="8"/>
        <v>60.88627252996908</v>
      </c>
      <c r="Q39" s="30">
        <f t="shared" si="9"/>
        <v>62.144132957909015</v>
      </c>
    </row>
    <row r="40" spans="1:17" ht="18" customHeight="1">
      <c r="A40" s="13" t="s">
        <v>54</v>
      </c>
      <c r="B40" s="30" t="e">
        <f t="shared" si="10"/>
        <v>#DIV/0!</v>
      </c>
      <c r="C40" s="30" t="e">
        <f t="shared" si="10"/>
        <v>#DIV/0!</v>
      </c>
      <c r="D40" s="30">
        <f aca="true" t="shared" si="17" ref="D40:L40">D11/D$22*100</f>
        <v>0.28271344728495246</v>
      </c>
      <c r="E40" s="30">
        <f t="shared" si="17"/>
        <v>0.2638284163461351</v>
      </c>
      <c r="F40" s="30">
        <f t="shared" si="17"/>
        <v>0.2888834415982351</v>
      </c>
      <c r="G40" s="30">
        <f t="shared" si="17"/>
        <v>0.29942030149993737</v>
      </c>
      <c r="H40" s="30">
        <f t="shared" si="17"/>
        <v>0.32865891132039265</v>
      </c>
      <c r="I40" s="30">
        <f t="shared" si="17"/>
        <v>0.377479936761853</v>
      </c>
      <c r="J40" s="30">
        <f t="shared" si="17"/>
        <v>0.37917673325994167</v>
      </c>
      <c r="K40" s="30">
        <f t="shared" si="17"/>
        <v>0.40881593043039893</v>
      </c>
      <c r="L40" s="30">
        <f t="shared" si="17"/>
        <v>0.42869259311532887</v>
      </c>
      <c r="M40" s="30">
        <f t="shared" si="7"/>
        <v>0.42063677414388545</v>
      </c>
      <c r="N40" s="30">
        <f t="shared" si="7"/>
        <v>0.46240646141654335</v>
      </c>
      <c r="O40" s="30">
        <f t="shared" si="8"/>
        <v>0.5099751303246478</v>
      </c>
      <c r="P40" s="30">
        <f t="shared" si="8"/>
        <v>0.5086991952455557</v>
      </c>
      <c r="Q40" s="30">
        <f t="shared" si="9"/>
        <v>0.5159020295257746</v>
      </c>
    </row>
    <row r="41" spans="1:17" ht="18" customHeight="1">
      <c r="A41" s="13" t="s">
        <v>55</v>
      </c>
      <c r="B41" s="30" t="e">
        <f t="shared" si="10"/>
        <v>#DIV/0!</v>
      </c>
      <c r="C41" s="30" t="e">
        <f t="shared" si="10"/>
        <v>#DIV/0!</v>
      </c>
      <c r="D41" s="30">
        <f aca="true" t="shared" si="18" ref="D41:L41">D12/D$22*100</f>
        <v>3.099042713392575</v>
      </c>
      <c r="E41" s="30">
        <f t="shared" si="18"/>
        <v>2.5621375715094596</v>
      </c>
      <c r="F41" s="30">
        <f t="shared" si="18"/>
        <v>2.563794582669445</v>
      </c>
      <c r="G41" s="30">
        <f t="shared" si="18"/>
        <v>2.403397368787974</v>
      </c>
      <c r="H41" s="30">
        <f t="shared" si="18"/>
        <v>2.3493160833962876</v>
      </c>
      <c r="I41" s="30">
        <f t="shared" si="18"/>
        <v>2.3179627366782536</v>
      </c>
      <c r="J41" s="30">
        <f t="shared" si="18"/>
        <v>2.661171782415462</v>
      </c>
      <c r="K41" s="30">
        <f t="shared" si="18"/>
        <v>2.818519335391854</v>
      </c>
      <c r="L41" s="30">
        <f t="shared" si="18"/>
        <v>2.9830409210163578</v>
      </c>
      <c r="M41" s="30">
        <f t="shared" si="7"/>
        <v>2.6831250807285993</v>
      </c>
      <c r="N41" s="30">
        <f t="shared" si="7"/>
        <v>2.6414268694709007</v>
      </c>
      <c r="O41" s="30">
        <f t="shared" si="8"/>
        <v>2.599083778233512</v>
      </c>
      <c r="P41" s="30">
        <f t="shared" si="8"/>
        <v>2.6318461061463703</v>
      </c>
      <c r="Q41" s="30">
        <f t="shared" si="9"/>
        <v>2.622784824447647</v>
      </c>
    </row>
    <row r="42" spans="1:17" ht="18" customHeight="1">
      <c r="A42" s="13" t="s">
        <v>56</v>
      </c>
      <c r="B42" s="30" t="e">
        <f t="shared" si="10"/>
        <v>#DIV/0!</v>
      </c>
      <c r="C42" s="30" t="e">
        <f t="shared" si="10"/>
        <v>#DIV/0!</v>
      </c>
      <c r="D42" s="30">
        <f aca="true" t="shared" si="19" ref="D42:L42">D13/D$22*100</f>
        <v>0</v>
      </c>
      <c r="E42" s="30">
        <f t="shared" si="19"/>
        <v>0</v>
      </c>
      <c r="F42" s="30">
        <f t="shared" si="19"/>
        <v>0</v>
      </c>
      <c r="G42" s="30">
        <f t="shared" si="19"/>
        <v>0</v>
      </c>
      <c r="H42" s="30">
        <f t="shared" si="19"/>
        <v>0</v>
      </c>
      <c r="I42" s="30">
        <f t="shared" si="19"/>
        <v>0</v>
      </c>
      <c r="J42" s="30">
        <f t="shared" si="19"/>
        <v>0</v>
      </c>
      <c r="K42" s="30">
        <f t="shared" si="19"/>
        <v>0</v>
      </c>
      <c r="L42" s="30">
        <f t="shared" si="19"/>
        <v>0</v>
      </c>
      <c r="M42" s="30">
        <f t="shared" si="7"/>
        <v>0</v>
      </c>
      <c r="N42" s="30">
        <f t="shared" si="7"/>
        <v>0</v>
      </c>
      <c r="O42" s="30">
        <f t="shared" si="8"/>
        <v>0</v>
      </c>
      <c r="P42" s="30">
        <f t="shared" si="8"/>
        <v>0</v>
      </c>
      <c r="Q42" s="30">
        <f t="shared" si="9"/>
        <v>0</v>
      </c>
    </row>
    <row r="43" spans="1:17" ht="18" customHeight="1">
      <c r="A43" s="13" t="s">
        <v>57</v>
      </c>
      <c r="B43" s="30" t="e">
        <f t="shared" si="10"/>
        <v>#DIV/0!</v>
      </c>
      <c r="C43" s="30" t="e">
        <f t="shared" si="10"/>
        <v>#DIV/0!</v>
      </c>
      <c r="D43" s="30">
        <f aca="true" t="shared" si="20" ref="D43:L43">D14/D$22*100</f>
        <v>0</v>
      </c>
      <c r="E43" s="30">
        <f t="shared" si="20"/>
        <v>0</v>
      </c>
      <c r="F43" s="30">
        <f t="shared" si="20"/>
        <v>0</v>
      </c>
      <c r="G43" s="30">
        <f t="shared" si="20"/>
        <v>0</v>
      </c>
      <c r="H43" s="30">
        <f t="shared" si="20"/>
        <v>0</v>
      </c>
      <c r="I43" s="30">
        <f t="shared" si="20"/>
        <v>0</v>
      </c>
      <c r="J43" s="30">
        <f t="shared" si="20"/>
        <v>0</v>
      </c>
      <c r="K43" s="30">
        <f t="shared" si="20"/>
        <v>0</v>
      </c>
      <c r="L43" s="30">
        <f t="shared" si="20"/>
        <v>0</v>
      </c>
      <c r="M43" s="30">
        <f t="shared" si="7"/>
        <v>0</v>
      </c>
      <c r="N43" s="30">
        <f t="shared" si="7"/>
        <v>0</v>
      </c>
      <c r="O43" s="30">
        <f t="shared" si="8"/>
        <v>0</v>
      </c>
      <c r="P43" s="30">
        <f t="shared" si="8"/>
        <v>0</v>
      </c>
      <c r="Q43" s="30">
        <f t="shared" si="9"/>
        <v>0</v>
      </c>
    </row>
    <row r="44" spans="1:17" ht="18" customHeight="1">
      <c r="A44" s="13" t="s">
        <v>58</v>
      </c>
      <c r="B44" s="30" t="e">
        <f t="shared" si="10"/>
        <v>#DIV/0!</v>
      </c>
      <c r="C44" s="30" t="e">
        <f t="shared" si="10"/>
        <v>#DIV/0!</v>
      </c>
      <c r="D44" s="30">
        <f aca="true" t="shared" si="21" ref="D44:L44">D15/D$22*100</f>
        <v>0</v>
      </c>
      <c r="E44" s="30">
        <f t="shared" si="21"/>
        <v>0</v>
      </c>
      <c r="F44" s="30">
        <f t="shared" si="21"/>
        <v>0</v>
      </c>
      <c r="G44" s="30">
        <f t="shared" si="21"/>
        <v>0</v>
      </c>
      <c r="H44" s="30">
        <f t="shared" si="21"/>
        <v>0</v>
      </c>
      <c r="I44" s="30">
        <f t="shared" si="21"/>
        <v>0</v>
      </c>
      <c r="J44" s="30">
        <f t="shared" si="21"/>
        <v>0</v>
      </c>
      <c r="K44" s="30">
        <f t="shared" si="21"/>
        <v>0</v>
      </c>
      <c r="L44" s="30">
        <f t="shared" si="21"/>
        <v>0</v>
      </c>
      <c r="M44" s="30">
        <f t="shared" si="7"/>
        <v>0</v>
      </c>
      <c r="N44" s="30">
        <f t="shared" si="7"/>
        <v>0</v>
      </c>
      <c r="O44" s="30">
        <f t="shared" si="8"/>
        <v>0</v>
      </c>
      <c r="P44" s="30">
        <f t="shared" si="8"/>
        <v>0</v>
      </c>
      <c r="Q44" s="30">
        <f t="shared" si="9"/>
        <v>0</v>
      </c>
    </row>
    <row r="45" spans="1:17" ht="18" customHeight="1">
      <c r="A45" s="13" t="s">
        <v>59</v>
      </c>
      <c r="B45" s="30" t="e">
        <f t="shared" si="10"/>
        <v>#DIV/0!</v>
      </c>
      <c r="C45" s="30" t="e">
        <f t="shared" si="10"/>
        <v>#DIV/0!</v>
      </c>
      <c r="D45" s="30">
        <f aca="true" t="shared" si="22" ref="D45:L45">D16/D$22*100</f>
        <v>0</v>
      </c>
      <c r="E45" s="30">
        <f t="shared" si="22"/>
        <v>0</v>
      </c>
      <c r="F45" s="30">
        <f t="shared" si="22"/>
        <v>0</v>
      </c>
      <c r="G45" s="30">
        <f t="shared" si="22"/>
        <v>0</v>
      </c>
      <c r="H45" s="30">
        <f t="shared" si="22"/>
        <v>0</v>
      </c>
      <c r="I45" s="30">
        <f t="shared" si="22"/>
        <v>0</v>
      </c>
      <c r="J45" s="30">
        <f t="shared" si="22"/>
        <v>0</v>
      </c>
      <c r="K45" s="30">
        <f t="shared" si="22"/>
        <v>0</v>
      </c>
      <c r="L45" s="30">
        <f t="shared" si="22"/>
        <v>0</v>
      </c>
      <c r="M45" s="30">
        <f t="shared" si="7"/>
        <v>0</v>
      </c>
      <c r="N45" s="30">
        <f t="shared" si="7"/>
        <v>0</v>
      </c>
      <c r="O45" s="30">
        <f t="shared" si="8"/>
        <v>0</v>
      </c>
      <c r="P45" s="30">
        <f t="shared" si="8"/>
        <v>0</v>
      </c>
      <c r="Q45" s="30">
        <f t="shared" si="9"/>
        <v>0</v>
      </c>
    </row>
    <row r="46" spans="1:17" ht="18" customHeight="1">
      <c r="A46" s="13" t="s">
        <v>60</v>
      </c>
      <c r="B46" s="30" t="e">
        <f t="shared" si="10"/>
        <v>#DIV/0!</v>
      </c>
      <c r="C46" s="30" t="e">
        <f t="shared" si="10"/>
        <v>#DIV/0!</v>
      </c>
      <c r="D46" s="30">
        <f aca="true" t="shared" si="23" ref="D46:L46">D17/D$22*100</f>
        <v>8.22782299703609</v>
      </c>
      <c r="E46" s="30">
        <f t="shared" si="23"/>
        <v>7.596110666380304</v>
      </c>
      <c r="F46" s="30">
        <f t="shared" si="23"/>
        <v>7.274911141071209</v>
      </c>
      <c r="G46" s="30">
        <f t="shared" si="23"/>
        <v>10.686847012059525</v>
      </c>
      <c r="H46" s="30">
        <f t="shared" si="23"/>
        <v>10.84173603806905</v>
      </c>
      <c r="I46" s="30">
        <f t="shared" si="23"/>
        <v>8.545099492376675</v>
      </c>
      <c r="J46" s="30">
        <f t="shared" si="23"/>
        <v>7.8411073644740386</v>
      </c>
      <c r="K46" s="30">
        <f t="shared" si="23"/>
        <v>7.621384460268447</v>
      </c>
      <c r="L46" s="30">
        <f t="shared" si="23"/>
        <v>7.472573566946614</v>
      </c>
      <c r="M46" s="30">
        <f t="shared" si="7"/>
        <v>6.986171435579556</v>
      </c>
      <c r="N46" s="30">
        <f t="shared" si="7"/>
        <v>6.849912681757359</v>
      </c>
      <c r="O46" s="30">
        <f t="shared" si="8"/>
        <v>7.363185331504804</v>
      </c>
      <c r="P46" s="30">
        <f t="shared" si="8"/>
        <v>9.200211820808377</v>
      </c>
      <c r="Q46" s="30">
        <f t="shared" si="9"/>
        <v>8.967616116847283</v>
      </c>
    </row>
    <row r="47" spans="1:17" ht="18" customHeight="1">
      <c r="A47" s="13" t="s">
        <v>61</v>
      </c>
      <c r="B47" s="30" t="e">
        <f t="shared" si="10"/>
        <v>#DIV/0!</v>
      </c>
      <c r="C47" s="30" t="e">
        <f t="shared" si="10"/>
        <v>#DIV/0!</v>
      </c>
      <c r="D47" s="30">
        <f aca="true" t="shared" si="24" ref="D47:L47">D18/D$22*100</f>
        <v>8.22782299703609</v>
      </c>
      <c r="E47" s="30">
        <f t="shared" si="24"/>
        <v>7.596110666380304</v>
      </c>
      <c r="F47" s="30">
        <f t="shared" si="24"/>
        <v>7.274911141071209</v>
      </c>
      <c r="G47" s="30">
        <f t="shared" si="24"/>
        <v>10.686847012059525</v>
      </c>
      <c r="H47" s="30">
        <f t="shared" si="24"/>
        <v>10.84173603806905</v>
      </c>
      <c r="I47" s="30">
        <f t="shared" si="24"/>
        <v>8.545099492376675</v>
      </c>
      <c r="J47" s="30">
        <f t="shared" si="24"/>
        <v>7.8411073644740386</v>
      </c>
      <c r="K47" s="30">
        <f t="shared" si="24"/>
        <v>7.621384460268447</v>
      </c>
      <c r="L47" s="30">
        <f t="shared" si="24"/>
        <v>7.472573566946614</v>
      </c>
      <c r="M47" s="30">
        <f t="shared" si="7"/>
        <v>6.986171435579556</v>
      </c>
      <c r="N47" s="30">
        <f t="shared" si="7"/>
        <v>6.849912681757359</v>
      </c>
      <c r="O47" s="30">
        <f t="shared" si="8"/>
        <v>7.363185331504804</v>
      </c>
      <c r="P47" s="30">
        <f t="shared" si="8"/>
        <v>9.200211820808377</v>
      </c>
      <c r="Q47" s="30">
        <f t="shared" si="9"/>
        <v>8.967616116847283</v>
      </c>
    </row>
    <row r="48" spans="1:17" ht="18" customHeight="1">
      <c r="A48" s="13" t="s">
        <v>62</v>
      </c>
      <c r="B48" s="30" t="e">
        <f t="shared" si="10"/>
        <v>#DIV/0!</v>
      </c>
      <c r="C48" s="30" t="e">
        <f t="shared" si="10"/>
        <v>#DIV/0!</v>
      </c>
      <c r="D48" s="30">
        <f aca="true" t="shared" si="25" ref="D48:L48">D19/D$22*100</f>
        <v>0</v>
      </c>
      <c r="E48" s="30">
        <f t="shared" si="25"/>
        <v>0</v>
      </c>
      <c r="F48" s="30">
        <f t="shared" si="25"/>
        <v>0</v>
      </c>
      <c r="G48" s="30">
        <f t="shared" si="25"/>
        <v>0</v>
      </c>
      <c r="H48" s="30">
        <f t="shared" si="25"/>
        <v>0</v>
      </c>
      <c r="I48" s="30">
        <f t="shared" si="25"/>
        <v>0</v>
      </c>
      <c r="J48" s="30">
        <f t="shared" si="25"/>
        <v>0</v>
      </c>
      <c r="K48" s="30">
        <f t="shared" si="25"/>
        <v>0</v>
      </c>
      <c r="L48" s="30">
        <f t="shared" si="25"/>
        <v>0</v>
      </c>
      <c r="M48" s="30">
        <f t="shared" si="7"/>
        <v>0</v>
      </c>
      <c r="N48" s="30">
        <f t="shared" si="7"/>
        <v>0</v>
      </c>
      <c r="O48" s="30">
        <f t="shared" si="8"/>
        <v>0</v>
      </c>
      <c r="P48" s="30">
        <f t="shared" si="8"/>
        <v>0</v>
      </c>
      <c r="Q48" s="30">
        <f t="shared" si="9"/>
        <v>0</v>
      </c>
    </row>
    <row r="49" spans="1:17" ht="18" customHeight="1">
      <c r="A49" s="13" t="s">
        <v>63</v>
      </c>
      <c r="B49" s="30" t="e">
        <f t="shared" si="10"/>
        <v>#DIV/0!</v>
      </c>
      <c r="C49" s="30" t="e">
        <f t="shared" si="10"/>
        <v>#DIV/0!</v>
      </c>
      <c r="D49" s="30">
        <f aca="true" t="shared" si="26" ref="D49:L49">D20/D$22*100</f>
        <v>0</v>
      </c>
      <c r="E49" s="30">
        <f t="shared" si="26"/>
        <v>0</v>
      </c>
      <c r="F49" s="30">
        <f t="shared" si="26"/>
        <v>0</v>
      </c>
      <c r="G49" s="30">
        <f t="shared" si="26"/>
        <v>0</v>
      </c>
      <c r="H49" s="30">
        <f t="shared" si="26"/>
        <v>0</v>
      </c>
      <c r="I49" s="30">
        <f t="shared" si="26"/>
        <v>0</v>
      </c>
      <c r="J49" s="30">
        <f t="shared" si="26"/>
        <v>0</v>
      </c>
      <c r="K49" s="30">
        <f t="shared" si="26"/>
        <v>0</v>
      </c>
      <c r="L49" s="30">
        <f t="shared" si="26"/>
        <v>0</v>
      </c>
      <c r="M49" s="30">
        <f t="shared" si="7"/>
        <v>0</v>
      </c>
      <c r="N49" s="30">
        <f t="shared" si="7"/>
        <v>0</v>
      </c>
      <c r="O49" s="30">
        <f t="shared" si="8"/>
        <v>0</v>
      </c>
      <c r="P49" s="30">
        <f t="shared" si="8"/>
        <v>0</v>
      </c>
      <c r="Q49" s="30">
        <f t="shared" si="9"/>
        <v>0</v>
      </c>
    </row>
    <row r="50" spans="1:17" ht="18" customHeight="1">
      <c r="A50" s="13" t="s">
        <v>64</v>
      </c>
      <c r="B50" s="30" t="e">
        <f t="shared" si="10"/>
        <v>#DIV/0!</v>
      </c>
      <c r="C50" s="30" t="e">
        <f t="shared" si="10"/>
        <v>#DIV/0!</v>
      </c>
      <c r="D50" s="30">
        <f aca="true" t="shared" si="27" ref="D50:L50">D21/D$22*100</f>
        <v>0</v>
      </c>
      <c r="E50" s="30">
        <f t="shared" si="27"/>
        <v>0</v>
      </c>
      <c r="F50" s="30">
        <f t="shared" si="27"/>
        <v>0</v>
      </c>
      <c r="G50" s="30">
        <f t="shared" si="27"/>
        <v>0</v>
      </c>
      <c r="H50" s="30">
        <f t="shared" si="27"/>
        <v>0</v>
      </c>
      <c r="I50" s="30">
        <f t="shared" si="27"/>
        <v>0</v>
      </c>
      <c r="J50" s="30">
        <f t="shared" si="27"/>
        <v>0</v>
      </c>
      <c r="K50" s="30">
        <f t="shared" si="27"/>
        <v>0</v>
      </c>
      <c r="L50" s="30">
        <f t="shared" si="27"/>
        <v>0</v>
      </c>
      <c r="M50" s="30">
        <f t="shared" si="7"/>
        <v>0</v>
      </c>
      <c r="N50" s="30">
        <f t="shared" si="7"/>
        <v>0</v>
      </c>
      <c r="O50" s="30">
        <f t="shared" si="8"/>
        <v>0</v>
      </c>
      <c r="P50" s="30">
        <f t="shared" si="8"/>
        <v>0</v>
      </c>
      <c r="Q50" s="30">
        <f t="shared" si="9"/>
        <v>0</v>
      </c>
    </row>
    <row r="51" spans="1:17" ht="18" customHeight="1">
      <c r="A51" s="13" t="s">
        <v>65</v>
      </c>
      <c r="B51" s="31" t="e">
        <f>+B33+B38+B40+B41+B42+B43+B44+B45+B46</f>
        <v>#DIV/0!</v>
      </c>
      <c r="C51" s="31" t="e">
        <f>+C33+C38+C40+C41+C42+C43+C44+C45+C46</f>
        <v>#DIV/0!</v>
      </c>
      <c r="D51" s="31">
        <f aca="true" t="shared" si="28" ref="D51:L51">+D33+D38+D40+D41+D42+D43+D44+D45+D46</f>
        <v>100</v>
      </c>
      <c r="E51" s="31">
        <f t="shared" si="28"/>
        <v>99.99999999999999</v>
      </c>
      <c r="F51" s="31">
        <f t="shared" si="28"/>
        <v>100</v>
      </c>
      <c r="G51" s="31">
        <f t="shared" si="28"/>
        <v>100.00000000000001</v>
      </c>
      <c r="H51" s="31">
        <f t="shared" si="28"/>
        <v>99.99999999999999</v>
      </c>
      <c r="I51" s="31">
        <f t="shared" si="28"/>
        <v>100</v>
      </c>
      <c r="J51" s="31">
        <f t="shared" si="28"/>
        <v>100</v>
      </c>
      <c r="K51" s="31">
        <f t="shared" si="28"/>
        <v>100</v>
      </c>
      <c r="L51" s="31">
        <f t="shared" si="28"/>
        <v>99.99999999999999</v>
      </c>
      <c r="M51" s="31">
        <f>+M33+M38+M40+M41+M42+M43+M44+M45+M46</f>
        <v>99.99999999999999</v>
      </c>
      <c r="N51" s="31">
        <f>+N33+N38+N40+N41+N42+N43+N44+N45+N46</f>
        <v>100</v>
      </c>
      <c r="O51" s="31">
        <f>+O33+O38+O40+O41+O42+O43+O44+O45+O46</f>
        <v>100</v>
      </c>
      <c r="P51" s="31">
        <f>+P33+P38+P40+P41+P42+P43+P44+P45+P46</f>
        <v>100</v>
      </c>
      <c r="Q51" s="31">
        <f>+Q33+Q38+Q40+Q41+Q42+Q43+Q44+Q45+Q46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3" topLeftCell="N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7" sqref="R17"/>
    </sheetView>
  </sheetViews>
  <sheetFormatPr defaultColWidth="9.00390625" defaultRowHeight="13.5"/>
  <cols>
    <col min="1" max="1" width="25.25390625" style="17" customWidth="1"/>
    <col min="2" max="2" width="8.625" style="21" customWidth="1"/>
    <col min="3" max="9" width="8.625" style="17" customWidth="1"/>
    <col min="10" max="11" width="8.625" style="19" customWidth="1"/>
    <col min="12" max="19" width="8.625" style="17" customWidth="1"/>
    <col min="20" max="16384" width="9.00390625" style="17" customWidth="1"/>
  </cols>
  <sheetData>
    <row r="1" spans="1:16" ht="18" customHeight="1">
      <c r="A1" s="32" t="s">
        <v>105</v>
      </c>
      <c r="L1" s="33" t="str">
        <f>'財政指標'!$M$1</f>
        <v>栗山村</v>
      </c>
      <c r="P1" s="33" t="str">
        <f>'財政指標'!$M$1</f>
        <v>栗山村</v>
      </c>
    </row>
    <row r="2" spans="13:17" ht="18" customHeight="1">
      <c r="M2" s="21" t="s">
        <v>177</v>
      </c>
      <c r="Q2" s="21" t="s">
        <v>177</v>
      </c>
    </row>
    <row r="3" spans="1:17" ht="18" customHeight="1">
      <c r="A3" s="14"/>
      <c r="B3" s="20" t="s">
        <v>10</v>
      </c>
      <c r="C3" s="14" t="s">
        <v>9</v>
      </c>
      <c r="D3" s="14" t="s">
        <v>8</v>
      </c>
      <c r="E3" s="14" t="s">
        <v>7</v>
      </c>
      <c r="F3" s="14" t="s">
        <v>6</v>
      </c>
      <c r="G3" s="14" t="s">
        <v>5</v>
      </c>
      <c r="H3" s="14" t="s">
        <v>4</v>
      </c>
      <c r="I3" s="14" t="s">
        <v>3</v>
      </c>
      <c r="J3" s="16" t="s">
        <v>173</v>
      </c>
      <c r="K3" s="16" t="s">
        <v>174</v>
      </c>
      <c r="L3" s="14" t="s">
        <v>90</v>
      </c>
      <c r="M3" s="14" t="s">
        <v>182</v>
      </c>
      <c r="N3" s="14" t="s">
        <v>190</v>
      </c>
      <c r="O3" s="72" t="s">
        <v>191</v>
      </c>
      <c r="P3" s="72" t="s">
        <v>192</v>
      </c>
      <c r="Q3" s="72" t="s">
        <v>195</v>
      </c>
    </row>
    <row r="4" spans="1:17" ht="18" customHeight="1">
      <c r="A4" s="18" t="s">
        <v>67</v>
      </c>
      <c r="B4" s="18"/>
      <c r="C4" s="14"/>
      <c r="D4" s="14">
        <v>908962</v>
      </c>
      <c r="E4" s="14">
        <v>974537</v>
      </c>
      <c r="F4" s="14">
        <v>997999</v>
      </c>
      <c r="G4" s="14">
        <v>1062156</v>
      </c>
      <c r="H4" s="14">
        <v>1109024</v>
      </c>
      <c r="I4" s="14">
        <v>1119519</v>
      </c>
      <c r="J4" s="16">
        <v>1124988</v>
      </c>
      <c r="K4" s="15">
        <v>1142702</v>
      </c>
      <c r="L4" s="18">
        <v>1144348</v>
      </c>
      <c r="M4" s="18">
        <v>1142209</v>
      </c>
      <c r="N4" s="18">
        <v>1123727</v>
      </c>
      <c r="O4" s="18">
        <v>1084424</v>
      </c>
      <c r="P4" s="18">
        <v>1089674</v>
      </c>
      <c r="Q4" s="18">
        <v>1010435</v>
      </c>
    </row>
    <row r="5" spans="1:17" ht="18" customHeight="1">
      <c r="A5" s="18" t="s">
        <v>68</v>
      </c>
      <c r="B5" s="18"/>
      <c r="C5" s="14"/>
      <c r="D5" s="14">
        <v>667414</v>
      </c>
      <c r="E5" s="14">
        <v>705457</v>
      </c>
      <c r="F5" s="14">
        <v>730415</v>
      </c>
      <c r="G5" s="14">
        <v>763372</v>
      </c>
      <c r="H5" s="14">
        <v>815351</v>
      </c>
      <c r="I5" s="14">
        <v>823015</v>
      </c>
      <c r="J5" s="16">
        <v>820631</v>
      </c>
      <c r="K5" s="15">
        <v>827107</v>
      </c>
      <c r="L5" s="18">
        <v>822786</v>
      </c>
      <c r="M5" s="18">
        <v>830154</v>
      </c>
      <c r="N5" s="18">
        <v>807396</v>
      </c>
      <c r="O5" s="18">
        <v>767893</v>
      </c>
      <c r="P5" s="18">
        <v>755396</v>
      </c>
      <c r="Q5" s="18">
        <v>704138</v>
      </c>
    </row>
    <row r="6" spans="1:17" ht="18" customHeight="1">
      <c r="A6" s="18" t="s">
        <v>69</v>
      </c>
      <c r="B6" s="18"/>
      <c r="C6" s="14"/>
      <c r="D6" s="14">
        <v>7678</v>
      </c>
      <c r="E6" s="14">
        <v>9166</v>
      </c>
      <c r="F6" s="14">
        <v>17458</v>
      </c>
      <c r="G6" s="14">
        <v>18084</v>
      </c>
      <c r="H6" s="14">
        <v>24633</v>
      </c>
      <c r="I6" s="14">
        <v>23938</v>
      </c>
      <c r="J6" s="16">
        <v>35454</v>
      </c>
      <c r="K6" s="19">
        <v>46368</v>
      </c>
      <c r="L6" s="18">
        <v>44618</v>
      </c>
      <c r="M6" s="18">
        <v>16833</v>
      </c>
      <c r="N6" s="18">
        <v>16372</v>
      </c>
      <c r="O6" s="18">
        <v>15805</v>
      </c>
      <c r="P6" s="18">
        <v>27512</v>
      </c>
      <c r="Q6" s="18">
        <v>32783</v>
      </c>
    </row>
    <row r="7" spans="1:17" ht="18" customHeight="1">
      <c r="A7" s="18" t="s">
        <v>70</v>
      </c>
      <c r="B7" s="18"/>
      <c r="C7" s="14"/>
      <c r="D7" s="14">
        <v>397026</v>
      </c>
      <c r="E7" s="14">
        <v>411139</v>
      </c>
      <c r="F7" s="14">
        <v>414836</v>
      </c>
      <c r="G7" s="14">
        <v>435498</v>
      </c>
      <c r="H7" s="14">
        <v>469065</v>
      </c>
      <c r="I7" s="14">
        <v>495903</v>
      </c>
      <c r="J7" s="16">
        <v>538437</v>
      </c>
      <c r="K7" s="15">
        <v>537320</v>
      </c>
      <c r="L7" s="18">
        <v>570022</v>
      </c>
      <c r="M7" s="18">
        <v>560542</v>
      </c>
      <c r="N7" s="18">
        <v>560918</v>
      </c>
      <c r="O7" s="18">
        <v>586346</v>
      </c>
      <c r="P7" s="18">
        <v>596440</v>
      </c>
      <c r="Q7" s="18">
        <v>570021</v>
      </c>
    </row>
    <row r="8" spans="1:17" ht="18" customHeight="1">
      <c r="A8" s="18" t="s">
        <v>71</v>
      </c>
      <c r="B8" s="18"/>
      <c r="C8" s="14"/>
      <c r="D8" s="14">
        <v>386031</v>
      </c>
      <c r="E8" s="14">
        <v>410403</v>
      </c>
      <c r="F8" s="14">
        <v>412508</v>
      </c>
      <c r="G8" s="14">
        <v>429304</v>
      </c>
      <c r="H8" s="14">
        <v>468545</v>
      </c>
      <c r="I8" s="14">
        <v>494715</v>
      </c>
      <c r="J8" s="16">
        <v>536952</v>
      </c>
      <c r="K8" s="15">
        <v>535695</v>
      </c>
      <c r="L8" s="18">
        <v>566599</v>
      </c>
      <c r="M8" s="18">
        <v>559516</v>
      </c>
      <c r="N8" s="18">
        <v>559022</v>
      </c>
      <c r="O8" s="18">
        <v>584727</v>
      </c>
      <c r="P8" s="18">
        <v>595817</v>
      </c>
      <c r="Q8" s="18">
        <v>569418</v>
      </c>
    </row>
    <row r="9" spans="1:17" ht="18" customHeight="1">
      <c r="A9" s="18" t="s">
        <v>72</v>
      </c>
      <c r="B9" s="18"/>
      <c r="C9" s="14"/>
      <c r="D9" s="14">
        <v>10995</v>
      </c>
      <c r="E9" s="14">
        <v>736</v>
      </c>
      <c r="F9" s="14">
        <v>2328</v>
      </c>
      <c r="G9" s="14">
        <v>6194</v>
      </c>
      <c r="H9" s="14">
        <v>520</v>
      </c>
      <c r="I9" s="14">
        <v>1188</v>
      </c>
      <c r="J9" s="16">
        <v>1485</v>
      </c>
      <c r="K9" s="15">
        <v>1625</v>
      </c>
      <c r="L9" s="18">
        <v>3423</v>
      </c>
      <c r="M9" s="18">
        <v>1026</v>
      </c>
      <c r="N9" s="18">
        <v>1896</v>
      </c>
      <c r="O9" s="18">
        <v>1619</v>
      </c>
      <c r="P9" s="18">
        <v>623</v>
      </c>
      <c r="Q9" s="18">
        <v>603</v>
      </c>
    </row>
    <row r="10" spans="1:17" ht="18" customHeight="1">
      <c r="A10" s="18" t="s">
        <v>73</v>
      </c>
      <c r="B10" s="18"/>
      <c r="C10" s="14"/>
      <c r="D10" s="14">
        <v>350415</v>
      </c>
      <c r="E10" s="14">
        <v>388176</v>
      </c>
      <c r="F10" s="14">
        <v>421537</v>
      </c>
      <c r="G10" s="14">
        <v>452349</v>
      </c>
      <c r="H10" s="14">
        <v>443130</v>
      </c>
      <c r="I10" s="14">
        <v>433508</v>
      </c>
      <c r="J10" s="16">
        <v>406718</v>
      </c>
      <c r="K10" s="15">
        <v>397418</v>
      </c>
      <c r="L10" s="18">
        <v>375900</v>
      </c>
      <c r="M10" s="18">
        <v>404409</v>
      </c>
      <c r="N10" s="18">
        <v>370523</v>
      </c>
      <c r="O10" s="18">
        <v>397009</v>
      </c>
      <c r="P10" s="18">
        <v>384891</v>
      </c>
      <c r="Q10" s="18">
        <v>347910</v>
      </c>
    </row>
    <row r="11" spans="1:17" ht="18" customHeight="1">
      <c r="A11" s="18" t="s">
        <v>74</v>
      </c>
      <c r="B11" s="18"/>
      <c r="C11" s="14"/>
      <c r="D11" s="14">
        <v>77295</v>
      </c>
      <c r="E11" s="14">
        <v>80836</v>
      </c>
      <c r="F11" s="14">
        <v>74412</v>
      </c>
      <c r="G11" s="14">
        <v>71981</v>
      </c>
      <c r="H11" s="14">
        <v>91762</v>
      </c>
      <c r="I11" s="14">
        <v>57132</v>
      </c>
      <c r="J11" s="16">
        <v>85949</v>
      </c>
      <c r="K11" s="16">
        <v>58942</v>
      </c>
      <c r="L11" s="18">
        <v>55920</v>
      </c>
      <c r="M11" s="18">
        <v>58161</v>
      </c>
      <c r="N11" s="18">
        <v>61779</v>
      </c>
      <c r="O11" s="18">
        <v>55767</v>
      </c>
      <c r="P11" s="18">
        <v>44311</v>
      </c>
      <c r="Q11" s="18">
        <v>55956</v>
      </c>
    </row>
    <row r="12" spans="1:17" ht="18" customHeight="1">
      <c r="A12" s="18" t="s">
        <v>75</v>
      </c>
      <c r="B12" s="18"/>
      <c r="C12" s="14"/>
      <c r="D12" s="14">
        <v>221778</v>
      </c>
      <c r="E12" s="14">
        <v>211202</v>
      </c>
      <c r="F12" s="14">
        <v>236222</v>
      </c>
      <c r="G12" s="14">
        <v>241081</v>
      </c>
      <c r="H12" s="14">
        <v>260956</v>
      </c>
      <c r="I12" s="14">
        <v>257129</v>
      </c>
      <c r="J12" s="16">
        <v>320709</v>
      </c>
      <c r="K12" s="16">
        <v>352059</v>
      </c>
      <c r="L12" s="18">
        <v>462737</v>
      </c>
      <c r="M12" s="18">
        <v>413031</v>
      </c>
      <c r="N12" s="18">
        <v>426228</v>
      </c>
      <c r="O12" s="18">
        <v>437081</v>
      </c>
      <c r="P12" s="18">
        <v>467123</v>
      </c>
      <c r="Q12" s="18">
        <v>563689</v>
      </c>
    </row>
    <row r="13" spans="1:17" ht="18" customHeight="1">
      <c r="A13" s="18" t="s">
        <v>76</v>
      </c>
      <c r="B13" s="18"/>
      <c r="C13" s="14"/>
      <c r="D13" s="14">
        <v>32660</v>
      </c>
      <c r="E13" s="14">
        <v>32547</v>
      </c>
      <c r="F13" s="14">
        <v>43880</v>
      </c>
      <c r="G13" s="14">
        <v>41043</v>
      </c>
      <c r="H13" s="14">
        <v>42690</v>
      </c>
      <c r="I13" s="14">
        <v>44467</v>
      </c>
      <c r="J13" s="16">
        <v>46078</v>
      </c>
      <c r="K13" s="16">
        <v>50055</v>
      </c>
      <c r="L13" s="18">
        <v>49995</v>
      </c>
      <c r="M13" s="18">
        <v>49857</v>
      </c>
      <c r="N13" s="18">
        <v>50997</v>
      </c>
      <c r="O13" s="18">
        <v>54826</v>
      </c>
      <c r="P13" s="18">
        <v>55564</v>
      </c>
      <c r="Q13" s="18">
        <v>51444</v>
      </c>
    </row>
    <row r="14" spans="1:17" ht="18" customHeight="1">
      <c r="A14" s="18" t="s">
        <v>77</v>
      </c>
      <c r="B14" s="18"/>
      <c r="C14" s="14"/>
      <c r="D14" s="14">
        <v>255144</v>
      </c>
      <c r="E14" s="14">
        <v>213858</v>
      </c>
      <c r="F14" s="14">
        <v>176512</v>
      </c>
      <c r="G14" s="14">
        <v>229583</v>
      </c>
      <c r="H14" s="14">
        <v>185642</v>
      </c>
      <c r="I14" s="14">
        <v>167751</v>
      </c>
      <c r="J14" s="16">
        <v>130377</v>
      </c>
      <c r="K14" s="16">
        <v>191778</v>
      </c>
      <c r="L14" s="18">
        <v>105778</v>
      </c>
      <c r="M14" s="18">
        <v>450563</v>
      </c>
      <c r="N14" s="18">
        <v>400490</v>
      </c>
      <c r="O14" s="18">
        <v>162137</v>
      </c>
      <c r="P14" s="18">
        <v>186038</v>
      </c>
      <c r="Q14" s="18">
        <v>159714</v>
      </c>
    </row>
    <row r="15" spans="1:17" ht="18" customHeight="1">
      <c r="A15" s="18" t="s">
        <v>78</v>
      </c>
      <c r="B15" s="18"/>
      <c r="C15" s="14"/>
      <c r="D15" s="14">
        <v>65014</v>
      </c>
      <c r="E15" s="14">
        <v>131720</v>
      </c>
      <c r="F15" s="14">
        <v>152174</v>
      </c>
      <c r="G15" s="14">
        <v>16672</v>
      </c>
      <c r="H15" s="14">
        <v>117960</v>
      </c>
      <c r="I15" s="14">
        <v>2072</v>
      </c>
      <c r="J15" s="16">
        <v>8096</v>
      </c>
      <c r="K15" s="15">
        <v>22</v>
      </c>
      <c r="L15" s="18">
        <v>101060</v>
      </c>
      <c r="M15" s="18">
        <v>252582</v>
      </c>
      <c r="N15" s="18">
        <v>64491</v>
      </c>
      <c r="O15" s="18">
        <v>64289</v>
      </c>
      <c r="P15" s="18">
        <v>535225</v>
      </c>
      <c r="Q15" s="18">
        <v>64291</v>
      </c>
    </row>
    <row r="16" spans="1:17" ht="18" customHeight="1">
      <c r="A16" s="18" t="s">
        <v>79</v>
      </c>
      <c r="B16" s="18"/>
      <c r="C16" s="14"/>
      <c r="D16" s="14">
        <v>22510</v>
      </c>
      <c r="E16" s="14">
        <v>23580</v>
      </c>
      <c r="F16" s="14">
        <v>25020</v>
      </c>
      <c r="G16" s="14">
        <v>28300</v>
      </c>
      <c r="H16" s="14">
        <v>49147</v>
      </c>
      <c r="I16" s="14">
        <v>46802</v>
      </c>
      <c r="J16" s="16">
        <v>27480</v>
      </c>
      <c r="K16" s="15">
        <v>27120</v>
      </c>
      <c r="L16" s="18">
        <v>24600</v>
      </c>
      <c r="M16" s="18">
        <v>24600</v>
      </c>
      <c r="N16" s="18">
        <v>25320</v>
      </c>
      <c r="O16" s="18">
        <v>24240</v>
      </c>
      <c r="P16" s="18">
        <v>24960</v>
      </c>
      <c r="Q16" s="18">
        <v>28200</v>
      </c>
    </row>
    <row r="17" spans="1:17" ht="18" customHeight="1">
      <c r="A17" s="18" t="s">
        <v>87</v>
      </c>
      <c r="B17" s="18"/>
      <c r="C17" s="14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6">
        <v>0</v>
      </c>
      <c r="K17" s="15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ht="18" customHeight="1">
      <c r="A18" s="18" t="s">
        <v>184</v>
      </c>
      <c r="B18" s="18"/>
      <c r="C18" s="14"/>
      <c r="D18" s="14">
        <v>770426</v>
      </c>
      <c r="E18" s="14">
        <v>475522</v>
      </c>
      <c r="F18" s="14">
        <v>722149</v>
      </c>
      <c r="G18" s="14">
        <v>1128018</v>
      </c>
      <c r="H18" s="14">
        <v>860022</v>
      </c>
      <c r="I18" s="14">
        <v>999650</v>
      </c>
      <c r="J18" s="16">
        <v>841350</v>
      </c>
      <c r="K18" s="15">
        <v>626964</v>
      </c>
      <c r="L18" s="18">
        <v>837661</v>
      </c>
      <c r="M18" s="18">
        <v>1209768</v>
      </c>
      <c r="N18" s="18">
        <v>743327</v>
      </c>
      <c r="O18" s="18">
        <v>513700</v>
      </c>
      <c r="P18" s="18">
        <v>1094313</v>
      </c>
      <c r="Q18" s="18">
        <v>1865552</v>
      </c>
    </row>
    <row r="19" spans="1:17" ht="18" customHeight="1">
      <c r="A19" s="18" t="s">
        <v>81</v>
      </c>
      <c r="B19" s="18"/>
      <c r="C19" s="14"/>
      <c r="D19" s="14">
        <v>262510</v>
      </c>
      <c r="E19" s="14">
        <v>192863</v>
      </c>
      <c r="F19" s="14">
        <v>108208</v>
      </c>
      <c r="G19" s="14">
        <v>267619</v>
      </c>
      <c r="H19" s="14">
        <v>381602</v>
      </c>
      <c r="I19" s="14">
        <v>295906</v>
      </c>
      <c r="J19" s="16">
        <v>179841</v>
      </c>
      <c r="K19" s="15">
        <v>138597</v>
      </c>
      <c r="L19" s="18">
        <v>222608</v>
      </c>
      <c r="M19" s="18">
        <v>626844</v>
      </c>
      <c r="N19" s="18">
        <v>273747</v>
      </c>
      <c r="O19" s="18">
        <v>3186</v>
      </c>
      <c r="P19" s="18">
        <v>28105</v>
      </c>
      <c r="Q19" s="18">
        <v>410854</v>
      </c>
    </row>
    <row r="20" spans="1:17" ht="18" customHeight="1">
      <c r="A20" s="18" t="s">
        <v>82</v>
      </c>
      <c r="B20" s="18"/>
      <c r="C20" s="14"/>
      <c r="D20" s="14">
        <v>474418</v>
      </c>
      <c r="E20" s="14">
        <v>251845</v>
      </c>
      <c r="F20" s="14">
        <v>560442</v>
      </c>
      <c r="G20" s="14">
        <v>798209</v>
      </c>
      <c r="H20" s="14">
        <v>402871</v>
      </c>
      <c r="I20" s="14">
        <v>613354</v>
      </c>
      <c r="J20" s="16">
        <v>580831</v>
      </c>
      <c r="K20" s="15">
        <v>412601</v>
      </c>
      <c r="L20" s="18">
        <v>526402</v>
      </c>
      <c r="M20" s="18">
        <v>531606</v>
      </c>
      <c r="N20" s="18">
        <v>418838</v>
      </c>
      <c r="O20" s="18">
        <v>487144</v>
      </c>
      <c r="P20" s="18">
        <v>1048418</v>
      </c>
      <c r="Q20" s="18">
        <v>1424196</v>
      </c>
    </row>
    <row r="21" spans="1:17" ht="18" customHeight="1">
      <c r="A21" s="18" t="s">
        <v>185</v>
      </c>
      <c r="B21" s="18"/>
      <c r="C21" s="14"/>
      <c r="D21" s="14">
        <v>269826</v>
      </c>
      <c r="E21" s="14">
        <v>188204</v>
      </c>
      <c r="F21" s="14">
        <v>62637</v>
      </c>
      <c r="G21" s="14">
        <v>320899</v>
      </c>
      <c r="H21" s="14">
        <v>472091</v>
      </c>
      <c r="I21" s="14">
        <v>157596</v>
      </c>
      <c r="J21" s="16">
        <v>153018</v>
      </c>
      <c r="K21" s="15">
        <v>235648</v>
      </c>
      <c r="L21" s="18">
        <v>409548</v>
      </c>
      <c r="M21" s="18">
        <v>46113</v>
      </c>
      <c r="N21" s="18">
        <v>49597</v>
      </c>
      <c r="O21" s="18">
        <v>141645</v>
      </c>
      <c r="P21" s="18">
        <v>0</v>
      </c>
      <c r="Q21" s="18">
        <v>2600</v>
      </c>
    </row>
    <row r="22" spans="1:17" ht="18" customHeight="1">
      <c r="A22" s="18" t="s">
        <v>186</v>
      </c>
      <c r="B22" s="18"/>
      <c r="C22" s="14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6">
        <v>0</v>
      </c>
      <c r="K22" s="15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ht="18" customHeight="1">
      <c r="A23" s="18" t="s">
        <v>66</v>
      </c>
      <c r="B23" s="18">
        <f aca="true" t="shared" si="0" ref="B23:G23">SUM(B4:B22)-B5-B8-B9-B13-B19-B20</f>
        <v>0</v>
      </c>
      <c r="C23" s="14">
        <f t="shared" si="0"/>
        <v>0</v>
      </c>
      <c r="D23" s="14">
        <f t="shared" si="0"/>
        <v>3346074</v>
      </c>
      <c r="E23" s="14">
        <f t="shared" si="0"/>
        <v>3107940</v>
      </c>
      <c r="F23" s="14">
        <f t="shared" si="0"/>
        <v>3300956</v>
      </c>
      <c r="G23" s="14">
        <f t="shared" si="0"/>
        <v>4004621</v>
      </c>
      <c r="H23" s="14">
        <f aca="true" t="shared" si="1" ref="H23:N23">SUM(H4:H22)-H5-H8-H9-H13-H19-H20</f>
        <v>4083432</v>
      </c>
      <c r="I23" s="14">
        <f t="shared" si="1"/>
        <v>3761000</v>
      </c>
      <c r="J23" s="16">
        <f t="shared" si="1"/>
        <v>3672576</v>
      </c>
      <c r="K23" s="15">
        <f t="shared" si="1"/>
        <v>3616341</v>
      </c>
      <c r="L23" s="20">
        <f t="shared" si="1"/>
        <v>4132192</v>
      </c>
      <c r="M23" s="20">
        <f t="shared" si="1"/>
        <v>4578811</v>
      </c>
      <c r="N23" s="20">
        <f t="shared" si="1"/>
        <v>3842772</v>
      </c>
      <c r="O23" s="20">
        <f>SUM(O4:O22)-O5-O8-O9-O13-O19-O20</f>
        <v>3482443</v>
      </c>
      <c r="P23" s="20">
        <f>SUM(P4:P22)-P5-P8-P9-P13-P19-P20</f>
        <v>4450487</v>
      </c>
      <c r="Q23" s="20">
        <f>SUM(Q4:Q22)-Q5-Q8-Q9-Q13-Q19-Q20</f>
        <v>4701151</v>
      </c>
    </row>
    <row r="24" spans="1:17" ht="18" customHeight="1">
      <c r="A24" s="18" t="s">
        <v>85</v>
      </c>
      <c r="B24" s="18">
        <f aca="true" t="shared" si="2" ref="B24:G24">SUM(B4:B7)-B5</f>
        <v>0</v>
      </c>
      <c r="C24" s="14">
        <f t="shared" si="2"/>
        <v>0</v>
      </c>
      <c r="D24" s="14">
        <f t="shared" si="2"/>
        <v>1313666</v>
      </c>
      <c r="E24" s="14">
        <f t="shared" si="2"/>
        <v>1394842</v>
      </c>
      <c r="F24" s="14">
        <f t="shared" si="2"/>
        <v>1430293</v>
      </c>
      <c r="G24" s="14">
        <f t="shared" si="2"/>
        <v>1515738</v>
      </c>
      <c r="H24" s="14">
        <f aca="true" t="shared" si="3" ref="H24:M24">SUM(H4:H7)-H5</f>
        <v>1602722</v>
      </c>
      <c r="I24" s="14">
        <f t="shared" si="3"/>
        <v>1639360</v>
      </c>
      <c r="J24" s="16">
        <f t="shared" si="3"/>
        <v>1698879</v>
      </c>
      <c r="K24" s="15">
        <f t="shared" si="3"/>
        <v>1726390</v>
      </c>
      <c r="L24" s="20">
        <f t="shared" si="3"/>
        <v>1758988</v>
      </c>
      <c r="M24" s="20">
        <f t="shared" si="3"/>
        <v>1719584</v>
      </c>
      <c r="N24" s="20">
        <f>SUM(N4:N7)-N5</f>
        <v>1701017</v>
      </c>
      <c r="O24" s="20">
        <f>SUM(O4:O7)-O5</f>
        <v>1686575</v>
      </c>
      <c r="P24" s="20">
        <f>SUM(P4:P7)-P5</f>
        <v>1713626</v>
      </c>
      <c r="Q24" s="20">
        <f>SUM(Q4:Q7)-Q5</f>
        <v>1613239</v>
      </c>
    </row>
    <row r="25" spans="1:17" ht="18" customHeight="1">
      <c r="A25" s="18" t="s">
        <v>187</v>
      </c>
      <c r="B25" s="18">
        <f aca="true" t="shared" si="4" ref="B25:G25">+B18+B21+B22</f>
        <v>0</v>
      </c>
      <c r="C25" s="14">
        <f t="shared" si="4"/>
        <v>0</v>
      </c>
      <c r="D25" s="14">
        <f t="shared" si="4"/>
        <v>1040252</v>
      </c>
      <c r="E25" s="14">
        <f t="shared" si="4"/>
        <v>663726</v>
      </c>
      <c r="F25" s="14">
        <f t="shared" si="4"/>
        <v>784786</v>
      </c>
      <c r="G25" s="14">
        <f t="shared" si="4"/>
        <v>1448917</v>
      </c>
      <c r="H25" s="14">
        <f aca="true" t="shared" si="5" ref="H25:M25">+H18+H21+H22</f>
        <v>1332113</v>
      </c>
      <c r="I25" s="14">
        <f t="shared" si="5"/>
        <v>1157246</v>
      </c>
      <c r="J25" s="16">
        <f t="shared" si="5"/>
        <v>994368</v>
      </c>
      <c r="K25" s="15">
        <f t="shared" si="5"/>
        <v>862612</v>
      </c>
      <c r="L25" s="20">
        <f t="shared" si="5"/>
        <v>1247209</v>
      </c>
      <c r="M25" s="20">
        <f t="shared" si="5"/>
        <v>1255881</v>
      </c>
      <c r="N25" s="20">
        <f>+N18+N21+N22</f>
        <v>792924</v>
      </c>
      <c r="O25" s="20">
        <f>+O18+O21+O22</f>
        <v>655345</v>
      </c>
      <c r="P25" s="20">
        <f>+P18+P21+P22</f>
        <v>1094313</v>
      </c>
      <c r="Q25" s="20">
        <f>+Q18+Q21+Q22</f>
        <v>1868152</v>
      </c>
    </row>
    <row r="26" ht="18" customHeight="1"/>
    <row r="27" ht="18" customHeight="1"/>
    <row r="28" ht="18" customHeight="1"/>
    <row r="29" ht="18" customHeight="1"/>
    <row r="30" spans="1:17" ht="18" customHeight="1">
      <c r="A30" s="32" t="s">
        <v>106</v>
      </c>
      <c r="L30" s="33"/>
      <c r="M30" s="33" t="str">
        <f>'財政指標'!$M$1</f>
        <v>栗山村</v>
      </c>
      <c r="N30" s="33"/>
      <c r="P30" s="33"/>
      <c r="Q30" s="33" t="str">
        <f>'財政指標'!$M$1</f>
        <v>栗山村</v>
      </c>
    </row>
    <row r="31" ht="18" customHeight="1"/>
    <row r="32" spans="1:17" ht="18" customHeight="1">
      <c r="A32" s="14"/>
      <c r="B32" s="20" t="s">
        <v>10</v>
      </c>
      <c r="C32" s="14" t="s">
        <v>9</v>
      </c>
      <c r="D32" s="14" t="s">
        <v>8</v>
      </c>
      <c r="E32" s="14" t="s">
        <v>7</v>
      </c>
      <c r="F32" s="14" t="s">
        <v>6</v>
      </c>
      <c r="G32" s="14" t="s">
        <v>5</v>
      </c>
      <c r="H32" s="14" t="s">
        <v>4</v>
      </c>
      <c r="I32" s="14" t="s">
        <v>3</v>
      </c>
      <c r="J32" s="16" t="s">
        <v>173</v>
      </c>
      <c r="K32" s="16" t="s">
        <v>174</v>
      </c>
      <c r="L32" s="14" t="s">
        <v>90</v>
      </c>
      <c r="M32" s="7" t="s">
        <v>182</v>
      </c>
      <c r="N32" s="7" t="s">
        <v>190</v>
      </c>
      <c r="O32" s="72" t="s">
        <v>191</v>
      </c>
      <c r="P32" s="72" t="s">
        <v>192</v>
      </c>
      <c r="Q32" s="72" t="s">
        <v>195</v>
      </c>
    </row>
    <row r="33" spans="1:17" ht="18" customHeight="1">
      <c r="A33" s="18" t="s">
        <v>67</v>
      </c>
      <c r="B33" s="34" t="e">
        <f>B4/B$23*100</f>
        <v>#DIV/0!</v>
      </c>
      <c r="C33" s="34" t="e">
        <f aca="true" t="shared" si="6" ref="C33:L33">C4/C$23*100</f>
        <v>#DIV/0!</v>
      </c>
      <c r="D33" s="34">
        <f t="shared" si="6"/>
        <v>27.16502982301049</v>
      </c>
      <c r="E33" s="34">
        <f t="shared" si="6"/>
        <v>31.356364665984543</v>
      </c>
      <c r="F33" s="34">
        <f t="shared" si="6"/>
        <v>30.233635346851035</v>
      </c>
      <c r="G33" s="34">
        <f t="shared" si="6"/>
        <v>26.523259005034433</v>
      </c>
      <c r="H33" s="34">
        <f t="shared" si="6"/>
        <v>27.15911517566596</v>
      </c>
      <c r="I33" s="34">
        <f t="shared" si="6"/>
        <v>29.766524860409465</v>
      </c>
      <c r="J33" s="34">
        <f t="shared" si="6"/>
        <v>30.632123065662903</v>
      </c>
      <c r="K33" s="34">
        <f t="shared" si="6"/>
        <v>31.598292307058433</v>
      </c>
      <c r="L33" s="34">
        <f t="shared" si="6"/>
        <v>27.693485685079494</v>
      </c>
      <c r="M33" s="34">
        <f aca="true" t="shared" si="7" ref="M33:N51">M4/M$23*100</f>
        <v>24.945537171112765</v>
      </c>
      <c r="N33" s="34">
        <f t="shared" si="7"/>
        <v>29.242614446030107</v>
      </c>
      <c r="O33" s="34">
        <f aca="true" t="shared" si="8" ref="O33:P51">O4/O$23*100</f>
        <v>31.13974873386298</v>
      </c>
      <c r="P33" s="34">
        <f t="shared" si="8"/>
        <v>24.484376653611168</v>
      </c>
      <c r="Q33" s="34">
        <f aca="true" t="shared" si="9" ref="Q33:Q51">Q4/Q$23*100</f>
        <v>21.493353436211684</v>
      </c>
    </row>
    <row r="34" spans="1:17" ht="18" customHeight="1">
      <c r="A34" s="18" t="s">
        <v>68</v>
      </c>
      <c r="B34" s="34" t="e">
        <f aca="true" t="shared" si="10" ref="B34:L51">B5/B$23*100</f>
        <v>#DIV/0!</v>
      </c>
      <c r="C34" s="34" t="e">
        <f t="shared" si="10"/>
        <v>#DIV/0!</v>
      </c>
      <c r="D34" s="34">
        <f t="shared" si="10"/>
        <v>19.946181704289863</v>
      </c>
      <c r="E34" s="34">
        <f t="shared" si="10"/>
        <v>22.698539868852034</v>
      </c>
      <c r="F34" s="34">
        <f t="shared" si="10"/>
        <v>22.127377644536917</v>
      </c>
      <c r="G34" s="34">
        <f t="shared" si="10"/>
        <v>19.06227830299047</v>
      </c>
      <c r="H34" s="34">
        <f t="shared" si="10"/>
        <v>19.967297116739058</v>
      </c>
      <c r="I34" s="34">
        <f t="shared" si="10"/>
        <v>21.88287689444297</v>
      </c>
      <c r="J34" s="34">
        <f t="shared" si="10"/>
        <v>22.34483370800223</v>
      </c>
      <c r="K34" s="34">
        <f t="shared" si="10"/>
        <v>22.871377450301285</v>
      </c>
      <c r="L34" s="34">
        <f t="shared" si="10"/>
        <v>19.911611077123233</v>
      </c>
      <c r="M34" s="34">
        <f t="shared" si="7"/>
        <v>18.130339950698993</v>
      </c>
      <c r="N34" s="34">
        <f t="shared" si="7"/>
        <v>21.010770350153482</v>
      </c>
      <c r="O34" s="34">
        <f t="shared" si="8"/>
        <v>22.050411162508617</v>
      </c>
      <c r="P34" s="34">
        <f t="shared" si="8"/>
        <v>16.97333348013375</v>
      </c>
      <c r="Q34" s="34">
        <f t="shared" si="9"/>
        <v>14.977991559939257</v>
      </c>
    </row>
    <row r="35" spans="1:17" ht="18" customHeight="1">
      <c r="A35" s="18" t="s">
        <v>69</v>
      </c>
      <c r="B35" s="34" t="e">
        <f t="shared" si="10"/>
        <v>#DIV/0!</v>
      </c>
      <c r="C35" s="34" t="e">
        <f t="shared" si="10"/>
        <v>#DIV/0!</v>
      </c>
      <c r="D35" s="34">
        <f t="shared" si="10"/>
        <v>0.2294629467250276</v>
      </c>
      <c r="E35" s="34">
        <f t="shared" si="10"/>
        <v>0.29492203839198955</v>
      </c>
      <c r="F35" s="34">
        <f t="shared" si="10"/>
        <v>0.5288770889402948</v>
      </c>
      <c r="G35" s="34">
        <f t="shared" si="10"/>
        <v>0.45157831415257527</v>
      </c>
      <c r="H35" s="34">
        <f t="shared" si="10"/>
        <v>0.6032425665469634</v>
      </c>
      <c r="I35" s="34">
        <f t="shared" si="10"/>
        <v>0.6364796596649828</v>
      </c>
      <c r="J35" s="34">
        <f t="shared" si="10"/>
        <v>0.9653714450020912</v>
      </c>
      <c r="K35" s="34">
        <f t="shared" si="10"/>
        <v>1.282179971413094</v>
      </c>
      <c r="L35" s="34">
        <f t="shared" si="10"/>
        <v>1.0797658966475905</v>
      </c>
      <c r="M35" s="34">
        <f t="shared" si="7"/>
        <v>0.3676281899383923</v>
      </c>
      <c r="N35" s="34">
        <f t="shared" si="7"/>
        <v>0.4260466142669927</v>
      </c>
      <c r="O35" s="34">
        <f t="shared" si="8"/>
        <v>0.45384806011182377</v>
      </c>
      <c r="P35" s="34">
        <f t="shared" si="8"/>
        <v>0.6181795385538706</v>
      </c>
      <c r="Q35" s="34">
        <f t="shared" si="9"/>
        <v>0.6973398642162313</v>
      </c>
    </row>
    <row r="36" spans="1:17" ht="18" customHeight="1">
      <c r="A36" s="18" t="s">
        <v>70</v>
      </c>
      <c r="B36" s="34" t="e">
        <f t="shared" si="10"/>
        <v>#DIV/0!</v>
      </c>
      <c r="C36" s="34" t="e">
        <f t="shared" si="10"/>
        <v>#DIV/0!</v>
      </c>
      <c r="D36" s="34">
        <f t="shared" si="10"/>
        <v>11.865427961246523</v>
      </c>
      <c r="E36" s="34">
        <f t="shared" si="10"/>
        <v>13.22866593306177</v>
      </c>
      <c r="F36" s="34">
        <f t="shared" si="10"/>
        <v>12.567147214322155</v>
      </c>
      <c r="G36" s="34">
        <f t="shared" si="10"/>
        <v>10.874886787039273</v>
      </c>
      <c r="H36" s="34">
        <f t="shared" si="10"/>
        <v>11.487028558330344</v>
      </c>
      <c r="I36" s="34">
        <f t="shared" si="10"/>
        <v>13.18540281839936</v>
      </c>
      <c r="J36" s="34">
        <f t="shared" si="10"/>
        <v>14.661017226056044</v>
      </c>
      <c r="K36" s="34">
        <f t="shared" si="10"/>
        <v>14.858112108343766</v>
      </c>
      <c r="L36" s="34">
        <f t="shared" si="10"/>
        <v>13.794663945915389</v>
      </c>
      <c r="M36" s="34">
        <f t="shared" si="7"/>
        <v>12.242086428114199</v>
      </c>
      <c r="N36" s="34">
        <f t="shared" si="7"/>
        <v>14.59670258865215</v>
      </c>
      <c r="O36" s="34">
        <f t="shared" si="8"/>
        <v>16.83720307841363</v>
      </c>
      <c r="P36" s="34">
        <f t="shared" si="8"/>
        <v>13.401679411713818</v>
      </c>
      <c r="Q36" s="34">
        <f t="shared" si="9"/>
        <v>12.125137014318408</v>
      </c>
    </row>
    <row r="37" spans="1:17" ht="18" customHeight="1">
      <c r="A37" s="18" t="s">
        <v>71</v>
      </c>
      <c r="B37" s="34" t="e">
        <f t="shared" si="10"/>
        <v>#DIV/0!</v>
      </c>
      <c r="C37" s="34" t="e">
        <f t="shared" si="10"/>
        <v>#DIV/0!</v>
      </c>
      <c r="D37" s="34">
        <f t="shared" si="10"/>
        <v>11.53683391341614</v>
      </c>
      <c r="E37" s="34">
        <f t="shared" si="10"/>
        <v>13.204984652213364</v>
      </c>
      <c r="F37" s="34">
        <f t="shared" si="10"/>
        <v>12.496622190662341</v>
      </c>
      <c r="G37" s="34">
        <f t="shared" si="10"/>
        <v>10.720215471077038</v>
      </c>
      <c r="H37" s="34">
        <f t="shared" si="10"/>
        <v>11.474294172157146</v>
      </c>
      <c r="I37" s="34">
        <f t="shared" si="10"/>
        <v>13.153815474607816</v>
      </c>
      <c r="J37" s="34">
        <f t="shared" si="10"/>
        <v>14.620582392304476</v>
      </c>
      <c r="K37" s="34">
        <f t="shared" si="10"/>
        <v>14.813177186554032</v>
      </c>
      <c r="L37" s="34">
        <f t="shared" si="10"/>
        <v>13.711826555978037</v>
      </c>
      <c r="M37" s="34">
        <f t="shared" si="7"/>
        <v>12.219678864229163</v>
      </c>
      <c r="N37" s="34">
        <f t="shared" si="7"/>
        <v>14.547363205519348</v>
      </c>
      <c r="O37" s="34">
        <f t="shared" si="8"/>
        <v>16.79071272666918</v>
      </c>
      <c r="P37" s="34">
        <f t="shared" si="8"/>
        <v>13.387680943680996</v>
      </c>
      <c r="Q37" s="34">
        <f t="shared" si="9"/>
        <v>12.112310368248117</v>
      </c>
    </row>
    <row r="38" spans="1:17" ht="18" customHeight="1">
      <c r="A38" s="18" t="s">
        <v>72</v>
      </c>
      <c r="B38" s="34" t="e">
        <f t="shared" si="10"/>
        <v>#DIV/0!</v>
      </c>
      <c r="C38" s="34" t="e">
        <f t="shared" si="10"/>
        <v>#DIV/0!</v>
      </c>
      <c r="D38" s="34">
        <f t="shared" si="10"/>
        <v>0.3285940478303827</v>
      </c>
      <c r="E38" s="34">
        <f t="shared" si="10"/>
        <v>0.023681280848407628</v>
      </c>
      <c r="F38" s="34">
        <f t="shared" si="10"/>
        <v>0.07052502365981249</v>
      </c>
      <c r="G38" s="34">
        <f t="shared" si="10"/>
        <v>0.15467131596223463</v>
      </c>
      <c r="H38" s="34">
        <f t="shared" si="10"/>
        <v>0.012734386173199407</v>
      </c>
      <c r="I38" s="34">
        <f t="shared" si="10"/>
        <v>0.031587343791544806</v>
      </c>
      <c r="J38" s="34">
        <f t="shared" si="10"/>
        <v>0.04043483375156838</v>
      </c>
      <c r="K38" s="34">
        <f t="shared" si="10"/>
        <v>0.044934921789731665</v>
      </c>
      <c r="L38" s="34">
        <f t="shared" si="10"/>
        <v>0.08283738993735044</v>
      </c>
      <c r="M38" s="34">
        <f t="shared" si="7"/>
        <v>0.022407563885034783</v>
      </c>
      <c r="N38" s="34">
        <f t="shared" si="7"/>
        <v>0.04933938313280101</v>
      </c>
      <c r="O38" s="34">
        <f t="shared" si="8"/>
        <v>0.04649035174445067</v>
      </c>
      <c r="P38" s="34">
        <f t="shared" si="8"/>
        <v>0.013998468032824273</v>
      </c>
      <c r="Q38" s="34">
        <f t="shared" si="9"/>
        <v>0.012826646070292148</v>
      </c>
    </row>
    <row r="39" spans="1:17" ht="18" customHeight="1">
      <c r="A39" s="18" t="s">
        <v>73</v>
      </c>
      <c r="B39" s="34" t="e">
        <f t="shared" si="10"/>
        <v>#DIV/0!</v>
      </c>
      <c r="C39" s="34" t="e">
        <f t="shared" si="10"/>
        <v>#DIV/0!</v>
      </c>
      <c r="D39" s="34">
        <f t="shared" si="10"/>
        <v>10.47242230745644</v>
      </c>
      <c r="E39" s="34">
        <f t="shared" si="10"/>
        <v>12.489816405722118</v>
      </c>
      <c r="F39" s="34">
        <f t="shared" si="10"/>
        <v>12.77014901137731</v>
      </c>
      <c r="G39" s="34">
        <f t="shared" si="10"/>
        <v>11.295675670681444</v>
      </c>
      <c r="H39" s="34">
        <f t="shared" si="10"/>
        <v>10.851901047942025</v>
      </c>
      <c r="I39" s="34">
        <f t="shared" si="10"/>
        <v>11.52640255251263</v>
      </c>
      <c r="J39" s="34">
        <f t="shared" si="10"/>
        <v>11.074461086714066</v>
      </c>
      <c r="K39" s="34">
        <f t="shared" si="10"/>
        <v>10.98950569097328</v>
      </c>
      <c r="L39" s="34">
        <f t="shared" si="10"/>
        <v>9.096866747721306</v>
      </c>
      <c r="M39" s="34">
        <f t="shared" si="7"/>
        <v>8.832183726299252</v>
      </c>
      <c r="N39" s="34">
        <f t="shared" si="7"/>
        <v>9.642076084659719</v>
      </c>
      <c r="O39" s="34">
        <f t="shared" si="8"/>
        <v>11.400301455041763</v>
      </c>
      <c r="P39" s="34">
        <f t="shared" si="8"/>
        <v>8.648289501800589</v>
      </c>
      <c r="Q39" s="34">
        <f t="shared" si="9"/>
        <v>7.400528083441693</v>
      </c>
    </row>
    <row r="40" spans="1:17" ht="18" customHeight="1">
      <c r="A40" s="18" t="s">
        <v>74</v>
      </c>
      <c r="B40" s="34" t="e">
        <f t="shared" si="10"/>
        <v>#DIV/0!</v>
      </c>
      <c r="C40" s="34" t="e">
        <f t="shared" si="10"/>
        <v>#DIV/0!</v>
      </c>
      <c r="D40" s="34">
        <f t="shared" si="10"/>
        <v>2.3100206391131817</v>
      </c>
      <c r="E40" s="34">
        <f t="shared" si="10"/>
        <v>2.6009511123123352</v>
      </c>
      <c r="F40" s="34">
        <f t="shared" si="10"/>
        <v>2.25425603976545</v>
      </c>
      <c r="G40" s="34">
        <f t="shared" si="10"/>
        <v>1.7974484976231209</v>
      </c>
      <c r="H40" s="34">
        <f t="shared" si="10"/>
        <v>2.247178353894469</v>
      </c>
      <c r="I40" s="34">
        <f t="shared" si="10"/>
        <v>1.5190640787024727</v>
      </c>
      <c r="J40" s="34">
        <f t="shared" si="10"/>
        <v>2.340291936776802</v>
      </c>
      <c r="K40" s="34">
        <f t="shared" si="10"/>
        <v>1.629879483157147</v>
      </c>
      <c r="L40" s="34">
        <f t="shared" si="10"/>
        <v>1.3532769048485647</v>
      </c>
      <c r="M40" s="34">
        <f t="shared" si="7"/>
        <v>1.2702205878338284</v>
      </c>
      <c r="N40" s="34">
        <f t="shared" si="7"/>
        <v>1.607667589958499</v>
      </c>
      <c r="O40" s="34">
        <f t="shared" si="8"/>
        <v>1.6013758157707103</v>
      </c>
      <c r="P40" s="34">
        <f t="shared" si="8"/>
        <v>0.9956438475160135</v>
      </c>
      <c r="Q40" s="34">
        <f t="shared" si="9"/>
        <v>1.1902617039954682</v>
      </c>
    </row>
    <row r="41" spans="1:17" ht="18" customHeight="1">
      <c r="A41" s="18" t="s">
        <v>75</v>
      </c>
      <c r="B41" s="34" t="e">
        <f t="shared" si="10"/>
        <v>#DIV/0!</v>
      </c>
      <c r="C41" s="34" t="e">
        <f t="shared" si="10"/>
        <v>#DIV/0!</v>
      </c>
      <c r="D41" s="34">
        <f t="shared" si="10"/>
        <v>6.628006433808696</v>
      </c>
      <c r="E41" s="34">
        <f t="shared" si="10"/>
        <v>6.795562333893191</v>
      </c>
      <c r="F41" s="34">
        <f t="shared" si="10"/>
        <v>7.156169303680509</v>
      </c>
      <c r="G41" s="34">
        <f t="shared" si="10"/>
        <v>6.020070313770018</v>
      </c>
      <c r="H41" s="34">
        <f t="shared" si="10"/>
        <v>6.390604765795047</v>
      </c>
      <c r="I41" s="34">
        <f t="shared" si="10"/>
        <v>6.83671895772401</v>
      </c>
      <c r="J41" s="34">
        <f t="shared" si="10"/>
        <v>8.732535419280635</v>
      </c>
      <c r="K41" s="34">
        <f t="shared" si="10"/>
        <v>9.735226849459163</v>
      </c>
      <c r="L41" s="34">
        <f t="shared" si="10"/>
        <v>11.198342187391098</v>
      </c>
      <c r="M41" s="34">
        <f t="shared" si="7"/>
        <v>9.02048588596472</v>
      </c>
      <c r="N41" s="34">
        <f t="shared" si="7"/>
        <v>11.091680692999741</v>
      </c>
      <c r="O41" s="34">
        <f t="shared" si="8"/>
        <v>12.550987912795703</v>
      </c>
      <c r="P41" s="34">
        <f t="shared" si="8"/>
        <v>10.495997404329009</v>
      </c>
      <c r="Q41" s="34">
        <f t="shared" si="9"/>
        <v>11.990446594887082</v>
      </c>
    </row>
    <row r="42" spans="1:17" ht="18" customHeight="1">
      <c r="A42" s="18" t="s">
        <v>76</v>
      </c>
      <c r="B42" s="34" t="e">
        <f t="shared" si="10"/>
        <v>#DIV/0!</v>
      </c>
      <c r="C42" s="34" t="e">
        <f t="shared" si="10"/>
        <v>#DIV/0!</v>
      </c>
      <c r="D42" s="34">
        <f t="shared" si="10"/>
        <v>0.9760692680436835</v>
      </c>
      <c r="E42" s="34">
        <f t="shared" si="10"/>
        <v>1.047220988822178</v>
      </c>
      <c r="F42" s="34">
        <f t="shared" si="10"/>
        <v>1.3293118720758472</v>
      </c>
      <c r="G42" s="34">
        <f t="shared" si="10"/>
        <v>1.0248909946783977</v>
      </c>
      <c r="H42" s="34">
        <f t="shared" si="10"/>
        <v>1.0454441264113128</v>
      </c>
      <c r="I42" s="34">
        <f t="shared" si="10"/>
        <v>1.182318532305238</v>
      </c>
      <c r="J42" s="34">
        <f t="shared" si="10"/>
        <v>1.2546506866025373</v>
      </c>
      <c r="K42" s="34">
        <f t="shared" si="10"/>
        <v>1.3841338524215498</v>
      </c>
      <c r="L42" s="34">
        <f t="shared" si="10"/>
        <v>1.2098905375161657</v>
      </c>
      <c r="M42" s="34">
        <f t="shared" si="7"/>
        <v>1.0888634625888687</v>
      </c>
      <c r="N42" s="34">
        <f t="shared" si="7"/>
        <v>1.3270888827127916</v>
      </c>
      <c r="O42" s="34">
        <f t="shared" si="8"/>
        <v>1.5743545551212181</v>
      </c>
      <c r="P42" s="34">
        <f t="shared" si="8"/>
        <v>1.2484925806995955</v>
      </c>
      <c r="Q42" s="34">
        <f t="shared" si="9"/>
        <v>1.0942852080267151</v>
      </c>
    </row>
    <row r="43" spans="1:17" ht="18" customHeight="1">
      <c r="A43" s="18" t="s">
        <v>77</v>
      </c>
      <c r="B43" s="34" t="e">
        <f t="shared" si="10"/>
        <v>#DIV/0!</v>
      </c>
      <c r="C43" s="34" t="e">
        <f t="shared" si="10"/>
        <v>#DIV/0!</v>
      </c>
      <c r="D43" s="34">
        <f t="shared" si="10"/>
        <v>7.625175055901334</v>
      </c>
      <c r="E43" s="34">
        <f t="shared" si="10"/>
        <v>6.881020869128748</v>
      </c>
      <c r="F43" s="34">
        <f t="shared" si="10"/>
        <v>5.347299388419597</v>
      </c>
      <c r="G43" s="34">
        <f t="shared" si="10"/>
        <v>5.732952007193689</v>
      </c>
      <c r="H43" s="34">
        <f t="shared" si="10"/>
        <v>4.546224842240547</v>
      </c>
      <c r="I43" s="34">
        <f t="shared" si="10"/>
        <v>4.460276522201542</v>
      </c>
      <c r="J43" s="34">
        <f t="shared" si="10"/>
        <v>3.550015030322041</v>
      </c>
      <c r="K43" s="34">
        <f t="shared" si="10"/>
        <v>5.303095034456097</v>
      </c>
      <c r="L43" s="34">
        <f t="shared" si="10"/>
        <v>2.5598520107487746</v>
      </c>
      <c r="M43" s="34">
        <f t="shared" si="7"/>
        <v>9.840174665431704</v>
      </c>
      <c r="N43" s="34">
        <f t="shared" si="7"/>
        <v>10.421903771548246</v>
      </c>
      <c r="O43" s="34">
        <f t="shared" si="8"/>
        <v>4.655840741686224</v>
      </c>
      <c r="P43" s="34">
        <f t="shared" si="8"/>
        <v>4.180171743002507</v>
      </c>
      <c r="Q43" s="34">
        <f t="shared" si="9"/>
        <v>3.3973382263194694</v>
      </c>
    </row>
    <row r="44" spans="1:17" ht="18" customHeight="1">
      <c r="A44" s="18" t="s">
        <v>78</v>
      </c>
      <c r="B44" s="34" t="e">
        <f t="shared" si="10"/>
        <v>#DIV/0!</v>
      </c>
      <c r="C44" s="34" t="e">
        <f t="shared" si="10"/>
        <v>#DIV/0!</v>
      </c>
      <c r="D44" s="34">
        <f t="shared" si="10"/>
        <v>1.942993490281446</v>
      </c>
      <c r="E44" s="34">
        <f t="shared" si="10"/>
        <v>4.238177056185126</v>
      </c>
      <c r="F44" s="34">
        <f t="shared" si="10"/>
        <v>4.609997830931403</v>
      </c>
      <c r="G44" s="34">
        <f t="shared" si="10"/>
        <v>0.41631904742046755</v>
      </c>
      <c r="H44" s="34">
        <f t="shared" si="10"/>
        <v>2.888746524981927</v>
      </c>
      <c r="I44" s="34">
        <f t="shared" si="10"/>
        <v>0.055091730922626966</v>
      </c>
      <c r="J44" s="34">
        <f t="shared" si="10"/>
        <v>0.22044472326780987</v>
      </c>
      <c r="K44" s="34">
        <f t="shared" si="10"/>
        <v>0.0006083497103840594</v>
      </c>
      <c r="L44" s="34">
        <f t="shared" si="10"/>
        <v>2.4456753219598704</v>
      </c>
      <c r="M44" s="34">
        <f t="shared" si="7"/>
        <v>5.516322905662627</v>
      </c>
      <c r="N44" s="34">
        <f t="shared" si="7"/>
        <v>1.6782416443130115</v>
      </c>
      <c r="O44" s="34">
        <f t="shared" si="8"/>
        <v>1.8460890817164848</v>
      </c>
      <c r="P44" s="34">
        <f t="shared" si="8"/>
        <v>12.02621196287058</v>
      </c>
      <c r="Q44" s="34">
        <f t="shared" si="9"/>
        <v>1.3675587106221434</v>
      </c>
    </row>
    <row r="45" spans="1:17" ht="18" customHeight="1">
      <c r="A45" s="18" t="s">
        <v>79</v>
      </c>
      <c r="B45" s="34" t="e">
        <f t="shared" si="10"/>
        <v>#DIV/0!</v>
      </c>
      <c r="C45" s="34" t="e">
        <f t="shared" si="10"/>
        <v>#DIV/0!</v>
      </c>
      <c r="D45" s="34">
        <f t="shared" si="10"/>
        <v>0.672728696376709</v>
      </c>
      <c r="E45" s="34">
        <f t="shared" si="10"/>
        <v>0.75870190544219</v>
      </c>
      <c r="F45" s="34">
        <f t="shared" si="10"/>
        <v>0.7579622388180879</v>
      </c>
      <c r="G45" s="34">
        <f t="shared" si="10"/>
        <v>0.7066836037667484</v>
      </c>
      <c r="H45" s="34">
        <f t="shared" si="10"/>
        <v>1.2035709177965985</v>
      </c>
      <c r="I45" s="34">
        <f t="shared" si="10"/>
        <v>1.244403084286094</v>
      </c>
      <c r="J45" s="34">
        <f t="shared" si="10"/>
        <v>0.7482486407360937</v>
      </c>
      <c r="K45" s="34">
        <f t="shared" si="10"/>
        <v>0.7499292793461678</v>
      </c>
      <c r="L45" s="34">
        <f t="shared" si="10"/>
        <v>0.5953256770256561</v>
      </c>
      <c r="M45" s="34">
        <f t="shared" si="7"/>
        <v>0.5372573796996645</v>
      </c>
      <c r="N45" s="34">
        <f t="shared" si="7"/>
        <v>0.6588993570266464</v>
      </c>
      <c r="O45" s="34">
        <f t="shared" si="8"/>
        <v>0.6960630798551476</v>
      </c>
      <c r="P45" s="34">
        <f t="shared" si="8"/>
        <v>0.5608374993568119</v>
      </c>
      <c r="Q45" s="34">
        <f t="shared" si="9"/>
        <v>0.5998530998047074</v>
      </c>
    </row>
    <row r="46" spans="1:17" ht="18" customHeight="1">
      <c r="A46" s="18" t="s">
        <v>87</v>
      </c>
      <c r="B46" s="34" t="e">
        <f t="shared" si="10"/>
        <v>#DIV/0!</v>
      </c>
      <c r="C46" s="34" t="e">
        <f t="shared" si="10"/>
        <v>#DIV/0!</v>
      </c>
      <c r="D46" s="34">
        <f t="shared" si="10"/>
        <v>0</v>
      </c>
      <c r="E46" s="34">
        <f t="shared" si="10"/>
        <v>0</v>
      </c>
      <c r="F46" s="34">
        <f t="shared" si="10"/>
        <v>0</v>
      </c>
      <c r="G46" s="34">
        <f t="shared" si="10"/>
        <v>0</v>
      </c>
      <c r="H46" s="34">
        <f t="shared" si="10"/>
        <v>0</v>
      </c>
      <c r="I46" s="34">
        <f t="shared" si="10"/>
        <v>0</v>
      </c>
      <c r="J46" s="34">
        <f t="shared" si="10"/>
        <v>0</v>
      </c>
      <c r="K46" s="34">
        <f t="shared" si="10"/>
        <v>0</v>
      </c>
      <c r="L46" s="34">
        <f t="shared" si="10"/>
        <v>0</v>
      </c>
      <c r="M46" s="34">
        <f t="shared" si="7"/>
        <v>0</v>
      </c>
      <c r="N46" s="34">
        <f t="shared" si="7"/>
        <v>0</v>
      </c>
      <c r="O46" s="34">
        <f t="shared" si="8"/>
        <v>0</v>
      </c>
      <c r="P46" s="34">
        <f t="shared" si="8"/>
        <v>0</v>
      </c>
      <c r="Q46" s="34">
        <f t="shared" si="9"/>
        <v>0</v>
      </c>
    </row>
    <row r="47" spans="1:17" ht="18" customHeight="1">
      <c r="A47" s="18" t="s">
        <v>80</v>
      </c>
      <c r="B47" s="34" t="e">
        <f t="shared" si="10"/>
        <v>#DIV/0!</v>
      </c>
      <c r="C47" s="34" t="e">
        <f t="shared" si="10"/>
        <v>#DIV/0!</v>
      </c>
      <c r="D47" s="34">
        <f t="shared" si="10"/>
        <v>23.024774706118276</v>
      </c>
      <c r="E47" s="34">
        <f t="shared" si="10"/>
        <v>15.300231021190886</v>
      </c>
      <c r="F47" s="34">
        <f t="shared" si="10"/>
        <v>21.876965339737943</v>
      </c>
      <c r="G47" s="34">
        <f t="shared" si="10"/>
        <v>28.16790902310106</v>
      </c>
      <c r="H47" s="34">
        <f t="shared" si="10"/>
        <v>21.061254356629426</v>
      </c>
      <c r="I47" s="34">
        <f t="shared" si="10"/>
        <v>26.57936718957724</v>
      </c>
      <c r="J47" s="34">
        <f t="shared" si="10"/>
        <v>22.90898813258051</v>
      </c>
      <c r="K47" s="34">
        <f t="shared" si="10"/>
        <v>17.33697126460143</v>
      </c>
      <c r="L47" s="34">
        <f t="shared" si="10"/>
        <v>20.271589509877565</v>
      </c>
      <c r="M47" s="34">
        <f t="shared" si="7"/>
        <v>26.421007549776572</v>
      </c>
      <c r="N47" s="34">
        <f t="shared" si="7"/>
        <v>19.343510361790916</v>
      </c>
      <c r="O47" s="34">
        <f t="shared" si="8"/>
        <v>14.75113878389395</v>
      </c>
      <c r="P47" s="34">
        <f t="shared" si="8"/>
        <v>24.588612437245633</v>
      </c>
      <c r="Q47" s="34">
        <f t="shared" si="9"/>
        <v>39.682877661236574</v>
      </c>
    </row>
    <row r="48" spans="1:17" ht="18" customHeight="1">
      <c r="A48" s="18" t="s">
        <v>81</v>
      </c>
      <c r="B48" s="34" t="e">
        <f t="shared" si="10"/>
        <v>#DIV/0!</v>
      </c>
      <c r="C48" s="34" t="e">
        <f t="shared" si="10"/>
        <v>#DIV/0!</v>
      </c>
      <c r="D48" s="34">
        <f t="shared" si="10"/>
        <v>7.845313642196795</v>
      </c>
      <c r="E48" s="34">
        <f t="shared" si="10"/>
        <v>6.205493027535924</v>
      </c>
      <c r="F48" s="34">
        <f t="shared" si="10"/>
        <v>3.278080652998707</v>
      </c>
      <c r="G48" s="34">
        <f t="shared" si="10"/>
        <v>6.682754747577861</v>
      </c>
      <c r="H48" s="34">
        <f t="shared" si="10"/>
        <v>9.345129293202385</v>
      </c>
      <c r="I48" s="34">
        <f t="shared" si="10"/>
        <v>7.867747939377826</v>
      </c>
      <c r="J48" s="34">
        <f t="shared" si="10"/>
        <v>4.896862583647009</v>
      </c>
      <c r="K48" s="34">
        <f t="shared" si="10"/>
        <v>3.8325202186408855</v>
      </c>
      <c r="L48" s="34">
        <f t="shared" si="10"/>
        <v>5.387164972005173</v>
      </c>
      <c r="M48" s="34">
        <f t="shared" si="7"/>
        <v>13.690104265059205</v>
      </c>
      <c r="N48" s="34">
        <f t="shared" si="7"/>
        <v>7.123685714374936</v>
      </c>
      <c r="O48" s="34">
        <f t="shared" si="8"/>
        <v>0.09148749886214935</v>
      </c>
      <c r="P48" s="34">
        <f t="shared" si="8"/>
        <v>0.6315039230538141</v>
      </c>
      <c r="Q48" s="34">
        <f t="shared" si="9"/>
        <v>8.739434236424229</v>
      </c>
    </row>
    <row r="49" spans="1:17" ht="18" customHeight="1">
      <c r="A49" s="18" t="s">
        <v>82</v>
      </c>
      <c r="B49" s="34" t="e">
        <f t="shared" si="10"/>
        <v>#DIV/0!</v>
      </c>
      <c r="C49" s="34" t="e">
        <f t="shared" si="10"/>
        <v>#DIV/0!</v>
      </c>
      <c r="D49" s="34">
        <f t="shared" si="10"/>
        <v>14.178347520108641</v>
      </c>
      <c r="E49" s="34">
        <f t="shared" si="10"/>
        <v>8.103277412047852</v>
      </c>
      <c r="F49" s="34">
        <f t="shared" si="10"/>
        <v>16.97817238400027</v>
      </c>
      <c r="G49" s="34">
        <f t="shared" si="10"/>
        <v>19.932198327881714</v>
      </c>
      <c r="H49" s="34">
        <f t="shared" si="10"/>
        <v>9.86599017689042</v>
      </c>
      <c r="I49" s="34">
        <f t="shared" si="10"/>
        <v>16.30826907737304</v>
      </c>
      <c r="J49" s="34">
        <f t="shared" si="10"/>
        <v>15.815356850341558</v>
      </c>
      <c r="K49" s="34">
        <f t="shared" si="10"/>
        <v>11.409349947916969</v>
      </c>
      <c r="L49" s="34">
        <f t="shared" si="10"/>
        <v>12.73904987957965</v>
      </c>
      <c r="M49" s="34">
        <f t="shared" si="7"/>
        <v>11.610131975309747</v>
      </c>
      <c r="N49" s="34">
        <f t="shared" si="7"/>
        <v>10.899371599459972</v>
      </c>
      <c r="O49" s="34">
        <f t="shared" si="8"/>
        <v>13.988570667201158</v>
      </c>
      <c r="P49" s="34">
        <f t="shared" si="8"/>
        <v>23.557376979193513</v>
      </c>
      <c r="Q49" s="34">
        <f t="shared" si="9"/>
        <v>30.294623593243443</v>
      </c>
    </row>
    <row r="50" spans="1:17" ht="18" customHeight="1">
      <c r="A50" s="18" t="s">
        <v>83</v>
      </c>
      <c r="B50" s="34" t="e">
        <f t="shared" si="10"/>
        <v>#DIV/0!</v>
      </c>
      <c r="C50" s="34" t="e">
        <f t="shared" si="10"/>
        <v>#DIV/0!</v>
      </c>
      <c r="D50" s="34">
        <f t="shared" si="10"/>
        <v>8.063957939961877</v>
      </c>
      <c r="E50" s="34">
        <f t="shared" si="10"/>
        <v>6.055586658687105</v>
      </c>
      <c r="F50" s="34">
        <f t="shared" si="10"/>
        <v>1.897541197156218</v>
      </c>
      <c r="G50" s="34">
        <f t="shared" si="10"/>
        <v>8.013217730217166</v>
      </c>
      <c r="H50" s="34">
        <f t="shared" si="10"/>
        <v>11.561132890176694</v>
      </c>
      <c r="I50" s="34">
        <f t="shared" si="10"/>
        <v>4.190268545599574</v>
      </c>
      <c r="J50" s="34">
        <f t="shared" si="10"/>
        <v>4.166503293601004</v>
      </c>
      <c r="K50" s="34">
        <f t="shared" si="10"/>
        <v>6.516199661481038</v>
      </c>
      <c r="L50" s="34">
        <f t="shared" si="10"/>
        <v>9.911156112784692</v>
      </c>
      <c r="M50" s="34">
        <f t="shared" si="7"/>
        <v>1.0070955101662855</v>
      </c>
      <c r="N50" s="34">
        <f t="shared" si="7"/>
        <v>1.2906568487539725</v>
      </c>
      <c r="O50" s="34">
        <f t="shared" si="8"/>
        <v>4.067403256851584</v>
      </c>
      <c r="P50" s="34">
        <f t="shared" si="8"/>
        <v>0</v>
      </c>
      <c r="Q50" s="34">
        <f t="shared" si="9"/>
        <v>0.05530560494653331</v>
      </c>
    </row>
    <row r="51" spans="1:17" ht="18" customHeight="1">
      <c r="A51" s="18" t="s">
        <v>84</v>
      </c>
      <c r="B51" s="34" t="e">
        <f t="shared" si="10"/>
        <v>#DIV/0!</v>
      </c>
      <c r="C51" s="34" t="e">
        <f t="shared" si="10"/>
        <v>#DIV/0!</v>
      </c>
      <c r="D51" s="34">
        <f t="shared" si="10"/>
        <v>0</v>
      </c>
      <c r="E51" s="34">
        <f t="shared" si="10"/>
        <v>0</v>
      </c>
      <c r="F51" s="34">
        <f t="shared" si="10"/>
        <v>0</v>
      </c>
      <c r="G51" s="34">
        <f t="shared" si="10"/>
        <v>0</v>
      </c>
      <c r="H51" s="34">
        <f t="shared" si="10"/>
        <v>0</v>
      </c>
      <c r="I51" s="34">
        <f t="shared" si="10"/>
        <v>0</v>
      </c>
      <c r="J51" s="34">
        <f t="shared" si="10"/>
        <v>0</v>
      </c>
      <c r="K51" s="34">
        <f t="shared" si="10"/>
        <v>0</v>
      </c>
      <c r="L51" s="34">
        <f t="shared" si="10"/>
        <v>0</v>
      </c>
      <c r="M51" s="34">
        <f t="shared" si="7"/>
        <v>0</v>
      </c>
      <c r="N51" s="34">
        <f t="shared" si="7"/>
        <v>0</v>
      </c>
      <c r="O51" s="34">
        <f t="shared" si="8"/>
        <v>0</v>
      </c>
      <c r="P51" s="34">
        <f t="shared" si="8"/>
        <v>0</v>
      </c>
      <c r="Q51" s="34">
        <f t="shared" si="9"/>
        <v>0</v>
      </c>
    </row>
    <row r="52" spans="1:17" ht="18" customHeight="1">
      <c r="A52" s="18" t="s">
        <v>66</v>
      </c>
      <c r="B52" s="34" t="e">
        <f aca="true" t="shared" si="11" ref="B52:L52">SUM(B33:B51)-B34-B37-B38-B42-B48-B49</f>
        <v>#DIV/0!</v>
      </c>
      <c r="C52" s="25" t="e">
        <f t="shared" si="11"/>
        <v>#DIV/0!</v>
      </c>
      <c r="D52" s="25">
        <f t="shared" si="11"/>
        <v>100</v>
      </c>
      <c r="E52" s="25">
        <f t="shared" si="11"/>
        <v>100</v>
      </c>
      <c r="F52" s="25">
        <f t="shared" si="11"/>
        <v>100</v>
      </c>
      <c r="G52" s="25">
        <f t="shared" si="11"/>
        <v>100</v>
      </c>
      <c r="H52" s="25">
        <f t="shared" si="11"/>
        <v>99.99999999999997</v>
      </c>
      <c r="I52" s="25">
        <f t="shared" si="11"/>
        <v>100.00000000000001</v>
      </c>
      <c r="J52" s="26">
        <f t="shared" si="11"/>
        <v>100.00000000000006</v>
      </c>
      <c r="K52" s="35">
        <f t="shared" si="11"/>
        <v>100.00000000000004</v>
      </c>
      <c r="L52" s="36">
        <f t="shared" si="11"/>
        <v>99.99999999999997</v>
      </c>
      <c r="M52" s="36">
        <f>SUM(M33:M51)-M34-M37-M38-M42-M48-M49</f>
        <v>100.00000000000004</v>
      </c>
      <c r="N52" s="36">
        <f>SUM(N33:N51)-N34-N37-N38-N42-N48-N49</f>
        <v>100.00000000000001</v>
      </c>
      <c r="O52" s="36">
        <f>SUM(O33:O51)-O34-O37-O38-O42-O48-O49</f>
        <v>99.99999999999996</v>
      </c>
      <c r="P52" s="36">
        <f>SUM(P33:P51)-P34-P37-P38-P42-P48-P49</f>
        <v>99.99999999999997</v>
      </c>
      <c r="Q52" s="36">
        <f>SUM(Q33:Q51)-Q34-Q37-Q38-Q42-Q48-Q49</f>
        <v>100.00000000000003</v>
      </c>
    </row>
    <row r="53" spans="1:17" ht="18" customHeight="1">
      <c r="A53" s="18" t="s">
        <v>85</v>
      </c>
      <c r="B53" s="34" t="e">
        <f aca="true" t="shared" si="12" ref="B53:G53">SUM(B33:B36)-B34</f>
        <v>#DIV/0!</v>
      </c>
      <c r="C53" s="25" t="e">
        <f t="shared" si="12"/>
        <v>#DIV/0!</v>
      </c>
      <c r="D53" s="25">
        <f t="shared" si="12"/>
        <v>39.259920730982046</v>
      </c>
      <c r="E53" s="25">
        <f t="shared" si="12"/>
        <v>44.87995263743829</v>
      </c>
      <c r="F53" s="25">
        <f t="shared" si="12"/>
        <v>43.329659650113484</v>
      </c>
      <c r="G53" s="25">
        <f t="shared" si="12"/>
        <v>37.84972410622628</v>
      </c>
      <c r="H53" s="25">
        <f aca="true" t="shared" si="13" ref="H53:M53">SUM(H33:H36)-H34</f>
        <v>39.249386300543264</v>
      </c>
      <c r="I53" s="25">
        <f t="shared" si="13"/>
        <v>43.588407338473814</v>
      </c>
      <c r="J53" s="26">
        <f t="shared" si="13"/>
        <v>46.25851173672105</v>
      </c>
      <c r="K53" s="35">
        <f t="shared" si="13"/>
        <v>47.73858438681529</v>
      </c>
      <c r="L53" s="36">
        <f t="shared" si="13"/>
        <v>42.56791552764248</v>
      </c>
      <c r="M53" s="36">
        <f t="shared" si="13"/>
        <v>37.555251789165354</v>
      </c>
      <c r="N53" s="36">
        <f>SUM(N33:N36)-N34</f>
        <v>44.26536364894926</v>
      </c>
      <c r="O53" s="36">
        <f>SUM(O33:O36)-O34</f>
        <v>48.43079987238844</v>
      </c>
      <c r="P53" s="36">
        <f>SUM(P33:P36)-P34</f>
        <v>38.504235603878854</v>
      </c>
      <c r="Q53" s="36">
        <f>SUM(Q33:Q36)-Q34</f>
        <v>34.31583031474632</v>
      </c>
    </row>
    <row r="54" spans="1:17" ht="18" customHeight="1">
      <c r="A54" s="18" t="s">
        <v>86</v>
      </c>
      <c r="B54" s="34" t="e">
        <f aca="true" t="shared" si="14" ref="B54:L54">+B47+B50+B51</f>
        <v>#DIV/0!</v>
      </c>
      <c r="C54" s="25" t="e">
        <f t="shared" si="14"/>
        <v>#DIV/0!</v>
      </c>
      <c r="D54" s="25">
        <f t="shared" si="14"/>
        <v>31.088732646080153</v>
      </c>
      <c r="E54" s="25">
        <f t="shared" si="14"/>
        <v>21.35581767987799</v>
      </c>
      <c r="F54" s="25">
        <f t="shared" si="14"/>
        <v>23.77450653689416</v>
      </c>
      <c r="G54" s="25">
        <f t="shared" si="14"/>
        <v>36.181126753318225</v>
      </c>
      <c r="H54" s="25">
        <f t="shared" si="14"/>
        <v>32.62238724680612</v>
      </c>
      <c r="I54" s="25">
        <f t="shared" si="14"/>
        <v>30.769635735176813</v>
      </c>
      <c r="J54" s="26">
        <f t="shared" si="14"/>
        <v>27.075491426181514</v>
      </c>
      <c r="K54" s="35">
        <f t="shared" si="14"/>
        <v>23.85317092608247</v>
      </c>
      <c r="L54" s="36">
        <f t="shared" si="14"/>
        <v>30.182745622662257</v>
      </c>
      <c r="M54" s="36">
        <f>+M47+M50+M51</f>
        <v>27.428103059942856</v>
      </c>
      <c r="N54" s="36">
        <f>+N47+N50+N51</f>
        <v>20.634167210544888</v>
      </c>
      <c r="O54" s="36">
        <f>+O47+O50+O51</f>
        <v>18.818542040745534</v>
      </c>
      <c r="P54" s="36">
        <f>+P47+P50+P51</f>
        <v>24.588612437245633</v>
      </c>
      <c r="Q54" s="36">
        <f>+Q47+Q50+Q51</f>
        <v>39.73818326618311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300" verticalDpi="3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1"/>
  <sheetViews>
    <sheetView view="pageBreakPreview" zoomScaleSheetLayoutView="100" zoomScalePageLayoutView="0" workbookViewId="0" topLeftCell="A1">
      <pane xSplit="1" ySplit="3" topLeftCell="O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" sqref="P1"/>
    </sheetView>
  </sheetViews>
  <sheetFormatPr defaultColWidth="9.00390625" defaultRowHeight="13.5"/>
  <cols>
    <col min="1" max="1" width="24.75390625" style="21" customWidth="1"/>
    <col min="2" max="9" width="8.625" style="21" customWidth="1"/>
    <col min="10" max="11" width="8.625" style="24" customWidth="1"/>
    <col min="12" max="13" width="8.625" style="21" customWidth="1"/>
    <col min="14" max="16384" width="9.00390625" style="21" customWidth="1"/>
  </cols>
  <sheetData>
    <row r="1" spans="1:16" ht="15" customHeight="1">
      <c r="A1" s="37" t="s">
        <v>108</v>
      </c>
      <c r="L1" s="38" t="str">
        <f>'財政指標'!$M$1</f>
        <v>栗山村</v>
      </c>
      <c r="P1" s="38" t="str">
        <f>'財政指標'!$M$1</f>
        <v>栗山村</v>
      </c>
    </row>
    <row r="2" spans="13:17" ht="15" customHeight="1">
      <c r="M2" s="21" t="s">
        <v>177</v>
      </c>
      <c r="Q2" s="21" t="s">
        <v>177</v>
      </c>
    </row>
    <row r="3" spans="1:17" ht="18" customHeight="1">
      <c r="A3" s="20"/>
      <c r="B3" s="20" t="s">
        <v>10</v>
      </c>
      <c r="C3" s="20" t="s">
        <v>92</v>
      </c>
      <c r="D3" s="20" t="s">
        <v>93</v>
      </c>
      <c r="E3" s="20" t="s">
        <v>94</v>
      </c>
      <c r="F3" s="20" t="s">
        <v>95</v>
      </c>
      <c r="G3" s="20" t="s">
        <v>96</v>
      </c>
      <c r="H3" s="20" t="s">
        <v>97</v>
      </c>
      <c r="I3" s="20" t="s">
        <v>98</v>
      </c>
      <c r="J3" s="16" t="s">
        <v>173</v>
      </c>
      <c r="K3" s="16" t="s">
        <v>174</v>
      </c>
      <c r="L3" s="66" t="s">
        <v>90</v>
      </c>
      <c r="M3" s="66" t="s">
        <v>182</v>
      </c>
      <c r="N3" s="66" t="s">
        <v>190</v>
      </c>
      <c r="O3" s="72" t="s">
        <v>191</v>
      </c>
      <c r="P3" s="72" t="s">
        <v>192</v>
      </c>
      <c r="Q3" s="72" t="s">
        <v>195</v>
      </c>
    </row>
    <row r="4" spans="1:17" ht="18" customHeight="1">
      <c r="A4" s="23" t="s">
        <v>100</v>
      </c>
      <c r="B4" s="18"/>
      <c r="C4" s="20"/>
      <c r="D4" s="20">
        <v>70476</v>
      </c>
      <c r="E4" s="20">
        <v>75598</v>
      </c>
      <c r="F4" s="20">
        <v>79265</v>
      </c>
      <c r="G4" s="20">
        <v>78523</v>
      </c>
      <c r="H4" s="20">
        <v>77152</v>
      </c>
      <c r="I4" s="20">
        <v>75441</v>
      </c>
      <c r="J4" s="22">
        <v>76287</v>
      </c>
      <c r="K4" s="15">
        <v>78950</v>
      </c>
      <c r="L4" s="67">
        <v>87359</v>
      </c>
      <c r="M4" s="67">
        <v>84772</v>
      </c>
      <c r="N4" s="67">
        <v>76436</v>
      </c>
      <c r="O4" s="67">
        <v>79753</v>
      </c>
      <c r="P4" s="67">
        <v>73938</v>
      </c>
      <c r="Q4" s="67">
        <v>69181</v>
      </c>
    </row>
    <row r="5" spans="1:17" ht="18" customHeight="1">
      <c r="A5" s="23" t="s">
        <v>99</v>
      </c>
      <c r="B5" s="18"/>
      <c r="C5" s="20"/>
      <c r="D5" s="20">
        <v>791227</v>
      </c>
      <c r="E5" s="20">
        <v>809671</v>
      </c>
      <c r="F5" s="20">
        <v>803982</v>
      </c>
      <c r="G5" s="20">
        <v>830694</v>
      </c>
      <c r="H5" s="20">
        <v>964979</v>
      </c>
      <c r="I5" s="20">
        <v>821186</v>
      </c>
      <c r="J5" s="22">
        <v>784279</v>
      </c>
      <c r="K5" s="15">
        <v>757521</v>
      </c>
      <c r="L5" s="67">
        <v>969435</v>
      </c>
      <c r="M5" s="67">
        <v>1066536</v>
      </c>
      <c r="N5" s="67">
        <v>916151</v>
      </c>
      <c r="O5" s="67">
        <v>858530</v>
      </c>
      <c r="P5" s="67">
        <v>1342959</v>
      </c>
      <c r="Q5" s="67">
        <v>1009985</v>
      </c>
    </row>
    <row r="6" spans="1:17" ht="18" customHeight="1">
      <c r="A6" s="23" t="s">
        <v>101</v>
      </c>
      <c r="B6" s="18"/>
      <c r="C6" s="20"/>
      <c r="D6" s="20">
        <v>179529</v>
      </c>
      <c r="E6" s="20">
        <v>196245</v>
      </c>
      <c r="F6" s="20">
        <v>240118</v>
      </c>
      <c r="G6" s="20">
        <v>203812</v>
      </c>
      <c r="H6" s="20">
        <v>263836</v>
      </c>
      <c r="I6" s="20">
        <v>237669</v>
      </c>
      <c r="J6" s="22">
        <v>215689</v>
      </c>
      <c r="K6" s="24">
        <v>255422</v>
      </c>
      <c r="L6" s="67">
        <v>298492</v>
      </c>
      <c r="M6" s="67">
        <v>247061</v>
      </c>
      <c r="N6" s="67">
        <v>205415</v>
      </c>
      <c r="O6" s="67">
        <v>215591</v>
      </c>
      <c r="P6" s="67">
        <v>223814</v>
      </c>
      <c r="Q6" s="67">
        <v>257554</v>
      </c>
    </row>
    <row r="7" spans="1:17" ht="18" customHeight="1">
      <c r="A7" s="23" t="s">
        <v>110</v>
      </c>
      <c r="B7" s="18"/>
      <c r="C7" s="20"/>
      <c r="D7" s="20">
        <v>364267</v>
      </c>
      <c r="E7" s="20">
        <v>348838</v>
      </c>
      <c r="F7" s="20">
        <v>515315</v>
      </c>
      <c r="G7" s="20">
        <v>601888</v>
      </c>
      <c r="H7" s="20">
        <v>332278</v>
      </c>
      <c r="I7" s="20">
        <v>491182</v>
      </c>
      <c r="J7" s="22">
        <v>520128</v>
      </c>
      <c r="K7" s="15">
        <v>408967</v>
      </c>
      <c r="L7" s="67">
        <v>328725</v>
      </c>
      <c r="M7" s="67">
        <v>614548</v>
      </c>
      <c r="N7" s="67">
        <v>570933</v>
      </c>
      <c r="O7" s="67">
        <v>529684</v>
      </c>
      <c r="P7" s="67">
        <v>585507</v>
      </c>
      <c r="Q7" s="67">
        <v>477666</v>
      </c>
    </row>
    <row r="8" spans="1:17" ht="18" customHeight="1">
      <c r="A8" s="23" t="s">
        <v>111</v>
      </c>
      <c r="B8" s="18"/>
      <c r="C8" s="20"/>
      <c r="D8" s="20">
        <v>30</v>
      </c>
      <c r="E8" s="20">
        <v>30</v>
      </c>
      <c r="F8" s="20">
        <v>30</v>
      </c>
      <c r="G8" s="20">
        <v>30</v>
      </c>
      <c r="H8" s="20">
        <v>30</v>
      </c>
      <c r="I8" s="20">
        <v>30</v>
      </c>
      <c r="J8" s="22">
        <v>30</v>
      </c>
      <c r="K8" s="15">
        <v>30</v>
      </c>
      <c r="L8" s="67">
        <v>30</v>
      </c>
      <c r="M8" s="67">
        <v>30</v>
      </c>
      <c r="N8" s="67">
        <v>30</v>
      </c>
      <c r="O8" s="67">
        <v>30</v>
      </c>
      <c r="P8" s="67">
        <v>30</v>
      </c>
      <c r="Q8" s="67">
        <v>30</v>
      </c>
    </row>
    <row r="9" spans="1:17" ht="18" customHeight="1">
      <c r="A9" s="23" t="s">
        <v>112</v>
      </c>
      <c r="B9" s="18"/>
      <c r="C9" s="20"/>
      <c r="D9" s="20">
        <v>453594</v>
      </c>
      <c r="E9" s="20">
        <v>418673</v>
      </c>
      <c r="F9" s="20">
        <v>373569</v>
      </c>
      <c r="G9" s="20">
        <v>602201</v>
      </c>
      <c r="H9" s="20">
        <v>668823</v>
      </c>
      <c r="I9" s="20">
        <v>581439</v>
      </c>
      <c r="J9" s="22">
        <v>454111</v>
      </c>
      <c r="K9" s="15">
        <v>417520</v>
      </c>
      <c r="L9" s="67">
        <v>583670</v>
      </c>
      <c r="M9" s="67">
        <v>489064</v>
      </c>
      <c r="N9" s="67">
        <v>249465</v>
      </c>
      <c r="O9" s="67">
        <v>195585</v>
      </c>
      <c r="P9" s="67">
        <v>233819</v>
      </c>
      <c r="Q9" s="67">
        <v>242798</v>
      </c>
    </row>
    <row r="10" spans="1:17" ht="18" customHeight="1">
      <c r="A10" s="23" t="s">
        <v>113</v>
      </c>
      <c r="B10" s="18"/>
      <c r="C10" s="20"/>
      <c r="D10" s="20">
        <v>345256</v>
      </c>
      <c r="E10" s="20">
        <v>150975</v>
      </c>
      <c r="F10" s="20">
        <v>264951</v>
      </c>
      <c r="G10" s="20">
        <v>409441</v>
      </c>
      <c r="H10" s="20">
        <v>239246</v>
      </c>
      <c r="I10" s="20">
        <v>272831</v>
      </c>
      <c r="J10" s="22">
        <v>192343</v>
      </c>
      <c r="K10" s="15">
        <v>208232</v>
      </c>
      <c r="L10" s="67">
        <v>175103</v>
      </c>
      <c r="M10" s="67">
        <v>162189</v>
      </c>
      <c r="N10" s="67">
        <v>159282</v>
      </c>
      <c r="O10" s="67">
        <v>138535</v>
      </c>
      <c r="P10" s="67">
        <v>183423</v>
      </c>
      <c r="Q10" s="67">
        <v>178955</v>
      </c>
    </row>
    <row r="11" spans="1:17" ht="18" customHeight="1">
      <c r="A11" s="23" t="s">
        <v>114</v>
      </c>
      <c r="B11" s="18"/>
      <c r="C11" s="20"/>
      <c r="D11" s="20">
        <v>165617</v>
      </c>
      <c r="E11" s="20">
        <v>186731</v>
      </c>
      <c r="F11" s="20">
        <v>242913</v>
      </c>
      <c r="G11" s="20">
        <v>218484</v>
      </c>
      <c r="H11" s="20">
        <v>262221</v>
      </c>
      <c r="I11" s="20">
        <v>266041</v>
      </c>
      <c r="J11" s="22">
        <v>274265</v>
      </c>
      <c r="K11" s="22">
        <v>255513</v>
      </c>
      <c r="L11" s="67">
        <v>259560</v>
      </c>
      <c r="M11" s="67">
        <v>544097</v>
      </c>
      <c r="N11" s="67">
        <v>629290</v>
      </c>
      <c r="O11" s="67">
        <v>302324</v>
      </c>
      <c r="P11" s="67">
        <v>389673</v>
      </c>
      <c r="Q11" s="67">
        <v>362940</v>
      </c>
    </row>
    <row r="12" spans="1:17" ht="18" customHeight="1">
      <c r="A12" s="23" t="s">
        <v>115</v>
      </c>
      <c r="B12" s="18"/>
      <c r="C12" s="20"/>
      <c r="D12" s="20">
        <v>60482</v>
      </c>
      <c r="E12" s="20">
        <v>92104</v>
      </c>
      <c r="F12" s="20">
        <v>53623</v>
      </c>
      <c r="G12" s="20">
        <v>30363</v>
      </c>
      <c r="H12" s="20">
        <v>59054</v>
      </c>
      <c r="I12" s="20">
        <v>74192</v>
      </c>
      <c r="J12" s="22">
        <v>110538</v>
      </c>
      <c r="K12" s="22">
        <v>134922</v>
      </c>
      <c r="L12" s="67">
        <v>157010</v>
      </c>
      <c r="M12" s="67">
        <v>144550</v>
      </c>
      <c r="N12" s="67">
        <v>161367</v>
      </c>
      <c r="O12" s="67">
        <v>160218</v>
      </c>
      <c r="P12" s="67">
        <v>177196</v>
      </c>
      <c r="Q12" s="67">
        <v>194443</v>
      </c>
    </row>
    <row r="13" spans="1:17" ht="18" customHeight="1">
      <c r="A13" s="23" t="s">
        <v>116</v>
      </c>
      <c r="B13" s="18"/>
      <c r="C13" s="20"/>
      <c r="D13" s="20">
        <v>248726</v>
      </c>
      <c r="E13" s="20">
        <v>229716</v>
      </c>
      <c r="F13" s="20">
        <v>249703</v>
      </c>
      <c r="G13" s="20">
        <v>272775</v>
      </c>
      <c r="H13" s="20">
        <v>274646</v>
      </c>
      <c r="I13" s="20">
        <v>287480</v>
      </c>
      <c r="J13" s="22">
        <v>353451</v>
      </c>
      <c r="K13" s="22">
        <v>326296</v>
      </c>
      <c r="L13" s="67">
        <v>293218</v>
      </c>
      <c r="M13" s="67">
        <v>619309</v>
      </c>
      <c r="N13" s="67">
        <v>263888</v>
      </c>
      <c r="O13" s="67">
        <v>274202</v>
      </c>
      <c r="P13" s="67">
        <v>643688</v>
      </c>
      <c r="Q13" s="67">
        <v>1334978</v>
      </c>
    </row>
    <row r="14" spans="1:17" ht="18" customHeight="1">
      <c r="A14" s="23" t="s">
        <v>117</v>
      </c>
      <c r="B14" s="18"/>
      <c r="C14" s="20"/>
      <c r="D14" s="20">
        <v>269826</v>
      </c>
      <c r="E14" s="20">
        <v>188204</v>
      </c>
      <c r="F14" s="20">
        <v>62637</v>
      </c>
      <c r="G14" s="20">
        <v>320899</v>
      </c>
      <c r="H14" s="20">
        <v>472091</v>
      </c>
      <c r="I14" s="20">
        <v>157596</v>
      </c>
      <c r="J14" s="22">
        <v>153018</v>
      </c>
      <c r="K14" s="22">
        <v>235648</v>
      </c>
      <c r="L14" s="67">
        <v>409548</v>
      </c>
      <c r="M14" s="67">
        <v>46113</v>
      </c>
      <c r="N14" s="67">
        <v>49597</v>
      </c>
      <c r="O14" s="67">
        <v>141645</v>
      </c>
      <c r="P14" s="67">
        <v>0</v>
      </c>
      <c r="Q14" s="67">
        <v>2600</v>
      </c>
    </row>
    <row r="15" spans="1:17" ht="18" customHeight="1">
      <c r="A15" s="23" t="s">
        <v>118</v>
      </c>
      <c r="B15" s="18"/>
      <c r="C15" s="20"/>
      <c r="D15" s="20">
        <v>397044</v>
      </c>
      <c r="E15" s="20">
        <v>411155</v>
      </c>
      <c r="F15" s="20">
        <v>414850</v>
      </c>
      <c r="G15" s="20">
        <v>435511</v>
      </c>
      <c r="H15" s="20">
        <v>469076</v>
      </c>
      <c r="I15" s="20">
        <v>495913</v>
      </c>
      <c r="J15" s="22">
        <v>538437</v>
      </c>
      <c r="K15" s="15">
        <v>537320</v>
      </c>
      <c r="L15" s="67">
        <v>570022</v>
      </c>
      <c r="M15" s="67">
        <v>560542</v>
      </c>
      <c r="N15" s="67">
        <v>560918</v>
      </c>
      <c r="O15" s="67">
        <v>586346</v>
      </c>
      <c r="P15" s="67">
        <v>596440</v>
      </c>
      <c r="Q15" s="67">
        <v>570021</v>
      </c>
    </row>
    <row r="16" spans="1:17" ht="18" customHeight="1">
      <c r="A16" s="23" t="s">
        <v>88</v>
      </c>
      <c r="B16" s="18"/>
      <c r="C16" s="20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2">
        <v>0</v>
      </c>
      <c r="K16" s="15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</row>
    <row r="17" spans="1:17" ht="18" customHeight="1">
      <c r="A17" s="23" t="s">
        <v>120</v>
      </c>
      <c r="B17" s="18"/>
      <c r="C17" s="20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2">
        <v>0</v>
      </c>
      <c r="K17" s="15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</row>
    <row r="18" spans="1:17" ht="18" customHeight="1">
      <c r="A18" s="23" t="s">
        <v>119</v>
      </c>
      <c r="B18" s="18"/>
      <c r="C18" s="20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2">
        <v>0</v>
      </c>
      <c r="K18" s="15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</row>
    <row r="19" spans="1:17" ht="18" customHeight="1">
      <c r="A19" s="23" t="s">
        <v>121</v>
      </c>
      <c r="B19" s="18">
        <f aca="true" t="shared" si="0" ref="B19:G19">SUM(B4:B18)</f>
        <v>0</v>
      </c>
      <c r="C19" s="20">
        <f t="shared" si="0"/>
        <v>0</v>
      </c>
      <c r="D19" s="20">
        <f t="shared" si="0"/>
        <v>3346074</v>
      </c>
      <c r="E19" s="20">
        <f t="shared" si="0"/>
        <v>3107940</v>
      </c>
      <c r="F19" s="20">
        <f t="shared" si="0"/>
        <v>3300956</v>
      </c>
      <c r="G19" s="20">
        <f t="shared" si="0"/>
        <v>4004621</v>
      </c>
      <c r="H19" s="20">
        <f aca="true" t="shared" si="1" ref="H19:N19">SUM(H4:H18)</f>
        <v>4083432</v>
      </c>
      <c r="I19" s="20">
        <f t="shared" si="1"/>
        <v>3761000</v>
      </c>
      <c r="J19" s="20">
        <f t="shared" si="1"/>
        <v>3672576</v>
      </c>
      <c r="K19" s="20">
        <f t="shared" si="1"/>
        <v>3616341</v>
      </c>
      <c r="L19" s="68">
        <f t="shared" si="1"/>
        <v>4132172</v>
      </c>
      <c r="M19" s="68">
        <f t="shared" si="1"/>
        <v>4578811</v>
      </c>
      <c r="N19" s="68">
        <f t="shared" si="1"/>
        <v>3842772</v>
      </c>
      <c r="O19" s="68">
        <f>SUM(O4:O18)</f>
        <v>3482443</v>
      </c>
      <c r="P19" s="68">
        <f>SUM(P4:P18)</f>
        <v>4450487</v>
      </c>
      <c r="Q19" s="68">
        <f>SUM(Q4:Q18)</f>
        <v>4701151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7" t="s">
        <v>109</v>
      </c>
      <c r="L30" s="38"/>
      <c r="M30" s="38" t="str">
        <f>'財政指標'!$M$1</f>
        <v>栗山村</v>
      </c>
      <c r="P30" s="38"/>
      <c r="Q30" s="38" t="str">
        <f>'財政指標'!$M$1</f>
        <v>栗山村</v>
      </c>
    </row>
    <row r="31" ht="18" customHeight="1"/>
    <row r="32" spans="1:17" ht="18" customHeight="1">
      <c r="A32" s="20"/>
      <c r="B32" s="20" t="s">
        <v>10</v>
      </c>
      <c r="C32" s="20" t="s">
        <v>92</v>
      </c>
      <c r="D32" s="20" t="s">
        <v>93</v>
      </c>
      <c r="E32" s="20" t="s">
        <v>94</v>
      </c>
      <c r="F32" s="20" t="s">
        <v>95</v>
      </c>
      <c r="G32" s="20" t="s">
        <v>96</v>
      </c>
      <c r="H32" s="20" t="s">
        <v>97</v>
      </c>
      <c r="I32" s="20" t="s">
        <v>98</v>
      </c>
      <c r="J32" s="16" t="s">
        <v>173</v>
      </c>
      <c r="K32" s="16" t="s">
        <v>174</v>
      </c>
      <c r="L32" s="14" t="s">
        <v>90</v>
      </c>
      <c r="M32" s="7" t="s">
        <v>182</v>
      </c>
      <c r="N32" s="7" t="s">
        <v>190</v>
      </c>
      <c r="O32" s="72" t="s">
        <v>191</v>
      </c>
      <c r="P32" s="72" t="s">
        <v>192</v>
      </c>
      <c r="Q32" s="72" t="s">
        <v>195</v>
      </c>
    </row>
    <row r="33" spans="1:17" s="40" customFormat="1" ht="18" customHeight="1">
      <c r="A33" s="23" t="s">
        <v>100</v>
      </c>
      <c r="B33" s="39" t="e">
        <f>B4/B$19*100</f>
        <v>#DIV/0!</v>
      </c>
      <c r="C33" s="39" t="e">
        <f aca="true" t="shared" si="2" ref="C33:L33">C4/C$19*100</f>
        <v>#DIV/0!</v>
      </c>
      <c r="D33" s="39">
        <f t="shared" si="2"/>
        <v>2.1062295693400683</v>
      </c>
      <c r="E33" s="39">
        <f t="shared" si="2"/>
        <v>2.432415040187391</v>
      </c>
      <c r="F33" s="39">
        <f t="shared" si="2"/>
        <v>2.4012740551525074</v>
      </c>
      <c r="G33" s="39">
        <f t="shared" si="2"/>
        <v>1.9608097745079995</v>
      </c>
      <c r="H33" s="39">
        <f t="shared" si="2"/>
        <v>1.8893910808359244</v>
      </c>
      <c r="I33" s="39">
        <f t="shared" si="2"/>
        <v>2.0058760967827705</v>
      </c>
      <c r="J33" s="39">
        <f t="shared" si="2"/>
        <v>2.0772068433709747</v>
      </c>
      <c r="K33" s="39">
        <f t="shared" si="2"/>
        <v>2.1831458924918863</v>
      </c>
      <c r="L33" s="39">
        <f t="shared" si="2"/>
        <v>2.114118192563136</v>
      </c>
      <c r="M33" s="39">
        <f aca="true" t="shared" si="3" ref="M33:N47">M4/M$19*100</f>
        <v>1.8513976663373966</v>
      </c>
      <c r="N33" s="39">
        <f t="shared" si="3"/>
        <v>1.9890849626259377</v>
      </c>
      <c r="O33" s="39">
        <f aca="true" t="shared" si="4" ref="O33:P47">O4/O$19*100</f>
        <v>2.2901451653336466</v>
      </c>
      <c r="P33" s="39">
        <f t="shared" si="4"/>
        <v>1.6613462751379795</v>
      </c>
      <c r="Q33" s="39">
        <f aca="true" t="shared" si="5" ref="Q33:Q47">Q4/Q$19*100</f>
        <v>1.4715757906946618</v>
      </c>
    </row>
    <row r="34" spans="1:17" s="40" customFormat="1" ht="18" customHeight="1">
      <c r="A34" s="23" t="s">
        <v>99</v>
      </c>
      <c r="B34" s="39" t="e">
        <f aca="true" t="shared" si="6" ref="B34:L47">B5/B$19*100</f>
        <v>#DIV/0!</v>
      </c>
      <c r="C34" s="39" t="e">
        <f t="shared" si="6"/>
        <v>#DIV/0!</v>
      </c>
      <c r="D34" s="39">
        <f t="shared" si="6"/>
        <v>23.646428620526624</v>
      </c>
      <c r="E34" s="39">
        <f t="shared" si="6"/>
        <v>26.05169340463458</v>
      </c>
      <c r="F34" s="39">
        <f t="shared" si="6"/>
        <v>24.35603503954612</v>
      </c>
      <c r="G34" s="39">
        <f t="shared" si="6"/>
        <v>20.743386203088882</v>
      </c>
      <c r="H34" s="39">
        <f t="shared" si="6"/>
        <v>23.63156775966883</v>
      </c>
      <c r="I34" s="39">
        <f t="shared" si="6"/>
        <v>21.834246211114067</v>
      </c>
      <c r="J34" s="39">
        <f t="shared" si="6"/>
        <v>21.355010760839257</v>
      </c>
      <c r="K34" s="39">
        <f t="shared" si="6"/>
        <v>20.947167316356506</v>
      </c>
      <c r="L34" s="39">
        <f t="shared" si="6"/>
        <v>23.460664270509554</v>
      </c>
      <c r="M34" s="39">
        <f t="shared" si="3"/>
        <v>23.292859216071594</v>
      </c>
      <c r="N34" s="39">
        <f t="shared" si="3"/>
        <v>23.840888816718763</v>
      </c>
      <c r="O34" s="39">
        <f t="shared" si="4"/>
        <v>24.653095542410888</v>
      </c>
      <c r="P34" s="39">
        <f t="shared" si="4"/>
        <v>30.17555157446814</v>
      </c>
      <c r="Q34" s="39">
        <f t="shared" si="5"/>
        <v>21.483781312278634</v>
      </c>
    </row>
    <row r="35" spans="1:17" s="40" customFormat="1" ht="18" customHeight="1">
      <c r="A35" s="23" t="s">
        <v>101</v>
      </c>
      <c r="B35" s="39" t="e">
        <f t="shared" si="6"/>
        <v>#DIV/0!</v>
      </c>
      <c r="C35" s="39" t="e">
        <f t="shared" si="6"/>
        <v>#DIV/0!</v>
      </c>
      <c r="D35" s="39">
        <f t="shared" si="6"/>
        <v>5.365362511408893</v>
      </c>
      <c r="E35" s="39">
        <f t="shared" si="6"/>
        <v>6.314311087086623</v>
      </c>
      <c r="F35" s="39">
        <f t="shared" si="6"/>
        <v>7.274195717846588</v>
      </c>
      <c r="G35" s="39">
        <f t="shared" si="6"/>
        <v>5.08942044702857</v>
      </c>
      <c r="H35" s="39">
        <f t="shared" si="6"/>
        <v>6.4611336738312275</v>
      </c>
      <c r="I35" s="39">
        <f t="shared" si="6"/>
        <v>6.3193033767615</v>
      </c>
      <c r="J35" s="39">
        <f t="shared" si="6"/>
        <v>5.872962193294298</v>
      </c>
      <c r="K35" s="39">
        <f t="shared" si="6"/>
        <v>7.062995442078056</v>
      </c>
      <c r="L35" s="39">
        <f t="shared" si="6"/>
        <v>7.223610246620906</v>
      </c>
      <c r="M35" s="39">
        <f t="shared" si="3"/>
        <v>5.395745751462552</v>
      </c>
      <c r="N35" s="39">
        <f t="shared" si="3"/>
        <v>5.345490182607763</v>
      </c>
      <c r="O35" s="39">
        <f t="shared" si="4"/>
        <v>6.190797667040063</v>
      </c>
      <c r="P35" s="39">
        <f t="shared" si="4"/>
        <v>5.02897772760599</v>
      </c>
      <c r="Q35" s="39">
        <f t="shared" si="5"/>
        <v>5.478530683230554</v>
      </c>
    </row>
    <row r="36" spans="1:17" s="40" customFormat="1" ht="18" customHeight="1">
      <c r="A36" s="23" t="s">
        <v>110</v>
      </c>
      <c r="B36" s="39" t="e">
        <f t="shared" si="6"/>
        <v>#DIV/0!</v>
      </c>
      <c r="C36" s="39" t="e">
        <f t="shared" si="6"/>
        <v>#DIV/0!</v>
      </c>
      <c r="D36" s="39">
        <f t="shared" si="6"/>
        <v>10.88640000191269</v>
      </c>
      <c r="E36" s="39">
        <f t="shared" si="6"/>
        <v>11.224090555158723</v>
      </c>
      <c r="F36" s="39">
        <f t="shared" si="6"/>
        <v>15.611083577000118</v>
      </c>
      <c r="G36" s="39">
        <f t="shared" si="6"/>
        <v>15.02983678105868</v>
      </c>
      <c r="H36" s="39">
        <f t="shared" si="6"/>
        <v>8.137223786266063</v>
      </c>
      <c r="I36" s="39">
        <f t="shared" si="6"/>
        <v>13.059877692103164</v>
      </c>
      <c r="J36" s="39">
        <f t="shared" si="6"/>
        <v>14.162484316185697</v>
      </c>
      <c r="K36" s="39">
        <f t="shared" si="6"/>
        <v>11.308861636665348</v>
      </c>
      <c r="L36" s="39">
        <f t="shared" si="6"/>
        <v>7.9552593648086285</v>
      </c>
      <c r="M36" s="39">
        <f t="shared" si="3"/>
        <v>13.421562934132899</v>
      </c>
      <c r="N36" s="39">
        <f t="shared" si="3"/>
        <v>14.857321745864704</v>
      </c>
      <c r="O36" s="39">
        <f t="shared" si="4"/>
        <v>15.210126913778632</v>
      </c>
      <c r="P36" s="39">
        <f t="shared" si="4"/>
        <v>13.156020902880966</v>
      </c>
      <c r="Q36" s="39">
        <f t="shared" si="5"/>
        <v>10.160618112457993</v>
      </c>
    </row>
    <row r="37" spans="1:17" s="40" customFormat="1" ht="18" customHeight="1">
      <c r="A37" s="23" t="s">
        <v>111</v>
      </c>
      <c r="B37" s="39" t="e">
        <f t="shared" si="6"/>
        <v>#DIV/0!</v>
      </c>
      <c r="C37" s="39" t="e">
        <f t="shared" si="6"/>
        <v>#DIV/0!</v>
      </c>
      <c r="D37" s="39">
        <f t="shared" si="6"/>
        <v>0.0008965731182275108</v>
      </c>
      <c r="E37" s="39">
        <f t="shared" si="6"/>
        <v>0.0009652695997992239</v>
      </c>
      <c r="F37" s="39">
        <f t="shared" si="6"/>
        <v>0.0009088276244821197</v>
      </c>
      <c r="G37" s="39">
        <f t="shared" si="6"/>
        <v>0.0007491345622969066</v>
      </c>
      <c r="H37" s="39">
        <f t="shared" si="6"/>
        <v>0.0007346761253768889</v>
      </c>
      <c r="I37" s="39">
        <f t="shared" si="6"/>
        <v>0.0007976601967561819</v>
      </c>
      <c r="J37" s="39">
        <f t="shared" si="6"/>
        <v>0.0008168653283145128</v>
      </c>
      <c r="K37" s="39">
        <f t="shared" si="6"/>
        <v>0.0008295677868873539</v>
      </c>
      <c r="L37" s="39">
        <f t="shared" si="6"/>
        <v>0.0007260104371260442</v>
      </c>
      <c r="M37" s="39">
        <f t="shared" si="3"/>
        <v>0.0006551919264630054</v>
      </c>
      <c r="N37" s="39">
        <f t="shared" si="3"/>
        <v>0.0007806864419746995</v>
      </c>
      <c r="O37" s="39">
        <f t="shared" si="4"/>
        <v>0.0008614642077415193</v>
      </c>
      <c r="P37" s="39">
        <f t="shared" si="4"/>
        <v>0.0006740835328807836</v>
      </c>
      <c r="Q37" s="39">
        <f t="shared" si="5"/>
        <v>0.0006381415955369228</v>
      </c>
    </row>
    <row r="38" spans="1:17" s="40" customFormat="1" ht="18" customHeight="1">
      <c r="A38" s="23" t="s">
        <v>112</v>
      </c>
      <c r="B38" s="39" t="e">
        <f t="shared" si="6"/>
        <v>#DIV/0!</v>
      </c>
      <c r="C38" s="39" t="e">
        <f t="shared" si="6"/>
        <v>#DIV/0!</v>
      </c>
      <c r="D38" s="39">
        <f t="shared" si="6"/>
        <v>13.556006232976317</v>
      </c>
      <c r="E38" s="39">
        <f t="shared" si="6"/>
        <v>13.471077305224682</v>
      </c>
      <c r="F38" s="39">
        <f t="shared" si="6"/>
        <v>11.316994228338698</v>
      </c>
      <c r="G38" s="39">
        <f t="shared" si="6"/>
        <v>15.037652751658644</v>
      </c>
      <c r="H38" s="39">
        <f t="shared" si="6"/>
        <v>16.3789430067649</v>
      </c>
      <c r="I38" s="39">
        <f t="shared" si="6"/>
        <v>15.459691571390588</v>
      </c>
      <c r="J38" s="39">
        <f t="shared" si="6"/>
        <v>12.364917703541057</v>
      </c>
      <c r="K38" s="39">
        <f t="shared" si="6"/>
        <v>11.545371412706933</v>
      </c>
      <c r="L38" s="39">
        <f t="shared" si="6"/>
        <v>14.125017061245273</v>
      </c>
      <c r="M38" s="39">
        <f t="shared" si="3"/>
        <v>10.681026144123441</v>
      </c>
      <c r="N38" s="39">
        <f t="shared" si="3"/>
        <v>6.491798108240614</v>
      </c>
      <c r="O38" s="39">
        <f t="shared" si="4"/>
        <v>5.616315902370836</v>
      </c>
      <c r="P38" s="39">
        <f t="shared" si="4"/>
        <v>5.253784585821732</v>
      </c>
      <c r="Q38" s="39">
        <f t="shared" si="5"/>
        <v>5.164650103772459</v>
      </c>
    </row>
    <row r="39" spans="1:17" s="40" customFormat="1" ht="18" customHeight="1">
      <c r="A39" s="23" t="s">
        <v>113</v>
      </c>
      <c r="B39" s="39" t="e">
        <f t="shared" si="6"/>
        <v>#DIV/0!</v>
      </c>
      <c r="C39" s="39" t="e">
        <f t="shared" si="6"/>
        <v>#DIV/0!</v>
      </c>
      <c r="D39" s="39">
        <f t="shared" si="6"/>
        <v>10.318241616891916</v>
      </c>
      <c r="E39" s="39">
        <f t="shared" si="6"/>
        <v>4.857719260989595</v>
      </c>
      <c r="F39" s="39">
        <f t="shared" si="6"/>
        <v>8.026492931138737</v>
      </c>
      <c r="G39" s="39">
        <f t="shared" si="6"/>
        <v>10.224213477380257</v>
      </c>
      <c r="H39" s="39">
        <f t="shared" si="6"/>
        <v>5.8589441430639715</v>
      </c>
      <c r="I39" s="39">
        <f t="shared" si="6"/>
        <v>7.2542143047061955</v>
      </c>
      <c r="J39" s="39">
        <f t="shared" si="6"/>
        <v>5.237277594799944</v>
      </c>
      <c r="K39" s="39">
        <f t="shared" si="6"/>
        <v>5.758085313304249</v>
      </c>
      <c r="L39" s="39">
        <f t="shared" si="6"/>
        <v>4.23755351906939</v>
      </c>
      <c r="M39" s="39">
        <f t="shared" si="3"/>
        <v>3.542164112036946</v>
      </c>
      <c r="N39" s="39">
        <f t="shared" si="3"/>
        <v>4.14497659502047</v>
      </c>
      <c r="O39" s="39">
        <f t="shared" si="4"/>
        <v>3.9780981339823795</v>
      </c>
      <c r="P39" s="39">
        <f t="shared" si="4"/>
        <v>4.121414128386399</v>
      </c>
      <c r="Q39" s="39">
        <f t="shared" si="5"/>
        <v>3.806620974310334</v>
      </c>
    </row>
    <row r="40" spans="1:17" s="40" customFormat="1" ht="18" customHeight="1">
      <c r="A40" s="23" t="s">
        <v>114</v>
      </c>
      <c r="B40" s="39" t="e">
        <f t="shared" si="6"/>
        <v>#DIV/0!</v>
      </c>
      <c r="C40" s="39" t="e">
        <f t="shared" si="6"/>
        <v>#DIV/0!</v>
      </c>
      <c r="D40" s="39">
        <f t="shared" si="6"/>
        <v>4.949591670716188</v>
      </c>
      <c r="E40" s="39">
        <f t="shared" si="6"/>
        <v>6.008191921336962</v>
      </c>
      <c r="F40" s="39">
        <f t="shared" si="6"/>
        <v>7.358868158194172</v>
      </c>
      <c r="G40" s="39">
        <f t="shared" si="6"/>
        <v>5.455797190295911</v>
      </c>
      <c r="H40" s="39">
        <f t="shared" si="6"/>
        <v>6.421583609081773</v>
      </c>
      <c r="I40" s="39">
        <f t="shared" si="6"/>
        <v>7.073677213507046</v>
      </c>
      <c r="J40" s="39">
        <f t="shared" si="6"/>
        <v>7.467918975672662</v>
      </c>
      <c r="K40" s="39">
        <f t="shared" si="6"/>
        <v>7.0655117976982815</v>
      </c>
      <c r="L40" s="39">
        <f t="shared" si="6"/>
        <v>6.281442302014534</v>
      </c>
      <c r="M40" s="39">
        <f t="shared" si="3"/>
        <v>11.882932053758061</v>
      </c>
      <c r="N40" s="39">
        <f t="shared" si="3"/>
        <v>16.375939035675287</v>
      </c>
      <c r="O40" s="39">
        <f t="shared" si="4"/>
        <v>8.68137683804157</v>
      </c>
      <c r="P40" s="39">
        <f t="shared" si="4"/>
        <v>8.755738416941787</v>
      </c>
      <c r="Q40" s="39">
        <f t="shared" si="5"/>
        <v>7.720237022805692</v>
      </c>
    </row>
    <row r="41" spans="1:17" s="40" customFormat="1" ht="18" customHeight="1">
      <c r="A41" s="23" t="s">
        <v>115</v>
      </c>
      <c r="B41" s="39" t="e">
        <f t="shared" si="6"/>
        <v>#DIV/0!</v>
      </c>
      <c r="C41" s="39" t="e">
        <f t="shared" si="6"/>
        <v>#DIV/0!</v>
      </c>
      <c r="D41" s="39">
        <f t="shared" si="6"/>
        <v>1.807551177887877</v>
      </c>
      <c r="E41" s="39">
        <f t="shared" si="6"/>
        <v>2.963506373996924</v>
      </c>
      <c r="F41" s="39">
        <f t="shared" si="6"/>
        <v>1.6244687902534902</v>
      </c>
      <c r="G41" s="39">
        <f t="shared" si="6"/>
        <v>0.7581990905006991</v>
      </c>
      <c r="H41" s="39">
        <f t="shared" si="6"/>
        <v>1.4461854636002265</v>
      </c>
      <c r="I41" s="39">
        <f t="shared" si="6"/>
        <v>1.9726668439244883</v>
      </c>
      <c r="J41" s="39">
        <f t="shared" si="6"/>
        <v>3.0098219887076536</v>
      </c>
      <c r="K41" s="39">
        <f t="shared" si="6"/>
        <v>3.730898164747185</v>
      </c>
      <c r="L41" s="39">
        <f t="shared" si="6"/>
        <v>3.7996966244386727</v>
      </c>
      <c r="M41" s="39">
        <f t="shared" si="3"/>
        <v>3.1569330990075803</v>
      </c>
      <c r="N41" s="39">
        <f t="shared" si="3"/>
        <v>4.199234302737711</v>
      </c>
      <c r="O41" s="39">
        <f t="shared" si="4"/>
        <v>4.600735747864358</v>
      </c>
      <c r="P41" s="39">
        <f t="shared" si="4"/>
        <v>3.9814968564114444</v>
      </c>
      <c r="Q41" s="39">
        <f t="shared" si="5"/>
        <v>4.136072208699529</v>
      </c>
    </row>
    <row r="42" spans="1:17" s="40" customFormat="1" ht="18" customHeight="1">
      <c r="A42" s="23" t="s">
        <v>116</v>
      </c>
      <c r="B42" s="39" t="e">
        <f t="shared" si="6"/>
        <v>#DIV/0!</v>
      </c>
      <c r="C42" s="39" t="e">
        <f t="shared" si="6"/>
        <v>#DIV/0!</v>
      </c>
      <c r="D42" s="39">
        <f t="shared" si="6"/>
        <v>7.433368180141862</v>
      </c>
      <c r="E42" s="39">
        <f t="shared" si="6"/>
        <v>7.391262379582618</v>
      </c>
      <c r="F42" s="39">
        <f t="shared" si="6"/>
        <v>7.564566143868625</v>
      </c>
      <c r="G42" s="39">
        <f t="shared" si="6"/>
        <v>6.811506007684623</v>
      </c>
      <c r="H42" s="39">
        <f t="shared" si="6"/>
        <v>6.725861971008701</v>
      </c>
      <c r="I42" s="39">
        <f t="shared" si="6"/>
        <v>7.643711778782239</v>
      </c>
      <c r="J42" s="39">
        <f t="shared" si="6"/>
        <v>9.624062238603095</v>
      </c>
      <c r="K42" s="39">
        <f t="shared" si="6"/>
        <v>9.022821686339867</v>
      </c>
      <c r="L42" s="39">
        <f t="shared" si="6"/>
        <v>7.095977611774147</v>
      </c>
      <c r="M42" s="39">
        <f t="shared" si="3"/>
        <v>13.52554189286258</v>
      </c>
      <c r="N42" s="39">
        <f t="shared" si="3"/>
        <v>6.86712612666065</v>
      </c>
      <c r="O42" s="39">
        <f t="shared" si="4"/>
        <v>7.87384028970467</v>
      </c>
      <c r="P42" s="39">
        <f t="shared" si="4"/>
        <v>14.463316037098862</v>
      </c>
      <c r="Q42" s="39">
        <f t="shared" si="5"/>
        <v>28.396833030889667</v>
      </c>
    </row>
    <row r="43" spans="1:17" s="40" customFormat="1" ht="18" customHeight="1">
      <c r="A43" s="23" t="s">
        <v>117</v>
      </c>
      <c r="B43" s="39" t="e">
        <f t="shared" si="6"/>
        <v>#DIV/0!</v>
      </c>
      <c r="C43" s="39" t="e">
        <f t="shared" si="6"/>
        <v>#DIV/0!</v>
      </c>
      <c r="D43" s="39">
        <f t="shared" si="6"/>
        <v>8.063957939961877</v>
      </c>
      <c r="E43" s="39">
        <f t="shared" si="6"/>
        <v>6.055586658687105</v>
      </c>
      <c r="F43" s="39">
        <f t="shared" si="6"/>
        <v>1.897541197156218</v>
      </c>
      <c r="G43" s="39">
        <f t="shared" si="6"/>
        <v>8.013217730217166</v>
      </c>
      <c r="H43" s="39">
        <f t="shared" si="6"/>
        <v>11.561132890176694</v>
      </c>
      <c r="I43" s="39">
        <f t="shared" si="6"/>
        <v>4.190268545599574</v>
      </c>
      <c r="J43" s="39">
        <f t="shared" si="6"/>
        <v>4.166503293601004</v>
      </c>
      <c r="K43" s="39">
        <f t="shared" si="6"/>
        <v>6.516199661481038</v>
      </c>
      <c r="L43" s="39">
        <f t="shared" si="6"/>
        <v>9.911204083469904</v>
      </c>
      <c r="M43" s="39">
        <f t="shared" si="3"/>
        <v>1.0070955101662855</v>
      </c>
      <c r="N43" s="39">
        <f t="shared" si="3"/>
        <v>1.2906568487539725</v>
      </c>
      <c r="O43" s="39">
        <f t="shared" si="4"/>
        <v>4.067403256851584</v>
      </c>
      <c r="P43" s="39">
        <f t="shared" si="4"/>
        <v>0</v>
      </c>
      <c r="Q43" s="39">
        <f t="shared" si="5"/>
        <v>0.05530560494653331</v>
      </c>
    </row>
    <row r="44" spans="1:17" s="40" customFormat="1" ht="18" customHeight="1">
      <c r="A44" s="23" t="s">
        <v>118</v>
      </c>
      <c r="B44" s="39" t="e">
        <f t="shared" si="6"/>
        <v>#DIV/0!</v>
      </c>
      <c r="C44" s="39" t="e">
        <f t="shared" si="6"/>
        <v>#DIV/0!</v>
      </c>
      <c r="D44" s="39">
        <f t="shared" si="6"/>
        <v>11.865965905117461</v>
      </c>
      <c r="E44" s="39">
        <f t="shared" si="6"/>
        <v>13.229180743514998</v>
      </c>
      <c r="F44" s="39">
        <f t="shared" si="6"/>
        <v>12.567571333880245</v>
      </c>
      <c r="G44" s="39">
        <f t="shared" si="6"/>
        <v>10.875211412016268</v>
      </c>
      <c r="H44" s="39">
        <f t="shared" si="6"/>
        <v>11.487297939576317</v>
      </c>
      <c r="I44" s="39">
        <f t="shared" si="6"/>
        <v>13.185668705131615</v>
      </c>
      <c r="J44" s="39">
        <f t="shared" si="6"/>
        <v>14.661017226056044</v>
      </c>
      <c r="K44" s="39">
        <f t="shared" si="6"/>
        <v>14.858112108343766</v>
      </c>
      <c r="L44" s="39">
        <f t="shared" si="6"/>
        <v>13.79473071304873</v>
      </c>
      <c r="M44" s="39">
        <f t="shared" si="3"/>
        <v>12.242086428114199</v>
      </c>
      <c r="N44" s="39">
        <f t="shared" si="3"/>
        <v>14.59670258865215</v>
      </c>
      <c r="O44" s="39">
        <f t="shared" si="4"/>
        <v>16.83720307841363</v>
      </c>
      <c r="P44" s="39">
        <f t="shared" si="4"/>
        <v>13.401679411713818</v>
      </c>
      <c r="Q44" s="39">
        <f t="shared" si="5"/>
        <v>12.125137014318408</v>
      </c>
    </row>
    <row r="45" spans="1:17" s="40" customFormat="1" ht="18" customHeight="1">
      <c r="A45" s="23" t="s">
        <v>88</v>
      </c>
      <c r="B45" s="39" t="e">
        <f t="shared" si="6"/>
        <v>#DIV/0!</v>
      </c>
      <c r="C45" s="39" t="e">
        <f t="shared" si="6"/>
        <v>#DIV/0!</v>
      </c>
      <c r="D45" s="39">
        <f t="shared" si="6"/>
        <v>0</v>
      </c>
      <c r="E45" s="39">
        <f t="shared" si="6"/>
        <v>0</v>
      </c>
      <c r="F45" s="39">
        <f t="shared" si="6"/>
        <v>0</v>
      </c>
      <c r="G45" s="39">
        <f t="shared" si="6"/>
        <v>0</v>
      </c>
      <c r="H45" s="39">
        <f t="shared" si="6"/>
        <v>0</v>
      </c>
      <c r="I45" s="39">
        <f t="shared" si="6"/>
        <v>0</v>
      </c>
      <c r="J45" s="39">
        <f t="shared" si="6"/>
        <v>0</v>
      </c>
      <c r="K45" s="39">
        <f t="shared" si="6"/>
        <v>0</v>
      </c>
      <c r="L45" s="39">
        <f t="shared" si="6"/>
        <v>0</v>
      </c>
      <c r="M45" s="39">
        <f t="shared" si="3"/>
        <v>0</v>
      </c>
      <c r="N45" s="39">
        <f t="shared" si="3"/>
        <v>0</v>
      </c>
      <c r="O45" s="39">
        <f t="shared" si="4"/>
        <v>0</v>
      </c>
      <c r="P45" s="39">
        <f t="shared" si="4"/>
        <v>0</v>
      </c>
      <c r="Q45" s="39">
        <f t="shared" si="5"/>
        <v>0</v>
      </c>
    </row>
    <row r="46" spans="1:17" s="40" customFormat="1" ht="18" customHeight="1">
      <c r="A46" s="23" t="s">
        <v>120</v>
      </c>
      <c r="B46" s="39" t="e">
        <f t="shared" si="6"/>
        <v>#DIV/0!</v>
      </c>
      <c r="C46" s="39" t="e">
        <f t="shared" si="6"/>
        <v>#DIV/0!</v>
      </c>
      <c r="D46" s="39">
        <f t="shared" si="6"/>
        <v>0</v>
      </c>
      <c r="E46" s="39">
        <f t="shared" si="6"/>
        <v>0</v>
      </c>
      <c r="F46" s="39">
        <f t="shared" si="6"/>
        <v>0</v>
      </c>
      <c r="G46" s="39">
        <f t="shared" si="6"/>
        <v>0</v>
      </c>
      <c r="H46" s="39">
        <f t="shared" si="6"/>
        <v>0</v>
      </c>
      <c r="I46" s="39">
        <f t="shared" si="6"/>
        <v>0</v>
      </c>
      <c r="J46" s="39">
        <f t="shared" si="6"/>
        <v>0</v>
      </c>
      <c r="K46" s="39">
        <f t="shared" si="6"/>
        <v>0</v>
      </c>
      <c r="L46" s="39">
        <f t="shared" si="6"/>
        <v>0</v>
      </c>
      <c r="M46" s="39">
        <f t="shared" si="3"/>
        <v>0</v>
      </c>
      <c r="N46" s="39">
        <f t="shared" si="3"/>
        <v>0</v>
      </c>
      <c r="O46" s="39">
        <f t="shared" si="4"/>
        <v>0</v>
      </c>
      <c r="P46" s="39">
        <f t="shared" si="4"/>
        <v>0</v>
      </c>
      <c r="Q46" s="39">
        <f t="shared" si="5"/>
        <v>0</v>
      </c>
    </row>
    <row r="47" spans="1:17" s="40" customFormat="1" ht="18" customHeight="1">
      <c r="A47" s="23" t="s">
        <v>119</v>
      </c>
      <c r="B47" s="39" t="e">
        <f t="shared" si="6"/>
        <v>#DIV/0!</v>
      </c>
      <c r="C47" s="39" t="e">
        <f t="shared" si="6"/>
        <v>#DIV/0!</v>
      </c>
      <c r="D47" s="39">
        <f t="shared" si="6"/>
        <v>0</v>
      </c>
      <c r="E47" s="39">
        <f t="shared" si="6"/>
        <v>0</v>
      </c>
      <c r="F47" s="39">
        <f t="shared" si="6"/>
        <v>0</v>
      </c>
      <c r="G47" s="39">
        <f t="shared" si="6"/>
        <v>0</v>
      </c>
      <c r="H47" s="39">
        <f t="shared" si="6"/>
        <v>0</v>
      </c>
      <c r="I47" s="39">
        <f t="shared" si="6"/>
        <v>0</v>
      </c>
      <c r="J47" s="39">
        <f t="shared" si="6"/>
        <v>0</v>
      </c>
      <c r="K47" s="39">
        <f t="shared" si="6"/>
        <v>0</v>
      </c>
      <c r="L47" s="39">
        <f t="shared" si="6"/>
        <v>0</v>
      </c>
      <c r="M47" s="39">
        <f t="shared" si="3"/>
        <v>0</v>
      </c>
      <c r="N47" s="39">
        <f t="shared" si="3"/>
        <v>0</v>
      </c>
      <c r="O47" s="39">
        <f t="shared" si="4"/>
        <v>0</v>
      </c>
      <c r="P47" s="39">
        <f t="shared" si="4"/>
        <v>0</v>
      </c>
      <c r="Q47" s="39">
        <f t="shared" si="5"/>
        <v>0</v>
      </c>
    </row>
    <row r="48" spans="1:17" s="40" customFormat="1" ht="18" customHeight="1">
      <c r="A48" s="23" t="s">
        <v>121</v>
      </c>
      <c r="B48" s="39" t="e">
        <f aca="true" t="shared" si="7" ref="B48:L48">SUM(B33:B47)</f>
        <v>#DIV/0!</v>
      </c>
      <c r="C48" s="36" t="e">
        <f t="shared" si="7"/>
        <v>#DIV/0!</v>
      </c>
      <c r="D48" s="36">
        <f t="shared" si="7"/>
        <v>100</v>
      </c>
      <c r="E48" s="36">
        <f t="shared" si="7"/>
        <v>99.99999999999999</v>
      </c>
      <c r="F48" s="36">
        <f t="shared" si="7"/>
        <v>100</v>
      </c>
      <c r="G48" s="36">
        <f t="shared" si="7"/>
        <v>100</v>
      </c>
      <c r="H48" s="36">
        <f t="shared" si="7"/>
        <v>100.00000000000001</v>
      </c>
      <c r="I48" s="36">
        <f t="shared" si="7"/>
        <v>100</v>
      </c>
      <c r="J48" s="36">
        <f t="shared" si="7"/>
        <v>100.00000000000001</v>
      </c>
      <c r="K48" s="36">
        <f t="shared" si="7"/>
        <v>100</v>
      </c>
      <c r="L48" s="36">
        <f t="shared" si="7"/>
        <v>100.00000000000001</v>
      </c>
      <c r="M48" s="36">
        <f>SUM(M33:M47)</f>
        <v>100</v>
      </c>
      <c r="N48" s="36">
        <f>SUM(N33:N47)</f>
        <v>100</v>
      </c>
      <c r="O48" s="36">
        <f>SUM(O33:O47)</f>
        <v>100.00000000000003</v>
      </c>
      <c r="P48" s="36">
        <f>SUM(P33:P47)</f>
        <v>99.99999999999999</v>
      </c>
      <c r="Q48" s="36">
        <f>SUM(Q33:Q47)</f>
        <v>100.00000000000001</v>
      </c>
    </row>
    <row r="49" spans="10:11" s="40" customFormat="1" ht="18" customHeight="1">
      <c r="J49" s="41"/>
      <c r="K49" s="41"/>
    </row>
    <row r="50" spans="10:11" s="40" customFormat="1" ht="18" customHeight="1">
      <c r="J50" s="41"/>
      <c r="K50" s="41"/>
    </row>
    <row r="51" spans="10:11" s="40" customFormat="1" ht="18" customHeight="1">
      <c r="J51" s="41"/>
      <c r="K51" s="41"/>
    </row>
    <row r="52" spans="10:11" s="40" customFormat="1" ht="18" customHeight="1">
      <c r="J52" s="41"/>
      <c r="K52" s="41"/>
    </row>
    <row r="53" spans="10:11" s="40" customFormat="1" ht="18" customHeight="1">
      <c r="J53" s="41"/>
      <c r="K53" s="41"/>
    </row>
    <row r="54" spans="10:11" s="40" customFormat="1" ht="18" customHeight="1">
      <c r="J54" s="41"/>
      <c r="K54" s="41"/>
    </row>
    <row r="55" spans="10:11" s="40" customFormat="1" ht="18" customHeight="1">
      <c r="J55" s="41"/>
      <c r="K55" s="41"/>
    </row>
    <row r="56" spans="10:11" s="40" customFormat="1" ht="18" customHeight="1">
      <c r="J56" s="41"/>
      <c r="K56" s="41"/>
    </row>
    <row r="57" spans="10:11" s="40" customFormat="1" ht="18" customHeight="1">
      <c r="J57" s="41"/>
      <c r="K57" s="41"/>
    </row>
    <row r="58" spans="10:11" s="40" customFormat="1" ht="18" customHeight="1">
      <c r="J58" s="41"/>
      <c r="K58" s="41"/>
    </row>
    <row r="59" spans="10:11" s="40" customFormat="1" ht="18" customHeight="1">
      <c r="J59" s="41"/>
      <c r="K59" s="41"/>
    </row>
    <row r="60" spans="10:11" s="40" customFormat="1" ht="18" customHeight="1">
      <c r="J60" s="41"/>
      <c r="K60" s="41"/>
    </row>
    <row r="61" spans="10:11" s="40" customFormat="1" ht="18" customHeight="1">
      <c r="J61" s="41"/>
      <c r="K61" s="41"/>
    </row>
    <row r="62" spans="10:11" s="40" customFormat="1" ht="18" customHeight="1">
      <c r="J62" s="41"/>
      <c r="K62" s="41"/>
    </row>
    <row r="63" spans="10:11" s="40" customFormat="1" ht="18" customHeight="1">
      <c r="J63" s="41"/>
      <c r="K63" s="41"/>
    </row>
    <row r="64" spans="10:11" s="40" customFormat="1" ht="18" customHeight="1">
      <c r="J64" s="41"/>
      <c r="K64" s="41"/>
    </row>
    <row r="65" spans="10:11" s="40" customFormat="1" ht="18" customHeight="1">
      <c r="J65" s="41"/>
      <c r="K65" s="41"/>
    </row>
    <row r="66" spans="10:11" s="40" customFormat="1" ht="18" customHeight="1">
      <c r="J66" s="41"/>
      <c r="K66" s="41"/>
    </row>
    <row r="67" spans="10:11" s="40" customFormat="1" ht="18" customHeight="1">
      <c r="J67" s="41"/>
      <c r="K67" s="41"/>
    </row>
    <row r="68" spans="10:11" s="40" customFormat="1" ht="18" customHeight="1">
      <c r="J68" s="41"/>
      <c r="K68" s="41"/>
    </row>
    <row r="69" spans="10:11" s="40" customFormat="1" ht="18" customHeight="1">
      <c r="J69" s="41"/>
      <c r="K69" s="41"/>
    </row>
    <row r="70" spans="10:11" s="40" customFormat="1" ht="18" customHeight="1">
      <c r="J70" s="41"/>
      <c r="K70" s="41"/>
    </row>
    <row r="71" spans="10:11" s="40" customFormat="1" ht="18" customHeight="1">
      <c r="J71" s="41"/>
      <c r="K71" s="41"/>
    </row>
    <row r="72" spans="10:11" s="40" customFormat="1" ht="18" customHeight="1">
      <c r="J72" s="41"/>
      <c r="K72" s="41"/>
    </row>
    <row r="73" spans="10:11" s="40" customFormat="1" ht="18" customHeight="1">
      <c r="J73" s="41"/>
      <c r="K73" s="41"/>
    </row>
    <row r="74" spans="10:11" s="40" customFormat="1" ht="18" customHeight="1">
      <c r="J74" s="41"/>
      <c r="K74" s="41"/>
    </row>
    <row r="75" spans="10:11" s="40" customFormat="1" ht="18" customHeight="1">
      <c r="J75" s="41"/>
      <c r="K75" s="41"/>
    </row>
    <row r="76" spans="10:11" s="40" customFormat="1" ht="18" customHeight="1">
      <c r="J76" s="41"/>
      <c r="K76" s="41"/>
    </row>
    <row r="77" spans="10:11" s="40" customFormat="1" ht="18" customHeight="1">
      <c r="J77" s="41"/>
      <c r="K77" s="41"/>
    </row>
    <row r="78" spans="10:11" s="40" customFormat="1" ht="18" customHeight="1">
      <c r="J78" s="41"/>
      <c r="K78" s="41"/>
    </row>
    <row r="79" spans="10:11" s="40" customFormat="1" ht="18" customHeight="1">
      <c r="J79" s="41"/>
      <c r="K79" s="41"/>
    </row>
    <row r="80" spans="10:11" s="40" customFormat="1" ht="18" customHeight="1">
      <c r="J80" s="41"/>
      <c r="K80" s="41"/>
    </row>
    <row r="81" spans="10:11" s="40" customFormat="1" ht="18" customHeight="1">
      <c r="J81" s="41"/>
      <c r="K81" s="41"/>
    </row>
    <row r="82" spans="10:11" s="40" customFormat="1" ht="18" customHeight="1">
      <c r="J82" s="41"/>
      <c r="K82" s="41"/>
    </row>
    <row r="83" spans="10:11" s="40" customFormat="1" ht="18" customHeight="1">
      <c r="J83" s="41"/>
      <c r="K83" s="41"/>
    </row>
    <row r="84" spans="10:11" s="40" customFormat="1" ht="18" customHeight="1">
      <c r="J84" s="41"/>
      <c r="K84" s="41"/>
    </row>
    <row r="85" spans="10:11" s="40" customFormat="1" ht="18" customHeight="1">
      <c r="J85" s="41"/>
      <c r="K85" s="41"/>
    </row>
    <row r="86" spans="10:11" s="40" customFormat="1" ht="18" customHeight="1">
      <c r="J86" s="41"/>
      <c r="K86" s="41"/>
    </row>
    <row r="87" spans="10:11" s="40" customFormat="1" ht="18" customHeight="1">
      <c r="J87" s="41"/>
      <c r="K87" s="41"/>
    </row>
    <row r="88" spans="10:11" s="40" customFormat="1" ht="18" customHeight="1">
      <c r="J88" s="41"/>
      <c r="K88" s="41"/>
    </row>
    <row r="89" spans="10:11" s="40" customFormat="1" ht="18" customHeight="1">
      <c r="J89" s="41"/>
      <c r="K89" s="41"/>
    </row>
    <row r="90" spans="10:11" s="40" customFormat="1" ht="18" customHeight="1">
      <c r="J90" s="41"/>
      <c r="K90" s="41"/>
    </row>
    <row r="91" spans="10:11" s="40" customFormat="1" ht="18" customHeight="1">
      <c r="J91" s="41"/>
      <c r="K91" s="41"/>
    </row>
    <row r="92" spans="10:11" s="40" customFormat="1" ht="18" customHeight="1">
      <c r="J92" s="41"/>
      <c r="K92" s="41"/>
    </row>
    <row r="93" spans="10:11" s="40" customFormat="1" ht="18" customHeight="1">
      <c r="J93" s="41"/>
      <c r="K93" s="41"/>
    </row>
    <row r="94" spans="10:11" s="40" customFormat="1" ht="18" customHeight="1">
      <c r="J94" s="41"/>
      <c r="K94" s="41"/>
    </row>
    <row r="95" spans="10:11" s="40" customFormat="1" ht="18" customHeight="1">
      <c r="J95" s="41"/>
      <c r="K95" s="41"/>
    </row>
    <row r="96" spans="10:11" s="40" customFormat="1" ht="18" customHeight="1">
      <c r="J96" s="41"/>
      <c r="K96" s="41"/>
    </row>
    <row r="97" spans="10:11" s="40" customFormat="1" ht="18" customHeight="1">
      <c r="J97" s="41"/>
      <c r="K97" s="41"/>
    </row>
    <row r="98" spans="10:11" s="40" customFormat="1" ht="18" customHeight="1">
      <c r="J98" s="41"/>
      <c r="K98" s="41"/>
    </row>
    <row r="99" spans="10:11" s="40" customFormat="1" ht="18" customHeight="1">
      <c r="J99" s="41"/>
      <c r="K99" s="41"/>
    </row>
    <row r="100" spans="10:11" s="40" customFormat="1" ht="18" customHeight="1">
      <c r="J100" s="41"/>
      <c r="K100" s="41"/>
    </row>
    <row r="101" spans="10:11" s="40" customFormat="1" ht="18" customHeight="1">
      <c r="J101" s="41"/>
      <c r="K101" s="41"/>
    </row>
    <row r="102" spans="10:11" s="40" customFormat="1" ht="18" customHeight="1">
      <c r="J102" s="41"/>
      <c r="K102" s="41"/>
    </row>
    <row r="103" spans="10:11" s="40" customFormat="1" ht="18" customHeight="1">
      <c r="J103" s="41"/>
      <c r="K103" s="41"/>
    </row>
    <row r="104" spans="10:11" s="40" customFormat="1" ht="18" customHeight="1">
      <c r="J104" s="41"/>
      <c r="K104" s="41"/>
    </row>
    <row r="105" spans="10:11" s="40" customFormat="1" ht="18" customHeight="1">
      <c r="J105" s="41"/>
      <c r="K105" s="41"/>
    </row>
    <row r="106" spans="10:11" s="40" customFormat="1" ht="18" customHeight="1">
      <c r="J106" s="41"/>
      <c r="K106" s="41"/>
    </row>
    <row r="107" spans="10:11" s="40" customFormat="1" ht="18" customHeight="1">
      <c r="J107" s="41"/>
      <c r="K107" s="41"/>
    </row>
    <row r="108" spans="10:11" s="40" customFormat="1" ht="18" customHeight="1">
      <c r="J108" s="41"/>
      <c r="K108" s="41"/>
    </row>
    <row r="109" spans="10:11" s="40" customFormat="1" ht="18" customHeight="1">
      <c r="J109" s="41"/>
      <c r="K109" s="41"/>
    </row>
    <row r="110" spans="10:11" s="40" customFormat="1" ht="18" customHeight="1">
      <c r="J110" s="41"/>
      <c r="K110" s="41"/>
    </row>
    <row r="111" spans="10:11" s="40" customFormat="1" ht="18" customHeight="1">
      <c r="J111" s="41"/>
      <c r="K111" s="41"/>
    </row>
    <row r="112" spans="10:11" s="40" customFormat="1" ht="18" customHeight="1">
      <c r="J112" s="41"/>
      <c r="K112" s="41"/>
    </row>
    <row r="113" spans="10:11" s="40" customFormat="1" ht="18" customHeight="1">
      <c r="J113" s="41"/>
      <c r="K113" s="41"/>
    </row>
    <row r="114" spans="10:11" s="40" customFormat="1" ht="18" customHeight="1">
      <c r="J114" s="41"/>
      <c r="K114" s="41"/>
    </row>
    <row r="115" spans="10:11" s="40" customFormat="1" ht="18" customHeight="1">
      <c r="J115" s="41"/>
      <c r="K115" s="41"/>
    </row>
    <row r="116" spans="10:11" s="40" customFormat="1" ht="18" customHeight="1">
      <c r="J116" s="41"/>
      <c r="K116" s="41"/>
    </row>
    <row r="117" spans="10:11" s="40" customFormat="1" ht="18" customHeight="1">
      <c r="J117" s="41"/>
      <c r="K117" s="41"/>
    </row>
    <row r="118" spans="10:11" s="40" customFormat="1" ht="18" customHeight="1">
      <c r="J118" s="41"/>
      <c r="K118" s="41"/>
    </row>
    <row r="119" spans="10:11" s="40" customFormat="1" ht="18" customHeight="1">
      <c r="J119" s="41"/>
      <c r="K119" s="41"/>
    </row>
    <row r="120" spans="10:11" s="40" customFormat="1" ht="18" customHeight="1">
      <c r="J120" s="41"/>
      <c r="K120" s="41"/>
    </row>
    <row r="121" spans="10:11" s="40" customFormat="1" ht="18" customHeight="1">
      <c r="J121" s="41"/>
      <c r="K121" s="41"/>
    </row>
    <row r="122" spans="10:11" s="40" customFormat="1" ht="18" customHeight="1">
      <c r="J122" s="41"/>
      <c r="K122" s="41"/>
    </row>
    <row r="123" spans="10:11" s="40" customFormat="1" ht="18" customHeight="1">
      <c r="J123" s="41"/>
      <c r="K123" s="41"/>
    </row>
    <row r="124" spans="10:11" s="40" customFormat="1" ht="18" customHeight="1">
      <c r="J124" s="41"/>
      <c r="K124" s="41"/>
    </row>
    <row r="125" spans="10:11" s="40" customFormat="1" ht="18" customHeight="1">
      <c r="J125" s="41"/>
      <c r="K125" s="41"/>
    </row>
    <row r="126" spans="10:11" s="40" customFormat="1" ht="18" customHeight="1">
      <c r="J126" s="41"/>
      <c r="K126" s="41"/>
    </row>
    <row r="127" spans="10:11" s="40" customFormat="1" ht="18" customHeight="1">
      <c r="J127" s="41"/>
      <c r="K127" s="41"/>
    </row>
    <row r="128" spans="10:11" s="40" customFormat="1" ht="18" customHeight="1">
      <c r="J128" s="41"/>
      <c r="K128" s="41"/>
    </row>
    <row r="129" spans="10:11" s="40" customFormat="1" ht="18" customHeight="1">
      <c r="J129" s="41"/>
      <c r="K129" s="41"/>
    </row>
    <row r="130" spans="10:11" s="40" customFormat="1" ht="18" customHeight="1">
      <c r="J130" s="41"/>
      <c r="K130" s="41"/>
    </row>
    <row r="131" spans="10:11" s="40" customFormat="1" ht="18" customHeight="1">
      <c r="J131" s="41"/>
      <c r="K131" s="41"/>
    </row>
    <row r="132" spans="10:11" s="40" customFormat="1" ht="18" customHeight="1">
      <c r="J132" s="41"/>
      <c r="K132" s="41"/>
    </row>
    <row r="133" spans="10:11" s="40" customFormat="1" ht="18" customHeight="1">
      <c r="J133" s="41"/>
      <c r="K133" s="41"/>
    </row>
    <row r="134" spans="10:11" s="40" customFormat="1" ht="18" customHeight="1">
      <c r="J134" s="41"/>
      <c r="K134" s="41"/>
    </row>
    <row r="135" spans="10:11" s="40" customFormat="1" ht="18" customHeight="1">
      <c r="J135" s="41"/>
      <c r="K135" s="41"/>
    </row>
    <row r="136" spans="10:11" s="40" customFormat="1" ht="18" customHeight="1">
      <c r="J136" s="41"/>
      <c r="K136" s="41"/>
    </row>
    <row r="137" spans="10:11" s="40" customFormat="1" ht="18" customHeight="1">
      <c r="J137" s="41"/>
      <c r="K137" s="41"/>
    </row>
    <row r="138" spans="10:11" s="40" customFormat="1" ht="18" customHeight="1">
      <c r="J138" s="41"/>
      <c r="K138" s="41"/>
    </row>
    <row r="139" spans="10:11" s="40" customFormat="1" ht="18" customHeight="1">
      <c r="J139" s="41"/>
      <c r="K139" s="41"/>
    </row>
    <row r="140" spans="10:11" s="40" customFormat="1" ht="18" customHeight="1">
      <c r="J140" s="41"/>
      <c r="K140" s="41"/>
    </row>
    <row r="141" spans="10:11" s="40" customFormat="1" ht="18" customHeight="1">
      <c r="J141" s="41"/>
      <c r="K141" s="41"/>
    </row>
    <row r="142" spans="10:11" s="40" customFormat="1" ht="18" customHeight="1">
      <c r="J142" s="41"/>
      <c r="K142" s="41"/>
    </row>
    <row r="143" spans="10:11" s="40" customFormat="1" ht="18" customHeight="1">
      <c r="J143" s="41"/>
      <c r="K143" s="41"/>
    </row>
    <row r="144" spans="10:11" s="40" customFormat="1" ht="18" customHeight="1">
      <c r="J144" s="41"/>
      <c r="K144" s="41"/>
    </row>
    <row r="145" spans="10:11" s="40" customFormat="1" ht="18" customHeight="1">
      <c r="J145" s="41"/>
      <c r="K145" s="41"/>
    </row>
    <row r="146" spans="10:11" s="40" customFormat="1" ht="18" customHeight="1">
      <c r="J146" s="41"/>
      <c r="K146" s="41"/>
    </row>
    <row r="147" spans="10:11" s="40" customFormat="1" ht="18" customHeight="1">
      <c r="J147" s="41"/>
      <c r="K147" s="41"/>
    </row>
    <row r="148" spans="10:11" s="40" customFormat="1" ht="18" customHeight="1">
      <c r="J148" s="41"/>
      <c r="K148" s="41"/>
    </row>
    <row r="149" spans="10:11" s="40" customFormat="1" ht="18" customHeight="1">
      <c r="J149" s="41"/>
      <c r="K149" s="41"/>
    </row>
    <row r="150" spans="10:11" s="40" customFormat="1" ht="18" customHeight="1">
      <c r="J150" s="41"/>
      <c r="K150" s="41"/>
    </row>
    <row r="151" spans="10:11" s="40" customFormat="1" ht="18" customHeight="1">
      <c r="J151" s="41"/>
      <c r="K151" s="41"/>
    </row>
    <row r="152" spans="10:11" s="40" customFormat="1" ht="18" customHeight="1">
      <c r="J152" s="41"/>
      <c r="K152" s="41"/>
    </row>
    <row r="153" spans="10:11" s="40" customFormat="1" ht="18" customHeight="1">
      <c r="J153" s="41"/>
      <c r="K153" s="41"/>
    </row>
    <row r="154" spans="10:11" s="40" customFormat="1" ht="18" customHeight="1">
      <c r="J154" s="41"/>
      <c r="K154" s="41"/>
    </row>
    <row r="155" spans="10:11" s="40" customFormat="1" ht="18" customHeight="1">
      <c r="J155" s="41"/>
      <c r="K155" s="41"/>
    </row>
    <row r="156" spans="10:11" s="40" customFormat="1" ht="18" customHeight="1">
      <c r="J156" s="41"/>
      <c r="K156" s="41"/>
    </row>
    <row r="157" spans="10:11" s="40" customFormat="1" ht="18" customHeight="1">
      <c r="J157" s="41"/>
      <c r="K157" s="41"/>
    </row>
    <row r="158" spans="10:11" s="40" customFormat="1" ht="18" customHeight="1">
      <c r="J158" s="41"/>
      <c r="K158" s="41"/>
    </row>
    <row r="159" spans="10:11" s="40" customFormat="1" ht="18" customHeight="1">
      <c r="J159" s="41"/>
      <c r="K159" s="41"/>
    </row>
    <row r="160" spans="10:11" s="40" customFormat="1" ht="18" customHeight="1">
      <c r="J160" s="41"/>
      <c r="K160" s="41"/>
    </row>
    <row r="161" spans="10:11" s="40" customFormat="1" ht="18" customHeight="1">
      <c r="J161" s="41"/>
      <c r="K161" s="41"/>
    </row>
    <row r="162" spans="10:11" s="40" customFormat="1" ht="18" customHeight="1">
      <c r="J162" s="41"/>
      <c r="K162" s="41"/>
    </row>
    <row r="163" spans="10:11" s="40" customFormat="1" ht="18" customHeight="1">
      <c r="J163" s="41"/>
      <c r="K163" s="41"/>
    </row>
    <row r="164" spans="10:11" s="40" customFormat="1" ht="18" customHeight="1">
      <c r="J164" s="41"/>
      <c r="K164" s="41"/>
    </row>
    <row r="165" spans="10:11" s="40" customFormat="1" ht="18" customHeight="1">
      <c r="J165" s="41"/>
      <c r="K165" s="41"/>
    </row>
    <row r="166" spans="10:11" s="40" customFormat="1" ht="18" customHeight="1">
      <c r="J166" s="41"/>
      <c r="K166" s="41"/>
    </row>
    <row r="167" spans="10:11" s="40" customFormat="1" ht="18" customHeight="1">
      <c r="J167" s="41"/>
      <c r="K167" s="41"/>
    </row>
    <row r="168" spans="10:11" s="40" customFormat="1" ht="18" customHeight="1">
      <c r="J168" s="41"/>
      <c r="K168" s="41"/>
    </row>
    <row r="169" spans="10:11" s="40" customFormat="1" ht="18" customHeight="1">
      <c r="J169" s="41"/>
      <c r="K169" s="41"/>
    </row>
    <row r="170" spans="10:11" s="40" customFormat="1" ht="18" customHeight="1">
      <c r="J170" s="41"/>
      <c r="K170" s="41"/>
    </row>
    <row r="171" spans="10:11" s="40" customFormat="1" ht="18" customHeight="1">
      <c r="J171" s="41"/>
      <c r="K171" s="41"/>
    </row>
    <row r="172" spans="10:11" s="40" customFormat="1" ht="18" customHeight="1">
      <c r="J172" s="41"/>
      <c r="K172" s="41"/>
    </row>
    <row r="173" spans="10:11" s="40" customFormat="1" ht="18" customHeight="1">
      <c r="J173" s="41"/>
      <c r="K173" s="41"/>
    </row>
    <row r="174" spans="10:11" s="40" customFormat="1" ht="18" customHeight="1">
      <c r="J174" s="41"/>
      <c r="K174" s="41"/>
    </row>
    <row r="175" spans="10:11" s="40" customFormat="1" ht="18" customHeight="1">
      <c r="J175" s="41"/>
      <c r="K175" s="41"/>
    </row>
    <row r="176" spans="10:11" s="40" customFormat="1" ht="18" customHeight="1">
      <c r="J176" s="41"/>
      <c r="K176" s="41"/>
    </row>
    <row r="177" spans="10:11" s="40" customFormat="1" ht="18" customHeight="1">
      <c r="J177" s="41"/>
      <c r="K177" s="41"/>
    </row>
    <row r="178" spans="10:11" s="40" customFormat="1" ht="18" customHeight="1">
      <c r="J178" s="41"/>
      <c r="K178" s="41"/>
    </row>
    <row r="179" spans="10:11" s="40" customFormat="1" ht="18" customHeight="1">
      <c r="J179" s="41"/>
      <c r="K179" s="41"/>
    </row>
    <row r="180" spans="10:11" s="40" customFormat="1" ht="18" customHeight="1">
      <c r="J180" s="41"/>
      <c r="K180" s="41"/>
    </row>
    <row r="181" spans="10:11" s="40" customFormat="1" ht="18" customHeight="1">
      <c r="J181" s="41"/>
      <c r="K181" s="41"/>
    </row>
    <row r="182" spans="10:11" s="40" customFormat="1" ht="18" customHeight="1">
      <c r="J182" s="41"/>
      <c r="K182" s="41"/>
    </row>
    <row r="183" spans="10:11" s="40" customFormat="1" ht="18" customHeight="1">
      <c r="J183" s="41"/>
      <c r="K183" s="41"/>
    </row>
    <row r="184" spans="10:11" s="40" customFormat="1" ht="18" customHeight="1">
      <c r="J184" s="41"/>
      <c r="K184" s="41"/>
    </row>
    <row r="185" spans="10:11" s="40" customFormat="1" ht="18" customHeight="1">
      <c r="J185" s="41"/>
      <c r="K185" s="41"/>
    </row>
    <row r="186" spans="10:11" s="40" customFormat="1" ht="18" customHeight="1">
      <c r="J186" s="41"/>
      <c r="K186" s="41"/>
    </row>
    <row r="187" spans="10:11" s="40" customFormat="1" ht="18" customHeight="1">
      <c r="J187" s="41"/>
      <c r="K187" s="41"/>
    </row>
    <row r="188" spans="10:11" s="40" customFormat="1" ht="18" customHeight="1">
      <c r="J188" s="41"/>
      <c r="K188" s="41"/>
    </row>
    <row r="189" spans="10:11" s="40" customFormat="1" ht="18" customHeight="1">
      <c r="J189" s="41"/>
      <c r="K189" s="41"/>
    </row>
    <row r="190" spans="10:11" s="40" customFormat="1" ht="18" customHeight="1">
      <c r="J190" s="41"/>
      <c r="K190" s="41"/>
    </row>
    <row r="191" spans="10:11" s="40" customFormat="1" ht="18" customHeight="1">
      <c r="J191" s="41"/>
      <c r="K191" s="41"/>
    </row>
    <row r="192" spans="10:11" s="40" customFormat="1" ht="18" customHeight="1">
      <c r="J192" s="41"/>
      <c r="K192" s="41"/>
    </row>
    <row r="193" spans="10:11" s="40" customFormat="1" ht="18" customHeight="1">
      <c r="J193" s="41"/>
      <c r="K193" s="41"/>
    </row>
    <row r="194" spans="10:11" s="40" customFormat="1" ht="18" customHeight="1">
      <c r="J194" s="41"/>
      <c r="K194" s="41"/>
    </row>
    <row r="195" spans="10:11" s="40" customFormat="1" ht="18" customHeight="1">
      <c r="J195" s="41"/>
      <c r="K195" s="41"/>
    </row>
    <row r="196" spans="10:11" s="40" customFormat="1" ht="18" customHeight="1">
      <c r="J196" s="41"/>
      <c r="K196" s="41"/>
    </row>
    <row r="197" spans="10:11" s="40" customFormat="1" ht="18" customHeight="1">
      <c r="J197" s="41"/>
      <c r="K197" s="41"/>
    </row>
    <row r="198" spans="10:11" s="40" customFormat="1" ht="18" customHeight="1">
      <c r="J198" s="41"/>
      <c r="K198" s="41"/>
    </row>
    <row r="199" spans="10:11" s="40" customFormat="1" ht="18" customHeight="1">
      <c r="J199" s="41"/>
      <c r="K199" s="41"/>
    </row>
    <row r="200" spans="10:11" s="40" customFormat="1" ht="18" customHeight="1">
      <c r="J200" s="41"/>
      <c r="K200" s="41"/>
    </row>
    <row r="201" spans="10:11" s="40" customFormat="1" ht="18" customHeight="1">
      <c r="J201" s="41"/>
      <c r="K201" s="41"/>
    </row>
    <row r="202" spans="10:11" s="40" customFormat="1" ht="18" customHeight="1">
      <c r="J202" s="41"/>
      <c r="K202" s="41"/>
    </row>
    <row r="203" spans="10:11" s="40" customFormat="1" ht="18" customHeight="1">
      <c r="J203" s="41"/>
      <c r="K203" s="41"/>
    </row>
    <row r="204" spans="10:11" s="40" customFormat="1" ht="18" customHeight="1">
      <c r="J204" s="41"/>
      <c r="K204" s="41"/>
    </row>
    <row r="205" spans="10:11" s="40" customFormat="1" ht="18" customHeight="1">
      <c r="J205" s="41"/>
      <c r="K205" s="41"/>
    </row>
    <row r="206" spans="10:11" s="40" customFormat="1" ht="18" customHeight="1">
      <c r="J206" s="41"/>
      <c r="K206" s="41"/>
    </row>
    <row r="207" spans="10:11" s="40" customFormat="1" ht="18" customHeight="1">
      <c r="J207" s="41"/>
      <c r="K207" s="41"/>
    </row>
    <row r="208" spans="10:11" s="40" customFormat="1" ht="18" customHeight="1">
      <c r="J208" s="41"/>
      <c r="K208" s="41"/>
    </row>
    <row r="209" spans="10:11" s="40" customFormat="1" ht="18" customHeight="1">
      <c r="J209" s="41"/>
      <c r="K209" s="41"/>
    </row>
    <row r="210" spans="10:11" s="40" customFormat="1" ht="18" customHeight="1">
      <c r="J210" s="41"/>
      <c r="K210" s="41"/>
    </row>
    <row r="211" spans="10:11" s="40" customFormat="1" ht="18" customHeight="1">
      <c r="J211" s="41"/>
      <c r="K211" s="41"/>
    </row>
    <row r="212" spans="10:11" s="40" customFormat="1" ht="18" customHeight="1">
      <c r="J212" s="41"/>
      <c r="K212" s="41"/>
    </row>
    <row r="213" spans="10:11" s="40" customFormat="1" ht="18" customHeight="1">
      <c r="J213" s="41"/>
      <c r="K213" s="41"/>
    </row>
    <row r="214" spans="10:11" s="40" customFormat="1" ht="18" customHeight="1">
      <c r="J214" s="41"/>
      <c r="K214" s="41"/>
    </row>
    <row r="215" spans="10:11" s="40" customFormat="1" ht="18" customHeight="1">
      <c r="J215" s="41"/>
      <c r="K215" s="41"/>
    </row>
    <row r="216" spans="10:11" s="40" customFormat="1" ht="18" customHeight="1">
      <c r="J216" s="41"/>
      <c r="K216" s="41"/>
    </row>
    <row r="217" spans="10:11" s="40" customFormat="1" ht="18" customHeight="1">
      <c r="J217" s="41"/>
      <c r="K217" s="41"/>
    </row>
    <row r="218" spans="10:11" s="40" customFormat="1" ht="18" customHeight="1">
      <c r="J218" s="41"/>
      <c r="K218" s="41"/>
    </row>
    <row r="219" spans="10:11" s="40" customFormat="1" ht="18" customHeight="1">
      <c r="J219" s="41"/>
      <c r="K219" s="41"/>
    </row>
    <row r="220" spans="10:11" s="40" customFormat="1" ht="18" customHeight="1">
      <c r="J220" s="41"/>
      <c r="K220" s="41"/>
    </row>
    <row r="221" spans="10:11" s="40" customFormat="1" ht="18" customHeight="1">
      <c r="J221" s="41"/>
      <c r="K221" s="41"/>
    </row>
    <row r="222" spans="10:11" s="40" customFormat="1" ht="18" customHeight="1">
      <c r="J222" s="41"/>
      <c r="K222" s="41"/>
    </row>
    <row r="223" spans="10:11" s="40" customFormat="1" ht="18" customHeight="1">
      <c r="J223" s="41"/>
      <c r="K223" s="41"/>
    </row>
    <row r="224" spans="10:11" s="40" customFormat="1" ht="18" customHeight="1">
      <c r="J224" s="41"/>
      <c r="K224" s="41"/>
    </row>
    <row r="225" spans="10:11" s="40" customFormat="1" ht="18" customHeight="1">
      <c r="J225" s="41"/>
      <c r="K225" s="41"/>
    </row>
    <row r="226" spans="10:11" s="40" customFormat="1" ht="18" customHeight="1">
      <c r="J226" s="41"/>
      <c r="K226" s="41"/>
    </row>
    <row r="227" spans="10:11" s="40" customFormat="1" ht="18" customHeight="1">
      <c r="J227" s="41"/>
      <c r="K227" s="41"/>
    </row>
    <row r="228" spans="10:11" s="40" customFormat="1" ht="18" customHeight="1">
      <c r="J228" s="41"/>
      <c r="K228" s="41"/>
    </row>
    <row r="229" spans="10:11" s="40" customFormat="1" ht="18" customHeight="1">
      <c r="J229" s="41"/>
      <c r="K229" s="41"/>
    </row>
    <row r="230" spans="10:11" s="40" customFormat="1" ht="12">
      <c r="J230" s="41"/>
      <c r="K230" s="41"/>
    </row>
    <row r="231" spans="10:11" s="40" customFormat="1" ht="12">
      <c r="J231" s="41"/>
      <c r="K231" s="41"/>
    </row>
    <row r="232" spans="10:11" s="40" customFormat="1" ht="12">
      <c r="J232" s="41"/>
      <c r="K232" s="41"/>
    </row>
    <row r="233" spans="10:11" s="40" customFormat="1" ht="12">
      <c r="J233" s="41"/>
      <c r="K233" s="41"/>
    </row>
    <row r="234" spans="10:11" s="40" customFormat="1" ht="12">
      <c r="J234" s="41"/>
      <c r="K234" s="41"/>
    </row>
    <row r="235" spans="10:11" s="40" customFormat="1" ht="12">
      <c r="J235" s="41"/>
      <c r="K235" s="41"/>
    </row>
    <row r="236" spans="10:11" s="40" customFormat="1" ht="12">
      <c r="J236" s="41"/>
      <c r="K236" s="41"/>
    </row>
    <row r="237" spans="10:11" s="40" customFormat="1" ht="12">
      <c r="J237" s="41"/>
      <c r="K237" s="41"/>
    </row>
    <row r="238" spans="10:11" s="40" customFormat="1" ht="12">
      <c r="J238" s="41"/>
      <c r="K238" s="41"/>
    </row>
    <row r="239" spans="10:11" s="40" customFormat="1" ht="12">
      <c r="J239" s="41"/>
      <c r="K239" s="41"/>
    </row>
    <row r="240" spans="10:11" s="40" customFormat="1" ht="12">
      <c r="J240" s="41"/>
      <c r="K240" s="41"/>
    </row>
    <row r="241" spans="10:11" s="40" customFormat="1" ht="12">
      <c r="J241" s="41"/>
      <c r="K241" s="41"/>
    </row>
    <row r="242" spans="10:11" s="40" customFormat="1" ht="12">
      <c r="J242" s="41"/>
      <c r="K242" s="41"/>
    </row>
    <row r="243" spans="10:11" s="40" customFormat="1" ht="12">
      <c r="J243" s="41"/>
      <c r="K243" s="41"/>
    </row>
    <row r="244" spans="10:11" s="40" customFormat="1" ht="12">
      <c r="J244" s="41"/>
      <c r="K244" s="41"/>
    </row>
    <row r="245" spans="10:11" s="40" customFormat="1" ht="12">
      <c r="J245" s="41"/>
      <c r="K245" s="41"/>
    </row>
    <row r="246" spans="10:11" s="40" customFormat="1" ht="12">
      <c r="J246" s="41"/>
      <c r="K246" s="41"/>
    </row>
    <row r="247" spans="10:11" s="40" customFormat="1" ht="12">
      <c r="J247" s="41"/>
      <c r="K247" s="41"/>
    </row>
    <row r="248" spans="10:11" s="40" customFormat="1" ht="12">
      <c r="J248" s="41"/>
      <c r="K248" s="41"/>
    </row>
    <row r="249" spans="10:11" s="40" customFormat="1" ht="12">
      <c r="J249" s="41"/>
      <c r="K249" s="41"/>
    </row>
    <row r="250" spans="10:11" s="40" customFormat="1" ht="12">
      <c r="J250" s="41"/>
      <c r="K250" s="41"/>
    </row>
    <row r="251" spans="10:11" s="40" customFormat="1" ht="12">
      <c r="J251" s="41"/>
      <c r="K251" s="41"/>
    </row>
    <row r="252" spans="10:11" s="40" customFormat="1" ht="12">
      <c r="J252" s="41"/>
      <c r="K252" s="41"/>
    </row>
    <row r="253" spans="10:11" s="40" customFormat="1" ht="12">
      <c r="J253" s="41"/>
      <c r="K253" s="41"/>
    </row>
    <row r="254" spans="10:11" s="40" customFormat="1" ht="12">
      <c r="J254" s="41"/>
      <c r="K254" s="41"/>
    </row>
    <row r="255" spans="10:11" s="40" customFormat="1" ht="12">
      <c r="J255" s="41"/>
      <c r="K255" s="41"/>
    </row>
    <row r="256" spans="10:11" s="40" customFormat="1" ht="12">
      <c r="J256" s="41"/>
      <c r="K256" s="41"/>
    </row>
    <row r="257" spans="10:11" s="40" customFormat="1" ht="12">
      <c r="J257" s="41"/>
      <c r="K257" s="41"/>
    </row>
    <row r="258" spans="10:11" s="40" customFormat="1" ht="12">
      <c r="J258" s="41"/>
      <c r="K258" s="41"/>
    </row>
    <row r="259" spans="10:11" s="40" customFormat="1" ht="12">
      <c r="J259" s="41"/>
      <c r="K259" s="41"/>
    </row>
    <row r="260" spans="10:11" s="40" customFormat="1" ht="12">
      <c r="J260" s="41"/>
      <c r="K260" s="41"/>
    </row>
    <row r="261" spans="10:11" s="40" customFormat="1" ht="12">
      <c r="J261" s="41"/>
      <c r="K261" s="41"/>
    </row>
    <row r="262" spans="10:11" s="40" customFormat="1" ht="12">
      <c r="J262" s="41"/>
      <c r="K262" s="41"/>
    </row>
    <row r="263" spans="10:11" s="40" customFormat="1" ht="12">
      <c r="J263" s="41"/>
      <c r="K263" s="41"/>
    </row>
    <row r="264" spans="10:11" s="40" customFormat="1" ht="12">
      <c r="J264" s="41"/>
      <c r="K264" s="41"/>
    </row>
    <row r="265" spans="10:11" s="40" customFormat="1" ht="12">
      <c r="J265" s="41"/>
      <c r="K265" s="41"/>
    </row>
    <row r="266" spans="10:11" s="40" customFormat="1" ht="12">
      <c r="J266" s="41"/>
      <c r="K266" s="41"/>
    </row>
    <row r="267" spans="10:11" s="40" customFormat="1" ht="12">
      <c r="J267" s="41"/>
      <c r="K267" s="41"/>
    </row>
    <row r="268" spans="10:11" s="40" customFormat="1" ht="12">
      <c r="J268" s="41"/>
      <c r="K268" s="41"/>
    </row>
    <row r="269" spans="10:11" s="40" customFormat="1" ht="12">
      <c r="J269" s="41"/>
      <c r="K269" s="41"/>
    </row>
    <row r="270" spans="10:11" s="40" customFormat="1" ht="12">
      <c r="J270" s="41"/>
      <c r="K270" s="41"/>
    </row>
    <row r="271" spans="10:11" s="40" customFormat="1" ht="12">
      <c r="J271" s="41"/>
      <c r="K271" s="41"/>
    </row>
    <row r="272" spans="10:11" s="40" customFormat="1" ht="12">
      <c r="J272" s="41"/>
      <c r="K272" s="41"/>
    </row>
    <row r="273" spans="10:11" s="40" customFormat="1" ht="12">
      <c r="J273" s="41"/>
      <c r="K273" s="41"/>
    </row>
    <row r="274" spans="10:11" s="40" customFormat="1" ht="12">
      <c r="J274" s="41"/>
      <c r="K274" s="41"/>
    </row>
    <row r="275" spans="10:11" s="40" customFormat="1" ht="12">
      <c r="J275" s="41"/>
      <c r="K275" s="41"/>
    </row>
    <row r="276" spans="10:11" s="40" customFormat="1" ht="12">
      <c r="J276" s="41"/>
      <c r="K276" s="41"/>
    </row>
    <row r="277" spans="10:11" s="40" customFormat="1" ht="12">
      <c r="J277" s="41"/>
      <c r="K277" s="41"/>
    </row>
    <row r="278" spans="10:11" s="40" customFormat="1" ht="12">
      <c r="J278" s="41"/>
      <c r="K278" s="41"/>
    </row>
    <row r="279" spans="10:11" s="40" customFormat="1" ht="12">
      <c r="J279" s="41"/>
      <c r="K279" s="41"/>
    </row>
    <row r="280" spans="10:11" s="40" customFormat="1" ht="12">
      <c r="J280" s="41"/>
      <c r="K280" s="41"/>
    </row>
    <row r="281" spans="10:11" s="40" customFormat="1" ht="12">
      <c r="J281" s="41"/>
      <c r="K281" s="41"/>
    </row>
    <row r="282" spans="10:11" s="40" customFormat="1" ht="12">
      <c r="J282" s="41"/>
      <c r="K282" s="41"/>
    </row>
    <row r="283" spans="10:11" s="40" customFormat="1" ht="12">
      <c r="J283" s="41"/>
      <c r="K283" s="41"/>
    </row>
    <row r="284" spans="10:11" s="40" customFormat="1" ht="12">
      <c r="J284" s="41"/>
      <c r="K284" s="41"/>
    </row>
    <row r="285" spans="10:11" s="40" customFormat="1" ht="12">
      <c r="J285" s="41"/>
      <c r="K285" s="41"/>
    </row>
    <row r="286" spans="10:11" s="40" customFormat="1" ht="12">
      <c r="J286" s="41"/>
      <c r="K286" s="41"/>
    </row>
    <row r="287" spans="10:11" s="40" customFormat="1" ht="12">
      <c r="J287" s="41"/>
      <c r="K287" s="41"/>
    </row>
    <row r="288" spans="10:11" s="40" customFormat="1" ht="12">
      <c r="J288" s="41"/>
      <c r="K288" s="41"/>
    </row>
    <row r="289" spans="10:11" s="40" customFormat="1" ht="12">
      <c r="J289" s="41"/>
      <c r="K289" s="41"/>
    </row>
    <row r="290" spans="10:11" s="40" customFormat="1" ht="12">
      <c r="J290" s="41"/>
      <c r="K290" s="41"/>
    </row>
    <row r="291" spans="10:11" s="40" customFormat="1" ht="12">
      <c r="J291" s="41"/>
      <c r="K291" s="41"/>
    </row>
    <row r="292" spans="10:11" s="40" customFormat="1" ht="12">
      <c r="J292" s="41"/>
      <c r="K292" s="41"/>
    </row>
    <row r="293" spans="10:11" s="40" customFormat="1" ht="12">
      <c r="J293" s="41"/>
      <c r="K293" s="41"/>
    </row>
    <row r="294" spans="10:11" s="40" customFormat="1" ht="12">
      <c r="J294" s="41"/>
      <c r="K294" s="41"/>
    </row>
    <row r="295" spans="10:11" s="40" customFormat="1" ht="12">
      <c r="J295" s="41"/>
      <c r="K295" s="41"/>
    </row>
    <row r="296" spans="10:11" s="40" customFormat="1" ht="12">
      <c r="J296" s="41"/>
      <c r="K296" s="41"/>
    </row>
    <row r="297" spans="10:11" s="40" customFormat="1" ht="12">
      <c r="J297" s="41"/>
      <c r="K297" s="41"/>
    </row>
    <row r="298" spans="10:11" s="40" customFormat="1" ht="12">
      <c r="J298" s="41"/>
      <c r="K298" s="41"/>
    </row>
    <row r="299" spans="10:11" s="40" customFormat="1" ht="12">
      <c r="J299" s="41"/>
      <c r="K299" s="41"/>
    </row>
    <row r="300" spans="10:11" s="40" customFormat="1" ht="12">
      <c r="J300" s="41"/>
      <c r="K300" s="41"/>
    </row>
    <row r="301" spans="10:11" s="40" customFormat="1" ht="12">
      <c r="J301" s="41"/>
      <c r="K301" s="41"/>
    </row>
    <row r="302" spans="10:11" s="40" customFormat="1" ht="12">
      <c r="J302" s="41"/>
      <c r="K302" s="41"/>
    </row>
    <row r="303" spans="10:11" s="40" customFormat="1" ht="12">
      <c r="J303" s="41"/>
      <c r="K303" s="41"/>
    </row>
    <row r="304" spans="10:11" s="40" customFormat="1" ht="12">
      <c r="J304" s="41"/>
      <c r="K304" s="41"/>
    </row>
    <row r="305" spans="10:11" s="40" customFormat="1" ht="12">
      <c r="J305" s="41"/>
      <c r="K305" s="41"/>
    </row>
    <row r="306" spans="10:11" s="40" customFormat="1" ht="12">
      <c r="J306" s="41"/>
      <c r="K306" s="41"/>
    </row>
    <row r="307" spans="10:11" s="40" customFormat="1" ht="12">
      <c r="J307" s="41"/>
      <c r="K307" s="41"/>
    </row>
    <row r="308" spans="10:11" s="40" customFormat="1" ht="12">
      <c r="J308" s="41"/>
      <c r="K308" s="41"/>
    </row>
    <row r="309" spans="10:11" s="40" customFormat="1" ht="12">
      <c r="J309" s="41"/>
      <c r="K309" s="41"/>
    </row>
    <row r="310" spans="10:11" s="40" customFormat="1" ht="12">
      <c r="J310" s="41"/>
      <c r="K310" s="41"/>
    </row>
    <row r="311" spans="10:11" s="40" customFormat="1" ht="12">
      <c r="J311" s="41"/>
      <c r="K311" s="41"/>
    </row>
    <row r="312" spans="10:11" s="40" customFormat="1" ht="12">
      <c r="J312" s="41"/>
      <c r="K312" s="41"/>
    </row>
    <row r="313" spans="10:11" s="40" customFormat="1" ht="12">
      <c r="J313" s="41"/>
      <c r="K313" s="41"/>
    </row>
    <row r="314" spans="10:11" s="40" customFormat="1" ht="12">
      <c r="J314" s="41"/>
      <c r="K314" s="41"/>
    </row>
    <row r="315" spans="10:11" s="40" customFormat="1" ht="12">
      <c r="J315" s="41"/>
      <c r="K315" s="41"/>
    </row>
    <row r="316" spans="10:11" s="40" customFormat="1" ht="12">
      <c r="J316" s="41"/>
      <c r="K316" s="41"/>
    </row>
    <row r="317" spans="10:11" s="40" customFormat="1" ht="12">
      <c r="J317" s="41"/>
      <c r="K317" s="41"/>
    </row>
    <row r="318" spans="10:11" s="40" customFormat="1" ht="12">
      <c r="J318" s="41"/>
      <c r="K318" s="41"/>
    </row>
    <row r="319" spans="10:11" s="40" customFormat="1" ht="12">
      <c r="J319" s="41"/>
      <c r="K319" s="41"/>
    </row>
    <row r="320" spans="10:11" s="40" customFormat="1" ht="12">
      <c r="J320" s="41"/>
      <c r="K320" s="41"/>
    </row>
    <row r="321" spans="10:11" s="40" customFormat="1" ht="12">
      <c r="J321" s="41"/>
      <c r="K321" s="41"/>
    </row>
    <row r="322" spans="10:11" s="40" customFormat="1" ht="12">
      <c r="J322" s="41"/>
      <c r="K322" s="41"/>
    </row>
    <row r="323" spans="10:11" s="40" customFormat="1" ht="12">
      <c r="J323" s="41"/>
      <c r="K323" s="41"/>
    </row>
    <row r="324" spans="10:11" s="40" customFormat="1" ht="12">
      <c r="J324" s="41"/>
      <c r="K324" s="41"/>
    </row>
    <row r="325" spans="10:11" s="40" customFormat="1" ht="12">
      <c r="J325" s="41"/>
      <c r="K325" s="41"/>
    </row>
    <row r="326" spans="10:11" s="40" customFormat="1" ht="12">
      <c r="J326" s="41"/>
      <c r="K326" s="41"/>
    </row>
    <row r="327" spans="10:11" s="40" customFormat="1" ht="12">
      <c r="J327" s="41"/>
      <c r="K327" s="41"/>
    </row>
    <row r="328" spans="10:11" s="40" customFormat="1" ht="12">
      <c r="J328" s="41"/>
      <c r="K328" s="41"/>
    </row>
    <row r="329" spans="10:11" s="40" customFormat="1" ht="12">
      <c r="J329" s="41"/>
      <c r="K329" s="41"/>
    </row>
    <row r="330" spans="10:11" s="40" customFormat="1" ht="12">
      <c r="J330" s="41"/>
      <c r="K330" s="41"/>
    </row>
    <row r="331" spans="10:11" s="40" customFormat="1" ht="12">
      <c r="J331" s="41"/>
      <c r="K331" s="41"/>
    </row>
    <row r="332" spans="10:11" s="40" customFormat="1" ht="12">
      <c r="J332" s="41"/>
      <c r="K332" s="41"/>
    </row>
    <row r="333" spans="10:11" s="40" customFormat="1" ht="12">
      <c r="J333" s="41"/>
      <c r="K333" s="41"/>
    </row>
    <row r="334" spans="10:11" s="40" customFormat="1" ht="12">
      <c r="J334" s="41"/>
      <c r="K334" s="41"/>
    </row>
    <row r="335" spans="10:11" s="40" customFormat="1" ht="12">
      <c r="J335" s="41"/>
      <c r="K335" s="41"/>
    </row>
    <row r="336" spans="10:11" s="40" customFormat="1" ht="12">
      <c r="J336" s="41"/>
      <c r="K336" s="41"/>
    </row>
    <row r="337" spans="10:11" s="40" customFormat="1" ht="12">
      <c r="J337" s="41"/>
      <c r="K337" s="41"/>
    </row>
    <row r="338" spans="10:11" s="40" customFormat="1" ht="12">
      <c r="J338" s="41"/>
      <c r="K338" s="41"/>
    </row>
    <row r="339" spans="10:11" s="40" customFormat="1" ht="12">
      <c r="J339" s="41"/>
      <c r="K339" s="41"/>
    </row>
    <row r="340" spans="10:11" s="40" customFormat="1" ht="12">
      <c r="J340" s="41"/>
      <c r="K340" s="41"/>
    </row>
    <row r="341" spans="10:11" s="40" customFormat="1" ht="12">
      <c r="J341" s="41"/>
      <c r="K341" s="41"/>
    </row>
    <row r="342" spans="10:11" s="40" customFormat="1" ht="12">
      <c r="J342" s="41"/>
      <c r="K342" s="41"/>
    </row>
    <row r="343" spans="10:11" s="40" customFormat="1" ht="12">
      <c r="J343" s="41"/>
      <c r="K343" s="41"/>
    </row>
    <row r="344" spans="10:11" s="40" customFormat="1" ht="12">
      <c r="J344" s="41"/>
      <c r="K344" s="41"/>
    </row>
    <row r="345" spans="10:11" s="40" customFormat="1" ht="12">
      <c r="J345" s="41"/>
      <c r="K345" s="41"/>
    </row>
    <row r="346" spans="10:11" s="40" customFormat="1" ht="12">
      <c r="J346" s="41"/>
      <c r="K346" s="41"/>
    </row>
    <row r="347" spans="10:11" s="40" customFormat="1" ht="12">
      <c r="J347" s="41"/>
      <c r="K347" s="41"/>
    </row>
    <row r="348" spans="10:11" s="40" customFormat="1" ht="12">
      <c r="J348" s="41"/>
      <c r="K348" s="41"/>
    </row>
    <row r="349" spans="10:11" s="40" customFormat="1" ht="12">
      <c r="J349" s="41"/>
      <c r="K349" s="41"/>
    </row>
    <row r="350" spans="10:11" s="40" customFormat="1" ht="12">
      <c r="J350" s="41"/>
      <c r="K350" s="41"/>
    </row>
    <row r="351" spans="10:11" s="40" customFormat="1" ht="12">
      <c r="J351" s="41"/>
      <c r="K351" s="41"/>
    </row>
    <row r="352" spans="10:11" s="40" customFormat="1" ht="12">
      <c r="J352" s="41"/>
      <c r="K352" s="41"/>
    </row>
    <row r="353" spans="10:11" s="40" customFormat="1" ht="12">
      <c r="J353" s="41"/>
      <c r="K353" s="41"/>
    </row>
    <row r="354" spans="10:11" s="40" customFormat="1" ht="12">
      <c r="J354" s="41"/>
      <c r="K354" s="41"/>
    </row>
    <row r="355" spans="10:11" s="40" customFormat="1" ht="12">
      <c r="J355" s="41"/>
      <c r="K355" s="41"/>
    </row>
    <row r="356" spans="10:11" s="40" customFormat="1" ht="12">
      <c r="J356" s="41"/>
      <c r="K356" s="41"/>
    </row>
    <row r="357" spans="10:11" s="40" customFormat="1" ht="12">
      <c r="J357" s="41"/>
      <c r="K357" s="41"/>
    </row>
    <row r="358" spans="10:11" s="40" customFormat="1" ht="12">
      <c r="J358" s="41"/>
      <c r="K358" s="41"/>
    </row>
    <row r="359" spans="10:11" s="40" customFormat="1" ht="12">
      <c r="J359" s="41"/>
      <c r="K359" s="41"/>
    </row>
    <row r="360" spans="10:11" s="40" customFormat="1" ht="12">
      <c r="J360" s="41"/>
      <c r="K360" s="41"/>
    </row>
    <row r="361" spans="10:11" s="40" customFormat="1" ht="12">
      <c r="J361" s="41"/>
      <c r="K361" s="41"/>
    </row>
    <row r="362" spans="10:11" s="40" customFormat="1" ht="12">
      <c r="J362" s="41"/>
      <c r="K362" s="41"/>
    </row>
    <row r="363" spans="10:11" s="40" customFormat="1" ht="12">
      <c r="J363" s="41"/>
      <c r="K363" s="41"/>
    </row>
    <row r="364" spans="10:11" s="40" customFormat="1" ht="12">
      <c r="J364" s="41"/>
      <c r="K364" s="41"/>
    </row>
    <row r="365" spans="10:11" s="40" customFormat="1" ht="12">
      <c r="J365" s="41"/>
      <c r="K365" s="41"/>
    </row>
    <row r="366" spans="10:11" s="40" customFormat="1" ht="12">
      <c r="J366" s="41"/>
      <c r="K366" s="41"/>
    </row>
    <row r="367" spans="10:11" s="40" customFormat="1" ht="12">
      <c r="J367" s="41"/>
      <c r="K367" s="41"/>
    </row>
    <row r="368" spans="10:11" s="40" customFormat="1" ht="12">
      <c r="J368" s="41"/>
      <c r="K368" s="41"/>
    </row>
    <row r="369" spans="10:11" s="40" customFormat="1" ht="12">
      <c r="J369" s="41"/>
      <c r="K369" s="41"/>
    </row>
    <row r="370" spans="10:11" s="40" customFormat="1" ht="12">
      <c r="J370" s="41"/>
      <c r="K370" s="41"/>
    </row>
    <row r="371" spans="10:11" s="40" customFormat="1" ht="12">
      <c r="J371" s="41"/>
      <c r="K371" s="41"/>
    </row>
    <row r="372" spans="10:11" s="40" customFormat="1" ht="12">
      <c r="J372" s="41"/>
      <c r="K372" s="41"/>
    </row>
    <row r="373" spans="10:11" s="40" customFormat="1" ht="12">
      <c r="J373" s="41"/>
      <c r="K373" s="41"/>
    </row>
    <row r="374" spans="10:11" s="40" customFormat="1" ht="12">
      <c r="J374" s="41"/>
      <c r="K374" s="41"/>
    </row>
    <row r="375" spans="10:11" s="40" customFormat="1" ht="12">
      <c r="J375" s="41"/>
      <c r="K375" s="41"/>
    </row>
    <row r="376" spans="10:11" s="40" customFormat="1" ht="12">
      <c r="J376" s="41"/>
      <c r="K376" s="41"/>
    </row>
    <row r="377" spans="10:11" s="40" customFormat="1" ht="12">
      <c r="J377" s="41"/>
      <c r="K377" s="41"/>
    </row>
    <row r="378" spans="10:11" s="40" customFormat="1" ht="12">
      <c r="J378" s="41"/>
      <c r="K378" s="41"/>
    </row>
    <row r="379" spans="10:11" s="40" customFormat="1" ht="12">
      <c r="J379" s="41"/>
      <c r="K379" s="41"/>
    </row>
    <row r="380" spans="10:11" s="40" customFormat="1" ht="12">
      <c r="J380" s="41"/>
      <c r="K380" s="41"/>
    </row>
    <row r="381" spans="10:11" s="40" customFormat="1" ht="12">
      <c r="J381" s="41"/>
      <c r="K381" s="41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300" verticalDpi="3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E95"/>
  <sheetViews>
    <sheetView tabSelected="1" view="pageBreakPreview" zoomScale="75" zoomScaleNormal="75" zoomScaleSheetLayoutView="75" zoomScalePageLayoutView="0" workbookViewId="0" topLeftCell="D49">
      <selection activeCell="N79" sqref="N79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1" ht="13.5">
      <c r="M1" t="str">
        <f>'財政指標'!$M$1</f>
        <v>栗山村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０２(H14)</v>
      </c>
      <c r="AD1" t="str">
        <f>'歳入'!P3</f>
        <v>０３(H15)</v>
      </c>
      <c r="AE1" t="str">
        <f>'歳入'!Q3</f>
        <v>０４(H16)</v>
      </c>
    </row>
    <row r="2" spans="16:31" ht="13.5">
      <c r="P2" t="s">
        <v>146</v>
      </c>
      <c r="Q2" s="46">
        <f>'歳入'!B4</f>
        <v>0</v>
      </c>
      <c r="R2" s="46">
        <f>'歳入'!D4</f>
        <v>731129</v>
      </c>
      <c r="S2" s="46">
        <f>'歳入'!E4</f>
        <v>819472</v>
      </c>
      <c r="T2" s="46">
        <f>'歳入'!F4</f>
        <v>815900</v>
      </c>
      <c r="U2" s="46">
        <f>'歳入'!G4</f>
        <v>846302</v>
      </c>
      <c r="V2" s="46">
        <f>'歳入'!H4</f>
        <v>823649</v>
      </c>
      <c r="W2" s="46">
        <f>'歳入'!I4</f>
        <v>779909</v>
      </c>
      <c r="X2" s="46">
        <f>'歳入'!J4</f>
        <v>807539</v>
      </c>
      <c r="Y2" s="46">
        <f>'歳入'!K4</f>
        <v>761712</v>
      </c>
      <c r="Z2" s="46">
        <f>'歳入'!L4</f>
        <v>758119</v>
      </c>
      <c r="AA2" s="46">
        <f>'歳入'!M4</f>
        <v>766457</v>
      </c>
      <c r="AB2" s="46">
        <f>'歳入'!N4</f>
        <v>749557</v>
      </c>
      <c r="AC2" s="46">
        <f>'歳入'!O4</f>
        <v>715329</v>
      </c>
      <c r="AD2" s="46">
        <f>'歳入'!P4</f>
        <v>728918</v>
      </c>
      <c r="AE2" s="46">
        <f>'歳入'!Q4</f>
        <v>707111</v>
      </c>
    </row>
    <row r="3" spans="16:31" ht="13.5">
      <c r="P3" s="46" t="s">
        <v>181</v>
      </c>
      <c r="Q3" s="46">
        <f>'歳入'!B15</f>
        <v>0</v>
      </c>
      <c r="R3" s="46">
        <f>'歳入'!D15</f>
        <v>1169254</v>
      </c>
      <c r="S3" s="46">
        <f>'歳入'!E15</f>
        <v>1188276</v>
      </c>
      <c r="T3" s="46">
        <f>'歳入'!F15</f>
        <v>1212261</v>
      </c>
      <c r="U3" s="46">
        <f>'歳入'!G15</f>
        <v>1212375</v>
      </c>
      <c r="V3" s="46">
        <f>'歳入'!H15</f>
        <v>1321526</v>
      </c>
      <c r="W3" s="46">
        <f>'歳入'!I15</f>
        <v>1380506</v>
      </c>
      <c r="X3" s="46">
        <f>'歳入'!J15</f>
        <v>1415183</v>
      </c>
      <c r="Y3" s="46">
        <f>'歳入'!K15</f>
        <v>1407316</v>
      </c>
      <c r="Z3" s="46">
        <f>'歳入'!L15</f>
        <v>1475359</v>
      </c>
      <c r="AA3" s="46">
        <f>'歳入'!M15</f>
        <v>1517481</v>
      </c>
      <c r="AB3" s="46">
        <f>'歳入'!N15</f>
        <v>1338763</v>
      </c>
      <c r="AC3" s="46">
        <f>'歳入'!O15</f>
        <v>1177590</v>
      </c>
      <c r="AD3" s="46">
        <f>'歳入'!P15</f>
        <v>1107181</v>
      </c>
      <c r="AE3" s="46">
        <f>'歳入'!Q15</f>
        <v>1003123</v>
      </c>
    </row>
    <row r="4" spans="16:31" ht="13.5">
      <c r="P4" t="s">
        <v>147</v>
      </c>
      <c r="Q4" s="46">
        <f>'歳入'!B22</f>
        <v>0</v>
      </c>
      <c r="R4" s="46">
        <f>'歳入'!D22</f>
        <v>232731</v>
      </c>
      <c r="S4" s="46">
        <f>'歳入'!E22</f>
        <v>187577</v>
      </c>
      <c r="T4" s="46">
        <f>'歳入'!F22</f>
        <v>119558</v>
      </c>
      <c r="U4" s="46">
        <f>'歳入'!G22</f>
        <v>277664</v>
      </c>
      <c r="V4" s="46">
        <f>'歳入'!H22</f>
        <v>415126</v>
      </c>
      <c r="W4" s="46">
        <f>'歳入'!I22</f>
        <v>183412</v>
      </c>
      <c r="X4" s="46">
        <f>'歳入'!J22</f>
        <v>186967</v>
      </c>
      <c r="Y4" s="46">
        <f>'歳入'!K22</f>
        <v>223318</v>
      </c>
      <c r="Z4" s="46">
        <f>'歳入'!L22</f>
        <v>407058</v>
      </c>
      <c r="AA4" s="46">
        <f>'歳入'!M22</f>
        <v>216388</v>
      </c>
      <c r="AB4" s="46">
        <f>'歳入'!N22</f>
        <v>191394</v>
      </c>
      <c r="AC4" s="46">
        <f>'歳入'!O22</f>
        <v>142994</v>
      </c>
      <c r="AD4" s="46">
        <f>'歳入'!P22</f>
        <v>64057</v>
      </c>
      <c r="AE4" s="46">
        <f>'歳入'!Q22</f>
        <v>255580</v>
      </c>
    </row>
    <row r="5" spans="16:31" ht="13.5">
      <c r="P5" t="s">
        <v>188</v>
      </c>
      <c r="Q5" s="46">
        <f>'歳入'!B28</f>
        <v>0</v>
      </c>
      <c r="R5" s="46">
        <f>'歳入'!D23</f>
        <v>238161</v>
      </c>
      <c r="S5" s="46">
        <f>'歳入'!E23</f>
        <v>199366</v>
      </c>
      <c r="T5" s="46">
        <f>'歳入'!F23</f>
        <v>184118</v>
      </c>
      <c r="U5" s="46">
        <f>'歳入'!G23</f>
        <v>329890</v>
      </c>
      <c r="V5" s="46">
        <f>'歳入'!H23</f>
        <v>322783</v>
      </c>
      <c r="W5" s="46">
        <f>'歳入'!I23</f>
        <v>305575</v>
      </c>
      <c r="X5" s="46">
        <f>'歳入'!J23</f>
        <v>366816</v>
      </c>
      <c r="Y5" s="46">
        <f>'歳入'!K23</f>
        <v>264772</v>
      </c>
      <c r="Z5" s="46">
        <f>'歳入'!L23</f>
        <v>339638</v>
      </c>
      <c r="AA5" s="46">
        <f>'歳入'!M23</f>
        <v>605196</v>
      </c>
      <c r="AB5" s="46">
        <f>'歳入'!N23</f>
        <v>384274</v>
      </c>
      <c r="AC5" s="46">
        <f>'歳入'!O23</f>
        <v>310617</v>
      </c>
      <c r="AD5" s="46">
        <f>'歳入'!P23</f>
        <v>876556</v>
      </c>
      <c r="AE5" s="46">
        <f>'歳入'!Q23</f>
        <v>1195914</v>
      </c>
    </row>
    <row r="6" spans="16:31" ht="13.5">
      <c r="P6" t="s">
        <v>148</v>
      </c>
      <c r="Q6" s="46">
        <f>'歳入'!B29</f>
        <v>0</v>
      </c>
      <c r="R6" s="46">
        <f>'歳入'!D29</f>
        <v>490500</v>
      </c>
      <c r="S6" s="46">
        <f>'歳入'!E29</f>
        <v>304500</v>
      </c>
      <c r="T6" s="46">
        <f>'歳入'!F29</f>
        <v>488200</v>
      </c>
      <c r="U6" s="46">
        <f>'歳入'!G29</f>
        <v>811400</v>
      </c>
      <c r="V6" s="46">
        <f>'歳入'!H29</f>
        <v>550600</v>
      </c>
      <c r="W6" s="46">
        <f>'歳入'!I29</f>
        <v>564600</v>
      </c>
      <c r="X6" s="46">
        <f>'歳入'!J29</f>
        <v>465700</v>
      </c>
      <c r="Y6" s="46">
        <f>'歳入'!K29</f>
        <v>386100</v>
      </c>
      <c r="Z6" s="46">
        <f>'歳入'!L29</f>
        <v>546500</v>
      </c>
      <c r="AA6" s="46">
        <f>'歳入'!M29</f>
        <v>514300</v>
      </c>
      <c r="AB6" s="46">
        <f>'歳入'!N29</f>
        <v>430500</v>
      </c>
      <c r="AC6" s="46">
        <f>'歳入'!O29</f>
        <v>452436</v>
      </c>
      <c r="AD6" s="46">
        <f>'歳入'!P29</f>
        <v>450500</v>
      </c>
      <c r="AE6" s="46">
        <f>'歳入'!Q29</f>
        <v>719800</v>
      </c>
    </row>
    <row r="7" spans="16:31" ht="13.5">
      <c r="P7" s="71" t="str">
        <f>'歳入'!A32</f>
        <v>　 歳 入 合 計</v>
      </c>
      <c r="Q7" s="46">
        <f>'歳入'!B32</f>
        <v>0</v>
      </c>
      <c r="R7" s="46">
        <f>'歳入'!D32</f>
        <v>3522611</v>
      </c>
      <c r="S7" s="46">
        <f>'歳入'!E32</f>
        <v>3345434</v>
      </c>
      <c r="T7" s="46">
        <f>'歳入'!F32</f>
        <v>3492905</v>
      </c>
      <c r="U7" s="46">
        <f>'歳入'!G32</f>
        <v>4230658</v>
      </c>
      <c r="V7" s="46">
        <f>'歳入'!H32</f>
        <v>4320561</v>
      </c>
      <c r="W7" s="46">
        <f>'歳入'!I32</f>
        <v>3930832</v>
      </c>
      <c r="X7" s="46">
        <f>'歳入'!J32</f>
        <v>3847324</v>
      </c>
      <c r="Y7" s="46">
        <f>'歳入'!K32</f>
        <v>3742032</v>
      </c>
      <c r="Z7" s="46">
        <f>'歳入'!L32</f>
        <v>4440442</v>
      </c>
      <c r="AA7" s="46">
        <f>'歳入'!M32</f>
        <v>4922494</v>
      </c>
      <c r="AB7" s="46">
        <f>'歳入'!N32</f>
        <v>3972584</v>
      </c>
      <c r="AC7" s="46">
        <f>'歳入'!O32</f>
        <v>3626063</v>
      </c>
      <c r="AD7" s="46">
        <f>'歳入'!P32</f>
        <v>4548197</v>
      </c>
      <c r="AE7" s="46">
        <f>'歳入'!Q32</f>
        <v>4864414</v>
      </c>
    </row>
    <row r="30" spans="17:31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</row>
    <row r="31" spans="16:31" ht="13.5">
      <c r="P31" t="s">
        <v>150</v>
      </c>
      <c r="Q31">
        <f>'税'!B4</f>
        <v>0</v>
      </c>
      <c r="R31" s="46">
        <f>'税'!D4</f>
        <v>132123</v>
      </c>
      <c r="S31" s="46">
        <f>'税'!E4</f>
        <v>142643</v>
      </c>
      <c r="T31" s="46">
        <f>'税'!F4</f>
        <v>146085</v>
      </c>
      <c r="U31" s="46">
        <f>'税'!G4</f>
        <v>149221</v>
      </c>
      <c r="V31" s="46">
        <f>'税'!H4</f>
        <v>128485</v>
      </c>
      <c r="W31" s="46">
        <f>'税'!I4</f>
        <v>111270</v>
      </c>
      <c r="X31" s="46">
        <f>'税'!J4</f>
        <v>129289</v>
      </c>
      <c r="Y31" s="46">
        <f>'税'!K4</f>
        <v>109710</v>
      </c>
      <c r="Z31" s="46">
        <f>'税'!L4</f>
        <v>104148</v>
      </c>
      <c r="AA31" s="46">
        <f>'税'!M4</f>
        <v>107318</v>
      </c>
      <c r="AB31" s="46">
        <f>'税'!N4</f>
        <v>124344</v>
      </c>
      <c r="AC31" s="46">
        <f>'税'!O4</f>
        <v>95441</v>
      </c>
      <c r="AD31" s="46">
        <f>'税'!P4</f>
        <v>95688</v>
      </c>
      <c r="AE31" s="46">
        <f>'税'!Q4</f>
        <v>84682</v>
      </c>
    </row>
    <row r="32" spans="16:31" ht="13.5">
      <c r="P32" t="s">
        <v>151</v>
      </c>
      <c r="Q32">
        <f>'税'!B9</f>
        <v>0</v>
      </c>
      <c r="R32" s="46">
        <f>'税'!D9</f>
        <v>514125</v>
      </c>
      <c r="S32" s="46">
        <f>'税'!E9</f>
        <v>591423</v>
      </c>
      <c r="T32" s="46">
        <f>'税'!F9</f>
        <v>587184</v>
      </c>
      <c r="U32" s="46">
        <f>'税'!G9</f>
        <v>583764</v>
      </c>
      <c r="V32" s="46">
        <f>'税'!H9</f>
        <v>583547</v>
      </c>
      <c r="W32" s="46">
        <f>'税'!I9</f>
        <v>580973</v>
      </c>
      <c r="X32" s="46">
        <f>'税'!J9</f>
        <v>590378</v>
      </c>
      <c r="Y32" s="46">
        <f>'税'!K9</f>
        <v>569366</v>
      </c>
      <c r="Z32" s="46">
        <f>'税'!L9</f>
        <v>571455</v>
      </c>
      <c r="AA32" s="46">
        <f>'税'!M9</f>
        <v>581804</v>
      </c>
      <c r="AB32" s="46">
        <f>'税'!N9</f>
        <v>550604</v>
      </c>
      <c r="AC32" s="46">
        <f>'税'!O9</f>
        <v>544977</v>
      </c>
      <c r="AD32" s="46">
        <f>'税'!P9</f>
        <v>543276</v>
      </c>
      <c r="AE32" s="46">
        <f>'税'!Q9</f>
        <v>536824</v>
      </c>
    </row>
    <row r="33" spans="16:31" ht="13.5">
      <c r="P33" t="s">
        <v>152</v>
      </c>
      <c r="Q33">
        <f>'税'!B12</f>
        <v>0</v>
      </c>
      <c r="R33" s="46">
        <f>'税'!D12</f>
        <v>22658</v>
      </c>
      <c r="S33" s="46">
        <f>'税'!E12</f>
        <v>20996</v>
      </c>
      <c r="T33" s="46">
        <f>'税'!F12</f>
        <v>20918</v>
      </c>
      <c r="U33" s="46">
        <f>'税'!G12</f>
        <v>20340</v>
      </c>
      <c r="V33" s="46">
        <f>'税'!H12</f>
        <v>19343</v>
      </c>
      <c r="W33" s="46">
        <f>'税'!I12</f>
        <v>18078</v>
      </c>
      <c r="X33" s="46">
        <f>'税'!J12</f>
        <v>21490</v>
      </c>
      <c r="Y33" s="46">
        <f>'税'!K12</f>
        <v>21469</v>
      </c>
      <c r="Z33" s="46">
        <f>'税'!L12</f>
        <v>22615</v>
      </c>
      <c r="AA33" s="46">
        <f>'税'!M12</f>
        <v>20565</v>
      </c>
      <c r="AB33" s="46">
        <f>'税'!N12</f>
        <v>19799</v>
      </c>
      <c r="AC33" s="46">
        <f>'税'!O12</f>
        <v>18592</v>
      </c>
      <c r="AD33" s="46">
        <f>'税'!P12</f>
        <v>19184</v>
      </c>
      <c r="AE33" s="46">
        <f>'税'!Q12</f>
        <v>18546</v>
      </c>
    </row>
    <row r="34" spans="16:31" ht="13.5">
      <c r="P34" t="s">
        <v>149</v>
      </c>
      <c r="Q34">
        <f>'税'!B22</f>
        <v>0</v>
      </c>
      <c r="R34" s="46">
        <f>'税'!D22</f>
        <v>731129</v>
      </c>
      <c r="S34" s="46">
        <f>'税'!E22</f>
        <v>819472</v>
      </c>
      <c r="T34" s="46">
        <f>'税'!F22</f>
        <v>815900</v>
      </c>
      <c r="U34" s="46">
        <f>'税'!G22</f>
        <v>846302</v>
      </c>
      <c r="V34" s="46">
        <f>'税'!H22</f>
        <v>823346</v>
      </c>
      <c r="W34" s="46">
        <f>'税'!I22</f>
        <v>779909</v>
      </c>
      <c r="X34" s="46">
        <f>'税'!J22</f>
        <v>807539</v>
      </c>
      <c r="Y34" s="46">
        <f>'税'!K22</f>
        <v>761712</v>
      </c>
      <c r="Z34" s="46">
        <f>'税'!L22</f>
        <v>758119</v>
      </c>
      <c r="AA34" s="46">
        <f>'税'!M22</f>
        <v>766457</v>
      </c>
      <c r="AB34" s="46">
        <f>'税'!N22</f>
        <v>749557</v>
      </c>
      <c r="AC34" s="46">
        <f>'税'!O22</f>
        <v>715329</v>
      </c>
      <c r="AD34" s="46">
        <f>'税'!P22</f>
        <v>728918</v>
      </c>
      <c r="AE34" s="46">
        <f>'税'!Q22</f>
        <v>707111</v>
      </c>
    </row>
    <row r="39" spans="16:31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</row>
    <row r="40" spans="13:31" ht="13.5">
      <c r="M40" s="38" t="str">
        <f>'財政指標'!$M$1</f>
        <v>栗山村</v>
      </c>
      <c r="P40" t="s">
        <v>155</v>
      </c>
      <c r="Q40">
        <f>'歳出（性質別）'!B4</f>
        <v>0</v>
      </c>
      <c r="R40" s="46">
        <f>'歳出（性質別）'!D4</f>
        <v>908962</v>
      </c>
      <c r="S40" s="46">
        <f>'歳出（性質別）'!E4</f>
        <v>974537</v>
      </c>
      <c r="T40" s="46">
        <f>'歳出（性質別）'!F4</f>
        <v>997999</v>
      </c>
      <c r="U40" s="46">
        <f>'歳出（性質別）'!G4</f>
        <v>1062156</v>
      </c>
      <c r="V40" s="46">
        <f>'歳出（性質別）'!H4</f>
        <v>1109024</v>
      </c>
      <c r="W40" s="46">
        <f>'歳出（性質別）'!I4</f>
        <v>1119519</v>
      </c>
      <c r="X40" s="46">
        <f>'歳出（性質別）'!J4</f>
        <v>1124988</v>
      </c>
      <c r="Y40" s="46">
        <f>'歳出（性質別）'!K4</f>
        <v>1142702</v>
      </c>
      <c r="Z40" s="46">
        <f>'歳出（性質別）'!L4</f>
        <v>1144348</v>
      </c>
      <c r="AA40" s="46">
        <f>'歳出（性質別）'!M4</f>
        <v>1142209</v>
      </c>
      <c r="AB40" s="46">
        <f>'歳出（性質別）'!N4</f>
        <v>1123727</v>
      </c>
      <c r="AC40" s="46">
        <f>'歳出（性質別）'!O4</f>
        <v>1084424</v>
      </c>
      <c r="AD40" s="46">
        <f>'歳出（性質別）'!P4</f>
        <v>1089674</v>
      </c>
      <c r="AE40" s="46">
        <f>'歳出（性質別）'!Q4</f>
        <v>1010435</v>
      </c>
    </row>
    <row r="41" spans="16:31" ht="13.5">
      <c r="P41" t="s">
        <v>156</v>
      </c>
      <c r="Q41">
        <f>'歳出（性質別）'!B6</f>
        <v>0</v>
      </c>
      <c r="R41" s="46">
        <f>'歳出（性質別）'!D6</f>
        <v>7678</v>
      </c>
      <c r="S41" s="46">
        <f>'歳出（性質別）'!E6</f>
        <v>9166</v>
      </c>
      <c r="T41" s="46">
        <f>'歳出（性質別）'!F6</f>
        <v>17458</v>
      </c>
      <c r="U41" s="46">
        <f>'歳出（性質別）'!G6</f>
        <v>18084</v>
      </c>
      <c r="V41" s="46">
        <f>'歳出（性質別）'!H6</f>
        <v>24633</v>
      </c>
      <c r="W41" s="46">
        <f>'歳出（性質別）'!I6</f>
        <v>23938</v>
      </c>
      <c r="X41" s="46">
        <f>'歳出（性質別）'!J6</f>
        <v>35454</v>
      </c>
      <c r="Y41" s="46">
        <f>'歳出（性質別）'!K6</f>
        <v>46368</v>
      </c>
      <c r="Z41" s="46">
        <f>'歳出（性質別）'!L6</f>
        <v>44618</v>
      </c>
      <c r="AA41" s="46">
        <f>'歳出（性質別）'!M6</f>
        <v>16833</v>
      </c>
      <c r="AB41" s="46">
        <f>'歳出（性質別）'!N6</f>
        <v>16372</v>
      </c>
      <c r="AC41" s="46">
        <f>'歳出（性質別）'!O6</f>
        <v>15805</v>
      </c>
      <c r="AD41" s="46">
        <f>'歳出（性質別）'!P6</f>
        <v>27512</v>
      </c>
      <c r="AE41" s="46">
        <f>'歳出（性質別）'!Q6</f>
        <v>32783</v>
      </c>
    </row>
    <row r="42" spans="16:31" ht="13.5">
      <c r="P42" t="s">
        <v>157</v>
      </c>
      <c r="Q42">
        <f>'歳出（性質別）'!B7</f>
        <v>0</v>
      </c>
      <c r="R42" s="46">
        <f>'歳出（性質別）'!D7</f>
        <v>397026</v>
      </c>
      <c r="S42" s="46">
        <f>'歳出（性質別）'!E7</f>
        <v>411139</v>
      </c>
      <c r="T42" s="46">
        <f>'歳出（性質別）'!F7</f>
        <v>414836</v>
      </c>
      <c r="U42" s="46">
        <f>'歳出（性質別）'!G7</f>
        <v>435498</v>
      </c>
      <c r="V42" s="46">
        <f>'歳出（性質別）'!H7</f>
        <v>469065</v>
      </c>
      <c r="W42" s="46">
        <f>'歳出（性質別）'!I7</f>
        <v>495903</v>
      </c>
      <c r="X42" s="46">
        <f>'歳出（性質別）'!J7</f>
        <v>538437</v>
      </c>
      <c r="Y42" s="46">
        <f>'歳出（性質別）'!K7</f>
        <v>537320</v>
      </c>
      <c r="Z42" s="46">
        <f>'歳出（性質別）'!L7</f>
        <v>570022</v>
      </c>
      <c r="AA42" s="46">
        <f>'歳出（性質別）'!M7</f>
        <v>560542</v>
      </c>
      <c r="AB42" s="46">
        <f>'歳出（性質別）'!N7</f>
        <v>560918</v>
      </c>
      <c r="AC42" s="46">
        <f>'歳出（性質別）'!O7</f>
        <v>586346</v>
      </c>
      <c r="AD42" s="46">
        <f>'歳出（性質別）'!P7</f>
        <v>596440</v>
      </c>
      <c r="AE42" s="46">
        <f>'歳出（性質別）'!Q7</f>
        <v>570021</v>
      </c>
    </row>
    <row r="43" spans="16:31" ht="13.5">
      <c r="P43" t="s">
        <v>158</v>
      </c>
      <c r="Q43">
        <f>'歳出（性質別）'!B10</f>
        <v>0</v>
      </c>
      <c r="R43" s="46">
        <f>'歳出（性質別）'!D10</f>
        <v>350415</v>
      </c>
      <c r="S43" s="46">
        <f>'歳出（性質別）'!E10</f>
        <v>388176</v>
      </c>
      <c r="T43" s="46">
        <f>'歳出（性質別）'!F10</f>
        <v>421537</v>
      </c>
      <c r="U43" s="46">
        <f>'歳出（性質別）'!G10</f>
        <v>452349</v>
      </c>
      <c r="V43" s="46">
        <f>'歳出（性質別）'!H10</f>
        <v>443130</v>
      </c>
      <c r="W43" s="46">
        <f>'歳出（性質別）'!I10</f>
        <v>433508</v>
      </c>
      <c r="X43" s="46">
        <f>'歳出（性質別）'!J10</f>
        <v>406718</v>
      </c>
      <c r="Y43" s="46">
        <f>'歳出（性質別）'!K10</f>
        <v>397418</v>
      </c>
      <c r="Z43" s="46">
        <f>'歳出（性質別）'!L10</f>
        <v>375900</v>
      </c>
      <c r="AA43" s="46">
        <f>'歳出（性質別）'!M10</f>
        <v>404409</v>
      </c>
      <c r="AB43" s="46">
        <f>'歳出（性質別）'!N10</f>
        <v>370523</v>
      </c>
      <c r="AC43" s="46">
        <f>'歳出（性質別）'!O10</f>
        <v>397009</v>
      </c>
      <c r="AD43" s="46">
        <f>'歳出（性質別）'!P10</f>
        <v>384891</v>
      </c>
      <c r="AE43" s="46">
        <f>'歳出（性質別）'!Q10</f>
        <v>347910</v>
      </c>
    </row>
    <row r="44" spans="16:31" ht="13.5">
      <c r="P44" t="s">
        <v>159</v>
      </c>
      <c r="Q44">
        <f>'歳出（性質別）'!B11</f>
        <v>0</v>
      </c>
      <c r="R44" s="46">
        <f>'歳出（性質別）'!D11</f>
        <v>77295</v>
      </c>
      <c r="S44" s="46">
        <f>'歳出（性質別）'!E11</f>
        <v>80836</v>
      </c>
      <c r="T44" s="46">
        <f>'歳出（性質別）'!F11</f>
        <v>74412</v>
      </c>
      <c r="U44" s="46">
        <f>'歳出（性質別）'!G11</f>
        <v>71981</v>
      </c>
      <c r="V44" s="46">
        <f>'歳出（性質別）'!H11</f>
        <v>91762</v>
      </c>
      <c r="W44" s="46">
        <f>'歳出（性質別）'!I11</f>
        <v>57132</v>
      </c>
      <c r="X44" s="46">
        <f>'歳出（性質別）'!J11</f>
        <v>85949</v>
      </c>
      <c r="Y44" s="46">
        <f>'歳出（性質別）'!K11</f>
        <v>58942</v>
      </c>
      <c r="Z44" s="46">
        <f>'歳出（性質別）'!L11</f>
        <v>55920</v>
      </c>
      <c r="AA44" s="46">
        <f>'歳出（性質別）'!M11</f>
        <v>58161</v>
      </c>
      <c r="AB44" s="46">
        <f>'歳出（性質別）'!N11</f>
        <v>61779</v>
      </c>
      <c r="AC44" s="46">
        <f>'歳出（性質別）'!O11</f>
        <v>55767</v>
      </c>
      <c r="AD44" s="46">
        <f>'歳出（性質別）'!P11</f>
        <v>44311</v>
      </c>
      <c r="AE44" s="46">
        <f>'歳出（性質別）'!Q11</f>
        <v>55956</v>
      </c>
    </row>
    <row r="45" spans="16:31" ht="13.5">
      <c r="P45" t="s">
        <v>160</v>
      </c>
      <c r="Q45">
        <f>'歳出（性質別）'!B16</f>
        <v>0</v>
      </c>
      <c r="R45" s="46">
        <f>'歳出（性質別）'!D16</f>
        <v>22510</v>
      </c>
      <c r="S45" s="46">
        <f>'歳出（性質別）'!E16</f>
        <v>23580</v>
      </c>
      <c r="T45" s="46">
        <f>'歳出（性質別）'!F16</f>
        <v>25020</v>
      </c>
      <c r="U45" s="46">
        <f>'歳出（性質別）'!G16</f>
        <v>28300</v>
      </c>
      <c r="V45" s="46">
        <f>'歳出（性質別）'!H16</f>
        <v>49147</v>
      </c>
      <c r="W45" s="46">
        <f>'歳出（性質別）'!I16</f>
        <v>46802</v>
      </c>
      <c r="X45" s="46">
        <f>'歳出（性質別）'!J16</f>
        <v>27480</v>
      </c>
      <c r="Y45" s="46">
        <f>'歳出（性質別）'!K16</f>
        <v>27120</v>
      </c>
      <c r="Z45" s="46">
        <f>'歳出（性質別）'!L16</f>
        <v>24600</v>
      </c>
      <c r="AA45" s="46">
        <f>'歳出（性質別）'!M16</f>
        <v>24600</v>
      </c>
      <c r="AB45" s="46">
        <f>'歳出（性質別）'!N16</f>
        <v>25320</v>
      </c>
      <c r="AC45" s="46">
        <f>'歳出（性質別）'!O16</f>
        <v>24240</v>
      </c>
      <c r="AD45" s="46">
        <f>'歳出（性質別）'!P16</f>
        <v>24960</v>
      </c>
      <c r="AE45" s="46">
        <f>'歳出（性質別）'!Q16</f>
        <v>28200</v>
      </c>
    </row>
    <row r="46" spans="16:31" ht="13.5">
      <c r="P46" t="s">
        <v>162</v>
      </c>
      <c r="Q46">
        <f>'歳出（性質別）'!B18</f>
        <v>0</v>
      </c>
      <c r="R46" s="46">
        <f>'歳出（性質別）'!D18</f>
        <v>770426</v>
      </c>
      <c r="S46" s="46">
        <f>'歳出（性質別）'!E18</f>
        <v>475522</v>
      </c>
      <c r="T46" s="46">
        <f>'歳出（性質別）'!F18</f>
        <v>722149</v>
      </c>
      <c r="U46" s="46">
        <f>'歳出（性質別）'!G18</f>
        <v>1128018</v>
      </c>
      <c r="V46" s="46">
        <f>'歳出（性質別）'!H18</f>
        <v>860022</v>
      </c>
      <c r="W46" s="46">
        <f>'歳出（性質別）'!I18</f>
        <v>999650</v>
      </c>
      <c r="X46" s="46">
        <f>'歳出（性質別）'!J18</f>
        <v>841350</v>
      </c>
      <c r="Y46" s="46">
        <f>'歳出（性質別）'!K18</f>
        <v>626964</v>
      </c>
      <c r="Z46" s="46">
        <f>'歳出（性質別）'!L18</f>
        <v>837661</v>
      </c>
      <c r="AA46" s="46">
        <f>'歳出（性質別）'!M18</f>
        <v>1209768</v>
      </c>
      <c r="AB46" s="46">
        <f>'歳出（性質別）'!N18</f>
        <v>743327</v>
      </c>
      <c r="AC46" s="46">
        <f>'歳出（性質別）'!O18</f>
        <v>513700</v>
      </c>
      <c r="AD46" s="46">
        <f>'歳出（性質別）'!P18</f>
        <v>1094313</v>
      </c>
      <c r="AE46" s="46">
        <f>'歳出（性質別）'!Q18</f>
        <v>1865552</v>
      </c>
    </row>
    <row r="47" spans="16:31" ht="13.5">
      <c r="P47" t="s">
        <v>161</v>
      </c>
      <c r="Q47">
        <f>'歳出（性質別）'!B23</f>
        <v>0</v>
      </c>
      <c r="R47" s="46">
        <f>'歳出（性質別）'!D23</f>
        <v>3346074</v>
      </c>
      <c r="S47" s="46">
        <f>'歳出（性質別）'!E23</f>
        <v>3107940</v>
      </c>
      <c r="T47" s="46">
        <f>'歳出（性質別）'!F23</f>
        <v>3300956</v>
      </c>
      <c r="U47" s="46">
        <f>'歳出（性質別）'!G23</f>
        <v>4004621</v>
      </c>
      <c r="V47" s="46">
        <f>'歳出（性質別）'!H23</f>
        <v>4083432</v>
      </c>
      <c r="W47" s="46">
        <f>'歳出（性質別）'!I23</f>
        <v>3761000</v>
      </c>
      <c r="X47" s="46">
        <f>'歳出（性質別）'!J23</f>
        <v>3672576</v>
      </c>
      <c r="Y47" s="46">
        <f>'歳出（性質別）'!K23</f>
        <v>3616341</v>
      </c>
      <c r="Z47" s="46">
        <f>'歳出（性質別）'!L23</f>
        <v>4132192</v>
      </c>
      <c r="AA47" s="46">
        <f>'歳出（性質別）'!M23</f>
        <v>4578811</v>
      </c>
      <c r="AB47" s="46">
        <f>'歳出（性質別）'!N23</f>
        <v>3842772</v>
      </c>
      <c r="AC47" s="46">
        <f>'歳出（性質別）'!O23</f>
        <v>3482443</v>
      </c>
      <c r="AD47" s="46">
        <f>'歳出（性質別）'!P23</f>
        <v>4450487</v>
      </c>
      <c r="AE47" s="46">
        <f>'歳出（性質別）'!Q23</f>
        <v>4701151</v>
      </c>
    </row>
    <row r="54" spans="16:31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０４(H16)</v>
      </c>
    </row>
    <row r="55" spans="16:31" ht="13.5">
      <c r="P55" t="s">
        <v>163</v>
      </c>
      <c r="Q55">
        <f>'歳出（目的別）'!B5</f>
        <v>0</v>
      </c>
      <c r="R55" s="46">
        <f>'歳出（目的別）'!D5</f>
        <v>791227</v>
      </c>
      <c r="S55" s="46">
        <f>'歳出（目的別）'!E5</f>
        <v>809671</v>
      </c>
      <c r="T55" s="46">
        <f>'歳出（目的別）'!F5</f>
        <v>803982</v>
      </c>
      <c r="U55" s="46">
        <f>'歳出（目的別）'!G5</f>
        <v>830694</v>
      </c>
      <c r="V55" s="46">
        <f>'歳出（目的別）'!H5</f>
        <v>964979</v>
      </c>
      <c r="W55" s="46">
        <f>'歳出（目的別）'!I5</f>
        <v>821186</v>
      </c>
      <c r="X55" s="46">
        <f>'歳出（目的別）'!J5</f>
        <v>784279</v>
      </c>
      <c r="Y55" s="46">
        <f>'歳出（目的別）'!K5</f>
        <v>757521</v>
      </c>
      <c r="Z55" s="46">
        <f>'歳出（目的別）'!L5</f>
        <v>969435</v>
      </c>
      <c r="AA55" s="46">
        <f>'歳出（目的別）'!M5</f>
        <v>1066536</v>
      </c>
      <c r="AB55" s="46">
        <f>'歳出（目的別）'!N5</f>
        <v>916151</v>
      </c>
      <c r="AC55" s="46">
        <f>'歳出（目的別）'!O5</f>
        <v>858530</v>
      </c>
      <c r="AD55" s="46">
        <f>'歳出（目的別）'!P5</f>
        <v>1342959</v>
      </c>
      <c r="AE55" s="46">
        <f>'歳出（目的別）'!Q5</f>
        <v>1009985</v>
      </c>
    </row>
    <row r="56" spans="16:31" ht="13.5">
      <c r="P56" t="s">
        <v>164</v>
      </c>
      <c r="Q56">
        <f>'歳出（目的別）'!B6</f>
        <v>0</v>
      </c>
      <c r="R56" s="46">
        <f>'歳出（目的別）'!D6</f>
        <v>179529</v>
      </c>
      <c r="S56" s="46">
        <f>'歳出（目的別）'!E6</f>
        <v>196245</v>
      </c>
      <c r="T56" s="46">
        <f>'歳出（目的別）'!F6</f>
        <v>240118</v>
      </c>
      <c r="U56" s="46">
        <f>'歳出（目的別）'!G6</f>
        <v>203812</v>
      </c>
      <c r="V56" s="46">
        <f>'歳出（目的別）'!H6</f>
        <v>263836</v>
      </c>
      <c r="W56" s="46">
        <f>'歳出（目的別）'!I6</f>
        <v>237669</v>
      </c>
      <c r="X56" s="46">
        <f>'歳出（目的別）'!J6</f>
        <v>215689</v>
      </c>
      <c r="Y56" s="46">
        <f>'歳出（目的別）'!K6</f>
        <v>255422</v>
      </c>
      <c r="Z56" s="46">
        <f>'歳出（目的別）'!L6</f>
        <v>298492</v>
      </c>
      <c r="AA56" s="46">
        <f>'歳出（目的別）'!M6</f>
        <v>247061</v>
      </c>
      <c r="AB56" s="46">
        <f>'歳出（目的別）'!N6</f>
        <v>205415</v>
      </c>
      <c r="AC56" s="46">
        <f>'歳出（目的別）'!O6</f>
        <v>215591</v>
      </c>
      <c r="AD56" s="46">
        <f>'歳出（目的別）'!P6</f>
        <v>223814</v>
      </c>
      <c r="AE56" s="46">
        <f>'歳出（目的別）'!Q6</f>
        <v>257554</v>
      </c>
    </row>
    <row r="57" spans="16:31" ht="13.5">
      <c r="P57" t="s">
        <v>165</v>
      </c>
      <c r="Q57">
        <f>'歳出（目的別）'!B7</f>
        <v>0</v>
      </c>
      <c r="R57" s="46">
        <f>'歳出（目的別）'!D7</f>
        <v>364267</v>
      </c>
      <c r="S57" s="46">
        <f>'歳出（目的別）'!E7</f>
        <v>348838</v>
      </c>
      <c r="T57" s="46">
        <f>'歳出（目的別）'!F7</f>
        <v>515315</v>
      </c>
      <c r="U57" s="46">
        <f>'歳出（目的別）'!G7</f>
        <v>601888</v>
      </c>
      <c r="V57" s="46">
        <f>'歳出（目的別）'!H7</f>
        <v>332278</v>
      </c>
      <c r="W57" s="46">
        <f>'歳出（目的別）'!I7</f>
        <v>491182</v>
      </c>
      <c r="X57" s="46">
        <f>'歳出（目的別）'!J7</f>
        <v>520128</v>
      </c>
      <c r="Y57" s="46">
        <f>'歳出（目的別）'!K7</f>
        <v>408967</v>
      </c>
      <c r="Z57" s="46">
        <f>'歳出（目的別）'!L7</f>
        <v>328725</v>
      </c>
      <c r="AA57" s="46">
        <f>'歳出（目的別）'!M7</f>
        <v>614548</v>
      </c>
      <c r="AB57" s="46">
        <f>'歳出（目的別）'!N7</f>
        <v>570933</v>
      </c>
      <c r="AC57" s="46">
        <f>'歳出（目的別）'!O7</f>
        <v>529684</v>
      </c>
      <c r="AD57" s="46">
        <f>'歳出（目的別）'!P7</f>
        <v>585507</v>
      </c>
      <c r="AE57" s="46">
        <f>'歳出（目的別）'!Q7</f>
        <v>477666</v>
      </c>
    </row>
    <row r="58" spans="16:31" ht="13.5">
      <c r="P58" t="s">
        <v>179</v>
      </c>
      <c r="Q58">
        <f>'歳出（目的別）'!B9</f>
        <v>0</v>
      </c>
      <c r="R58" s="46">
        <f>'歳出（目的別）'!D9</f>
        <v>453594</v>
      </c>
      <c r="S58" s="46">
        <f>'歳出（目的別）'!E9</f>
        <v>418673</v>
      </c>
      <c r="T58" s="46">
        <f>'歳出（目的別）'!F9</f>
        <v>373569</v>
      </c>
      <c r="U58" s="46">
        <f>'歳出（目的別）'!G9</f>
        <v>602201</v>
      </c>
      <c r="V58" s="46">
        <f>'歳出（目的別）'!H9</f>
        <v>668823</v>
      </c>
      <c r="W58" s="46">
        <f>'歳出（目的別）'!I9</f>
        <v>581439</v>
      </c>
      <c r="X58" s="46">
        <f>'歳出（目的別）'!J9</f>
        <v>454111</v>
      </c>
      <c r="Y58" s="46">
        <f>'歳出（目的別）'!K9</f>
        <v>417520</v>
      </c>
      <c r="Z58" s="46">
        <f>'歳出（目的別）'!L9</f>
        <v>583670</v>
      </c>
      <c r="AA58" s="46">
        <f>'歳出（目的別）'!M9</f>
        <v>489064</v>
      </c>
      <c r="AB58" s="46">
        <f>'歳出（目的別）'!N9</f>
        <v>249465</v>
      </c>
      <c r="AC58" s="46">
        <f>'歳出（目的別）'!O9</f>
        <v>195585</v>
      </c>
      <c r="AD58" s="46">
        <f>'歳出（目的別）'!P9</f>
        <v>233819</v>
      </c>
      <c r="AE58" s="46">
        <f>'歳出（目的別）'!Q9</f>
        <v>242798</v>
      </c>
    </row>
    <row r="59" spans="16:31" ht="13.5">
      <c r="P59" t="s">
        <v>166</v>
      </c>
      <c r="Q59">
        <f>'歳出（目的別）'!B10</f>
        <v>0</v>
      </c>
      <c r="R59" s="46">
        <f>'歳出（目的別）'!D10</f>
        <v>345256</v>
      </c>
      <c r="S59" s="46">
        <f>'歳出（目的別）'!E10</f>
        <v>150975</v>
      </c>
      <c r="T59" s="46">
        <f>'歳出（目的別）'!F10</f>
        <v>264951</v>
      </c>
      <c r="U59" s="46">
        <f>'歳出（目的別）'!G10</f>
        <v>409441</v>
      </c>
      <c r="V59" s="46">
        <f>'歳出（目的別）'!H10</f>
        <v>239246</v>
      </c>
      <c r="W59" s="46">
        <f>'歳出（目的別）'!I10</f>
        <v>272831</v>
      </c>
      <c r="X59" s="46">
        <f>'歳出（目的別）'!J10</f>
        <v>192343</v>
      </c>
      <c r="Y59" s="46">
        <f>'歳出（目的別）'!K10</f>
        <v>208232</v>
      </c>
      <c r="Z59" s="46">
        <f>'歳出（目的別）'!L10</f>
        <v>175103</v>
      </c>
      <c r="AA59" s="46">
        <f>'歳出（目的別）'!M10</f>
        <v>162189</v>
      </c>
      <c r="AB59" s="46">
        <f>'歳出（目的別）'!N10</f>
        <v>159282</v>
      </c>
      <c r="AC59" s="46">
        <f>'歳出（目的別）'!O10</f>
        <v>138535</v>
      </c>
      <c r="AD59" s="46">
        <f>'歳出（目的別）'!P10</f>
        <v>183423</v>
      </c>
      <c r="AE59" s="46">
        <f>'歳出（目的別）'!Q10</f>
        <v>178955</v>
      </c>
    </row>
    <row r="60" spans="16:31" ht="13.5">
      <c r="P60" t="s">
        <v>167</v>
      </c>
      <c r="Q60">
        <f>'歳出（目的別）'!B11</f>
        <v>0</v>
      </c>
      <c r="R60" s="46">
        <f>'歳出（目的別）'!D11</f>
        <v>165617</v>
      </c>
      <c r="S60" s="46">
        <f>'歳出（目的別）'!E11</f>
        <v>186731</v>
      </c>
      <c r="T60" s="46">
        <f>'歳出（目的別）'!F11</f>
        <v>242913</v>
      </c>
      <c r="U60" s="46">
        <f>'歳出（目的別）'!G11</f>
        <v>218484</v>
      </c>
      <c r="V60" s="46">
        <f>'歳出（目的別）'!H11</f>
        <v>262221</v>
      </c>
      <c r="W60" s="46">
        <f>'歳出（目的別）'!I11</f>
        <v>266041</v>
      </c>
      <c r="X60" s="46">
        <f>'歳出（目的別）'!J11</f>
        <v>274265</v>
      </c>
      <c r="Y60" s="46">
        <f>'歳出（目的別）'!K11</f>
        <v>255513</v>
      </c>
      <c r="Z60" s="46">
        <f>'歳出（目的別）'!L11</f>
        <v>259560</v>
      </c>
      <c r="AA60" s="46">
        <f>'歳出（目的別）'!M11</f>
        <v>544097</v>
      </c>
      <c r="AB60" s="46">
        <f>'歳出（目的別）'!N11</f>
        <v>629290</v>
      </c>
      <c r="AC60" s="46">
        <f>'歳出（目的別）'!O11</f>
        <v>302324</v>
      </c>
      <c r="AD60" s="46">
        <f>'歳出（目的別）'!P11</f>
        <v>389673</v>
      </c>
      <c r="AE60" s="46">
        <f>'歳出（目的別）'!Q11</f>
        <v>362940</v>
      </c>
    </row>
    <row r="61" spans="16:31" ht="13.5">
      <c r="P61" t="s">
        <v>168</v>
      </c>
      <c r="Q61">
        <f>'歳出（目的別）'!B13</f>
        <v>0</v>
      </c>
      <c r="R61" s="46">
        <f>'歳出（目的別）'!D13</f>
        <v>248726</v>
      </c>
      <c r="S61" s="46">
        <f>'歳出（目的別）'!E13</f>
        <v>229716</v>
      </c>
      <c r="T61" s="46">
        <f>'歳出（目的別）'!F13</f>
        <v>249703</v>
      </c>
      <c r="U61" s="46">
        <f>'歳出（目的別）'!G13</f>
        <v>272775</v>
      </c>
      <c r="V61" s="46">
        <f>'歳出（目的別）'!H13</f>
        <v>274646</v>
      </c>
      <c r="W61" s="46">
        <f>'歳出（目的別）'!I13</f>
        <v>287480</v>
      </c>
      <c r="X61" s="46">
        <f>'歳出（目的別）'!J13</f>
        <v>353451</v>
      </c>
      <c r="Y61" s="46">
        <f>'歳出（目的別）'!K13</f>
        <v>326296</v>
      </c>
      <c r="Z61" s="46">
        <f>'歳出（目的別）'!L13</f>
        <v>293218</v>
      </c>
      <c r="AA61" s="46">
        <f>'歳出（目的別）'!M13</f>
        <v>619309</v>
      </c>
      <c r="AB61" s="46">
        <f>'歳出（目的別）'!N13</f>
        <v>263888</v>
      </c>
      <c r="AC61" s="46">
        <f>'歳出（目的別）'!O13</f>
        <v>274202</v>
      </c>
      <c r="AD61" s="46">
        <f>'歳出（目的別）'!P13</f>
        <v>643688</v>
      </c>
      <c r="AE61" s="46">
        <f>'歳出（目的別）'!Q13</f>
        <v>1334978</v>
      </c>
    </row>
    <row r="62" spans="16:31" ht="13.5">
      <c r="P62" t="s">
        <v>169</v>
      </c>
      <c r="Q62">
        <f>'歳出（目的別）'!B15</f>
        <v>0</v>
      </c>
      <c r="R62" s="46">
        <f>'歳出（目的別）'!D15</f>
        <v>397044</v>
      </c>
      <c r="S62" s="46">
        <f>'歳出（目的別）'!E15</f>
        <v>411155</v>
      </c>
      <c r="T62" s="46">
        <f>'歳出（目的別）'!F15</f>
        <v>414850</v>
      </c>
      <c r="U62" s="46">
        <f>'歳出（目的別）'!G15</f>
        <v>435511</v>
      </c>
      <c r="V62" s="46">
        <f>'歳出（目的別）'!H15</f>
        <v>469076</v>
      </c>
      <c r="W62" s="46">
        <f>'歳出（目的別）'!I15</f>
        <v>495913</v>
      </c>
      <c r="X62" s="46">
        <f>'歳出（目的別）'!J15</f>
        <v>538437</v>
      </c>
      <c r="Y62" s="46">
        <f>'歳出（目的別）'!K15</f>
        <v>537320</v>
      </c>
      <c r="Z62" s="46">
        <f>'歳出（目的別）'!L15</f>
        <v>570022</v>
      </c>
      <c r="AA62" s="46">
        <f>'歳出（目的別）'!M15</f>
        <v>560542</v>
      </c>
      <c r="AB62" s="46">
        <f>'歳出（目的別）'!N15</f>
        <v>560918</v>
      </c>
      <c r="AC62" s="46">
        <f>'歳出（目的別）'!O15</f>
        <v>586346</v>
      </c>
      <c r="AD62" s="46">
        <f>'歳出（目的別）'!P15</f>
        <v>596440</v>
      </c>
      <c r="AE62" s="46">
        <f>'歳出（目的別）'!Q15</f>
        <v>570021</v>
      </c>
    </row>
    <row r="63" spans="16:31" ht="13.5">
      <c r="P63" t="s">
        <v>170</v>
      </c>
      <c r="Q63">
        <f>'歳出（目的別）'!B19</f>
        <v>0</v>
      </c>
      <c r="R63" s="46">
        <f>'歳出（目的別）'!D19</f>
        <v>3346074</v>
      </c>
      <c r="S63" s="46">
        <f>'歳出（目的別）'!E19</f>
        <v>3107940</v>
      </c>
      <c r="T63" s="46">
        <f>'歳出（目的別）'!F19</f>
        <v>3300956</v>
      </c>
      <c r="U63" s="46">
        <f>'歳出（目的別）'!G19</f>
        <v>4004621</v>
      </c>
      <c r="V63" s="46">
        <f>'歳出（目的別）'!H19</f>
        <v>4083432</v>
      </c>
      <c r="W63" s="46">
        <f>'歳出（目的別）'!I19</f>
        <v>3761000</v>
      </c>
      <c r="X63" s="46">
        <f>'歳出（目的別）'!J19</f>
        <v>3672576</v>
      </c>
      <c r="Y63" s="46">
        <f>'歳出（目的別）'!K19</f>
        <v>3616341</v>
      </c>
      <c r="Z63" s="46">
        <f>'歳出（目的別）'!L19</f>
        <v>4132172</v>
      </c>
      <c r="AA63" s="46">
        <f>'歳出（目的別）'!M19</f>
        <v>4578811</v>
      </c>
      <c r="AB63" s="46">
        <f>'歳出（目的別）'!N19</f>
        <v>3842772</v>
      </c>
      <c r="AC63" s="46">
        <f>'歳出（目的別）'!O19</f>
        <v>3482443</v>
      </c>
      <c r="AD63" s="46">
        <f>'歳出（目的別）'!P19</f>
        <v>4450487</v>
      </c>
      <c r="AE63" s="46">
        <f>'歳出（目的別）'!Q19</f>
        <v>4701151</v>
      </c>
    </row>
    <row r="77" spans="16:31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</row>
    <row r="78" spans="16:31" ht="13.5">
      <c r="P78" t="s">
        <v>171</v>
      </c>
      <c r="Q78">
        <f>'歳出（性質別）'!B19</f>
        <v>0</v>
      </c>
      <c r="R78" s="46">
        <f>'歳出（性質別）'!D19</f>
        <v>262510</v>
      </c>
      <c r="S78" s="46">
        <f>'歳出（性質別）'!E19</f>
        <v>192863</v>
      </c>
      <c r="T78" s="46">
        <f>'歳出（性質別）'!F19</f>
        <v>108208</v>
      </c>
      <c r="U78" s="46">
        <f>'歳出（性質別）'!G19</f>
        <v>267619</v>
      </c>
      <c r="V78" s="46">
        <f>'歳出（性質別）'!H19</f>
        <v>381602</v>
      </c>
      <c r="W78" s="46">
        <f>'歳出（性質別）'!I19</f>
        <v>295906</v>
      </c>
      <c r="X78" s="46">
        <f>'歳出（性質別）'!J19</f>
        <v>179841</v>
      </c>
      <c r="Y78" s="46">
        <f>'歳出（性質別）'!K19</f>
        <v>138597</v>
      </c>
      <c r="Z78" s="46">
        <f>'歳出（性質別）'!L19</f>
        <v>222608</v>
      </c>
      <c r="AA78" s="46">
        <f>'歳出（性質別）'!M19</f>
        <v>626844</v>
      </c>
      <c r="AB78" s="46">
        <f>'歳出（性質別）'!N19</f>
        <v>273747</v>
      </c>
      <c r="AC78" s="46">
        <f>'歳出（性質別）'!O19</f>
        <v>3186</v>
      </c>
      <c r="AD78" s="46">
        <f>'歳出（性質別）'!P19</f>
        <v>28105</v>
      </c>
      <c r="AE78" s="46">
        <f>'歳出（性質別）'!Q19</f>
        <v>410854</v>
      </c>
    </row>
    <row r="79" spans="13:31" ht="13.5">
      <c r="M79" s="38" t="str">
        <f>'財政指標'!$M$1</f>
        <v>栗山村</v>
      </c>
      <c r="P79" t="s">
        <v>172</v>
      </c>
      <c r="Q79">
        <f>'歳出（性質別）'!B20</f>
        <v>0</v>
      </c>
      <c r="R79" s="46">
        <f>'歳出（性質別）'!D20</f>
        <v>474418</v>
      </c>
      <c r="S79" s="46">
        <f>'歳出（性質別）'!E20</f>
        <v>251845</v>
      </c>
      <c r="T79" s="46">
        <f>'歳出（性質別）'!F20</f>
        <v>560442</v>
      </c>
      <c r="U79" s="46">
        <f>'歳出（性質別）'!G20</f>
        <v>798209</v>
      </c>
      <c r="V79" s="46">
        <f>'歳出（性質別）'!H20</f>
        <v>402871</v>
      </c>
      <c r="W79" s="46">
        <f>'歳出（性質別）'!I20</f>
        <v>613354</v>
      </c>
      <c r="X79" s="46">
        <f>'歳出（性質別）'!J20</f>
        <v>580831</v>
      </c>
      <c r="Y79" s="46">
        <f>'歳出（性質別）'!K20</f>
        <v>412601</v>
      </c>
      <c r="Z79" s="46">
        <f>'歳出（性質別）'!L20</f>
        <v>526402</v>
      </c>
      <c r="AA79" s="46">
        <f>'歳出（性質別）'!M20</f>
        <v>531606</v>
      </c>
      <c r="AB79" s="46">
        <f>'歳出（性質別）'!N20</f>
        <v>418838</v>
      </c>
      <c r="AC79" s="46">
        <f>'歳出（性質別）'!O20</f>
        <v>487144</v>
      </c>
      <c r="AD79" s="46">
        <f>'歳出（性質別）'!P20</f>
        <v>1048418</v>
      </c>
      <c r="AE79" s="46">
        <f>'歳出（性質別）'!Q20</f>
        <v>1424196</v>
      </c>
    </row>
    <row r="93" spans="17:31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</row>
    <row r="94" spans="16:31" ht="13.5">
      <c r="P94" t="s">
        <v>153</v>
      </c>
      <c r="Q94">
        <f>'財政指標'!C6</f>
        <v>0</v>
      </c>
      <c r="R94" s="46">
        <f>'財政指標'!E6</f>
        <v>3346074</v>
      </c>
      <c r="S94" s="46">
        <f>'財政指標'!F6</f>
        <v>3107940</v>
      </c>
      <c r="T94" s="46">
        <f>'財政指標'!G6</f>
        <v>3300956</v>
      </c>
      <c r="U94" s="46">
        <f>'財政指標'!H6</f>
        <v>4004621</v>
      </c>
      <c r="V94" s="46">
        <f>'財政指標'!I6</f>
        <v>4083432</v>
      </c>
      <c r="W94" s="46">
        <f>'財政指標'!J6</f>
        <v>3761000</v>
      </c>
      <c r="X94" s="46">
        <f>'財政指標'!K6</f>
        <v>3672576</v>
      </c>
      <c r="Y94" s="46">
        <f>'財政指標'!L6</f>
        <v>3616341</v>
      </c>
      <c r="Z94" s="46">
        <f>'財政指標'!M6</f>
        <v>4132192</v>
      </c>
      <c r="AA94" s="46">
        <f>'財政指標'!N6</f>
        <v>4578811</v>
      </c>
      <c r="AB94" s="46">
        <f>'財政指標'!O6</f>
        <v>3842772</v>
      </c>
      <c r="AC94" s="46">
        <f>'財政指標'!P6</f>
        <v>3482443</v>
      </c>
      <c r="AD94" s="46">
        <f>'財政指標'!Q6</f>
        <v>4450487</v>
      </c>
      <c r="AE94" s="46">
        <f>'財政指標'!R6</f>
        <v>4701151</v>
      </c>
    </row>
    <row r="95" spans="16:31" ht="13.5">
      <c r="P95" t="s">
        <v>154</v>
      </c>
      <c r="Q95">
        <f>'財政指標'!B29</f>
        <v>0</v>
      </c>
      <c r="R95" s="46">
        <f>'財政指標'!E29</f>
        <v>2561030</v>
      </c>
      <c r="S95" s="46">
        <f>'財政指標'!F29</f>
        <v>2601084</v>
      </c>
      <c r="T95" s="46">
        <f>'財政指標'!G29</f>
        <v>2808717</v>
      </c>
      <c r="U95" s="46">
        <f>'財政指標'!H29</f>
        <v>3341815</v>
      </c>
      <c r="V95" s="46">
        <f>'財政指標'!I29</f>
        <v>3587168</v>
      </c>
      <c r="W95" s="46">
        <f>'財政指標'!J29</f>
        <v>3817306</v>
      </c>
      <c r="X95" s="46">
        <f>'財政指標'!K29</f>
        <v>3901781</v>
      </c>
      <c r="Y95" s="46">
        <f>'財政指標'!L29</f>
        <v>3897911</v>
      </c>
      <c r="Z95" s="46">
        <f>'財政指標'!M29</f>
        <v>4011489</v>
      </c>
      <c r="AA95" s="46">
        <f>'財政指標'!N29</f>
        <v>4089789</v>
      </c>
      <c r="AB95" s="46">
        <f>'財政指標'!O29</f>
        <v>4073292</v>
      </c>
      <c r="AC95" s="46">
        <f>'財政指標'!P29</f>
        <v>4040869</v>
      </c>
      <c r="AD95" s="46">
        <f>'財政指標'!Q29</f>
        <v>3980894</v>
      </c>
      <c r="AE95" s="46">
        <f>'財政指標'!R29</f>
        <v>4206365</v>
      </c>
    </row>
  </sheetData>
  <sheetProtection/>
  <printOptions/>
  <pageMargins left="0.7874015748031497" right="0.7874015748031497" top="0.7874015748031497" bottom="0.72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2007-02-19T20:11:59Z</cp:lastPrinted>
  <dcterms:created xsi:type="dcterms:W3CDTF">2002-01-04T12:12:41Z</dcterms:created>
  <dcterms:modified xsi:type="dcterms:W3CDTF">2007-11-30T08:11:21Z</dcterms:modified>
  <cp:category/>
  <cp:version/>
  <cp:contentType/>
  <cp:contentStatus/>
</cp:coreProperties>
</file>