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5130" windowHeight="8325" tabRatio="601" activeTab="1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<sst xmlns="http://schemas.openxmlformats.org/spreadsheetml/2006/main" count="410" uniqueCount="204">
  <si>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</si>
  <si>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</si>
  <si>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</si>
  <si>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</si>
  <si>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</si>
  <si>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</si>
  <si>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</si>
  <si>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</si>
  <si>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</si>
  <si>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</si>
  <si>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</si>
  <si>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</si>
  <si>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</si>
  <si>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</si>
  <si>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</si>
  <si>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</si>
  <si>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</si>
  <si>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</si>
  <si>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</si>
  <si>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</si>
  <si>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</si>
  <si>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</si>
  <si>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</si>
  <si>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</si>
  <si>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</si>
  <si>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</si>
  <si>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</si>
  <si>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</si>
  <si>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</si>
  <si>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</si>
  <si>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</si>
  <si>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</si>
  <si>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</si>
  <si>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</si>
  <si>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</si>
  <si>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</si>
  <si>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</si>
  <si>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</si>
  <si>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</si>
  <si>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</si>
  <si>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</si>
  <si>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</si>
  <si>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</si>
  <si>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</si>
  <si>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</si>
  <si>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</si>
  <si>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</si>
  <si>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</si>
  <si>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</si>
  <si>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</si>
  <si>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</si>
  <si>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</si>
  <si>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</si>
  <si>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</si>
  <si>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</si>
  <si>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</si>
  <si>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</si>
  <si>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</si>
  <si>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</si>
  <si>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</si>
  <si>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</si>
  <si>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</si>
  <si>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</si>
  <si>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</si>
  <si>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</si>
  <si>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</si>
  <si>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</si>
  <si>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</si>
  <si>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</si>
  <si>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</si>
  <si>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</si>
  <si>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</si>
  <si>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</si>
  <si>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</si>
  <si>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</si>
  <si>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</si>
  <si>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</si>
  <si>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</si>
  <si>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</si>
  <si>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</si>
  <si>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</si>
  <si>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</si>
  <si>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</si>
  <si>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</si>
  <si>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</si>
  <si>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</si>
  <si>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</si>
  <si>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</si>
  <si>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</si>
  <si>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</si>
  <si>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</si>
  <si>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</si>
  <si>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</si>
  <si>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</si>
  <si>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</si>
  <si>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</si>
  <si>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</si>
  <si>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</si>
  <si>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</si>
  <si>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</si>
  <si>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</si>
  <si>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</si>
  <si>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</si>
  <si>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</si>
  <si>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</si>
  <si>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</si>
  <si>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</si>
  <si>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</si>
  <si>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</si>
  <si>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</si>
  <si>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</si>
  <si>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</si>
  <si>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</si>
  <si>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</si>
  <si>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</si>
  <si>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</si>
  <si>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</si>
  <si>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</si>
  <si>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</si>
  <si>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</si>
  <si>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</si>
  <si>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</si>
  <si>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</si>
  <si>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</si>
  <si>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</si>
  <si>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</si>
  <si>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</si>
  <si>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</si>
  <si>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</si>
  <si>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</si>
  <si>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</si>
  <si>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</si>
  <si>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</si>
  <si>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</si>
  <si>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</si>
  <si>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</si>
  <si>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</si>
  <si>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</si>
  <si>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</si>
  <si>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</si>
  <si>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</si>
  <si>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</si>
  <si>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</si>
  <si>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</si>
  <si>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</si>
  <si>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</si>
  <si>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</si>
  <si>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</si>
  <si>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</si>
  <si>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</si>
  <si>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</si>
  <si>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</si>
  <si>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</si>
  <si>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</si>
  <si>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</si>
  <si>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</si>
  <si>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</si>
  <si>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</si>
  <si>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</si>
  <si>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</si>
  <si>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</si>
  <si>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</si>
  <si>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</si>
  <si>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</si>
  <si>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</si>
  <si>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</si>
  <si>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</si>
  <si>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</si>
  <si>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</si>
  <si>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</si>
  <si>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</si>
  <si>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</si>
  <si>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</si>
  <si>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</si>
  <si>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</si>
  <si>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</si>
  <si>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</si>
  <si>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</si>
  <si>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</si>
  <si>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</si>
  <si>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</si>
  <si>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</si>
  <si>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</si>
  <si>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</si>
  <si>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</si>
  <si>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</si>
  <si>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</si>
  <si>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</si>
  <si>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</si>
  <si>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粟野町</t>
  </si>
  <si>
    <t>０１(H13)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</si>
  <si>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</si>
  <si>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</si>
  <si>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</si>
  <si>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</si>
  <si>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</si>
  <si>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</si>
  <si>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０４(H16)</t>
  </si>
  <si>
    <t>3-1利子割交付金</t>
  </si>
  <si>
    <t>3-1利子割交付金</t>
  </si>
  <si>
    <t>3-2配当割交付金</t>
  </si>
  <si>
    <t>3-2配当割交付金</t>
  </si>
  <si>
    <t>3-3株式等譲渡所得割交付金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</si>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</sst>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25"/>
          <c:w val="0.9965"/>
          <c:h val="0.820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グラフ!$R$1:$AE$1</c:f>
              <c:strCache/>
            </c:strRef>
          </c:cat>
          <c:val>
            <c:numRef>
              <c:f>グラフ!$R$7:$AE$7</c:f>
              <c:numCache/>
            </c:numRef>
          </c:val>
        </c:ser>
        <c:gapWidth val="90"/>
        <c:axId val="4712237"/>
        <c:axId val="4241013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グラフ!$R$1:$AE$1</c:f>
              <c:strCache/>
            </c:strRef>
          </c:cat>
          <c:val>
            <c:numRef>
              <c:f>グラフ!$R$2:$AE$2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グラフ!$R$1:$AE$1</c:f>
              <c:strCache/>
            </c:strRef>
          </c:cat>
          <c:val>
            <c:numRef>
              <c:f>グラフ!$R$3:$AE$3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グラフ!$R$1:$AE$1</c:f>
              <c:strCache/>
            </c:strRef>
          </c:cat>
          <c:val>
            <c:numRef>
              <c:f>グラフ!$R$4:$AE$4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グラフ!$R$1:$AE$1</c:f>
              <c:strCache/>
            </c:strRef>
          </c:cat>
          <c:val>
            <c:numRef>
              <c:f>グラフ!$R$5:$AE$5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グラフ!$R$1:$AE$1</c:f>
              <c:strCache/>
            </c:strRef>
          </c:cat>
          <c:val>
            <c:numRef>
              <c:f>グラフ!$R$6:$AE$6</c:f>
              <c:numCache/>
            </c:numRef>
          </c:val>
          <c:smooth val="0"/>
        </c:ser>
        <c:axId val="46146887"/>
        <c:axId val="12668800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10134"/>
        <c:crosses val="autoZero"/>
        <c:auto val="0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237"/>
        <c:crossesAt val="1"/>
        <c:crossBetween val="between"/>
        <c:dispUnits/>
      </c:valAx>
      <c:catAx>
        <c:axId val="46146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2668800"/>
        <c:crosses val="autoZero"/>
        <c:auto val="0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68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15"/>
          <c:w val="0.753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375"/>
          <c:w val="0.952"/>
          <c:h val="0.81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46910337"/>
        <c:axId val="19539850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41640923"/>
        <c:axId val="39223988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9850"/>
        <c:crosses val="autoZero"/>
        <c:auto val="0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0337"/>
        <c:crossesAt val="1"/>
        <c:crossBetween val="between"/>
        <c:dispUnits/>
      </c:valAx>
      <c:catAx>
        <c:axId val="41640923"/>
        <c:scaling>
          <c:orientation val="minMax"/>
        </c:scaling>
        <c:axPos val="b"/>
        <c:delete val="1"/>
        <c:majorTickMark val="out"/>
        <c:minorTickMark val="none"/>
        <c:tickLblPos val="nextTo"/>
        <c:crossAx val="39223988"/>
        <c:crosses val="autoZero"/>
        <c:auto val="0"/>
        <c:lblOffset val="100"/>
        <c:tickLblSkip val="1"/>
        <c:noMultiLvlLbl val="0"/>
      </c:catAx>
      <c:valAx>
        <c:axId val="39223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09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1975"/>
          <c:w val="0.869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75"/>
          <c:w val="0.9312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17471573"/>
        <c:axId val="23026430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6430"/>
        <c:crosses val="autoZero"/>
        <c:auto val="0"/>
        <c:lblOffset val="100"/>
        <c:tickLblSkip val="1"/>
        <c:noMultiLvlLbl val="0"/>
      </c:catAx>
      <c:valAx>
        <c:axId val="23026430"/>
        <c:scaling>
          <c:orientation val="minMax"/>
          <c:max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71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"/>
          <c:y val="0.932"/>
          <c:w val="0.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475"/>
          <c:w val="0.9735"/>
          <c:h val="0.800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グラフ!$R$39:$AE$39</c:f>
              <c:strCache/>
            </c:strRef>
          </c:cat>
          <c:val>
            <c:numRef>
              <c:f>グラフ!$R$47:$AE$47</c:f>
              <c:numCache/>
            </c:numRef>
          </c:val>
        </c:ser>
        <c:gapWidth val="90"/>
        <c:axId val="5911279"/>
        <c:axId val="53201512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グラフ!$R$39:$AE$39</c:f>
              <c:strCache/>
            </c:strRef>
          </c:cat>
          <c:val>
            <c:numRef>
              <c:f>グラフ!$R$40:$AE$40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グラフ!$R$39:$AE$39</c:f>
              <c:strCache/>
            </c:strRef>
          </c:cat>
          <c:val>
            <c:numRef>
              <c:f>グラフ!$R$41:$AE$41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グラフ!$R$39:$AE$39</c:f>
              <c:strCache/>
            </c:strRef>
          </c:cat>
          <c:val>
            <c:numRef>
              <c:f>グラフ!$R$42:$AE$42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グラフ!$R$39:$AE$39</c:f>
              <c:strCache/>
            </c:strRef>
          </c:cat>
          <c:val>
            <c:numRef>
              <c:f>グラフ!$R$43:$AE$43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グラフ!$R$39:$AE$39</c:f>
              <c:strCache/>
            </c:strRef>
          </c:cat>
          <c:val>
            <c:numRef>
              <c:f>グラフ!$R$44:$AE$44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グラフ!$R$39:$AE$39</c:f>
              <c:strCache/>
            </c:strRef>
          </c:cat>
          <c:val>
            <c:numRef>
              <c:f>グラフ!$R$45:$AE$45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グラフ!$R$39:$AE$39</c:f>
              <c:strCache/>
            </c:strRef>
          </c:cat>
          <c:val>
            <c:numRef>
              <c:f>グラフ!$R$46:$AE$46</c:f>
              <c:numCache/>
            </c:numRef>
          </c:val>
          <c:smooth val="0"/>
        </c:ser>
        <c:axId val="9051561"/>
        <c:axId val="14355186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1512"/>
        <c:crosses val="autoZero"/>
        <c:auto val="0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1279"/>
        <c:crossesAt val="1"/>
        <c:crossBetween val="between"/>
        <c:dispUnits/>
      </c:valAx>
      <c:catAx>
        <c:axId val="9051561"/>
        <c:scaling>
          <c:orientation val="minMax"/>
        </c:scaling>
        <c:axPos val="b"/>
        <c:delete val="1"/>
        <c:majorTickMark val="out"/>
        <c:minorTickMark val="none"/>
        <c:tickLblPos val="nextTo"/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515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8675"/>
          <c:w val="0.7872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375"/>
          <c:w val="0.9725"/>
          <c:h val="0.823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62087811"/>
        <c:axId val="21919388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63056765"/>
        <c:axId val="30639974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19388"/>
        <c:crosses val="autoZero"/>
        <c:auto val="0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87811"/>
        <c:crossesAt val="1"/>
        <c:crossBetween val="between"/>
        <c:dispUnits/>
      </c:valAx>
      <c:catAx>
        <c:axId val="63056765"/>
        <c:scaling>
          <c:orientation val="minMax"/>
        </c:scaling>
        <c:axPos val="b"/>
        <c:delete val="1"/>
        <c:majorTickMark val="out"/>
        <c:minorTickMark val="none"/>
        <c:tickLblPos val="nextTo"/>
        <c:crossAx val="30639974"/>
        <c:crosses val="autoZero"/>
        <c:auto val="0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567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"/>
          <c:y val="0.898"/>
          <c:w val="0.967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375"/>
          <c:w val="0.973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60"/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24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39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38100</xdr:rowOff>
    </xdr:to>
    <xdr:graphicFrame>
      <xdr:nvGraphicFramePr>
        <xdr:cNvPr id="1" name="Chart 4"/>
        <xdr:cNvGraphicFramePr/>
      </xdr:nvGraphicFramePr>
      <xdr:xfrm>
        <a:off x="28575" y="200025"/>
        <a:ext cx="48387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714375</xdr:colOff>
      <xdr:row>38</xdr:row>
      <xdr:rowOff>57150</xdr:rowOff>
    </xdr:to>
    <xdr:graphicFrame>
      <xdr:nvGraphicFramePr>
        <xdr:cNvPr id="2" name="Chart 5"/>
        <xdr:cNvGraphicFramePr/>
      </xdr:nvGraphicFramePr>
      <xdr:xfrm>
        <a:off x="4933950" y="200025"/>
        <a:ext cx="481965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5297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7</xdr:col>
      <xdr:colOff>9525</xdr:colOff>
      <xdr:row>77</xdr:row>
      <xdr:rowOff>28575</xdr:rowOff>
    </xdr:to>
    <xdr:graphicFrame>
      <xdr:nvGraphicFramePr>
        <xdr:cNvPr id="4" name="Chart 7"/>
        <xdr:cNvGraphicFramePr/>
      </xdr:nvGraphicFramePr>
      <xdr:xfrm>
        <a:off x="0" y="6896100"/>
        <a:ext cx="4876800" cy="633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28575</xdr:rowOff>
    </xdr:from>
    <xdr:to>
      <xdr:col>13</xdr:col>
      <xdr:colOff>714375</xdr:colOff>
      <xdr:row>77</xdr:row>
      <xdr:rowOff>28575</xdr:rowOff>
    </xdr:to>
    <xdr:graphicFrame>
      <xdr:nvGraphicFramePr>
        <xdr:cNvPr id="5" name="Chart 8"/>
        <xdr:cNvGraphicFramePr/>
      </xdr:nvGraphicFramePr>
      <xdr:xfrm>
        <a:off x="4943475" y="6886575"/>
        <a:ext cx="4810125" cy="634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92175"/>
        <a:ext cx="4876800" cy="585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75" zoomScaleSheetLayoutView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192</v>
      </c>
      <c r="Q3" s="48" t="s">
        <v>193</v>
      </c>
      <c r="R3" s="48" t="s">
        <v>196</v>
      </c>
    </row>
    <row r="4" spans="1:18" ht="13.5" customHeight="1">
      <c r="A4" s="78" t="s">
        <v>91</v>
      </c>
      <c r="B4" s="78"/>
      <c r="C4" s="50"/>
      <c r="D4" s="50"/>
      <c r="E4" s="50">
        <v>11186</v>
      </c>
      <c r="F4" s="50">
        <v>11203</v>
      </c>
      <c r="G4" s="50">
        <v>11258</v>
      </c>
      <c r="H4" s="50">
        <v>11240</v>
      </c>
      <c r="I4" s="50">
        <v>11128</v>
      </c>
      <c r="J4" s="50">
        <v>11111</v>
      </c>
      <c r="K4" s="50">
        <v>11004</v>
      </c>
      <c r="L4" s="50">
        <v>10900</v>
      </c>
      <c r="M4" s="50">
        <v>10857</v>
      </c>
      <c r="N4" s="50">
        <v>10817</v>
      </c>
      <c r="O4" s="50">
        <v>10684</v>
      </c>
      <c r="P4" s="50">
        <v>10627</v>
      </c>
      <c r="Q4" s="50">
        <v>10564</v>
      </c>
      <c r="R4" s="50">
        <v>10447</v>
      </c>
    </row>
    <row r="5" spans="1:18" ht="13.5" customHeight="1">
      <c r="A5" s="81" t="s">
        <v>13</v>
      </c>
      <c r="B5" s="52" t="s">
        <v>22</v>
      </c>
      <c r="C5" s="53"/>
      <c r="D5" s="53"/>
      <c r="E5" s="53">
        <v>4469417</v>
      </c>
      <c r="F5" s="53">
        <v>4684070</v>
      </c>
      <c r="G5" s="53">
        <v>4860864</v>
      </c>
      <c r="H5" s="53">
        <v>5015073</v>
      </c>
      <c r="I5" s="54">
        <v>6615348</v>
      </c>
      <c r="J5" s="53">
        <v>5340194</v>
      </c>
      <c r="K5" s="53">
        <v>5395850</v>
      </c>
      <c r="L5" s="53">
        <v>6044301</v>
      </c>
      <c r="M5" s="55">
        <v>5902006</v>
      </c>
      <c r="N5" s="55">
        <v>5300544</v>
      </c>
      <c r="O5" s="55">
        <v>5558396</v>
      </c>
      <c r="P5" s="55">
        <v>7005789</v>
      </c>
      <c r="Q5" s="55">
        <v>4829736</v>
      </c>
      <c r="R5" s="55">
        <v>4713550</v>
      </c>
    </row>
    <row r="6" spans="1:18" ht="13.5" customHeight="1">
      <c r="A6" s="81"/>
      <c r="B6" s="52" t="s">
        <v>23</v>
      </c>
      <c r="C6" s="53"/>
      <c r="D6" s="53"/>
      <c r="E6" s="53">
        <v>4251846</v>
      </c>
      <c r="F6" s="53">
        <v>4476698</v>
      </c>
      <c r="G6" s="53">
        <v>4588350</v>
      </c>
      <c r="H6" s="53">
        <v>4814159</v>
      </c>
      <c r="I6" s="54">
        <v>6389250</v>
      </c>
      <c r="J6" s="53">
        <v>5138849</v>
      </c>
      <c r="K6" s="53">
        <v>5171120</v>
      </c>
      <c r="L6" s="53">
        <v>5797955</v>
      </c>
      <c r="M6" s="55">
        <v>5694074</v>
      </c>
      <c r="N6" s="55">
        <v>5087895</v>
      </c>
      <c r="O6" s="55">
        <v>5354774</v>
      </c>
      <c r="P6" s="55">
        <v>6773154</v>
      </c>
      <c r="Q6" s="55">
        <v>4560111</v>
      </c>
      <c r="R6" s="55">
        <v>4463576</v>
      </c>
    </row>
    <row r="7" spans="1:18" ht="13.5" customHeight="1">
      <c r="A7" s="81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217571</v>
      </c>
      <c r="F7" s="54">
        <f t="shared" si="0"/>
        <v>207372</v>
      </c>
      <c r="G7" s="54">
        <f t="shared" si="0"/>
        <v>272514</v>
      </c>
      <c r="H7" s="54">
        <f t="shared" si="0"/>
        <v>200914</v>
      </c>
      <c r="I7" s="54">
        <f t="shared" si="0"/>
        <v>226098</v>
      </c>
      <c r="J7" s="54">
        <f t="shared" si="0"/>
        <v>201345</v>
      </c>
      <c r="K7" s="54">
        <f t="shared" si="0"/>
        <v>224730</v>
      </c>
      <c r="L7" s="54">
        <f>+L5-L6</f>
        <v>246346</v>
      </c>
      <c r="M7" s="54">
        <f>+M5-M6</f>
        <v>207932</v>
      </c>
      <c r="N7" s="54">
        <f>+N5-N6</f>
        <v>212649</v>
      </c>
      <c r="O7" s="54">
        <f>+O5-O6</f>
        <v>203622</v>
      </c>
      <c r="P7" s="54">
        <v>232635</v>
      </c>
      <c r="Q7" s="54">
        <v>269625</v>
      </c>
      <c r="R7" s="54">
        <v>249974</v>
      </c>
    </row>
    <row r="8" spans="1:18" ht="13.5" customHeight="1">
      <c r="A8" s="81"/>
      <c r="B8" s="52" t="s">
        <v>25</v>
      </c>
      <c r="C8" s="53"/>
      <c r="D8" s="53"/>
      <c r="E8" s="53">
        <v>29872</v>
      </c>
      <c r="F8" s="53">
        <v>25920</v>
      </c>
      <c r="G8" s="53">
        <v>74932</v>
      </c>
      <c r="H8" s="53">
        <v>1742</v>
      </c>
      <c r="I8" s="54">
        <v>42604</v>
      </c>
      <c r="J8" s="53">
        <v>12600</v>
      </c>
      <c r="K8" s="53">
        <v>2534</v>
      </c>
      <c r="L8" s="54">
        <v>91564</v>
      </c>
      <c r="M8" s="55">
        <v>8598</v>
      </c>
      <c r="N8" s="55">
        <v>11915</v>
      </c>
      <c r="O8" s="55">
        <v>45831</v>
      </c>
      <c r="P8" s="55">
        <v>44590</v>
      </c>
      <c r="Q8" s="55">
        <v>71217</v>
      </c>
      <c r="R8" s="55">
        <v>105800</v>
      </c>
    </row>
    <row r="9" spans="1:18" ht="13.5" customHeight="1">
      <c r="A9" s="81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187699</v>
      </c>
      <c r="F9" s="54">
        <f t="shared" si="1"/>
        <v>181452</v>
      </c>
      <c r="G9" s="54">
        <f t="shared" si="1"/>
        <v>197582</v>
      </c>
      <c r="H9" s="54">
        <f t="shared" si="1"/>
        <v>199172</v>
      </c>
      <c r="I9" s="54">
        <f t="shared" si="1"/>
        <v>183494</v>
      </c>
      <c r="J9" s="54">
        <f t="shared" si="1"/>
        <v>188745</v>
      </c>
      <c r="K9" s="54">
        <f t="shared" si="1"/>
        <v>222196</v>
      </c>
      <c r="L9" s="54">
        <f>+L7-L8</f>
        <v>154782</v>
      </c>
      <c r="M9" s="54">
        <f>+M7-M8</f>
        <v>199334</v>
      </c>
      <c r="N9" s="54">
        <f>+N7-N8</f>
        <v>200734</v>
      </c>
      <c r="O9" s="54">
        <f>+O7-O8</f>
        <v>157791</v>
      </c>
      <c r="P9" s="54">
        <v>188045</v>
      </c>
      <c r="Q9" s="54">
        <v>198408</v>
      </c>
      <c r="R9" s="54">
        <v>144174</v>
      </c>
    </row>
    <row r="10" spans="1:18" ht="13.5" customHeight="1">
      <c r="A10" s="81"/>
      <c r="B10" s="52" t="s">
        <v>27</v>
      </c>
      <c r="C10" s="55"/>
      <c r="D10" s="55"/>
      <c r="E10" s="55">
        <v>31829</v>
      </c>
      <c r="F10" s="55">
        <v>-6247</v>
      </c>
      <c r="G10" s="55">
        <v>16130</v>
      </c>
      <c r="H10" s="55">
        <v>1590</v>
      </c>
      <c r="I10" s="55">
        <v>-15678</v>
      </c>
      <c r="J10" s="55">
        <v>5251</v>
      </c>
      <c r="K10" s="55">
        <v>33451</v>
      </c>
      <c r="L10" s="55">
        <v>-67414</v>
      </c>
      <c r="M10" s="55">
        <v>44552</v>
      </c>
      <c r="N10" s="55">
        <v>1400</v>
      </c>
      <c r="O10" s="55">
        <v>-42943</v>
      </c>
      <c r="P10" s="55">
        <v>30254</v>
      </c>
      <c r="Q10" s="55">
        <v>10363</v>
      </c>
      <c r="R10" s="55">
        <v>-54234</v>
      </c>
    </row>
    <row r="11" spans="1:18" ht="13.5" customHeight="1">
      <c r="A11" s="81"/>
      <c r="B11" s="52" t="s">
        <v>28</v>
      </c>
      <c r="C11" s="53"/>
      <c r="D11" s="53"/>
      <c r="E11" s="53">
        <v>35907</v>
      </c>
      <c r="F11" s="53">
        <v>25582</v>
      </c>
      <c r="G11" s="53">
        <v>189045</v>
      </c>
      <c r="H11" s="53">
        <v>15239</v>
      </c>
      <c r="I11" s="54">
        <v>51186</v>
      </c>
      <c r="J11" s="53">
        <v>5002</v>
      </c>
      <c r="K11" s="53">
        <v>3196</v>
      </c>
      <c r="L11" s="54">
        <v>2463</v>
      </c>
      <c r="M11" s="55">
        <v>1660</v>
      </c>
      <c r="N11" s="55">
        <v>1230</v>
      </c>
      <c r="O11" s="55">
        <v>1277</v>
      </c>
      <c r="P11" s="55">
        <v>262</v>
      </c>
      <c r="Q11" s="55">
        <v>60039</v>
      </c>
      <c r="R11" s="55">
        <v>89133</v>
      </c>
    </row>
    <row r="12" spans="1:18" ht="13.5" customHeight="1">
      <c r="A12" s="81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1</v>
      </c>
    </row>
    <row r="13" spans="1:18" ht="13.5" customHeight="1">
      <c r="A13" s="81"/>
      <c r="B13" s="52" t="s">
        <v>30</v>
      </c>
      <c r="C13" s="53"/>
      <c r="D13" s="53"/>
      <c r="E13" s="53">
        <v>32400</v>
      </c>
      <c r="F13" s="53">
        <v>23413</v>
      </c>
      <c r="G13" s="53">
        <v>0</v>
      </c>
      <c r="H13" s="53">
        <v>78310</v>
      </c>
      <c r="I13" s="54">
        <v>0</v>
      </c>
      <c r="J13" s="53">
        <v>150502</v>
      </c>
      <c r="K13" s="53">
        <v>61166</v>
      </c>
      <c r="L13" s="54">
        <v>0</v>
      </c>
      <c r="M13" s="55">
        <v>0</v>
      </c>
      <c r="N13" s="55">
        <v>0</v>
      </c>
      <c r="O13" s="55">
        <v>0</v>
      </c>
      <c r="P13" s="55">
        <v>12711</v>
      </c>
      <c r="Q13" s="55">
        <v>0</v>
      </c>
      <c r="R13" s="55">
        <v>1</v>
      </c>
    </row>
    <row r="14" spans="1:18" ht="13.5" customHeight="1">
      <c r="A14" s="81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35336</v>
      </c>
      <c r="F14" s="54">
        <f t="shared" si="2"/>
        <v>-4078</v>
      </c>
      <c r="G14" s="54">
        <f t="shared" si="2"/>
        <v>205175</v>
      </c>
      <c r="H14" s="54">
        <f t="shared" si="2"/>
        <v>-61481</v>
      </c>
      <c r="I14" s="54">
        <f t="shared" si="2"/>
        <v>35508</v>
      </c>
      <c r="J14" s="54">
        <f t="shared" si="2"/>
        <v>-140249</v>
      </c>
      <c r="K14" s="54">
        <f t="shared" si="2"/>
        <v>-24519</v>
      </c>
      <c r="L14" s="54">
        <f aca="true" t="shared" si="3" ref="L14:R14">+L10+L11+L12-L13</f>
        <v>-64951</v>
      </c>
      <c r="M14" s="54">
        <f t="shared" si="3"/>
        <v>46212</v>
      </c>
      <c r="N14" s="54">
        <f t="shared" si="3"/>
        <v>2630</v>
      </c>
      <c r="O14" s="54">
        <f t="shared" si="3"/>
        <v>-41666</v>
      </c>
      <c r="P14" s="54">
        <f t="shared" si="3"/>
        <v>17805</v>
      </c>
      <c r="Q14" s="54">
        <f t="shared" si="3"/>
        <v>70402</v>
      </c>
      <c r="R14" s="54">
        <f t="shared" si="3"/>
        <v>34899</v>
      </c>
    </row>
    <row r="15" spans="1:18" ht="13.5" customHeight="1">
      <c r="A15" s="81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6.81213822798537</v>
      </c>
      <c r="F15" s="56">
        <f t="shared" si="4"/>
        <v>6.097831051110654</v>
      </c>
      <c r="G15" s="56">
        <f t="shared" si="4"/>
        <v>6.358084819300991</v>
      </c>
      <c r="H15" s="56">
        <f t="shared" si="4"/>
        <v>6.440035231168979</v>
      </c>
      <c r="I15" s="56">
        <f aca="true" t="shared" si="5" ref="I15:N15">+I9/I19*100</f>
        <v>5.401685086475416</v>
      </c>
      <c r="J15" s="56">
        <f t="shared" si="5"/>
        <v>5.757929909112292</v>
      </c>
      <c r="K15" s="56">
        <f t="shared" si="5"/>
        <v>6.499650147546469</v>
      </c>
      <c r="L15" s="56">
        <f t="shared" si="5"/>
        <v>4.414886744130127</v>
      </c>
      <c r="M15" s="56">
        <f t="shared" si="5"/>
        <v>5.642400744794408</v>
      </c>
      <c r="N15" s="56">
        <f t="shared" si="5"/>
        <v>5.611096404782517</v>
      </c>
      <c r="O15" s="56">
        <f>+O9/O19*100</f>
        <v>4.462451756533071</v>
      </c>
      <c r="P15" s="56">
        <f>+P9/P19*100</f>
        <v>5.677448923490228</v>
      </c>
      <c r="Q15" s="56">
        <f>+Q9/Q19*100</f>
        <v>6.39645526869026</v>
      </c>
      <c r="R15" s="56">
        <f>+R9/R19*100</f>
        <v>4.7611845268603</v>
      </c>
    </row>
    <row r="16" spans="1:18" ht="13.5" customHeight="1">
      <c r="A16" s="79" t="s">
        <v>33</v>
      </c>
      <c r="B16" s="79"/>
      <c r="C16" s="57"/>
      <c r="D16" s="58"/>
      <c r="E16" s="58">
        <v>1071094</v>
      </c>
      <c r="F16" s="58">
        <v>1081155</v>
      </c>
      <c r="G16" s="58">
        <v>1139817</v>
      </c>
      <c r="H16" s="58">
        <v>1075674</v>
      </c>
      <c r="I16" s="57">
        <v>1121670</v>
      </c>
      <c r="J16" s="58">
        <v>1092809</v>
      </c>
      <c r="K16" s="58">
        <v>1188681</v>
      </c>
      <c r="L16" s="57">
        <v>1226710</v>
      </c>
      <c r="M16" s="58">
        <v>1153765</v>
      </c>
      <c r="N16" s="58">
        <v>1194658</v>
      </c>
      <c r="O16" s="58">
        <v>1344044</v>
      </c>
      <c r="P16" s="58">
        <v>1284039</v>
      </c>
      <c r="Q16" s="58">
        <v>1242652</v>
      </c>
      <c r="R16" s="58">
        <v>1245677</v>
      </c>
    </row>
    <row r="17" spans="1:18" ht="13.5" customHeight="1">
      <c r="A17" s="79" t="s">
        <v>34</v>
      </c>
      <c r="B17" s="79"/>
      <c r="C17" s="57"/>
      <c r="D17" s="58"/>
      <c r="E17" s="58">
        <v>2426576</v>
      </c>
      <c r="F17" s="58">
        <v>2643942</v>
      </c>
      <c r="G17" s="58">
        <v>2757436</v>
      </c>
      <c r="H17" s="58">
        <v>2764424</v>
      </c>
      <c r="I17" s="57">
        <v>3051876</v>
      </c>
      <c r="J17" s="58">
        <v>2940515</v>
      </c>
      <c r="K17" s="58">
        <v>3052874</v>
      </c>
      <c r="L17" s="57">
        <v>3126387</v>
      </c>
      <c r="M17" s="58">
        <v>3178383</v>
      </c>
      <c r="N17" s="58">
        <v>3207543</v>
      </c>
      <c r="O17" s="58">
        <v>3115367</v>
      </c>
      <c r="P17" s="58">
        <v>2913426</v>
      </c>
      <c r="Q17" s="58">
        <v>2722972</v>
      </c>
      <c r="R17" s="58">
        <v>2637339</v>
      </c>
    </row>
    <row r="18" spans="1:18" ht="13.5" customHeight="1">
      <c r="A18" s="79" t="s">
        <v>35</v>
      </c>
      <c r="B18" s="79"/>
      <c r="C18" s="57"/>
      <c r="D18" s="58"/>
      <c r="E18" s="58">
        <v>1405176</v>
      </c>
      <c r="F18" s="58">
        <v>1417685</v>
      </c>
      <c r="G18" s="58">
        <v>1494896</v>
      </c>
      <c r="H18" s="58">
        <v>1408441</v>
      </c>
      <c r="I18" s="57">
        <v>1469416</v>
      </c>
      <c r="J18" s="58">
        <v>1430295</v>
      </c>
      <c r="K18" s="58">
        <v>1557133</v>
      </c>
      <c r="L18" s="57">
        <v>1607565</v>
      </c>
      <c r="M18" s="58">
        <v>1509837</v>
      </c>
      <c r="N18" s="58">
        <v>1564562</v>
      </c>
      <c r="O18" s="58">
        <v>1764093</v>
      </c>
      <c r="P18" s="58">
        <v>1684545</v>
      </c>
      <c r="Q18" s="58">
        <v>1627736</v>
      </c>
      <c r="R18" s="58">
        <v>1630473</v>
      </c>
    </row>
    <row r="19" spans="1:18" ht="13.5" customHeight="1">
      <c r="A19" s="79" t="s">
        <v>36</v>
      </c>
      <c r="B19" s="79"/>
      <c r="C19" s="57"/>
      <c r="D19" s="58"/>
      <c r="E19" s="58">
        <v>2755361</v>
      </c>
      <c r="F19" s="58">
        <v>2975681</v>
      </c>
      <c r="G19" s="58">
        <v>3107571</v>
      </c>
      <c r="H19" s="58">
        <v>3092716</v>
      </c>
      <c r="I19" s="57">
        <v>3396977</v>
      </c>
      <c r="J19" s="58">
        <v>3278001</v>
      </c>
      <c r="K19" s="58">
        <v>3418584</v>
      </c>
      <c r="L19" s="57">
        <v>3505911</v>
      </c>
      <c r="M19" s="58">
        <v>3532787</v>
      </c>
      <c r="N19" s="58">
        <v>3577447</v>
      </c>
      <c r="O19" s="58">
        <v>3535971</v>
      </c>
      <c r="P19" s="58">
        <v>3312139</v>
      </c>
      <c r="Q19" s="58">
        <v>3101843</v>
      </c>
      <c r="R19" s="58">
        <v>3028112</v>
      </c>
    </row>
    <row r="20" spans="1:18" ht="13.5" customHeight="1">
      <c r="A20" s="79" t="s">
        <v>37</v>
      </c>
      <c r="B20" s="79"/>
      <c r="C20" s="59"/>
      <c r="D20" s="60"/>
      <c r="E20" s="60">
        <v>0.39</v>
      </c>
      <c r="F20" s="60">
        <v>0.4</v>
      </c>
      <c r="G20" s="60">
        <v>0.42</v>
      </c>
      <c r="H20" s="60">
        <v>0.4</v>
      </c>
      <c r="I20" s="61">
        <v>0.39</v>
      </c>
      <c r="J20" s="60">
        <v>0.38</v>
      </c>
      <c r="K20" s="60">
        <v>0.38</v>
      </c>
      <c r="L20" s="61">
        <v>0.38</v>
      </c>
      <c r="M20" s="60">
        <v>0.38</v>
      </c>
      <c r="N20" s="60">
        <v>0.37</v>
      </c>
      <c r="O20" s="60">
        <v>0.39</v>
      </c>
      <c r="P20" s="60">
        <v>0.41</v>
      </c>
      <c r="Q20" s="60">
        <v>0.44</v>
      </c>
      <c r="R20" s="60">
        <v>0.46</v>
      </c>
    </row>
    <row r="21" spans="1:18" ht="13.5" customHeight="1">
      <c r="A21" s="79" t="s">
        <v>38</v>
      </c>
      <c r="B21" s="79"/>
      <c r="C21" s="62"/>
      <c r="D21" s="63"/>
      <c r="E21" s="63">
        <v>66.8</v>
      </c>
      <c r="F21" s="63">
        <v>66.9</v>
      </c>
      <c r="G21" s="63">
        <v>69.9</v>
      </c>
      <c r="H21" s="63">
        <v>73.6</v>
      </c>
      <c r="I21" s="64">
        <v>74.3</v>
      </c>
      <c r="J21" s="63">
        <v>79.8</v>
      </c>
      <c r="K21" s="63">
        <v>77.8</v>
      </c>
      <c r="L21" s="64">
        <v>80.6</v>
      </c>
      <c r="M21" s="63">
        <v>80.5</v>
      </c>
      <c r="N21" s="63">
        <v>79.7</v>
      </c>
      <c r="O21" s="63">
        <v>82.7</v>
      </c>
      <c r="P21" s="63">
        <v>88.1</v>
      </c>
      <c r="Q21" s="63">
        <v>84.3</v>
      </c>
      <c r="R21" s="63">
        <v>89.5</v>
      </c>
    </row>
    <row r="22" spans="1:18" ht="13.5" customHeight="1">
      <c r="A22" s="79" t="s">
        <v>39</v>
      </c>
      <c r="B22" s="79"/>
      <c r="C22" s="62"/>
      <c r="D22" s="63"/>
      <c r="E22" s="63">
        <v>11.1</v>
      </c>
      <c r="F22" s="63">
        <v>10.9</v>
      </c>
      <c r="G22" s="63">
        <v>10.9</v>
      </c>
      <c r="H22" s="63">
        <v>10.5</v>
      </c>
      <c r="I22" s="64">
        <v>9.8</v>
      </c>
      <c r="J22" s="63">
        <v>10.8</v>
      </c>
      <c r="K22" s="63">
        <v>11.2</v>
      </c>
      <c r="L22" s="64">
        <v>13.4</v>
      </c>
      <c r="M22" s="63">
        <v>14.5</v>
      </c>
      <c r="N22" s="63">
        <v>14.9</v>
      </c>
      <c r="O22" s="63">
        <v>16.1</v>
      </c>
      <c r="P22" s="63">
        <v>16.9</v>
      </c>
      <c r="Q22" s="63">
        <v>15.5</v>
      </c>
      <c r="R22" s="63">
        <v>16</v>
      </c>
    </row>
    <row r="23" spans="1:18" ht="13.5" customHeight="1">
      <c r="A23" s="79" t="s">
        <v>40</v>
      </c>
      <c r="B23" s="79"/>
      <c r="C23" s="62"/>
      <c r="D23" s="63"/>
      <c r="E23" s="63">
        <v>8.9</v>
      </c>
      <c r="F23" s="63">
        <v>8.3</v>
      </c>
      <c r="G23" s="63">
        <v>7.7</v>
      </c>
      <c r="H23" s="63">
        <v>7.2</v>
      </c>
      <c r="I23" s="64">
        <v>6.2</v>
      </c>
      <c r="J23" s="63">
        <v>7.7</v>
      </c>
      <c r="K23" s="63">
        <v>7.8</v>
      </c>
      <c r="L23" s="64">
        <v>10.4</v>
      </c>
      <c r="M23" s="63">
        <v>12</v>
      </c>
      <c r="N23" s="63">
        <v>13.4</v>
      </c>
      <c r="O23" s="63">
        <v>14</v>
      </c>
      <c r="P23" s="63">
        <v>15.3</v>
      </c>
      <c r="Q23" s="63">
        <v>14.8</v>
      </c>
      <c r="R23" s="63">
        <v>15.6</v>
      </c>
    </row>
    <row r="24" spans="1:18" ht="13.5" customHeight="1">
      <c r="A24" s="79" t="s">
        <v>41</v>
      </c>
      <c r="B24" s="79"/>
      <c r="C24" s="62"/>
      <c r="D24" s="63"/>
      <c r="E24" s="63">
        <v>7.9</v>
      </c>
      <c r="F24" s="63">
        <v>7.7</v>
      </c>
      <c r="G24" s="63">
        <v>7.2</v>
      </c>
      <c r="H24" s="63">
        <v>6.6</v>
      </c>
      <c r="I24" s="64">
        <v>5.9</v>
      </c>
      <c r="J24" s="63">
        <v>5.8</v>
      </c>
      <c r="K24" s="63">
        <v>5.7</v>
      </c>
      <c r="L24" s="64">
        <v>6.9</v>
      </c>
      <c r="M24" s="63">
        <v>7.8</v>
      </c>
      <c r="N24" s="63">
        <v>8.7</v>
      </c>
      <c r="O24" s="63">
        <v>8.9</v>
      </c>
      <c r="P24" s="63">
        <v>9</v>
      </c>
      <c r="Q24" s="63">
        <v>8.8</v>
      </c>
      <c r="R24" s="63">
        <v>8.6</v>
      </c>
    </row>
    <row r="25" spans="1:18" ht="13.5" customHeight="1">
      <c r="A25" s="78" t="s">
        <v>42</v>
      </c>
      <c r="B25" s="78"/>
      <c r="C25" s="54">
        <f>SUM(C26:C28)</f>
        <v>0</v>
      </c>
      <c r="D25" s="54">
        <f>SUM(D26:D28)</f>
        <v>0</v>
      </c>
      <c r="E25" s="54">
        <f aca="true" t="shared" si="6" ref="E25:K25">SUM(E26:E28)</f>
        <v>1744515</v>
      </c>
      <c r="F25" s="54">
        <f t="shared" si="6"/>
        <v>2242273</v>
      </c>
      <c r="G25" s="54">
        <f t="shared" si="6"/>
        <v>2645924</v>
      </c>
      <c r="H25" s="54">
        <f t="shared" si="6"/>
        <v>2603576</v>
      </c>
      <c r="I25" s="54">
        <f t="shared" si="6"/>
        <v>2590614</v>
      </c>
      <c r="J25" s="54">
        <f t="shared" si="6"/>
        <v>2706021</v>
      </c>
      <c r="K25" s="54">
        <f t="shared" si="6"/>
        <v>2854631</v>
      </c>
      <c r="L25" s="54">
        <f aca="true" t="shared" si="7" ref="L25:Q25">SUM(L26:L28)</f>
        <v>2765683</v>
      </c>
      <c r="M25" s="54">
        <f t="shared" si="7"/>
        <v>2772646</v>
      </c>
      <c r="N25" s="54">
        <f t="shared" si="7"/>
        <v>2896771</v>
      </c>
      <c r="O25" s="54">
        <f t="shared" si="7"/>
        <v>2676471</v>
      </c>
      <c r="P25" s="54">
        <f t="shared" si="7"/>
        <v>1662560</v>
      </c>
      <c r="Q25" s="54">
        <f t="shared" si="7"/>
        <v>1860849</v>
      </c>
      <c r="R25" s="54">
        <f>SUM(R26:R28)</f>
        <v>1847303</v>
      </c>
    </row>
    <row r="26" spans="1:18" ht="13.5" customHeight="1">
      <c r="A26" s="65"/>
      <c r="B26" s="2" t="s">
        <v>19</v>
      </c>
      <c r="C26" s="54"/>
      <c r="D26" s="53"/>
      <c r="E26" s="53">
        <v>513507</v>
      </c>
      <c r="F26" s="53">
        <v>515676</v>
      </c>
      <c r="G26" s="53">
        <v>704721</v>
      </c>
      <c r="H26" s="53">
        <v>641650</v>
      </c>
      <c r="I26" s="54">
        <v>692836</v>
      </c>
      <c r="J26" s="53">
        <v>547336</v>
      </c>
      <c r="K26" s="53">
        <v>489366</v>
      </c>
      <c r="L26" s="54">
        <v>492009</v>
      </c>
      <c r="M26" s="53">
        <v>493669</v>
      </c>
      <c r="N26" s="53">
        <v>494899</v>
      </c>
      <c r="O26" s="53">
        <v>496176</v>
      </c>
      <c r="P26" s="53">
        <v>483727</v>
      </c>
      <c r="Q26" s="53">
        <v>543766</v>
      </c>
      <c r="R26" s="53">
        <v>632899</v>
      </c>
    </row>
    <row r="27" spans="1:18" ht="13.5" customHeight="1">
      <c r="A27" s="65"/>
      <c r="B27" s="2" t="s">
        <v>20</v>
      </c>
      <c r="C27" s="54"/>
      <c r="D27" s="53"/>
      <c r="E27" s="53">
        <v>201020</v>
      </c>
      <c r="F27" s="53">
        <v>208114</v>
      </c>
      <c r="G27" s="53">
        <v>198065</v>
      </c>
      <c r="H27" s="53">
        <v>192788</v>
      </c>
      <c r="I27" s="54">
        <v>191221</v>
      </c>
      <c r="J27" s="53">
        <v>185265</v>
      </c>
      <c r="K27" s="53">
        <v>177918</v>
      </c>
      <c r="L27" s="54">
        <v>169185</v>
      </c>
      <c r="M27" s="53">
        <v>160316</v>
      </c>
      <c r="N27" s="53">
        <v>152387</v>
      </c>
      <c r="O27" s="53">
        <v>152798</v>
      </c>
      <c r="P27" s="53">
        <v>145145</v>
      </c>
      <c r="Q27" s="53">
        <v>145148</v>
      </c>
      <c r="R27" s="53">
        <v>139141</v>
      </c>
    </row>
    <row r="28" spans="1:18" ht="13.5" customHeight="1">
      <c r="A28" s="65"/>
      <c r="B28" s="2" t="s">
        <v>21</v>
      </c>
      <c r="C28" s="54"/>
      <c r="D28" s="53"/>
      <c r="E28" s="53">
        <v>1029988</v>
      </c>
      <c r="F28" s="53">
        <v>1518483</v>
      </c>
      <c r="G28" s="53">
        <v>1743138</v>
      </c>
      <c r="H28" s="53">
        <v>1769138</v>
      </c>
      <c r="I28" s="54">
        <v>1706557</v>
      </c>
      <c r="J28" s="53">
        <v>1973420</v>
      </c>
      <c r="K28" s="53">
        <v>2187347</v>
      </c>
      <c r="L28" s="54">
        <v>2104489</v>
      </c>
      <c r="M28" s="53">
        <v>2118661</v>
      </c>
      <c r="N28" s="53">
        <v>2249485</v>
      </c>
      <c r="O28" s="53">
        <v>2027497</v>
      </c>
      <c r="P28" s="53">
        <v>1033688</v>
      </c>
      <c r="Q28" s="53">
        <v>1171935</v>
      </c>
      <c r="R28" s="53">
        <v>1075263</v>
      </c>
    </row>
    <row r="29" spans="1:18" ht="13.5" customHeight="1">
      <c r="A29" s="78" t="s">
        <v>43</v>
      </c>
      <c r="B29" s="78"/>
      <c r="C29" s="54"/>
      <c r="D29" s="53"/>
      <c r="E29" s="53">
        <v>2427972</v>
      </c>
      <c r="F29" s="53">
        <v>2387688</v>
      </c>
      <c r="G29" s="53">
        <v>2433403</v>
      </c>
      <c r="H29" s="53">
        <v>2460395</v>
      </c>
      <c r="I29" s="54">
        <v>3470175</v>
      </c>
      <c r="J29" s="53">
        <v>3840511</v>
      </c>
      <c r="K29" s="53">
        <v>4193594</v>
      </c>
      <c r="L29" s="54">
        <v>4598810</v>
      </c>
      <c r="M29" s="53">
        <v>4625187</v>
      </c>
      <c r="N29" s="53">
        <v>4558689</v>
      </c>
      <c r="O29" s="53">
        <v>4525895</v>
      </c>
      <c r="P29" s="53">
        <v>4747184</v>
      </c>
      <c r="Q29" s="53">
        <v>4739859</v>
      </c>
      <c r="R29" s="53">
        <v>4588758</v>
      </c>
    </row>
    <row r="30" spans="1:18" ht="13.5" customHeight="1">
      <c r="A30" s="51"/>
      <c r="B30" s="48" t="s">
        <v>14</v>
      </c>
      <c r="C30" s="54"/>
      <c r="D30" s="53"/>
      <c r="E30" s="53">
        <v>2427972</v>
      </c>
      <c r="F30" s="53">
        <v>2387688</v>
      </c>
      <c r="G30" s="53">
        <v>2433403</v>
      </c>
      <c r="H30" s="53"/>
      <c r="I30" s="54">
        <v>2205511</v>
      </c>
      <c r="J30" s="53">
        <v>2069869</v>
      </c>
      <c r="K30" s="53">
        <v>1918183</v>
      </c>
      <c r="L30" s="54">
        <v>1878943</v>
      </c>
      <c r="M30" s="53">
        <v>1734634</v>
      </c>
      <c r="N30" s="53">
        <v>1898208</v>
      </c>
      <c r="O30" s="53">
        <v>2152950</v>
      </c>
      <c r="P30" s="53">
        <v>2501796</v>
      </c>
      <c r="Q30" s="53">
        <v>2672560</v>
      </c>
      <c r="R30" s="53">
        <v>2590117</v>
      </c>
    </row>
    <row r="31" spans="1:18" ht="13.5" customHeight="1">
      <c r="A31" s="80" t="s">
        <v>44</v>
      </c>
      <c r="B31" s="80"/>
      <c r="C31" s="54">
        <f>SUM(C32:C35)</f>
        <v>0</v>
      </c>
      <c r="D31" s="54">
        <f>SUM(D32:D35)</f>
        <v>0</v>
      </c>
      <c r="E31" s="54">
        <f aca="true" t="shared" si="8" ref="E31:K31">SUM(E32:E35)</f>
        <v>0</v>
      </c>
      <c r="F31" s="54">
        <f t="shared" si="8"/>
        <v>0</v>
      </c>
      <c r="G31" s="54">
        <f t="shared" si="8"/>
        <v>75000</v>
      </c>
      <c r="H31" s="54">
        <f t="shared" si="8"/>
        <v>20000</v>
      </c>
      <c r="I31" s="54">
        <f t="shared" si="8"/>
        <v>45000</v>
      </c>
      <c r="J31" s="54">
        <f t="shared" si="8"/>
        <v>0</v>
      </c>
      <c r="K31" s="54">
        <f t="shared" si="8"/>
        <v>9000</v>
      </c>
      <c r="L31" s="54">
        <f aca="true" t="shared" si="9" ref="L31:Q31">SUM(L32:L35)</f>
        <v>0</v>
      </c>
      <c r="M31" s="54">
        <f t="shared" si="9"/>
        <v>7000</v>
      </c>
      <c r="N31" s="54">
        <f t="shared" si="9"/>
        <v>0</v>
      </c>
      <c r="O31" s="54">
        <f t="shared" si="9"/>
        <v>0</v>
      </c>
      <c r="P31" s="54">
        <f t="shared" si="9"/>
        <v>400000</v>
      </c>
      <c r="Q31" s="54">
        <f t="shared" si="9"/>
        <v>266620</v>
      </c>
      <c r="R31" s="54">
        <f>SUM(R32:R35)</f>
        <v>192003</v>
      </c>
    </row>
    <row r="32" spans="1:18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75000</v>
      </c>
      <c r="H32" s="53">
        <v>0</v>
      </c>
      <c r="I32" s="54">
        <v>45000</v>
      </c>
      <c r="J32" s="53">
        <v>0</v>
      </c>
      <c r="K32" s="53">
        <v>9000</v>
      </c>
      <c r="L32" s="54">
        <v>0</v>
      </c>
      <c r="M32" s="53">
        <v>7000</v>
      </c>
      <c r="N32" s="53">
        <v>0</v>
      </c>
      <c r="O32" s="53">
        <v>0</v>
      </c>
      <c r="P32" s="53">
        <v>0</v>
      </c>
      <c r="Q32" s="53">
        <v>0</v>
      </c>
      <c r="R32" s="53">
        <v>1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1</v>
      </c>
    </row>
    <row r="34" spans="1:18" ht="13.5" customHeight="1">
      <c r="A34" s="51"/>
      <c r="B34" s="48" t="s">
        <v>17</v>
      </c>
      <c r="C34" s="54"/>
      <c r="D34" s="53"/>
      <c r="E34" s="53">
        <v>0</v>
      </c>
      <c r="F34" s="53">
        <v>0</v>
      </c>
      <c r="G34" s="53">
        <v>0</v>
      </c>
      <c r="H34" s="53">
        <v>20000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400000</v>
      </c>
      <c r="Q34" s="53">
        <v>266620</v>
      </c>
      <c r="R34" s="53">
        <v>192000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</row>
    <row r="36" spans="1:18" ht="13.5" customHeight="1">
      <c r="A36" s="78" t="s">
        <v>45</v>
      </c>
      <c r="B36" s="78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</row>
    <row r="37" spans="1:18" ht="13.5" customHeight="1">
      <c r="A37" s="78" t="s">
        <v>46</v>
      </c>
      <c r="B37" s="78"/>
      <c r="C37" s="54"/>
      <c r="D37" s="53"/>
      <c r="E37" s="53">
        <v>318701</v>
      </c>
      <c r="F37" s="53">
        <v>373857</v>
      </c>
      <c r="G37" s="53">
        <v>384039</v>
      </c>
      <c r="H37" s="53">
        <v>389904</v>
      </c>
      <c r="I37" s="54">
        <v>392710</v>
      </c>
      <c r="J37" s="53">
        <v>394920</v>
      </c>
      <c r="K37" s="53">
        <v>396831</v>
      </c>
      <c r="L37" s="54">
        <v>398614</v>
      </c>
      <c r="M37" s="53">
        <v>399787</v>
      </c>
      <c r="N37" s="53">
        <v>400730</v>
      </c>
      <c r="O37" s="53">
        <v>400730</v>
      </c>
      <c r="P37" s="53">
        <v>401738</v>
      </c>
      <c r="Q37" s="53">
        <v>401746</v>
      </c>
      <c r="R37" s="53">
        <v>401753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300" verticalDpi="3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SheetLayoutView="100" zoomScalePageLayoutView="0" workbookViewId="0" topLeftCell="A1">
      <pane xSplit="1" ySplit="3" topLeftCell="H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:Q3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粟野町</v>
      </c>
      <c r="P1" s="29" t="str">
        <f>'財政指標'!$M$1</f>
        <v>粟野町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190</v>
      </c>
      <c r="O3" s="2" t="s">
        <v>192</v>
      </c>
      <c r="P3" s="74" t="s">
        <v>193</v>
      </c>
      <c r="Q3" s="74" t="s">
        <v>196</v>
      </c>
    </row>
    <row r="4" spans="1:17" ht="15" customHeight="1">
      <c r="A4" s="3" t="s">
        <v>122</v>
      </c>
      <c r="B4" s="15"/>
      <c r="C4" s="15"/>
      <c r="D4" s="15">
        <v>1166762</v>
      </c>
      <c r="E4" s="15">
        <v>1162082</v>
      </c>
      <c r="F4" s="15">
        <v>1126574</v>
      </c>
      <c r="G4" s="15">
        <v>1061966</v>
      </c>
      <c r="H4" s="15">
        <v>1007663</v>
      </c>
      <c r="I4" s="15">
        <v>1021993</v>
      </c>
      <c r="J4" s="15">
        <v>1195796</v>
      </c>
      <c r="K4" s="15">
        <v>1116293</v>
      </c>
      <c r="L4" s="15">
        <v>1142152</v>
      </c>
      <c r="M4" s="15">
        <v>1257282</v>
      </c>
      <c r="N4" s="15">
        <v>1190074</v>
      </c>
      <c r="O4" s="15">
        <v>1202926</v>
      </c>
      <c r="P4" s="15">
        <v>1261804</v>
      </c>
      <c r="Q4" s="15">
        <v>1206657</v>
      </c>
    </row>
    <row r="5" spans="1:17" ht="15" customHeight="1">
      <c r="A5" s="3" t="s">
        <v>123</v>
      </c>
      <c r="B5" s="15"/>
      <c r="C5" s="15"/>
      <c r="D5" s="15">
        <v>107315</v>
      </c>
      <c r="E5" s="15">
        <v>112846</v>
      </c>
      <c r="F5" s="15">
        <v>120016</v>
      </c>
      <c r="G5" s="15">
        <v>121844</v>
      </c>
      <c r="H5" s="15">
        <v>124815</v>
      </c>
      <c r="I5" s="15">
        <v>127630</v>
      </c>
      <c r="J5" s="15">
        <v>97035</v>
      </c>
      <c r="K5" s="15">
        <v>80883</v>
      </c>
      <c r="L5" s="15">
        <v>82458</v>
      </c>
      <c r="M5" s="15">
        <v>81729</v>
      </c>
      <c r="N5" s="15">
        <v>81228</v>
      </c>
      <c r="O5" s="15">
        <v>82027</v>
      </c>
      <c r="P5" s="15">
        <v>86164</v>
      </c>
      <c r="Q5" s="15">
        <v>109140</v>
      </c>
    </row>
    <row r="6" spans="1:17" ht="15" customHeight="1">
      <c r="A6" s="3" t="s">
        <v>198</v>
      </c>
      <c r="B6" s="15"/>
      <c r="C6" s="15"/>
      <c r="D6" s="15">
        <v>37810</v>
      </c>
      <c r="E6" s="15">
        <v>30092</v>
      </c>
      <c r="F6" s="15">
        <v>34159</v>
      </c>
      <c r="G6" s="15">
        <v>44934</v>
      </c>
      <c r="H6" s="15">
        <v>29501</v>
      </c>
      <c r="I6" s="15">
        <v>15229</v>
      </c>
      <c r="J6" s="15">
        <v>11576</v>
      </c>
      <c r="K6" s="15">
        <v>9167</v>
      </c>
      <c r="L6" s="15">
        <v>8595</v>
      </c>
      <c r="M6" s="15">
        <v>36638</v>
      </c>
      <c r="N6" s="15">
        <v>36883</v>
      </c>
      <c r="O6" s="15">
        <v>11700</v>
      </c>
      <c r="P6" s="15">
        <v>8069</v>
      </c>
      <c r="Q6" s="15">
        <v>8019</v>
      </c>
    </row>
    <row r="7" spans="1:17" ht="15" customHeight="1">
      <c r="A7" s="3" t="s">
        <v>200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1250</v>
      </c>
    </row>
    <row r="8" spans="1:17" ht="15" customHeight="1">
      <c r="A8" s="3" t="s">
        <v>202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1462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15">
        <v>22598</v>
      </c>
      <c r="K9" s="15">
        <v>100005</v>
      </c>
      <c r="L9" s="15">
        <v>94881</v>
      </c>
      <c r="M9" s="15">
        <v>97848</v>
      </c>
      <c r="N9" s="15">
        <v>94217</v>
      </c>
      <c r="O9" s="15">
        <v>83216</v>
      </c>
      <c r="P9" s="15">
        <v>97707</v>
      </c>
      <c r="Q9" s="15">
        <v>107828</v>
      </c>
    </row>
    <row r="10" spans="1:17" ht="15" customHeight="1">
      <c r="A10" s="3" t="s">
        <v>125</v>
      </c>
      <c r="B10" s="15"/>
      <c r="C10" s="15"/>
      <c r="D10" s="15">
        <v>66459</v>
      </c>
      <c r="E10" s="15">
        <v>89283</v>
      </c>
      <c r="F10" s="15">
        <v>93456</v>
      </c>
      <c r="G10" s="15">
        <v>91657</v>
      </c>
      <c r="H10" s="15">
        <v>101163</v>
      </c>
      <c r="I10" s="15">
        <v>107094</v>
      </c>
      <c r="J10" s="15">
        <v>107628</v>
      </c>
      <c r="K10" s="15">
        <v>98403</v>
      </c>
      <c r="L10" s="15">
        <v>111730</v>
      </c>
      <c r="M10" s="15">
        <v>96248</v>
      </c>
      <c r="N10" s="15">
        <v>90344</v>
      </c>
      <c r="O10" s="15">
        <v>83638</v>
      </c>
      <c r="P10" s="15">
        <v>87263</v>
      </c>
      <c r="Q10" s="15">
        <v>77474</v>
      </c>
    </row>
    <row r="11" spans="1:17" ht="15" customHeight="1">
      <c r="A11" s="3" t="s">
        <v>126</v>
      </c>
      <c r="B11" s="15"/>
      <c r="C11" s="15"/>
      <c r="D11" s="15"/>
      <c r="E11" s="15">
        <v>112</v>
      </c>
      <c r="F11" s="15">
        <v>112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1</v>
      </c>
    </row>
    <row r="12" spans="1:17" ht="15" customHeight="1">
      <c r="A12" s="3" t="s">
        <v>127</v>
      </c>
      <c r="B12" s="15"/>
      <c r="C12" s="15"/>
      <c r="D12" s="15">
        <v>90158</v>
      </c>
      <c r="E12" s="15">
        <v>82820</v>
      </c>
      <c r="F12" s="15">
        <v>70202</v>
      </c>
      <c r="G12" s="15">
        <v>77196</v>
      </c>
      <c r="H12" s="15">
        <v>81071</v>
      </c>
      <c r="I12" s="15">
        <v>80460</v>
      </c>
      <c r="J12" s="15">
        <v>68628</v>
      </c>
      <c r="K12" s="15">
        <v>59763</v>
      </c>
      <c r="L12" s="15">
        <v>59037</v>
      </c>
      <c r="M12" s="15">
        <v>56190</v>
      </c>
      <c r="N12" s="15">
        <v>54973</v>
      </c>
      <c r="O12" s="15">
        <v>48669</v>
      </c>
      <c r="P12" s="15">
        <v>54817</v>
      </c>
      <c r="Q12" s="15">
        <v>51706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0</v>
      </c>
      <c r="P13" s="15">
        <v>0</v>
      </c>
      <c r="Q13" s="15">
        <v>1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26041</v>
      </c>
      <c r="M14" s="15">
        <v>32568</v>
      </c>
      <c r="N14" s="15">
        <v>36078</v>
      </c>
      <c r="O14" s="15">
        <v>33078</v>
      </c>
      <c r="P14" s="15">
        <v>32154</v>
      </c>
      <c r="Q14" s="15">
        <v>32079</v>
      </c>
    </row>
    <row r="15" spans="1:17" ht="15" customHeight="1">
      <c r="A15" s="3" t="s">
        <v>130</v>
      </c>
      <c r="B15" s="15"/>
      <c r="C15" s="15"/>
      <c r="D15" s="15">
        <v>1498990</v>
      </c>
      <c r="E15" s="15">
        <v>1710939</v>
      </c>
      <c r="F15" s="15">
        <v>1761059</v>
      </c>
      <c r="G15" s="15">
        <v>1834900</v>
      </c>
      <c r="H15" s="15">
        <v>2087676</v>
      </c>
      <c r="I15" s="15">
        <v>2010454</v>
      </c>
      <c r="J15" s="15">
        <v>2031006</v>
      </c>
      <c r="K15" s="15">
        <v>2085779</v>
      </c>
      <c r="L15" s="15">
        <v>2230900</v>
      </c>
      <c r="M15" s="15">
        <v>2229294</v>
      </c>
      <c r="N15" s="15">
        <v>1972688</v>
      </c>
      <c r="O15" s="15">
        <v>1824347</v>
      </c>
      <c r="P15" s="15">
        <v>1664802</v>
      </c>
      <c r="Q15" s="15">
        <v>1580685</v>
      </c>
    </row>
    <row r="16" spans="1:17" ht="15" customHeight="1">
      <c r="A16" s="3" t="s">
        <v>131</v>
      </c>
      <c r="B16" s="15"/>
      <c r="C16" s="15"/>
      <c r="D16" s="15">
        <v>1350185</v>
      </c>
      <c r="E16" s="15">
        <v>1557996</v>
      </c>
      <c r="F16" s="15"/>
      <c r="G16" s="15"/>
      <c r="H16" s="15"/>
      <c r="I16" s="15"/>
      <c r="J16" s="15">
        <v>1861451</v>
      </c>
      <c r="K16" s="15">
        <v>1898346</v>
      </c>
      <c r="L16" s="15">
        <v>2022950</v>
      </c>
      <c r="M16" s="15">
        <v>2012885</v>
      </c>
      <c r="N16" s="15">
        <v>1771878</v>
      </c>
      <c r="O16" s="15">
        <v>1627594</v>
      </c>
      <c r="P16" s="15">
        <v>1474107</v>
      </c>
      <c r="Q16" s="15">
        <v>1397639</v>
      </c>
    </row>
    <row r="17" spans="1:17" ht="15" customHeight="1">
      <c r="A17" s="3" t="s">
        <v>132</v>
      </c>
      <c r="B17" s="15"/>
      <c r="C17" s="15"/>
      <c r="D17" s="15">
        <v>148805</v>
      </c>
      <c r="E17" s="15">
        <v>152943</v>
      </c>
      <c r="F17" s="15"/>
      <c r="G17" s="15"/>
      <c r="H17" s="15"/>
      <c r="I17" s="15"/>
      <c r="J17" s="15">
        <v>169555</v>
      </c>
      <c r="K17" s="15">
        <v>187433</v>
      </c>
      <c r="L17" s="15">
        <v>207950</v>
      </c>
      <c r="M17" s="15">
        <v>216409</v>
      </c>
      <c r="N17" s="15">
        <v>200810</v>
      </c>
      <c r="O17" s="15">
        <v>196753</v>
      </c>
      <c r="P17" s="15">
        <v>190695</v>
      </c>
      <c r="Q17" s="15">
        <v>183046</v>
      </c>
    </row>
    <row r="18" spans="1:17" ht="15" customHeight="1">
      <c r="A18" s="3" t="s">
        <v>133</v>
      </c>
      <c r="B18" s="15"/>
      <c r="C18" s="15"/>
      <c r="D18" s="15">
        <v>2492</v>
      </c>
      <c r="E18" s="15">
        <v>2301</v>
      </c>
      <c r="F18" s="15">
        <v>2147</v>
      </c>
      <c r="G18" s="15">
        <v>2297</v>
      </c>
      <c r="H18" s="15">
        <v>2271</v>
      </c>
      <c r="I18" s="15">
        <v>2192</v>
      </c>
      <c r="J18" s="15">
        <v>2016</v>
      </c>
      <c r="K18" s="15">
        <v>1870</v>
      </c>
      <c r="L18" s="15">
        <v>1868</v>
      </c>
      <c r="M18" s="15">
        <v>1706</v>
      </c>
      <c r="N18" s="15">
        <v>1738</v>
      </c>
      <c r="O18" s="15">
        <v>1726</v>
      </c>
      <c r="P18" s="15">
        <v>1804</v>
      </c>
      <c r="Q18" s="15">
        <v>1731</v>
      </c>
    </row>
    <row r="19" spans="1:17" ht="15" customHeight="1">
      <c r="A19" s="3" t="s">
        <v>134</v>
      </c>
      <c r="B19" s="15"/>
      <c r="C19" s="15"/>
      <c r="D19" s="15">
        <v>78422</v>
      </c>
      <c r="E19" s="15">
        <v>77064</v>
      </c>
      <c r="F19" s="15">
        <v>97157</v>
      </c>
      <c r="G19" s="15">
        <v>98210</v>
      </c>
      <c r="H19" s="15">
        <v>100493</v>
      </c>
      <c r="I19" s="15">
        <v>100566</v>
      </c>
      <c r="J19" s="8">
        <v>105246</v>
      </c>
      <c r="K19" s="9">
        <v>108084</v>
      </c>
      <c r="L19" s="9">
        <v>106741</v>
      </c>
      <c r="M19" s="9">
        <v>76541</v>
      </c>
      <c r="N19" s="9">
        <v>79567</v>
      </c>
      <c r="O19" s="9">
        <v>89759</v>
      </c>
      <c r="P19" s="9">
        <v>75119</v>
      </c>
      <c r="Q19" s="9">
        <v>68993</v>
      </c>
    </row>
    <row r="20" spans="1:17" ht="15" customHeight="1">
      <c r="A20" s="3" t="s">
        <v>135</v>
      </c>
      <c r="B20" s="15"/>
      <c r="C20" s="15"/>
      <c r="D20" s="15">
        <v>82851</v>
      </c>
      <c r="E20" s="15">
        <v>94209</v>
      </c>
      <c r="F20" s="15">
        <v>90290</v>
      </c>
      <c r="G20" s="15">
        <v>90626</v>
      </c>
      <c r="H20" s="15">
        <v>81885</v>
      </c>
      <c r="I20" s="15">
        <v>79409</v>
      </c>
      <c r="J20" s="8">
        <v>82700</v>
      </c>
      <c r="K20" s="9">
        <v>88408</v>
      </c>
      <c r="L20" s="9">
        <v>81987</v>
      </c>
      <c r="M20" s="9">
        <v>149465</v>
      </c>
      <c r="N20" s="9">
        <v>148240</v>
      </c>
      <c r="O20" s="9">
        <v>138964</v>
      </c>
      <c r="P20" s="9">
        <v>140283</v>
      </c>
      <c r="Q20" s="9">
        <v>135205</v>
      </c>
    </row>
    <row r="21" spans="1:17" ht="15" customHeight="1">
      <c r="A21" s="4" t="s">
        <v>136</v>
      </c>
      <c r="B21" s="15"/>
      <c r="C21" s="15"/>
      <c r="D21" s="15">
        <v>32657</v>
      </c>
      <c r="E21" s="15">
        <v>41548</v>
      </c>
      <c r="F21" s="15">
        <v>39117</v>
      </c>
      <c r="G21" s="15">
        <v>39863</v>
      </c>
      <c r="H21" s="15">
        <v>38462</v>
      </c>
      <c r="I21" s="15">
        <v>35191</v>
      </c>
      <c r="J21" s="8">
        <v>33079</v>
      </c>
      <c r="K21" s="11">
        <v>31919</v>
      </c>
      <c r="L21" s="11">
        <v>31256</v>
      </c>
      <c r="M21" s="11">
        <v>32675</v>
      </c>
      <c r="N21" s="11">
        <v>33135</v>
      </c>
      <c r="O21" s="11">
        <v>30174</v>
      </c>
      <c r="P21" s="11">
        <v>28835</v>
      </c>
      <c r="Q21" s="11">
        <v>28729</v>
      </c>
    </row>
    <row r="22" spans="1:17" ht="15" customHeight="1">
      <c r="A22" s="3" t="s">
        <v>137</v>
      </c>
      <c r="B22" s="15"/>
      <c r="C22" s="15"/>
      <c r="D22" s="15">
        <v>158223</v>
      </c>
      <c r="E22" s="15">
        <v>80145</v>
      </c>
      <c r="F22" s="15">
        <v>136973</v>
      </c>
      <c r="G22" s="15">
        <v>199946</v>
      </c>
      <c r="H22" s="15">
        <v>392766</v>
      </c>
      <c r="I22" s="15">
        <v>175369</v>
      </c>
      <c r="J22" s="8">
        <v>170566</v>
      </c>
      <c r="K22" s="9">
        <v>314193</v>
      </c>
      <c r="L22" s="9">
        <v>269080</v>
      </c>
      <c r="M22" s="9">
        <v>91339</v>
      </c>
      <c r="N22" s="9">
        <v>389385</v>
      </c>
      <c r="O22" s="9">
        <v>741088</v>
      </c>
      <c r="P22" s="9">
        <v>175901</v>
      </c>
      <c r="Q22" s="9">
        <v>162443</v>
      </c>
    </row>
    <row r="23" spans="1:17" ht="15" customHeight="1">
      <c r="A23" s="3" t="s">
        <v>138</v>
      </c>
      <c r="B23" s="15"/>
      <c r="C23" s="15"/>
      <c r="D23" s="15">
        <v>274922</v>
      </c>
      <c r="E23" s="15">
        <v>446671</v>
      </c>
      <c r="F23" s="15">
        <v>492618</v>
      </c>
      <c r="G23" s="15">
        <v>429795</v>
      </c>
      <c r="H23" s="15">
        <v>398703</v>
      </c>
      <c r="I23" s="15">
        <v>356994</v>
      </c>
      <c r="J23" s="8">
        <v>369860</v>
      </c>
      <c r="K23" s="9">
        <v>562829</v>
      </c>
      <c r="L23" s="9">
        <v>597298</v>
      </c>
      <c r="M23" s="9">
        <v>290960</v>
      </c>
      <c r="N23" s="9">
        <v>237958</v>
      </c>
      <c r="O23" s="9">
        <v>326691</v>
      </c>
      <c r="P23" s="9">
        <v>209981</v>
      </c>
      <c r="Q23" s="9">
        <v>235762</v>
      </c>
    </row>
    <row r="24" spans="1:17" ht="15" customHeight="1">
      <c r="A24" s="3" t="s">
        <v>139</v>
      </c>
      <c r="B24" s="15"/>
      <c r="C24" s="15"/>
      <c r="D24" s="15">
        <v>124612</v>
      </c>
      <c r="E24" s="15">
        <v>120069</v>
      </c>
      <c r="F24" s="15">
        <v>97741</v>
      </c>
      <c r="G24" s="15">
        <v>65494</v>
      </c>
      <c r="H24" s="15">
        <v>53652</v>
      </c>
      <c r="I24" s="15">
        <v>22599</v>
      </c>
      <c r="J24" s="8">
        <v>46183</v>
      </c>
      <c r="K24" s="9">
        <v>17946</v>
      </c>
      <c r="L24" s="9">
        <v>14623</v>
      </c>
      <c r="M24" s="9">
        <v>15634</v>
      </c>
      <c r="N24" s="9">
        <v>13028</v>
      </c>
      <c r="O24" s="9">
        <v>9929</v>
      </c>
      <c r="P24" s="9">
        <v>7610</v>
      </c>
      <c r="Q24" s="9">
        <v>14918</v>
      </c>
    </row>
    <row r="25" spans="1:17" ht="15" customHeight="1">
      <c r="A25" s="3" t="s">
        <v>140</v>
      </c>
      <c r="B25" s="15"/>
      <c r="C25" s="15"/>
      <c r="D25" s="15">
        <v>117276</v>
      </c>
      <c r="E25" s="15">
        <v>10280</v>
      </c>
      <c r="F25" s="15">
        <v>45205</v>
      </c>
      <c r="G25" s="15">
        <v>1081</v>
      </c>
      <c r="H25" s="15">
        <v>619</v>
      </c>
      <c r="I25" s="15">
        <v>2270</v>
      </c>
      <c r="J25" s="8">
        <v>1760</v>
      </c>
      <c r="K25" s="9">
        <v>1535</v>
      </c>
      <c r="L25" s="9">
        <v>1850</v>
      </c>
      <c r="M25" s="9">
        <v>1250</v>
      </c>
      <c r="N25" s="9">
        <v>1450</v>
      </c>
      <c r="O25" s="9">
        <v>1250</v>
      </c>
      <c r="P25" s="9">
        <v>1050</v>
      </c>
      <c r="Q25" s="9">
        <v>1850</v>
      </c>
    </row>
    <row r="26" spans="1:17" ht="15" customHeight="1">
      <c r="A26" s="3" t="s">
        <v>141</v>
      </c>
      <c r="B26" s="15"/>
      <c r="C26" s="15"/>
      <c r="D26" s="15">
        <v>168994</v>
      </c>
      <c r="E26" s="15">
        <v>140127</v>
      </c>
      <c r="F26" s="15">
        <v>75731</v>
      </c>
      <c r="G26" s="15">
        <v>222647</v>
      </c>
      <c r="H26" s="15">
        <v>574788</v>
      </c>
      <c r="I26" s="15">
        <v>279558</v>
      </c>
      <c r="J26" s="8">
        <v>163152</v>
      </c>
      <c r="K26" s="9">
        <v>318323</v>
      </c>
      <c r="L26" s="9">
        <v>285423</v>
      </c>
      <c r="M26" s="9">
        <v>89669</v>
      </c>
      <c r="N26" s="9">
        <v>351549</v>
      </c>
      <c r="O26" s="9">
        <v>1266580</v>
      </c>
      <c r="P26" s="9">
        <v>81747</v>
      </c>
      <c r="Q26" s="9">
        <v>142193</v>
      </c>
    </row>
    <row r="27" spans="1:17" ht="15" customHeight="1">
      <c r="A27" s="3" t="s">
        <v>142</v>
      </c>
      <c r="B27" s="15"/>
      <c r="C27" s="15"/>
      <c r="D27" s="15">
        <v>155947</v>
      </c>
      <c r="E27" s="15">
        <v>217571</v>
      </c>
      <c r="F27" s="15">
        <v>207372</v>
      </c>
      <c r="G27" s="15">
        <v>272514</v>
      </c>
      <c r="H27" s="15">
        <v>200914</v>
      </c>
      <c r="I27" s="15">
        <v>226098</v>
      </c>
      <c r="J27" s="8">
        <v>201345</v>
      </c>
      <c r="K27" s="9">
        <v>224730</v>
      </c>
      <c r="L27" s="9">
        <v>246346</v>
      </c>
      <c r="M27" s="9">
        <v>207932</v>
      </c>
      <c r="N27" s="9">
        <v>212649</v>
      </c>
      <c r="O27" s="9">
        <v>203622</v>
      </c>
      <c r="P27" s="9">
        <v>232635</v>
      </c>
      <c r="Q27" s="9">
        <v>269625</v>
      </c>
    </row>
    <row r="28" spans="1:17" ht="15" customHeight="1">
      <c r="A28" s="3" t="s">
        <v>143</v>
      </c>
      <c r="B28" s="15"/>
      <c r="C28" s="15"/>
      <c r="D28" s="15">
        <v>86527</v>
      </c>
      <c r="E28" s="15">
        <v>65511</v>
      </c>
      <c r="F28" s="15">
        <v>77435</v>
      </c>
      <c r="G28" s="15">
        <v>81003</v>
      </c>
      <c r="H28" s="15">
        <v>73306</v>
      </c>
      <c r="I28" s="15">
        <v>53388</v>
      </c>
      <c r="J28" s="8">
        <v>47086</v>
      </c>
      <c r="K28" s="9">
        <v>40771</v>
      </c>
      <c r="L28" s="9">
        <v>51240</v>
      </c>
      <c r="M28" s="9">
        <v>35376</v>
      </c>
      <c r="N28" s="9">
        <v>50312</v>
      </c>
      <c r="O28" s="9">
        <v>60170</v>
      </c>
      <c r="P28" s="9">
        <v>68991</v>
      </c>
      <c r="Q28" s="9">
        <v>101001</v>
      </c>
    </row>
    <row r="29" spans="1:17" ht="15" customHeight="1">
      <c r="A29" s="3" t="s">
        <v>144</v>
      </c>
      <c r="B29" s="15"/>
      <c r="C29" s="15"/>
      <c r="D29" s="15">
        <v>219000</v>
      </c>
      <c r="E29" s="15">
        <v>200400</v>
      </c>
      <c r="F29" s="15">
        <v>293500</v>
      </c>
      <c r="G29" s="15">
        <v>279100</v>
      </c>
      <c r="H29" s="15">
        <v>1265600</v>
      </c>
      <c r="I29" s="15">
        <v>643700</v>
      </c>
      <c r="J29" s="8">
        <v>639000</v>
      </c>
      <c r="K29" s="9">
        <v>783400</v>
      </c>
      <c r="L29" s="9">
        <v>458500</v>
      </c>
      <c r="M29" s="9">
        <v>420200</v>
      </c>
      <c r="N29" s="9">
        <v>482900</v>
      </c>
      <c r="O29" s="9">
        <v>766235</v>
      </c>
      <c r="P29" s="9">
        <v>513000</v>
      </c>
      <c r="Q29" s="9">
        <v>374800</v>
      </c>
    </row>
    <row r="30" spans="1:17" ht="15" customHeight="1">
      <c r="A30" s="3" t="s">
        <v>194</v>
      </c>
      <c r="B30" s="73"/>
      <c r="C30" s="73"/>
      <c r="D30" s="15"/>
      <c r="E30" s="15"/>
      <c r="F30" s="15"/>
      <c r="G30" s="15"/>
      <c r="H30" s="15"/>
      <c r="I30" s="15"/>
      <c r="J30" s="8"/>
      <c r="K30" s="9"/>
      <c r="L30" s="9"/>
      <c r="M30" s="9"/>
      <c r="N30" s="9">
        <v>13800</v>
      </c>
      <c r="O30" s="9">
        <v>12600</v>
      </c>
      <c r="P30" s="9">
        <v>26400</v>
      </c>
      <c r="Q30" s="9">
        <v>32000</v>
      </c>
    </row>
    <row r="31" spans="1:17" ht="15" customHeight="1">
      <c r="A31" s="3" t="s">
        <v>195</v>
      </c>
      <c r="B31" s="73"/>
      <c r="C31" s="73"/>
      <c r="D31" s="15"/>
      <c r="E31" s="15"/>
      <c r="F31" s="15"/>
      <c r="G31" s="15"/>
      <c r="H31" s="15"/>
      <c r="I31" s="15"/>
      <c r="J31" s="8"/>
      <c r="K31" s="9"/>
      <c r="L31" s="9"/>
      <c r="M31" s="9"/>
      <c r="N31" s="9">
        <v>96600</v>
      </c>
      <c r="O31" s="9">
        <v>195400</v>
      </c>
      <c r="P31" s="9">
        <v>368800</v>
      </c>
      <c r="Q31" s="9">
        <v>262000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4469417</v>
      </c>
      <c r="E32" s="8">
        <f t="shared" si="0"/>
        <v>4684070</v>
      </c>
      <c r="F32" s="8">
        <f t="shared" si="0"/>
        <v>4860864</v>
      </c>
      <c r="G32" s="8">
        <f t="shared" si="0"/>
        <v>5015073</v>
      </c>
      <c r="H32" s="8">
        <f t="shared" si="0"/>
        <v>6615348</v>
      </c>
      <c r="I32" s="8">
        <f t="shared" si="0"/>
        <v>5340194</v>
      </c>
      <c r="J32" s="8">
        <f t="shared" si="0"/>
        <v>5396260</v>
      </c>
      <c r="K32" s="8">
        <f t="shared" si="0"/>
        <v>6044301</v>
      </c>
      <c r="L32" s="8">
        <f aca="true" t="shared" si="1" ref="L32:Q32">SUM(L4:L29)-L16-L17</f>
        <v>5902006</v>
      </c>
      <c r="M32" s="8">
        <f t="shared" si="1"/>
        <v>5300544</v>
      </c>
      <c r="N32" s="8">
        <f t="shared" si="1"/>
        <v>5558396</v>
      </c>
      <c r="O32" s="8">
        <f t="shared" si="1"/>
        <v>7005789</v>
      </c>
      <c r="P32" s="8">
        <f t="shared" si="1"/>
        <v>4829736</v>
      </c>
      <c r="Q32" s="8">
        <f t="shared" si="1"/>
        <v>4713552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2969986</v>
      </c>
      <c r="E33" s="15">
        <f t="shared" si="2"/>
        <v>3190475</v>
      </c>
      <c r="F33" s="15">
        <f t="shared" si="2"/>
        <v>3207725</v>
      </c>
      <c r="G33" s="15">
        <f t="shared" si="2"/>
        <v>3234794</v>
      </c>
      <c r="H33" s="15">
        <f t="shared" si="2"/>
        <v>3434160</v>
      </c>
      <c r="I33" s="15">
        <f t="shared" si="2"/>
        <v>3365052</v>
      </c>
      <c r="J33" s="12">
        <f t="shared" si="2"/>
        <v>3536283</v>
      </c>
      <c r="K33" s="12">
        <f t="shared" si="2"/>
        <v>3552163</v>
      </c>
      <c r="L33" s="12">
        <f t="shared" si="2"/>
        <v>3757662</v>
      </c>
      <c r="M33" s="12">
        <f>+M4+M5+M6+M9+M10+M11+M12+M13+M14+M15+M18</f>
        <v>3889503</v>
      </c>
      <c r="N33" s="12">
        <f>+N4+N5+N6+N9+N10+N11+N12+N13+N14+N15+N18</f>
        <v>3558223</v>
      </c>
      <c r="O33" s="12">
        <f>+O4+O5+O6+O9+O10+O11+O12+O13+O14+O15+O18</f>
        <v>3371327</v>
      </c>
      <c r="P33" s="12">
        <f>+P4+P5+P6+P9+P10+P11+P12+P13+P14+P15+P18</f>
        <v>3294584</v>
      </c>
      <c r="Q33" s="12">
        <f>SUM(Q4:Q15)+Q18</f>
        <v>3178033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1499431</v>
      </c>
      <c r="E34" s="15">
        <f t="shared" si="3"/>
        <v>1493595</v>
      </c>
      <c r="F34" s="15">
        <f t="shared" si="3"/>
        <v>1653139</v>
      </c>
      <c r="G34" s="15">
        <f t="shared" si="3"/>
        <v>1780279</v>
      </c>
      <c r="H34" s="15">
        <f t="shared" si="3"/>
        <v>3181188</v>
      </c>
      <c r="I34" s="15">
        <f t="shared" si="3"/>
        <v>1975142</v>
      </c>
      <c r="J34" s="12">
        <f aca="true" t="shared" si="4" ref="J34:O34">SUM(J19:J29)</f>
        <v>1859977</v>
      </c>
      <c r="K34" s="12">
        <f t="shared" si="4"/>
        <v>2492138</v>
      </c>
      <c r="L34" s="12">
        <f t="shared" si="4"/>
        <v>2144344</v>
      </c>
      <c r="M34" s="12">
        <f t="shared" si="4"/>
        <v>1411041</v>
      </c>
      <c r="N34" s="12">
        <f t="shared" si="4"/>
        <v>2000173</v>
      </c>
      <c r="O34" s="12">
        <f t="shared" si="4"/>
        <v>3634462</v>
      </c>
      <c r="P34" s="12">
        <f>SUM(P19:P29)</f>
        <v>1535152</v>
      </c>
      <c r="Q34" s="12">
        <f>SUM(Q19:Q29)</f>
        <v>1535519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2014048</v>
      </c>
      <c r="E35" s="15">
        <f t="shared" si="5"/>
        <v>1928461</v>
      </c>
      <c r="F35" s="15">
        <f t="shared" si="5"/>
        <v>1856622</v>
      </c>
      <c r="G35" s="15">
        <f t="shared" si="5"/>
        <v>1933404</v>
      </c>
      <c r="H35" s="15">
        <f t="shared" si="5"/>
        <v>2131782</v>
      </c>
      <c r="I35" s="15">
        <f t="shared" si="5"/>
        <v>1821072</v>
      </c>
      <c r="J35" s="12">
        <f t="shared" si="5"/>
        <v>1876347</v>
      </c>
      <c r="K35" s="12">
        <f t="shared" si="5"/>
        <v>1948009</v>
      </c>
      <c r="L35" s="12">
        <f t="shared" si="5"/>
        <v>1961618</v>
      </c>
      <c r="M35" s="12">
        <f>+M4+M19+M20+M21+M24+M25+M26+M27+M28</f>
        <v>1865824</v>
      </c>
      <c r="N35" s="12">
        <f>+N4+N19+N20+N21+N24+N25+N26+N27+N28</f>
        <v>2080004</v>
      </c>
      <c r="O35" s="12">
        <f>+O4+O19+O20+O21+O24+O25+O26+O27+O28</f>
        <v>3003374</v>
      </c>
      <c r="P35" s="12">
        <f>+P4+P19+P20+P21+P24+P25+P26+P27+P28</f>
        <v>1898074</v>
      </c>
      <c r="Q35" s="12">
        <f>+Q4+Q19+Q20+Q21+Q24+Q25+Q26+Q27+Q28</f>
        <v>1969171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2455369</v>
      </c>
      <c r="E36" s="12">
        <f t="shared" si="6"/>
        <v>2755609</v>
      </c>
      <c r="F36" s="12">
        <f t="shared" si="6"/>
        <v>3004242</v>
      </c>
      <c r="G36" s="12">
        <f t="shared" si="6"/>
        <v>3081669</v>
      </c>
      <c r="H36" s="12">
        <f t="shared" si="6"/>
        <v>4483566</v>
      </c>
      <c r="I36" s="12">
        <f t="shared" si="6"/>
        <v>3519122</v>
      </c>
      <c r="J36" s="12">
        <f t="shared" si="6"/>
        <v>3519913</v>
      </c>
      <c r="K36" s="12">
        <f t="shared" si="6"/>
        <v>4096292</v>
      </c>
      <c r="L36" s="12">
        <f aca="true" t="shared" si="7" ref="L36:Q36">SUM(L5:L18)-L16-L17+L22+L23+L29</f>
        <v>3940388</v>
      </c>
      <c r="M36" s="12">
        <f t="shared" si="7"/>
        <v>3434720</v>
      </c>
      <c r="N36" s="12">
        <f t="shared" si="7"/>
        <v>3478392</v>
      </c>
      <c r="O36" s="12">
        <f t="shared" si="7"/>
        <v>4002415</v>
      </c>
      <c r="P36" s="12">
        <f t="shared" si="7"/>
        <v>2931662</v>
      </c>
      <c r="Q36" s="12">
        <f t="shared" si="7"/>
        <v>2744381</v>
      </c>
    </row>
    <row r="37" spans="1:17" ht="15" customHeight="1">
      <c r="A37" s="28" t="s">
        <v>103</v>
      </c>
      <c r="L37" s="29"/>
      <c r="M37" s="70" t="str">
        <f>'財政指標'!$M$1</f>
        <v>粟野町</v>
      </c>
      <c r="P37" s="70"/>
      <c r="Q37" s="70" t="str">
        <f>'財政指標'!$M$1</f>
        <v>粟野町</v>
      </c>
    </row>
    <row r="38" spans="14:15" ht="15" customHeight="1">
      <c r="N38" s="66"/>
      <c r="O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191</v>
      </c>
      <c r="O39" s="2" t="s">
        <v>192</v>
      </c>
      <c r="P39" s="74" t="s">
        <v>193</v>
      </c>
      <c r="Q39" s="74" t="s">
        <v>196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26.105462972016262</v>
      </c>
      <c r="E40" s="26">
        <f aca="true" t="shared" si="9" ref="E40:L40">+E4/E$32*100</f>
        <v>24.80923641192382</v>
      </c>
      <c r="F40" s="26">
        <f t="shared" si="9"/>
        <v>23.176414727916683</v>
      </c>
      <c r="G40" s="26">
        <f t="shared" si="9"/>
        <v>21.17548438477366</v>
      </c>
      <c r="H40" s="26">
        <f t="shared" si="9"/>
        <v>15.232199424731698</v>
      </c>
      <c r="I40" s="26">
        <f t="shared" si="9"/>
        <v>19.137750426295376</v>
      </c>
      <c r="J40" s="26">
        <f t="shared" si="9"/>
        <v>22.159718026929763</v>
      </c>
      <c r="K40" s="26">
        <f t="shared" si="9"/>
        <v>18.468521008467313</v>
      </c>
      <c r="L40" s="26">
        <f t="shared" si="9"/>
        <v>19.351928818777886</v>
      </c>
      <c r="M40" s="26">
        <f aca="true" t="shared" si="10" ref="M40:Q42">+M4/M$32*100</f>
        <v>23.719867243814974</v>
      </c>
      <c r="N40" s="26">
        <f t="shared" si="10"/>
        <v>21.410385298204734</v>
      </c>
      <c r="O40" s="26">
        <f t="shared" si="10"/>
        <v>17.170457174773603</v>
      </c>
      <c r="P40" s="26">
        <f t="shared" si="10"/>
        <v>26.125734408671615</v>
      </c>
      <c r="Q40" s="26">
        <f t="shared" si="10"/>
        <v>25.599738795710753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2.4010961608639336</v>
      </c>
      <c r="E41" s="26">
        <f aca="true" t="shared" si="11" ref="E41:L41">+E5/E$32*100</f>
        <v>2.4091441844378925</v>
      </c>
      <c r="F41" s="26">
        <f t="shared" si="11"/>
        <v>2.4690260826058905</v>
      </c>
      <c r="G41" s="26">
        <f t="shared" si="11"/>
        <v>2.4295558609017256</v>
      </c>
      <c r="H41" s="26">
        <f t="shared" si="11"/>
        <v>1.886748815028325</v>
      </c>
      <c r="I41" s="26">
        <f t="shared" si="11"/>
        <v>2.3899880790847674</v>
      </c>
      <c r="J41" s="26">
        <f t="shared" si="11"/>
        <v>1.7981898574197686</v>
      </c>
      <c r="K41" s="26">
        <f t="shared" si="11"/>
        <v>1.3381696245769361</v>
      </c>
      <c r="L41" s="26">
        <f t="shared" si="11"/>
        <v>1.3971182001509317</v>
      </c>
      <c r="M41" s="26">
        <f t="shared" si="10"/>
        <v>1.541898341000471</v>
      </c>
      <c r="N41" s="26">
        <f t="shared" si="10"/>
        <v>1.4613568374761352</v>
      </c>
      <c r="O41" s="26">
        <f t="shared" si="10"/>
        <v>1.1708459960755313</v>
      </c>
      <c r="P41" s="26">
        <f t="shared" si="10"/>
        <v>1.7840312596796182</v>
      </c>
      <c r="Q41" s="26">
        <f t="shared" si="10"/>
        <v>2.3154512775079175</v>
      </c>
    </row>
    <row r="42" spans="1:17" ht="15" customHeight="1">
      <c r="A42" s="3" t="s">
        <v>199</v>
      </c>
      <c r="B42" s="26" t="e">
        <f>+B6/$B$32*100</f>
        <v>#DIV/0!</v>
      </c>
      <c r="C42" s="26" t="e">
        <f t="shared" si="8"/>
        <v>#DIV/0!</v>
      </c>
      <c r="D42" s="26">
        <f t="shared" si="8"/>
        <v>0.8459716334367546</v>
      </c>
      <c r="E42" s="26">
        <f aca="true" t="shared" si="12" ref="E42:L42">+E6/E$32*100</f>
        <v>0.6424327561287513</v>
      </c>
      <c r="F42" s="26">
        <f t="shared" si="12"/>
        <v>0.702735151610907</v>
      </c>
      <c r="G42" s="26">
        <f t="shared" si="12"/>
        <v>0.8959789817615814</v>
      </c>
      <c r="H42" s="26">
        <f t="shared" si="12"/>
        <v>0.44594781710652254</v>
      </c>
      <c r="I42" s="26">
        <f t="shared" si="12"/>
        <v>0.2851769055581127</v>
      </c>
      <c r="J42" s="26">
        <f t="shared" si="12"/>
        <v>0.21451894460237275</v>
      </c>
      <c r="K42" s="26">
        <f t="shared" si="12"/>
        <v>0.15166352569139097</v>
      </c>
      <c r="L42" s="26">
        <f t="shared" si="12"/>
        <v>0.14562845242786945</v>
      </c>
      <c r="M42" s="26">
        <f t="shared" si="10"/>
        <v>0.6912120718175342</v>
      </c>
      <c r="N42" s="26">
        <f t="shared" si="10"/>
        <v>0.6635547377336916</v>
      </c>
      <c r="O42" s="26">
        <f t="shared" si="10"/>
        <v>0.1670047442193877</v>
      </c>
      <c r="P42" s="26">
        <f t="shared" si="10"/>
        <v>0.16706917313907013</v>
      </c>
      <c r="Q42" s="26">
        <f t="shared" si="10"/>
        <v>0.1701264778663734</v>
      </c>
    </row>
    <row r="43" spans="1:17" ht="15" customHeight="1">
      <c r="A43" s="3" t="s">
        <v>201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0.026519278879282546</v>
      </c>
    </row>
    <row r="44" spans="1:17" ht="15" customHeight="1">
      <c r="A44" s="3" t="s">
        <v>203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0.031016948577208863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0.4187715195338994</v>
      </c>
      <c r="K45" s="26">
        <f t="shared" si="16"/>
        <v>1.6545337500564583</v>
      </c>
      <c r="L45" s="26">
        <f t="shared" si="16"/>
        <v>1.607605956347723</v>
      </c>
      <c r="M45" s="26">
        <f aca="true" t="shared" si="17" ref="M45:P65">+M9/M$32*100</f>
        <v>1.845999203100663</v>
      </c>
      <c r="N45" s="26">
        <f t="shared" si="17"/>
        <v>1.6950393602758782</v>
      </c>
      <c r="O45" s="26">
        <f t="shared" si="17"/>
        <v>1.1878176747829545</v>
      </c>
      <c r="P45" s="26">
        <f t="shared" si="17"/>
        <v>2.0230298302018994</v>
      </c>
      <c r="Q45" s="26">
        <f t="shared" si="13"/>
        <v>2.2876166423962228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1.4869724619564475</v>
      </c>
      <c r="E46" s="26">
        <f aca="true" t="shared" si="18" ref="E46:L46">+E10/E$32*100</f>
        <v>1.9060987559963878</v>
      </c>
      <c r="F46" s="26">
        <f t="shared" si="18"/>
        <v>1.9226211636449817</v>
      </c>
      <c r="G46" s="26">
        <f t="shared" si="18"/>
        <v>1.827630425319831</v>
      </c>
      <c r="H46" s="26">
        <f t="shared" si="18"/>
        <v>1.5292166035709687</v>
      </c>
      <c r="I46" s="26">
        <f t="shared" si="18"/>
        <v>2.0054327614315133</v>
      </c>
      <c r="J46" s="26">
        <f t="shared" si="18"/>
        <v>1.9944924818300083</v>
      </c>
      <c r="K46" s="26">
        <f t="shared" si="18"/>
        <v>1.6280294445958268</v>
      </c>
      <c r="L46" s="26">
        <f t="shared" si="18"/>
        <v>1.8930851646033569</v>
      </c>
      <c r="M46" s="26">
        <f t="shared" si="17"/>
        <v>1.8158136221489718</v>
      </c>
      <c r="N46" s="26">
        <f t="shared" si="17"/>
        <v>1.6253609854353666</v>
      </c>
      <c r="O46" s="26">
        <f t="shared" si="17"/>
        <v>1.1938412647026624</v>
      </c>
      <c r="P46" s="26">
        <f t="shared" si="17"/>
        <v>1.8067861266123035</v>
      </c>
      <c r="Q46" s="26">
        <f t="shared" si="13"/>
        <v>1.6436436895148288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0</v>
      </c>
      <c r="E47" s="26">
        <f aca="true" t="shared" si="19" ref="E47:L47">+E11/E$32*100</f>
        <v>0.0023910829684441093</v>
      </c>
      <c r="F47" s="26">
        <f t="shared" si="19"/>
        <v>0.0023041171281484116</v>
      </c>
      <c r="G47" s="26">
        <f t="shared" si="19"/>
        <v>0</v>
      </c>
      <c r="H47" s="26">
        <f t="shared" si="19"/>
        <v>0</v>
      </c>
      <c r="I47" s="26">
        <f t="shared" si="19"/>
        <v>0</v>
      </c>
      <c r="J47" s="26">
        <f t="shared" si="19"/>
        <v>0</v>
      </c>
      <c r="K47" s="26">
        <f t="shared" si="19"/>
        <v>0</v>
      </c>
      <c r="L47" s="26">
        <f t="shared" si="19"/>
        <v>0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3"/>
        <v>2.1215423103426036E-05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2.0172205905154965</v>
      </c>
      <c r="E48" s="26">
        <f aca="true" t="shared" si="20" ref="E48:L48">+E12/E$32*100</f>
        <v>1.7681204593441173</v>
      </c>
      <c r="F48" s="26">
        <f t="shared" si="20"/>
        <v>1.4442288449131677</v>
      </c>
      <c r="G48" s="26">
        <f t="shared" si="20"/>
        <v>1.5392796874542005</v>
      </c>
      <c r="H48" s="26">
        <f t="shared" si="20"/>
        <v>1.2254986434576078</v>
      </c>
      <c r="I48" s="26">
        <f t="shared" si="20"/>
        <v>1.5066868357216985</v>
      </c>
      <c r="J48" s="26">
        <f t="shared" si="20"/>
        <v>1.2717697071675569</v>
      </c>
      <c r="K48" s="26">
        <f t="shared" si="20"/>
        <v>0.9887495675678627</v>
      </c>
      <c r="L48" s="26">
        <f t="shared" si="20"/>
        <v>1.0002870210569086</v>
      </c>
      <c r="M48" s="26">
        <f t="shared" si="17"/>
        <v>1.0600798710471981</v>
      </c>
      <c r="N48" s="26">
        <f t="shared" si="17"/>
        <v>0.9890083398160188</v>
      </c>
      <c r="O48" s="26">
        <f t="shared" si="17"/>
        <v>0.6946969142233659</v>
      </c>
      <c r="P48" s="26">
        <f t="shared" si="17"/>
        <v>1.134989572929038</v>
      </c>
      <c r="Q48" s="26">
        <f t="shared" si="13"/>
        <v>1.0969646669857467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2.1215423103426036E-05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0.4412228655816345</v>
      </c>
      <c r="M50" s="26">
        <f t="shared" si="17"/>
        <v>0.6144275002716703</v>
      </c>
      <c r="N50" s="26">
        <f t="shared" si="17"/>
        <v>0.6490721423950362</v>
      </c>
      <c r="O50" s="26">
        <f t="shared" si="17"/>
        <v>0.47215238711871</v>
      </c>
      <c r="P50" s="26">
        <f t="shared" si="17"/>
        <v>0.6657506745710324</v>
      </c>
      <c r="Q50" s="26">
        <f t="shared" si="13"/>
        <v>0.6805695577348038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33.538826204849535</v>
      </c>
      <c r="E51" s="26">
        <f aca="true" t="shared" si="23" ref="E51:L51">+E15/E$32*100</f>
        <v>36.52675984773926</v>
      </c>
      <c r="F51" s="26">
        <f t="shared" si="23"/>
        <v>36.22934112124923</v>
      </c>
      <c r="G51" s="26">
        <f t="shared" si="23"/>
        <v>36.587702711406195</v>
      </c>
      <c r="H51" s="26">
        <f t="shared" si="23"/>
        <v>31.558067693490955</v>
      </c>
      <c r="I51" s="26">
        <f t="shared" si="23"/>
        <v>37.64758358965985</v>
      </c>
      <c r="J51" s="26">
        <f t="shared" si="23"/>
        <v>37.63728953015607</v>
      </c>
      <c r="K51" s="26">
        <f t="shared" si="23"/>
        <v>34.50819209698524</v>
      </c>
      <c r="L51" s="26">
        <f t="shared" si="23"/>
        <v>37.79901274244723</v>
      </c>
      <c r="M51" s="26">
        <f t="shared" si="17"/>
        <v>42.05783406382439</v>
      </c>
      <c r="N51" s="26">
        <f t="shared" si="17"/>
        <v>35.49023855083373</v>
      </c>
      <c r="O51" s="26">
        <f t="shared" si="17"/>
        <v>26.040564453197206</v>
      </c>
      <c r="P51" s="26">
        <f t="shared" si="17"/>
        <v>34.46983437604043</v>
      </c>
      <c r="Q51" s="26">
        <f t="shared" si="13"/>
        <v>33.53490106823898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30.209421049770025</v>
      </c>
      <c r="E52" s="26">
        <f aca="true" t="shared" si="24" ref="E52:L52">+E16/E$32*100</f>
        <v>33.261586611643295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34.495205938928066</v>
      </c>
      <c r="K52" s="26">
        <f t="shared" si="24"/>
        <v>31.40720490260164</v>
      </c>
      <c r="L52" s="26">
        <f t="shared" si="24"/>
        <v>34.27563441989045</v>
      </c>
      <c r="M52" s="26">
        <f t="shared" si="17"/>
        <v>37.975064446215335</v>
      </c>
      <c r="N52" s="26">
        <f t="shared" si="17"/>
        <v>31.877505668901605</v>
      </c>
      <c r="O52" s="26">
        <f t="shared" si="17"/>
        <v>23.23212988572736</v>
      </c>
      <c r="P52" s="26">
        <f t="shared" si="17"/>
        <v>30.52148191950864</v>
      </c>
      <c r="Q52" s="26">
        <f t="shared" si="13"/>
        <v>29.65150273084926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3.32940515507951</v>
      </c>
      <c r="E53" s="26">
        <f aca="true" t="shared" si="25" ref="E53:L53">+E17/E$32*100</f>
        <v>3.265173236095959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3.142083591227999</v>
      </c>
      <c r="K53" s="26">
        <f t="shared" si="25"/>
        <v>3.100987194383602</v>
      </c>
      <c r="L53" s="26">
        <f t="shared" si="25"/>
        <v>3.5233783225567716</v>
      </c>
      <c r="M53" s="26">
        <f t="shared" si="17"/>
        <v>4.082769617609061</v>
      </c>
      <c r="N53" s="26">
        <f t="shared" si="17"/>
        <v>3.612732881932126</v>
      </c>
      <c r="O53" s="26">
        <f t="shared" si="17"/>
        <v>2.8084345674698454</v>
      </c>
      <c r="P53" s="26">
        <f t="shared" si="17"/>
        <v>3.9483524565317856</v>
      </c>
      <c r="Q53" s="26">
        <f t="shared" si="13"/>
        <v>3.883398337389722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0.055756712788267465</v>
      </c>
      <c r="E54" s="26">
        <f aca="true" t="shared" si="26" ref="E54:L54">+E18/E$32*100</f>
        <v>0.049123945628481214</v>
      </c>
      <c r="F54" s="26">
        <f t="shared" si="26"/>
        <v>0.044169102447630705</v>
      </c>
      <c r="G54" s="26">
        <f t="shared" si="26"/>
        <v>0.04580192551534145</v>
      </c>
      <c r="H54" s="26">
        <f t="shared" si="26"/>
        <v>0.03432925977590295</v>
      </c>
      <c r="I54" s="26">
        <f t="shared" si="26"/>
        <v>0.04104719791078751</v>
      </c>
      <c r="J54" s="26">
        <f t="shared" si="26"/>
        <v>0.03735920804408979</v>
      </c>
      <c r="K54" s="26">
        <f t="shared" si="26"/>
        <v>0.030938234214345047</v>
      </c>
      <c r="L54" s="26">
        <f t="shared" si="26"/>
        <v>0.03165025586215941</v>
      </c>
      <c r="M54" s="26">
        <f t="shared" si="17"/>
        <v>0.032185375689740524</v>
      </c>
      <c r="N54" s="26">
        <f t="shared" si="17"/>
        <v>0.03126801329016501</v>
      </c>
      <c r="O54" s="26">
        <f t="shared" si="17"/>
        <v>0.02463676824980027</v>
      </c>
      <c r="P54" s="26">
        <f t="shared" si="17"/>
        <v>0.037351938076946645</v>
      </c>
      <c r="Q54" s="26">
        <f t="shared" si="13"/>
        <v>0.03672389739203047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1.7546360073360796</v>
      </c>
      <c r="E55" s="26">
        <f aca="true" t="shared" si="27" ref="E55:L55">+E19/E$32*100</f>
        <v>1.6452358739301505</v>
      </c>
      <c r="F55" s="26">
        <f t="shared" si="27"/>
        <v>1.9987598912456717</v>
      </c>
      <c r="G55" s="26">
        <f t="shared" si="27"/>
        <v>1.9582965193128794</v>
      </c>
      <c r="H55" s="26">
        <f t="shared" si="27"/>
        <v>1.5190886405371267</v>
      </c>
      <c r="I55" s="26">
        <f t="shared" si="27"/>
        <v>1.883190011449022</v>
      </c>
      <c r="J55" s="26">
        <f t="shared" si="27"/>
        <v>1.9503507985160091</v>
      </c>
      <c r="K55" s="26">
        <f t="shared" si="27"/>
        <v>1.7881968485685937</v>
      </c>
      <c r="L55" s="26">
        <f t="shared" si="27"/>
        <v>1.808554582967215</v>
      </c>
      <c r="M55" s="26">
        <f t="shared" si="17"/>
        <v>1.4440215947646127</v>
      </c>
      <c r="N55" s="26">
        <f t="shared" si="17"/>
        <v>1.4314741159140154</v>
      </c>
      <c r="O55" s="26">
        <f t="shared" si="17"/>
        <v>1.2812118663579504</v>
      </c>
      <c r="P55" s="26">
        <f t="shared" si="17"/>
        <v>1.5553438117528577</v>
      </c>
      <c r="Q55" s="26">
        <f t="shared" si="13"/>
        <v>1.4637156861746725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1.8537317059473306</v>
      </c>
      <c r="E56" s="26">
        <f aca="true" t="shared" si="28" ref="E56:L56">+E20/E$32*100</f>
        <v>2.011263708697778</v>
      </c>
      <c r="F56" s="26">
        <f t="shared" si="28"/>
        <v>1.8574887098260722</v>
      </c>
      <c r="G56" s="26">
        <f t="shared" si="28"/>
        <v>1.8070723995443336</v>
      </c>
      <c r="H56" s="26">
        <f t="shared" si="28"/>
        <v>1.2378033627255889</v>
      </c>
      <c r="I56" s="26">
        <f t="shared" si="28"/>
        <v>1.4870059027818092</v>
      </c>
      <c r="J56" s="26">
        <f t="shared" si="28"/>
        <v>1.5325429093483265</v>
      </c>
      <c r="K56" s="26">
        <f t="shared" si="28"/>
        <v>1.4626670643966937</v>
      </c>
      <c r="L56" s="26">
        <f t="shared" si="28"/>
        <v>1.3891378626182351</v>
      </c>
      <c r="M56" s="26">
        <f t="shared" si="17"/>
        <v>2.819804910590309</v>
      </c>
      <c r="N56" s="26">
        <f t="shared" si="17"/>
        <v>2.6669564385121176</v>
      </c>
      <c r="O56" s="26">
        <f t="shared" si="17"/>
        <v>1.983559596213931</v>
      </c>
      <c r="P56" s="26">
        <f t="shared" si="17"/>
        <v>2.904568696922565</v>
      </c>
      <c r="Q56" s="26">
        <f t="shared" si="13"/>
        <v>2.8684312806987173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0.7306769540635837</v>
      </c>
      <c r="E57" s="26">
        <f aca="true" t="shared" si="29" ref="E57:L57">+E21/E$32*100</f>
        <v>0.887006385472463</v>
      </c>
      <c r="F57" s="26">
        <f t="shared" si="29"/>
        <v>0.8047334794801911</v>
      </c>
      <c r="G57" s="26">
        <f t="shared" si="29"/>
        <v>0.7948638035777346</v>
      </c>
      <c r="H57" s="26">
        <f t="shared" si="29"/>
        <v>0.5814055435934739</v>
      </c>
      <c r="I57" s="26">
        <f t="shared" si="29"/>
        <v>0.6589835500358227</v>
      </c>
      <c r="J57" s="26">
        <f t="shared" si="29"/>
        <v>0.6129986323861341</v>
      </c>
      <c r="K57" s="26">
        <f t="shared" si="29"/>
        <v>0.5280842234693474</v>
      </c>
      <c r="L57" s="26">
        <f t="shared" si="29"/>
        <v>0.5295826537621277</v>
      </c>
      <c r="M57" s="26">
        <f t="shared" si="17"/>
        <v>0.6164461609978146</v>
      </c>
      <c r="N57" s="26">
        <f t="shared" si="17"/>
        <v>0.5961252131010457</v>
      </c>
      <c r="O57" s="26">
        <f t="shared" si="17"/>
        <v>0.43070095316887225</v>
      </c>
      <c r="P57" s="26">
        <f t="shared" si="17"/>
        <v>0.5970305623330137</v>
      </c>
      <c r="Q57" s="26">
        <f t="shared" si="13"/>
        <v>0.6094978903383266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3.5401261506813975</v>
      </c>
      <c r="E58" s="26">
        <f aca="true" t="shared" si="30" ref="E58:L58">+E22/E$32*100</f>
        <v>1.7110120045174388</v>
      </c>
      <c r="F58" s="26">
        <f t="shared" si="30"/>
        <v>2.817873530302432</v>
      </c>
      <c r="G58" s="26">
        <f t="shared" si="30"/>
        <v>3.9869010879801747</v>
      </c>
      <c r="H58" s="26">
        <f t="shared" si="30"/>
        <v>5.937193326790972</v>
      </c>
      <c r="I58" s="26">
        <f t="shared" si="30"/>
        <v>3.2839443660661014</v>
      </c>
      <c r="J58" s="26">
        <f t="shared" si="30"/>
        <v>3.1608187893096327</v>
      </c>
      <c r="K58" s="26">
        <f t="shared" si="30"/>
        <v>5.198169316849046</v>
      </c>
      <c r="L58" s="26">
        <f t="shared" si="30"/>
        <v>4.559127862628401</v>
      </c>
      <c r="M58" s="26">
        <f t="shared" si="17"/>
        <v>1.723200486591565</v>
      </c>
      <c r="N58" s="26">
        <f t="shared" si="17"/>
        <v>7.005348305518355</v>
      </c>
      <c r="O58" s="26">
        <f t="shared" si="17"/>
        <v>10.57822323795364</v>
      </c>
      <c r="P58" s="26">
        <f t="shared" si="17"/>
        <v>3.6420417182222797</v>
      </c>
      <c r="Q58" s="26">
        <f t="shared" si="13"/>
        <v>3.446296975189836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6.1511825815313275</v>
      </c>
      <c r="E59" s="26">
        <f aca="true" t="shared" si="31" ref="E59:L59">+E23/E$32*100</f>
        <v>9.535959112481239</v>
      </c>
      <c r="F59" s="26">
        <f t="shared" si="31"/>
        <v>10.134371173519769</v>
      </c>
      <c r="G59" s="26">
        <f t="shared" si="31"/>
        <v>8.570064683006608</v>
      </c>
      <c r="H59" s="26">
        <f t="shared" si="31"/>
        <v>6.026939172361001</v>
      </c>
      <c r="I59" s="26">
        <f t="shared" si="31"/>
        <v>6.685038034198758</v>
      </c>
      <c r="J59" s="26">
        <f t="shared" si="31"/>
        <v>6.854006293247545</v>
      </c>
      <c r="K59" s="26">
        <f t="shared" si="31"/>
        <v>9.311730173596583</v>
      </c>
      <c r="L59" s="26">
        <f t="shared" si="31"/>
        <v>10.120254028884416</v>
      </c>
      <c r="M59" s="26">
        <f t="shared" si="17"/>
        <v>5.489247896065008</v>
      </c>
      <c r="N59" s="26">
        <f t="shared" si="17"/>
        <v>4.281055182106493</v>
      </c>
      <c r="O59" s="26">
        <f t="shared" si="17"/>
        <v>4.6631578541688885</v>
      </c>
      <c r="P59" s="26">
        <f t="shared" si="17"/>
        <v>4.347670348855507</v>
      </c>
      <c r="Q59" s="26">
        <f t="shared" si="13"/>
        <v>5.001790581709929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2.788104130807217</v>
      </c>
      <c r="E60" s="26">
        <f aca="true" t="shared" si="32" ref="E60:L60">+E24/E$32*100</f>
        <v>2.5633476869474623</v>
      </c>
      <c r="F60" s="26">
        <f t="shared" si="32"/>
        <v>2.010774216271017</v>
      </c>
      <c r="G60" s="26">
        <f t="shared" si="32"/>
        <v>1.305943103918926</v>
      </c>
      <c r="H60" s="26">
        <f t="shared" si="32"/>
        <v>0.8110230935696806</v>
      </c>
      <c r="I60" s="26">
        <f t="shared" si="32"/>
        <v>0.42318687298626234</v>
      </c>
      <c r="J60" s="26">
        <f t="shared" si="32"/>
        <v>0.8558334846727177</v>
      </c>
      <c r="K60" s="26">
        <f t="shared" si="32"/>
        <v>0.29690778139606216</v>
      </c>
      <c r="L60" s="26">
        <f t="shared" si="32"/>
        <v>0.24776321813295343</v>
      </c>
      <c r="M60" s="26">
        <f t="shared" si="17"/>
        <v>0.2949508578742106</v>
      </c>
      <c r="N60" s="26">
        <f t="shared" si="17"/>
        <v>0.23438416406459706</v>
      </c>
      <c r="O60" s="26">
        <f t="shared" si="17"/>
        <v>0.14172565003028212</v>
      </c>
      <c r="P60" s="26">
        <f t="shared" si="17"/>
        <v>0.15756554809621062</v>
      </c>
      <c r="Q60" s="26">
        <f t="shared" si="13"/>
        <v>0.3164916818569096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2.623966392037261</v>
      </c>
      <c r="E61" s="26">
        <f aca="true" t="shared" si="33" ref="E61:L61">+E25/E$32*100</f>
        <v>0.21946725817504864</v>
      </c>
      <c r="F61" s="26">
        <f t="shared" si="33"/>
        <v>0.9299787033745441</v>
      </c>
      <c r="G61" s="26">
        <f t="shared" si="33"/>
        <v>0.021555020235996564</v>
      </c>
      <c r="H61" s="26">
        <f t="shared" si="33"/>
        <v>0.009357028534250958</v>
      </c>
      <c r="I61" s="26">
        <f t="shared" si="33"/>
        <v>0.04250781900432831</v>
      </c>
      <c r="J61" s="26">
        <f t="shared" si="33"/>
        <v>0.03261518162579268</v>
      </c>
      <c r="K61" s="26">
        <f t="shared" si="33"/>
        <v>0.025395823272203022</v>
      </c>
      <c r="L61" s="26">
        <f t="shared" si="33"/>
        <v>0.03134527480995445</v>
      </c>
      <c r="M61" s="26">
        <f t="shared" si="17"/>
        <v>0.023582485118508592</v>
      </c>
      <c r="N61" s="26">
        <f t="shared" si="17"/>
        <v>0.02608666241124238</v>
      </c>
      <c r="O61" s="26">
        <f t="shared" si="17"/>
        <v>0.017842387202926035</v>
      </c>
      <c r="P61" s="26">
        <f t="shared" si="17"/>
        <v>0.021740318725495554</v>
      </c>
      <c r="Q61" s="26">
        <f t="shared" si="13"/>
        <v>0.03924853274133817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3.7811195509391946</v>
      </c>
      <c r="E62" s="26">
        <f aca="true" t="shared" si="34" ref="E62:L62">+E26/E$32*100</f>
        <v>2.991565027849712</v>
      </c>
      <c r="F62" s="26">
        <f t="shared" si="34"/>
        <v>1.557974055641137</v>
      </c>
      <c r="G62" s="26">
        <f t="shared" si="34"/>
        <v>4.439556512936103</v>
      </c>
      <c r="H62" s="26">
        <f t="shared" si="34"/>
        <v>8.688703904919286</v>
      </c>
      <c r="I62" s="26">
        <f t="shared" si="34"/>
        <v>5.234978354718948</v>
      </c>
      <c r="J62" s="26">
        <f t="shared" si="34"/>
        <v>3.023427336710981</v>
      </c>
      <c r="K62" s="26">
        <f t="shared" si="34"/>
        <v>5.266498144285005</v>
      </c>
      <c r="L62" s="26">
        <f t="shared" si="34"/>
        <v>4.836033714638718</v>
      </c>
      <c r="M62" s="26">
        <f t="shared" si="17"/>
        <v>1.6916942864732374</v>
      </c>
      <c r="N62" s="26">
        <f t="shared" si="17"/>
        <v>6.324648333799895</v>
      </c>
      <c r="O62" s="26">
        <f t="shared" si="17"/>
        <v>18.07904862678565</v>
      </c>
      <c r="P62" s="26">
        <f t="shared" si="17"/>
        <v>1.6925769855743666</v>
      </c>
      <c r="Q62" s="26">
        <f t="shared" si="13"/>
        <v>3.016684657345458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3.4892022829823217</v>
      </c>
      <c r="E63" s="26">
        <f aca="true" t="shared" si="35" ref="E63:L63">+E27/E$32*100</f>
        <v>4.644913504708512</v>
      </c>
      <c r="F63" s="26">
        <f t="shared" si="35"/>
        <v>4.266155152664218</v>
      </c>
      <c r="G63" s="26">
        <f t="shared" si="35"/>
        <v>5.433898968170553</v>
      </c>
      <c r="H63" s="26">
        <f t="shared" si="35"/>
        <v>3.037088902957184</v>
      </c>
      <c r="I63" s="26">
        <f t="shared" si="35"/>
        <v>4.233891128299834</v>
      </c>
      <c r="J63" s="26">
        <f t="shared" si="35"/>
        <v>3.7311953093438786</v>
      </c>
      <c r="K63" s="26">
        <f t="shared" si="35"/>
        <v>3.718047794112173</v>
      </c>
      <c r="L63" s="26">
        <f t="shared" si="35"/>
        <v>4.173936793693534</v>
      </c>
      <c r="M63" s="26">
        <f t="shared" si="17"/>
        <v>3.9228426365293827</v>
      </c>
      <c r="N63" s="26">
        <f t="shared" si="17"/>
        <v>3.8257259828195043</v>
      </c>
      <c r="O63" s="26">
        <f t="shared" si="17"/>
        <v>2.9064820536273643</v>
      </c>
      <c r="P63" s="26">
        <f t="shared" si="17"/>
        <v>4.816722901624437</v>
      </c>
      <c r="Q63" s="26">
        <f t="shared" si="13"/>
        <v>5.720208454261245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1.9359795695948712</v>
      </c>
      <c r="E64" s="26">
        <f aca="true" t="shared" si="36" ref="E64:L64">+E28/E$32*100</f>
        <v>1.3985913959441254</v>
      </c>
      <c r="F64" s="26">
        <f t="shared" si="36"/>
        <v>1.5930295519479665</v>
      </c>
      <c r="G64" s="26">
        <f t="shared" si="36"/>
        <v>1.6151908456766233</v>
      </c>
      <c r="H64" s="26">
        <f t="shared" si="36"/>
        <v>1.1081200868042014</v>
      </c>
      <c r="I64" s="26">
        <f t="shared" si="36"/>
        <v>0.9997389607943082</v>
      </c>
      <c r="J64" s="26">
        <f t="shared" si="36"/>
        <v>0.872567296609133</v>
      </c>
      <c r="K64" s="26">
        <f t="shared" si="36"/>
        <v>0.6745362284240973</v>
      </c>
      <c r="L64" s="26">
        <f t="shared" si="36"/>
        <v>0.8681793952767923</v>
      </c>
      <c r="M64" s="26">
        <f t="shared" si="17"/>
        <v>0.6674031948418879</v>
      </c>
      <c r="N64" s="26">
        <f t="shared" si="17"/>
        <v>0.9051532132651218</v>
      </c>
      <c r="O64" s="26">
        <f t="shared" si="17"/>
        <v>0.8588611504000478</v>
      </c>
      <c r="P64" s="26">
        <f t="shared" si="17"/>
        <v>1.428463170657775</v>
      </c>
      <c r="Q64" s="26">
        <f t="shared" si="13"/>
        <v>2.142778948869133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4.899967937652718</v>
      </c>
      <c r="E65" s="26">
        <f aca="true" t="shared" si="37" ref="E65:L65">+E29/E$32*100</f>
        <v>4.2783305971089245</v>
      </c>
      <c r="F65" s="26">
        <f t="shared" si="37"/>
        <v>6.038021224210347</v>
      </c>
      <c r="G65" s="26">
        <f t="shared" si="37"/>
        <v>5.565223078507532</v>
      </c>
      <c r="H65" s="26">
        <f t="shared" si="37"/>
        <v>19.131268680045252</v>
      </c>
      <c r="I65" s="26">
        <f t="shared" si="37"/>
        <v>12.053869204002702</v>
      </c>
      <c r="J65" s="26">
        <f t="shared" si="37"/>
        <v>11.84153469254632</v>
      </c>
      <c r="K65" s="26">
        <f t="shared" si="37"/>
        <v>12.96096934947482</v>
      </c>
      <c r="L65" s="26">
        <f t="shared" si="37"/>
        <v>7.768545135331953</v>
      </c>
      <c r="M65" s="26">
        <f t="shared" si="17"/>
        <v>7.927488197437847</v>
      </c>
      <c r="N65" s="26">
        <f t="shared" si="17"/>
        <v>8.687758123026859</v>
      </c>
      <c r="O65" s="26">
        <f t="shared" si="17"/>
        <v>10.937169246747226</v>
      </c>
      <c r="P65" s="26">
        <f t="shared" si="17"/>
        <v>10.621698577313543</v>
      </c>
      <c r="Q65" s="26">
        <f t="shared" si="13"/>
        <v>7.951540579164078</v>
      </c>
    </row>
    <row r="66" spans="1:17" ht="15" customHeight="1">
      <c r="A66" s="3" t="s">
        <v>194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0.24827306294837576</v>
      </c>
      <c r="O66" s="26">
        <f t="shared" si="38"/>
        <v>0.17985126300549445</v>
      </c>
      <c r="P66" s="26">
        <f t="shared" si="38"/>
        <v>0.5466137279553168</v>
      </c>
      <c r="Q66" s="26">
        <f t="shared" si="13"/>
        <v>0.6788935393096331</v>
      </c>
    </row>
    <row r="67" spans="1:17" ht="15" customHeight="1">
      <c r="A67" s="3" t="s">
        <v>195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1.7379114406386305</v>
      </c>
      <c r="O67" s="26">
        <f t="shared" si="38"/>
        <v>2.7891219675613983</v>
      </c>
      <c r="P67" s="26">
        <f t="shared" si="38"/>
        <v>7.636028139012153</v>
      </c>
      <c r="Q67" s="26">
        <f t="shared" si="13"/>
        <v>5.558440853097622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99.99999999999999</v>
      </c>
      <c r="E68" s="27">
        <f t="shared" si="39"/>
        <v>99.99999999999999</v>
      </c>
      <c r="F68" s="27">
        <f t="shared" si="39"/>
        <v>99.99999999999997</v>
      </c>
      <c r="G68" s="27">
        <f t="shared" si="39"/>
        <v>99.99999999999999</v>
      </c>
      <c r="H68" s="27">
        <f t="shared" si="39"/>
        <v>100</v>
      </c>
      <c r="I68" s="27">
        <f t="shared" si="39"/>
        <v>99.99999999999997</v>
      </c>
      <c r="J68" s="27">
        <f t="shared" si="39"/>
        <v>100</v>
      </c>
      <c r="K68" s="27">
        <f t="shared" si="39"/>
        <v>100</v>
      </c>
      <c r="L68" s="27">
        <f t="shared" si="39"/>
        <v>100.00000000000003</v>
      </c>
      <c r="M68" s="27">
        <f t="shared" si="39"/>
        <v>99.99999999999999</v>
      </c>
      <c r="N68" s="27">
        <f t="shared" si="39"/>
        <v>100</v>
      </c>
      <c r="O68" s="27">
        <f>SUM(O40:O65)-O52-O53</f>
        <v>100</v>
      </c>
      <c r="P68" s="27">
        <f>SUM(P40:P65)-P52-P53</f>
        <v>100.00000000000001</v>
      </c>
      <c r="Q68" s="27">
        <f>SUM(Q40:Q65)-Q52-Q53</f>
        <v>100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66.4513067364267</v>
      </c>
      <c r="E69" s="26">
        <f aca="true" t="shared" si="41" ref="E69:L69">+E33/E$32*100</f>
        <v>68.11330744416715</v>
      </c>
      <c r="F69" s="26">
        <f t="shared" si="41"/>
        <v>65.99084031151664</v>
      </c>
      <c r="G69" s="26">
        <f t="shared" si="41"/>
        <v>64.50143397713254</v>
      </c>
      <c r="H69" s="26">
        <f t="shared" si="41"/>
        <v>51.91200825716198</v>
      </c>
      <c r="I69" s="26">
        <f t="shared" si="41"/>
        <v>63.013665795662114</v>
      </c>
      <c r="J69" s="26">
        <f t="shared" si="41"/>
        <v>65.53210927568352</v>
      </c>
      <c r="K69" s="26">
        <f t="shared" si="41"/>
        <v>58.76879725215538</v>
      </c>
      <c r="L69" s="26">
        <f t="shared" si="41"/>
        <v>63.667539477255694</v>
      </c>
      <c r="M69" s="26">
        <f aca="true" t="shared" si="42" ref="M69:N72">+M33/M$32*100</f>
        <v>73.37931729271561</v>
      </c>
      <c r="N69" s="26">
        <f t="shared" si="42"/>
        <v>64.01528426546076</v>
      </c>
      <c r="O69" s="26">
        <f aca="true" t="shared" si="43" ref="O69:P72">+O33/O$32*100</f>
        <v>48.12201737734323</v>
      </c>
      <c r="P69" s="26">
        <f t="shared" si="43"/>
        <v>68.21457735992195</v>
      </c>
      <c r="Q69" s="26">
        <f>+Q33/Q$32*100</f>
        <v>67.42331473165035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33.548693263573306</v>
      </c>
      <c r="E70" s="26">
        <f aca="true" t="shared" si="44" ref="E70:L70">+E34/E$32*100</f>
        <v>31.88669255583286</v>
      </c>
      <c r="F70" s="26">
        <f t="shared" si="44"/>
        <v>34.009159688483365</v>
      </c>
      <c r="G70" s="26">
        <f t="shared" si="44"/>
        <v>35.498566022867465</v>
      </c>
      <c r="H70" s="26">
        <f t="shared" si="44"/>
        <v>48.08799174283802</v>
      </c>
      <c r="I70" s="26">
        <f t="shared" si="44"/>
        <v>36.98633420433789</v>
      </c>
      <c r="J70" s="26">
        <f t="shared" si="44"/>
        <v>34.46789072431647</v>
      </c>
      <c r="K70" s="26">
        <f t="shared" si="44"/>
        <v>41.23120274784463</v>
      </c>
      <c r="L70" s="26">
        <f t="shared" si="44"/>
        <v>36.332460522744306</v>
      </c>
      <c r="M70" s="26">
        <f t="shared" si="42"/>
        <v>26.62068270728438</v>
      </c>
      <c r="N70" s="26">
        <f t="shared" si="42"/>
        <v>35.98471573453924</v>
      </c>
      <c r="O70" s="26">
        <f t="shared" si="43"/>
        <v>51.87798262265678</v>
      </c>
      <c r="P70" s="26">
        <f t="shared" si="43"/>
        <v>31.78542264007805</v>
      </c>
      <c r="Q70" s="26">
        <f>+Q34/Q$32*100</f>
        <v>32.57668526834964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45.06287956572412</v>
      </c>
      <c r="E71" s="26">
        <f aca="true" t="shared" si="45" ref="E71:L71">+E35/E$32*100</f>
        <v>41.17062725364907</v>
      </c>
      <c r="F71" s="26">
        <f t="shared" si="45"/>
        <v>38.1953084883675</v>
      </c>
      <c r="G71" s="26">
        <f t="shared" si="45"/>
        <v>38.55186155814681</v>
      </c>
      <c r="H71" s="26">
        <f t="shared" si="45"/>
        <v>32.22478998837249</v>
      </c>
      <c r="I71" s="26">
        <f t="shared" si="45"/>
        <v>34.101233026365705</v>
      </c>
      <c r="J71" s="26">
        <f t="shared" si="45"/>
        <v>34.771248976142736</v>
      </c>
      <c r="K71" s="26">
        <f t="shared" si="45"/>
        <v>32.22885491639149</v>
      </c>
      <c r="L71" s="26">
        <f t="shared" si="45"/>
        <v>33.23646231467742</v>
      </c>
      <c r="M71" s="26">
        <f t="shared" si="42"/>
        <v>35.20061337100494</v>
      </c>
      <c r="N71" s="26">
        <f t="shared" si="42"/>
        <v>37.420939422092275</v>
      </c>
      <c r="O71" s="26">
        <f t="shared" si="43"/>
        <v>42.86988945856063</v>
      </c>
      <c r="P71" s="26">
        <f t="shared" si="43"/>
        <v>39.29974640435833</v>
      </c>
      <c r="Q71" s="26">
        <f>+Q35/Q$32*100</f>
        <v>41.77679592799655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54.937120434275876</v>
      </c>
      <c r="E72" s="26">
        <f aca="true" t="shared" si="46" ref="E72:L72">+E36/E$32*100</f>
        <v>58.82937274635093</v>
      </c>
      <c r="F72" s="26">
        <f t="shared" si="46"/>
        <v>61.804691511632505</v>
      </c>
      <c r="G72" s="26">
        <f t="shared" si="46"/>
        <v>61.44813844185318</v>
      </c>
      <c r="H72" s="26">
        <f t="shared" si="46"/>
        <v>67.77521001162751</v>
      </c>
      <c r="I72" s="26">
        <f t="shared" si="46"/>
        <v>65.8987669736343</v>
      </c>
      <c r="J72" s="26">
        <f t="shared" si="46"/>
        <v>65.22875102385727</v>
      </c>
      <c r="K72" s="26">
        <f t="shared" si="46"/>
        <v>67.7711450836085</v>
      </c>
      <c r="L72" s="26">
        <f t="shared" si="46"/>
        <v>66.76353768532259</v>
      </c>
      <c r="M72" s="26">
        <f t="shared" si="42"/>
        <v>64.79938662899507</v>
      </c>
      <c r="N72" s="26">
        <f t="shared" si="42"/>
        <v>62.57906057790773</v>
      </c>
      <c r="O72" s="26">
        <f t="shared" si="43"/>
        <v>57.13011054143937</v>
      </c>
      <c r="P72" s="26">
        <f t="shared" si="43"/>
        <v>60.70025359564166</v>
      </c>
      <c r="Q72" s="26">
        <f>+Q36/Q$32*100</f>
        <v>58.223204072003455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300" verticalDpi="3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8" sqref="Q18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5" width="9.50390625" style="13" customWidth="1"/>
    <col min="16" max="16384" width="9.00390625" style="13" customWidth="1"/>
  </cols>
  <sheetData>
    <row r="1" spans="1:16" ht="18" customHeight="1">
      <c r="A1" s="30" t="s">
        <v>104</v>
      </c>
      <c r="L1" s="71" t="str">
        <f>'財政指標'!$M$1</f>
        <v>粟野町</v>
      </c>
      <c r="P1" s="71" t="str">
        <f>'財政指標'!$M$1</f>
        <v>粟野町</v>
      </c>
    </row>
    <row r="2" spans="13:17" ht="18" customHeight="1">
      <c r="M2" s="22" t="s">
        <v>177</v>
      </c>
      <c r="Q2" s="22" t="s">
        <v>177</v>
      </c>
    </row>
    <row r="3" spans="1:17" s="77" customFormat="1" ht="18" customHeight="1">
      <c r="A3" s="75"/>
      <c r="B3" s="75" t="s">
        <v>10</v>
      </c>
      <c r="C3" s="75" t="s">
        <v>9</v>
      </c>
      <c r="D3" s="75" t="s">
        <v>8</v>
      </c>
      <c r="E3" s="75" t="s">
        <v>7</v>
      </c>
      <c r="F3" s="75" t="s">
        <v>6</v>
      </c>
      <c r="G3" s="75" t="s">
        <v>5</v>
      </c>
      <c r="H3" s="75" t="s">
        <v>4</v>
      </c>
      <c r="I3" s="75" t="s">
        <v>3</v>
      </c>
      <c r="J3" s="76" t="s">
        <v>2</v>
      </c>
      <c r="K3" s="76" t="s">
        <v>89</v>
      </c>
      <c r="L3" s="75" t="s">
        <v>90</v>
      </c>
      <c r="M3" s="75" t="s">
        <v>182</v>
      </c>
      <c r="N3" s="75" t="s">
        <v>190</v>
      </c>
      <c r="O3" s="74" t="s">
        <v>192</v>
      </c>
      <c r="P3" s="74" t="s">
        <v>193</v>
      </c>
      <c r="Q3" s="74" t="s">
        <v>196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624461</v>
      </c>
      <c r="E4" s="16">
        <f t="shared" si="0"/>
        <v>585136</v>
      </c>
      <c r="F4" s="16">
        <f t="shared" si="0"/>
        <v>522899</v>
      </c>
      <c r="G4" s="16">
        <f t="shared" si="0"/>
        <v>451693</v>
      </c>
      <c r="H4" s="16">
        <f t="shared" si="0"/>
        <v>414271</v>
      </c>
      <c r="I4" s="16">
        <f t="shared" si="0"/>
        <v>388570</v>
      </c>
      <c r="J4" s="16">
        <f t="shared" si="0"/>
        <v>463662</v>
      </c>
      <c r="K4" s="16">
        <f aca="true" t="shared" si="1" ref="K4:P4">SUM(K5:K8)</f>
        <v>379568</v>
      </c>
      <c r="L4" s="16">
        <f t="shared" si="1"/>
        <v>389906</v>
      </c>
      <c r="M4" s="16">
        <f t="shared" si="1"/>
        <v>400074</v>
      </c>
      <c r="N4" s="16">
        <f t="shared" si="1"/>
        <v>385497</v>
      </c>
      <c r="O4" s="16">
        <f t="shared" si="1"/>
        <v>355001</v>
      </c>
      <c r="P4" s="16">
        <f t="shared" si="1"/>
        <v>376552</v>
      </c>
      <c r="Q4" s="16">
        <f>SUM(Q5:Q8)</f>
        <v>358935</v>
      </c>
    </row>
    <row r="5" spans="1:17" ht="18" customHeight="1">
      <c r="A5" s="14" t="s">
        <v>48</v>
      </c>
      <c r="B5" s="16"/>
      <c r="C5" s="16"/>
      <c r="D5" s="16">
        <v>5374</v>
      </c>
      <c r="E5" s="16">
        <v>5916</v>
      </c>
      <c r="F5" s="16">
        <v>5305</v>
      </c>
      <c r="G5" s="16">
        <v>5286</v>
      </c>
      <c r="H5" s="16">
        <v>5250</v>
      </c>
      <c r="I5" s="16">
        <v>7204</v>
      </c>
      <c r="J5" s="16">
        <v>7117</v>
      </c>
      <c r="K5" s="16">
        <v>7054</v>
      </c>
      <c r="L5" s="16">
        <v>7090</v>
      </c>
      <c r="M5" s="16">
        <v>7086</v>
      </c>
      <c r="N5" s="16">
        <v>7132</v>
      </c>
      <c r="O5" s="16">
        <v>6971</v>
      </c>
      <c r="P5" s="16">
        <v>6983</v>
      </c>
      <c r="Q5" s="16">
        <v>10330</v>
      </c>
    </row>
    <row r="6" spans="1:17" ht="18" customHeight="1">
      <c r="A6" s="14" t="s">
        <v>49</v>
      </c>
      <c r="B6" s="17"/>
      <c r="C6" s="17"/>
      <c r="D6" s="17">
        <v>478894</v>
      </c>
      <c r="E6" s="17">
        <v>416978</v>
      </c>
      <c r="F6" s="17">
        <v>375343</v>
      </c>
      <c r="G6" s="17">
        <v>313617</v>
      </c>
      <c r="H6" s="17">
        <v>294891</v>
      </c>
      <c r="I6" s="17">
        <v>285550</v>
      </c>
      <c r="J6" s="17">
        <v>348573</v>
      </c>
      <c r="K6" s="17">
        <v>285457</v>
      </c>
      <c r="L6" s="17">
        <v>294517</v>
      </c>
      <c r="M6" s="17">
        <v>279928</v>
      </c>
      <c r="N6" s="17">
        <v>283133</v>
      </c>
      <c r="O6" s="17">
        <v>264408</v>
      </c>
      <c r="P6" s="17">
        <v>275528</v>
      </c>
      <c r="Q6" s="17">
        <v>232712</v>
      </c>
    </row>
    <row r="7" spans="1:17" ht="18" customHeight="1">
      <c r="A7" s="14" t="s">
        <v>50</v>
      </c>
      <c r="B7" s="17"/>
      <c r="C7" s="17"/>
      <c r="D7" s="17">
        <v>17702</v>
      </c>
      <c r="E7" s="17">
        <v>18756</v>
      </c>
      <c r="F7" s="17">
        <v>18860</v>
      </c>
      <c r="G7" s="17">
        <v>20293</v>
      </c>
      <c r="H7" s="17">
        <v>22545</v>
      </c>
      <c r="I7" s="17">
        <v>22462</v>
      </c>
      <c r="J7" s="17">
        <v>21915</v>
      </c>
      <c r="K7" s="17">
        <v>22475</v>
      </c>
      <c r="L7" s="17">
        <v>23282</v>
      </c>
      <c r="M7" s="17">
        <v>24573</v>
      </c>
      <c r="N7" s="17">
        <v>24721</v>
      </c>
      <c r="O7" s="17">
        <v>24923</v>
      </c>
      <c r="P7" s="17">
        <v>24384</v>
      </c>
      <c r="Q7" s="17">
        <v>24634</v>
      </c>
    </row>
    <row r="8" spans="1:17" ht="18" customHeight="1">
      <c r="A8" s="14" t="s">
        <v>51</v>
      </c>
      <c r="B8" s="17"/>
      <c r="C8" s="17"/>
      <c r="D8" s="17">
        <v>122491</v>
      </c>
      <c r="E8" s="17">
        <v>143486</v>
      </c>
      <c r="F8" s="17">
        <v>123391</v>
      </c>
      <c r="G8" s="17">
        <v>112497</v>
      </c>
      <c r="H8" s="17">
        <v>91585</v>
      </c>
      <c r="I8" s="17">
        <v>73354</v>
      </c>
      <c r="J8" s="17">
        <v>86057</v>
      </c>
      <c r="K8" s="17">
        <v>64582</v>
      </c>
      <c r="L8" s="17">
        <v>65017</v>
      </c>
      <c r="M8" s="17">
        <v>88487</v>
      </c>
      <c r="N8" s="17">
        <v>70511</v>
      </c>
      <c r="O8" s="17">
        <v>58699</v>
      </c>
      <c r="P8" s="17">
        <v>69657</v>
      </c>
      <c r="Q8" s="17">
        <v>91259</v>
      </c>
    </row>
    <row r="9" spans="1:17" ht="18" customHeight="1">
      <c r="A9" s="14" t="s">
        <v>52</v>
      </c>
      <c r="B9" s="16"/>
      <c r="C9" s="16"/>
      <c r="D9" s="16">
        <v>385063</v>
      </c>
      <c r="E9" s="16">
        <v>438779</v>
      </c>
      <c r="F9" s="16">
        <v>466747</v>
      </c>
      <c r="G9" s="16">
        <v>475447</v>
      </c>
      <c r="H9" s="16">
        <v>493902</v>
      </c>
      <c r="I9" s="16">
        <v>534100</v>
      </c>
      <c r="J9" s="16">
        <v>627581</v>
      </c>
      <c r="K9" s="16">
        <v>657189</v>
      </c>
      <c r="L9" s="16">
        <v>669420</v>
      </c>
      <c r="M9" s="16">
        <v>773576</v>
      </c>
      <c r="N9" s="16">
        <v>721300</v>
      </c>
      <c r="O9" s="16">
        <v>775269</v>
      </c>
      <c r="P9" s="16">
        <v>813967</v>
      </c>
      <c r="Q9" s="16">
        <v>774624</v>
      </c>
    </row>
    <row r="10" spans="1:17" ht="18" customHeight="1">
      <c r="A10" s="14" t="s">
        <v>53</v>
      </c>
      <c r="B10" s="16"/>
      <c r="C10" s="16"/>
      <c r="D10" s="16">
        <v>380889</v>
      </c>
      <c r="E10" s="16">
        <v>434600</v>
      </c>
      <c r="F10" s="16">
        <v>462568</v>
      </c>
      <c r="G10" s="16">
        <v>471268</v>
      </c>
      <c r="H10" s="16">
        <v>489698</v>
      </c>
      <c r="I10" s="16">
        <v>529916</v>
      </c>
      <c r="J10" s="16">
        <v>623336</v>
      </c>
      <c r="K10" s="16">
        <v>652944</v>
      </c>
      <c r="L10" s="16">
        <v>665175</v>
      </c>
      <c r="M10" s="16">
        <v>769331</v>
      </c>
      <c r="N10" s="16">
        <v>717055</v>
      </c>
      <c r="O10" s="16">
        <v>770947</v>
      </c>
      <c r="P10" s="16">
        <v>809926</v>
      </c>
      <c r="Q10" s="16">
        <v>770417</v>
      </c>
    </row>
    <row r="11" spans="1:17" ht="18" customHeight="1">
      <c r="A11" s="14" t="s">
        <v>54</v>
      </c>
      <c r="B11" s="16"/>
      <c r="C11" s="16"/>
      <c r="D11" s="16">
        <v>13773</v>
      </c>
      <c r="E11" s="16">
        <v>14082</v>
      </c>
      <c r="F11" s="16">
        <v>14147</v>
      </c>
      <c r="G11" s="16">
        <v>14496</v>
      </c>
      <c r="H11" s="16">
        <v>14861</v>
      </c>
      <c r="I11" s="16">
        <v>14919</v>
      </c>
      <c r="J11" s="16">
        <v>15007</v>
      </c>
      <c r="K11" s="16">
        <v>15029</v>
      </c>
      <c r="L11" s="16">
        <v>15142</v>
      </c>
      <c r="M11" s="16">
        <v>15776</v>
      </c>
      <c r="N11" s="16">
        <v>16293</v>
      </c>
      <c r="O11" s="16">
        <v>17001</v>
      </c>
      <c r="P11" s="16">
        <v>17809</v>
      </c>
      <c r="Q11" s="16">
        <v>18186</v>
      </c>
    </row>
    <row r="12" spans="1:17" ht="18" customHeight="1">
      <c r="A12" s="14" t="s">
        <v>55</v>
      </c>
      <c r="B12" s="16"/>
      <c r="C12" s="16"/>
      <c r="D12" s="16">
        <v>39638</v>
      </c>
      <c r="E12" s="16">
        <v>40462</v>
      </c>
      <c r="F12" s="16">
        <v>41115</v>
      </c>
      <c r="G12" s="16">
        <v>40637</v>
      </c>
      <c r="H12" s="16">
        <v>40807</v>
      </c>
      <c r="I12" s="16">
        <v>40329</v>
      </c>
      <c r="J12" s="16">
        <v>46982</v>
      </c>
      <c r="K12" s="16">
        <v>47681</v>
      </c>
      <c r="L12" s="16">
        <v>50353</v>
      </c>
      <c r="M12" s="16">
        <v>52132</v>
      </c>
      <c r="N12" s="16">
        <v>52575</v>
      </c>
      <c r="O12" s="16">
        <v>53294</v>
      </c>
      <c r="P12" s="16">
        <v>53073</v>
      </c>
      <c r="Q12" s="16">
        <v>54533</v>
      </c>
    </row>
    <row r="13" spans="1:17" ht="18" customHeight="1">
      <c r="A13" s="14" t="s">
        <v>56</v>
      </c>
      <c r="B13" s="16"/>
      <c r="C13" s="16"/>
      <c r="D13" s="16">
        <v>337</v>
      </c>
      <c r="E13" s="16">
        <v>309</v>
      </c>
      <c r="F13" s="16">
        <v>287</v>
      </c>
      <c r="G13" s="16">
        <v>437</v>
      </c>
      <c r="H13" s="16">
        <v>420</v>
      </c>
      <c r="I13" s="16">
        <v>443</v>
      </c>
      <c r="J13" s="16">
        <v>401</v>
      </c>
      <c r="K13" s="16">
        <v>362</v>
      </c>
      <c r="L13" s="16">
        <v>345</v>
      </c>
      <c r="M13" s="16">
        <v>320</v>
      </c>
      <c r="N13" s="16">
        <v>363</v>
      </c>
      <c r="O13" s="16">
        <v>318</v>
      </c>
      <c r="P13" s="16">
        <v>403</v>
      </c>
      <c r="Q13" s="16">
        <v>379</v>
      </c>
    </row>
    <row r="14" spans="1:17" ht="18" customHeight="1">
      <c r="A14" s="14" t="s">
        <v>57</v>
      </c>
      <c r="B14" s="16"/>
      <c r="C14" s="16"/>
      <c r="D14" s="16">
        <v>103490</v>
      </c>
      <c r="E14" s="16">
        <v>83314</v>
      </c>
      <c r="F14" s="16">
        <v>81379</v>
      </c>
      <c r="G14" s="16">
        <v>79256</v>
      </c>
      <c r="H14" s="16">
        <v>43402</v>
      </c>
      <c r="I14" s="16">
        <v>42632</v>
      </c>
      <c r="J14" s="16">
        <v>42163</v>
      </c>
      <c r="K14" s="16">
        <v>16464</v>
      </c>
      <c r="L14" s="16">
        <v>16986</v>
      </c>
      <c r="M14" s="16">
        <v>15404</v>
      </c>
      <c r="N14" s="16">
        <v>14046</v>
      </c>
      <c r="O14" s="16">
        <v>2043</v>
      </c>
      <c r="P14" s="16">
        <v>0</v>
      </c>
      <c r="Q14" s="16">
        <v>1</v>
      </c>
    </row>
    <row r="15" spans="1:17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2</v>
      </c>
    </row>
    <row r="16" spans="1:17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2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4</v>
      </c>
      <c r="P17" s="17">
        <f t="shared" si="3"/>
        <v>4</v>
      </c>
      <c r="Q17" s="17">
        <f>SUM(Q18:Q21)</f>
        <v>8</v>
      </c>
    </row>
    <row r="18" spans="1:17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2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2</v>
      </c>
    </row>
    <row r="20" spans="1:17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2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1166762</v>
      </c>
      <c r="E22" s="17">
        <f t="shared" si="4"/>
        <v>1162082</v>
      </c>
      <c r="F22" s="17">
        <f t="shared" si="4"/>
        <v>1126574</v>
      </c>
      <c r="G22" s="17">
        <f t="shared" si="4"/>
        <v>1061966</v>
      </c>
      <c r="H22" s="17">
        <f t="shared" si="4"/>
        <v>1007663</v>
      </c>
      <c r="I22" s="17">
        <f t="shared" si="4"/>
        <v>1020993</v>
      </c>
      <c r="J22" s="17">
        <f t="shared" si="4"/>
        <v>1195796</v>
      </c>
      <c r="K22" s="17">
        <f aca="true" t="shared" si="5" ref="K22:P22">+K4+K9+K11+K12+K13+K14+K15+K16+K17</f>
        <v>1116293</v>
      </c>
      <c r="L22" s="17">
        <f t="shared" si="5"/>
        <v>1142152</v>
      </c>
      <c r="M22" s="17">
        <f t="shared" si="5"/>
        <v>1257282</v>
      </c>
      <c r="N22" s="17">
        <f t="shared" si="5"/>
        <v>1190074</v>
      </c>
      <c r="O22" s="17">
        <f t="shared" si="5"/>
        <v>1202932</v>
      </c>
      <c r="P22" s="17">
        <f t="shared" si="5"/>
        <v>1261810</v>
      </c>
      <c r="Q22" s="17">
        <f>+Q4+Q9+Q11+Q12+Q13+Q14+Q15+Q16+Q17</f>
        <v>1206670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粟野町</v>
      </c>
      <c r="P30" s="71"/>
      <c r="Q30" s="71" t="str">
        <f>'財政指標'!$M$1</f>
        <v>粟野町</v>
      </c>
    </row>
    <row r="31" ht="18" customHeight="1"/>
    <row r="32" spans="1:17" s="77" customFormat="1" ht="18" customHeight="1">
      <c r="A32" s="75"/>
      <c r="B32" s="75" t="s">
        <v>10</v>
      </c>
      <c r="C32" s="75" t="s">
        <v>9</v>
      </c>
      <c r="D32" s="75" t="s">
        <v>8</v>
      </c>
      <c r="E32" s="75" t="s">
        <v>7</v>
      </c>
      <c r="F32" s="75" t="s">
        <v>6</v>
      </c>
      <c r="G32" s="75" t="s">
        <v>5</v>
      </c>
      <c r="H32" s="75" t="s">
        <v>4</v>
      </c>
      <c r="I32" s="75" t="s">
        <v>3</v>
      </c>
      <c r="J32" s="76" t="s">
        <v>2</v>
      </c>
      <c r="K32" s="76" t="s">
        <v>89</v>
      </c>
      <c r="L32" s="75" t="s">
        <v>90</v>
      </c>
      <c r="M32" s="75" t="s">
        <v>182</v>
      </c>
      <c r="N32" s="75" t="s">
        <v>191</v>
      </c>
      <c r="O32" s="74" t="s">
        <v>192</v>
      </c>
      <c r="P32" s="74" t="s">
        <v>193</v>
      </c>
      <c r="Q32" s="74" t="s">
        <v>197</v>
      </c>
    </row>
    <row r="33" spans="1:17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53.52085515297893</v>
      </c>
      <c r="E33" s="31">
        <f t="shared" si="6"/>
        <v>50.35238477147052</v>
      </c>
      <c r="F33" s="31">
        <f t="shared" si="6"/>
        <v>46.41497140889103</v>
      </c>
      <c r="G33" s="31">
        <f t="shared" si="6"/>
        <v>42.533659269694134</v>
      </c>
      <c r="H33" s="31">
        <f t="shared" si="6"/>
        <v>41.112058297268035</v>
      </c>
      <c r="I33" s="31">
        <f t="shared" si="6"/>
        <v>38.05804741070703</v>
      </c>
      <c r="J33" s="31">
        <f t="shared" si="6"/>
        <v>38.7743394358235</v>
      </c>
      <c r="K33" s="31">
        <f t="shared" si="6"/>
        <v>34.002542343273674</v>
      </c>
      <c r="L33" s="31">
        <f t="shared" si="6"/>
        <v>34.13783804607443</v>
      </c>
      <c r="M33" s="31">
        <f aca="true" t="shared" si="7" ref="M33:N50">M4/M$22*100</f>
        <v>31.82054622590636</v>
      </c>
      <c r="N33" s="31">
        <f t="shared" si="7"/>
        <v>32.39269154691221</v>
      </c>
      <c r="O33" s="31">
        <f aca="true" t="shared" si="8" ref="O33:P50">O4/O$22*100</f>
        <v>29.511310697529037</v>
      </c>
      <c r="P33" s="31">
        <f t="shared" si="8"/>
        <v>29.842210792433093</v>
      </c>
      <c r="Q33" s="31">
        <f aca="true" t="shared" si="9" ref="Q33:Q50">Q4/Q$22*100</f>
        <v>29.745912304109655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 t="e">
        <f t="shared" si="10"/>
        <v>#DIV/0!</v>
      </c>
      <c r="D34" s="31">
        <f aca="true" t="shared" si="11" ref="D34:L34">D5/D$22*100</f>
        <v>0.46059093456934663</v>
      </c>
      <c r="E34" s="31">
        <f t="shared" si="11"/>
        <v>0.5090862779046573</v>
      </c>
      <c r="F34" s="31">
        <f t="shared" si="11"/>
        <v>0.4708967187242028</v>
      </c>
      <c r="G34" s="31">
        <f t="shared" si="11"/>
        <v>0.49775604868705775</v>
      </c>
      <c r="H34" s="31">
        <f t="shared" si="11"/>
        <v>0.5210075193789987</v>
      </c>
      <c r="I34" s="31">
        <f t="shared" si="11"/>
        <v>0.7055875995232093</v>
      </c>
      <c r="J34" s="31">
        <f t="shared" si="11"/>
        <v>0.5951684066513017</v>
      </c>
      <c r="K34" s="31">
        <f t="shared" si="11"/>
        <v>0.6319129475863416</v>
      </c>
      <c r="L34" s="31">
        <f t="shared" si="11"/>
        <v>0.6207580076907452</v>
      </c>
      <c r="M34" s="31">
        <f t="shared" si="7"/>
        <v>0.5635967110003961</v>
      </c>
      <c r="N34" s="31">
        <f t="shared" si="7"/>
        <v>0.5992904642904558</v>
      </c>
      <c r="O34" s="31">
        <f t="shared" si="8"/>
        <v>0.5795007531597796</v>
      </c>
      <c r="P34" s="31">
        <f t="shared" si="8"/>
        <v>0.5534113693820781</v>
      </c>
      <c r="Q34" s="31">
        <f t="shared" si="9"/>
        <v>0.8560749832182784</v>
      </c>
    </row>
    <row r="35" spans="1:17" ht="18" customHeight="1">
      <c r="A35" s="14" t="s">
        <v>49</v>
      </c>
      <c r="B35" s="31" t="e">
        <f t="shared" si="10"/>
        <v>#DIV/0!</v>
      </c>
      <c r="C35" s="31" t="e">
        <f t="shared" si="10"/>
        <v>#DIV/0!</v>
      </c>
      <c r="D35" s="31">
        <f aca="true" t="shared" si="12" ref="D35:L35">D6/D$22*100</f>
        <v>41.04470320425245</v>
      </c>
      <c r="E35" s="31">
        <f t="shared" si="12"/>
        <v>35.88197734755379</v>
      </c>
      <c r="F35" s="31">
        <f t="shared" si="12"/>
        <v>33.31720774667266</v>
      </c>
      <c r="G35" s="31">
        <f t="shared" si="12"/>
        <v>29.53173642094003</v>
      </c>
      <c r="H35" s="31">
        <f t="shared" si="12"/>
        <v>29.264843504227105</v>
      </c>
      <c r="I35" s="31">
        <f t="shared" si="12"/>
        <v>27.967870494704666</v>
      </c>
      <c r="J35" s="31">
        <f t="shared" si="12"/>
        <v>29.149871717249432</v>
      </c>
      <c r="K35" s="31">
        <f t="shared" si="12"/>
        <v>25.571870467699785</v>
      </c>
      <c r="L35" s="31">
        <f t="shared" si="12"/>
        <v>25.78614755304023</v>
      </c>
      <c r="M35" s="31">
        <f t="shared" si="7"/>
        <v>22.26453572070546</v>
      </c>
      <c r="N35" s="31">
        <f t="shared" si="7"/>
        <v>23.791209622258783</v>
      </c>
      <c r="O35" s="31">
        <f t="shared" si="8"/>
        <v>21.980294813006886</v>
      </c>
      <c r="P35" s="31">
        <f t="shared" si="8"/>
        <v>21.835934094673526</v>
      </c>
      <c r="Q35" s="31">
        <f t="shared" si="9"/>
        <v>19.285471587095063</v>
      </c>
    </row>
    <row r="36" spans="1:17" ht="18" customHeight="1">
      <c r="A36" s="14" t="s">
        <v>50</v>
      </c>
      <c r="B36" s="31" t="e">
        <f t="shared" si="10"/>
        <v>#DIV/0!</v>
      </c>
      <c r="C36" s="31" t="e">
        <f t="shared" si="10"/>
        <v>#DIV/0!</v>
      </c>
      <c r="D36" s="31">
        <f aca="true" t="shared" si="13" ref="D36:L36">D7/D$22*100</f>
        <v>1.5171903095918446</v>
      </c>
      <c r="E36" s="31">
        <f t="shared" si="13"/>
        <v>1.6139997005374835</v>
      </c>
      <c r="F36" s="31">
        <f t="shared" si="13"/>
        <v>1.6741021894700214</v>
      </c>
      <c r="G36" s="31">
        <f t="shared" si="13"/>
        <v>1.9108898024983851</v>
      </c>
      <c r="H36" s="31">
        <f t="shared" si="13"/>
        <v>2.2373551475046716</v>
      </c>
      <c r="I36" s="31">
        <f t="shared" si="13"/>
        <v>2.200015083355126</v>
      </c>
      <c r="J36" s="31">
        <f t="shared" si="13"/>
        <v>1.8326704554957534</v>
      </c>
      <c r="K36" s="31">
        <f t="shared" si="13"/>
        <v>2.013360291608028</v>
      </c>
      <c r="L36" s="31">
        <f t="shared" si="13"/>
        <v>2.0384327129839113</v>
      </c>
      <c r="M36" s="31">
        <f t="shared" si="7"/>
        <v>1.954454132008571</v>
      </c>
      <c r="N36" s="31">
        <f t="shared" si="7"/>
        <v>2.0772657834722885</v>
      </c>
      <c r="O36" s="31">
        <f t="shared" si="8"/>
        <v>2.071854435662199</v>
      </c>
      <c r="P36" s="31">
        <f t="shared" si="8"/>
        <v>1.932462098097178</v>
      </c>
      <c r="Q36" s="31">
        <f t="shared" si="9"/>
        <v>2.0414860732428917</v>
      </c>
    </row>
    <row r="37" spans="1:17" ht="18" customHeight="1">
      <c r="A37" s="14" t="s">
        <v>51</v>
      </c>
      <c r="B37" s="31" t="e">
        <f t="shared" si="10"/>
        <v>#DIV/0!</v>
      </c>
      <c r="C37" s="31" t="e">
        <f t="shared" si="10"/>
        <v>#DIV/0!</v>
      </c>
      <c r="D37" s="31">
        <f aca="true" t="shared" si="14" ref="D37:L37">D8/D$22*100</f>
        <v>10.498370704565284</v>
      </c>
      <c r="E37" s="31">
        <f t="shared" si="14"/>
        <v>12.347321445474588</v>
      </c>
      <c r="F37" s="31">
        <f t="shared" si="14"/>
        <v>10.952764754024148</v>
      </c>
      <c r="G37" s="31">
        <f t="shared" si="14"/>
        <v>10.59327699756866</v>
      </c>
      <c r="H37" s="31">
        <f t="shared" si="14"/>
        <v>9.088852126157256</v>
      </c>
      <c r="I37" s="31">
        <f t="shared" si="14"/>
        <v>7.184574233124027</v>
      </c>
      <c r="J37" s="31">
        <f t="shared" si="14"/>
        <v>7.196628856427016</v>
      </c>
      <c r="K37" s="31">
        <f t="shared" si="14"/>
        <v>5.785398636379517</v>
      </c>
      <c r="L37" s="31">
        <f t="shared" si="14"/>
        <v>5.692499772359546</v>
      </c>
      <c r="M37" s="31">
        <f t="shared" si="7"/>
        <v>7.037959662191935</v>
      </c>
      <c r="N37" s="31">
        <f t="shared" si="7"/>
        <v>5.92492567689068</v>
      </c>
      <c r="O37" s="31">
        <f t="shared" si="8"/>
        <v>4.8796606957001725</v>
      </c>
      <c r="P37" s="31">
        <f t="shared" si="8"/>
        <v>5.520403230280311</v>
      </c>
      <c r="Q37" s="31">
        <f t="shared" si="9"/>
        <v>7.562879660553423</v>
      </c>
    </row>
    <row r="38" spans="1:17" ht="18" customHeight="1">
      <c r="A38" s="14" t="s">
        <v>52</v>
      </c>
      <c r="B38" s="31" t="e">
        <f t="shared" si="10"/>
        <v>#DIV/0!</v>
      </c>
      <c r="C38" s="31" t="e">
        <f t="shared" si="10"/>
        <v>#DIV/0!</v>
      </c>
      <c r="D38" s="31">
        <f aca="true" t="shared" si="15" ref="D38:L38">D9/D$22*100</f>
        <v>33.002703207680746</v>
      </c>
      <c r="E38" s="31">
        <f t="shared" si="15"/>
        <v>37.75800674995396</v>
      </c>
      <c r="F38" s="31">
        <f t="shared" si="15"/>
        <v>41.43065613088887</v>
      </c>
      <c r="G38" s="31">
        <f t="shared" si="15"/>
        <v>44.77045404466809</v>
      </c>
      <c r="H38" s="31">
        <f t="shared" si="15"/>
        <v>49.01460111168119</v>
      </c>
      <c r="I38" s="31">
        <f t="shared" si="15"/>
        <v>52.31181800462883</v>
      </c>
      <c r="J38" s="31">
        <f t="shared" si="15"/>
        <v>52.48227958615015</v>
      </c>
      <c r="K38" s="31">
        <f t="shared" si="15"/>
        <v>58.87244657092716</v>
      </c>
      <c r="L38" s="31">
        <f t="shared" si="15"/>
        <v>58.61041262458937</v>
      </c>
      <c r="M38" s="31">
        <f t="shared" si="7"/>
        <v>61.52764455388687</v>
      </c>
      <c r="N38" s="31">
        <f t="shared" si="7"/>
        <v>60.60967637306588</v>
      </c>
      <c r="O38" s="31">
        <f t="shared" si="8"/>
        <v>64.44828136586274</v>
      </c>
      <c r="P38" s="31">
        <f t="shared" si="8"/>
        <v>64.50788946037834</v>
      </c>
      <c r="Q38" s="31">
        <f t="shared" si="9"/>
        <v>64.1951817812658</v>
      </c>
    </row>
    <row r="39" spans="1:17" ht="18" customHeight="1">
      <c r="A39" s="14" t="s">
        <v>53</v>
      </c>
      <c r="B39" s="31" t="e">
        <f t="shared" si="10"/>
        <v>#DIV/0!</v>
      </c>
      <c r="C39" s="31" t="e">
        <f t="shared" si="10"/>
        <v>#DIV/0!</v>
      </c>
      <c r="D39" s="31">
        <f aca="true" t="shared" si="16" ref="D39:L39">D10/D$22*100</f>
        <v>32.644961011757324</v>
      </c>
      <c r="E39" s="31">
        <f t="shared" si="16"/>
        <v>37.39839357291482</v>
      </c>
      <c r="F39" s="31">
        <f t="shared" si="16"/>
        <v>41.05970846122847</v>
      </c>
      <c r="G39" s="31">
        <f t="shared" si="16"/>
        <v>44.376938621387126</v>
      </c>
      <c r="H39" s="31">
        <f t="shared" si="16"/>
        <v>48.59739813806799</v>
      </c>
      <c r="I39" s="31">
        <f t="shared" si="16"/>
        <v>51.90202087575527</v>
      </c>
      <c r="J39" s="31">
        <f t="shared" si="16"/>
        <v>52.127285925024005</v>
      </c>
      <c r="K39" s="31">
        <f t="shared" si="16"/>
        <v>58.49217006646105</v>
      </c>
      <c r="L39" s="31">
        <f t="shared" si="16"/>
        <v>58.238745806162406</v>
      </c>
      <c r="M39" s="31">
        <f t="shared" si="7"/>
        <v>61.190011469185116</v>
      </c>
      <c r="N39" s="31">
        <f t="shared" si="7"/>
        <v>60.25297586536635</v>
      </c>
      <c r="O39" s="31">
        <f t="shared" si="8"/>
        <v>64.08899256150805</v>
      </c>
      <c r="P39" s="31">
        <f t="shared" si="8"/>
        <v>64.18763522241859</v>
      </c>
      <c r="Q39" s="31">
        <f t="shared" si="9"/>
        <v>63.846536335534985</v>
      </c>
    </row>
    <row r="40" spans="1:17" ht="18" customHeight="1">
      <c r="A40" s="14" t="s">
        <v>54</v>
      </c>
      <c r="B40" s="31" t="e">
        <f t="shared" si="10"/>
        <v>#DIV/0!</v>
      </c>
      <c r="C40" s="31" t="e">
        <f t="shared" si="10"/>
        <v>#DIV/0!</v>
      </c>
      <c r="D40" s="31">
        <f aca="true" t="shared" si="17" ref="D40:L40">D11/D$22*100</f>
        <v>1.1804463978086361</v>
      </c>
      <c r="E40" s="31">
        <f t="shared" si="17"/>
        <v>1.211790562111796</v>
      </c>
      <c r="F40" s="31">
        <f t="shared" si="17"/>
        <v>1.2557541714969456</v>
      </c>
      <c r="G40" s="31">
        <f t="shared" si="17"/>
        <v>1.365015452472113</v>
      </c>
      <c r="H40" s="31">
        <f t="shared" si="17"/>
        <v>1.474798618188819</v>
      </c>
      <c r="I40" s="31">
        <f t="shared" si="17"/>
        <v>1.4612245137821709</v>
      </c>
      <c r="J40" s="31">
        <f t="shared" si="17"/>
        <v>1.2549799464122644</v>
      </c>
      <c r="K40" s="31">
        <f t="shared" si="17"/>
        <v>1.346331115576287</v>
      </c>
      <c r="L40" s="31">
        <f t="shared" si="17"/>
        <v>1.3257429834207706</v>
      </c>
      <c r="M40" s="31">
        <f t="shared" si="7"/>
        <v>1.2547702106607745</v>
      </c>
      <c r="N40" s="31">
        <f t="shared" si="7"/>
        <v>1.3690745281385863</v>
      </c>
      <c r="O40" s="31">
        <f t="shared" si="8"/>
        <v>1.4132968447094267</v>
      </c>
      <c r="P40" s="31">
        <f t="shared" si="8"/>
        <v>1.4113852323249936</v>
      </c>
      <c r="Q40" s="31">
        <f t="shared" si="9"/>
        <v>1.5071229085002529</v>
      </c>
    </row>
    <row r="41" spans="1:17" ht="18" customHeight="1">
      <c r="A41" s="14" t="s">
        <v>55</v>
      </c>
      <c r="B41" s="31" t="e">
        <f t="shared" si="10"/>
        <v>#DIV/0!</v>
      </c>
      <c r="C41" s="31" t="e">
        <f t="shared" si="10"/>
        <v>#DIV/0!</v>
      </c>
      <c r="D41" s="31">
        <f aca="true" t="shared" si="18" ref="D41:L41">D12/D$22*100</f>
        <v>3.3972652520394044</v>
      </c>
      <c r="E41" s="31">
        <f t="shared" si="18"/>
        <v>3.481854120449331</v>
      </c>
      <c r="F41" s="31">
        <f t="shared" si="18"/>
        <v>3.6495605259840898</v>
      </c>
      <c r="G41" s="31">
        <f t="shared" si="18"/>
        <v>3.826582018633365</v>
      </c>
      <c r="H41" s="31">
        <f t="shared" si="18"/>
        <v>4.049667398723581</v>
      </c>
      <c r="I41" s="31">
        <f t="shared" si="18"/>
        <v>3.949978109546295</v>
      </c>
      <c r="J41" s="31">
        <f t="shared" si="18"/>
        <v>3.9289310216792828</v>
      </c>
      <c r="K41" s="31">
        <f t="shared" si="18"/>
        <v>4.2713696135333645</v>
      </c>
      <c r="L41" s="31">
        <f t="shared" si="18"/>
        <v>4.408607610895922</v>
      </c>
      <c r="M41" s="31">
        <f t="shared" si="7"/>
        <v>4.146404704751997</v>
      </c>
      <c r="N41" s="31">
        <f t="shared" si="7"/>
        <v>4.417792507020572</v>
      </c>
      <c r="O41" s="31">
        <f t="shared" si="8"/>
        <v>4.430341864710558</v>
      </c>
      <c r="P41" s="31">
        <f t="shared" si="8"/>
        <v>4.206100760019337</v>
      </c>
      <c r="Q41" s="31">
        <f t="shared" si="9"/>
        <v>4.519296908019591</v>
      </c>
    </row>
    <row r="42" spans="1:17" ht="18" customHeight="1">
      <c r="A42" s="14" t="s">
        <v>56</v>
      </c>
      <c r="B42" s="31" t="e">
        <f t="shared" si="10"/>
        <v>#DIV/0!</v>
      </c>
      <c r="C42" s="31" t="e">
        <f t="shared" si="10"/>
        <v>#DIV/0!</v>
      </c>
      <c r="D42" s="31">
        <f aca="true" t="shared" si="19" ref="D42:L42">D13/D$22*100</f>
        <v>0.02888335410306472</v>
      </c>
      <c r="E42" s="31">
        <f t="shared" si="19"/>
        <v>0.02659020619887409</v>
      </c>
      <c r="F42" s="31">
        <f t="shared" si="19"/>
        <v>0.025475468100630762</v>
      </c>
      <c r="G42" s="31">
        <f t="shared" si="19"/>
        <v>0.041150093317488506</v>
      </c>
      <c r="H42" s="31">
        <f t="shared" si="19"/>
        <v>0.0416806015503199</v>
      </c>
      <c r="I42" s="31">
        <f t="shared" si="19"/>
        <v>0.0433891319529125</v>
      </c>
      <c r="J42" s="31">
        <f t="shared" si="19"/>
        <v>0.033534147965037515</v>
      </c>
      <c r="K42" s="31">
        <f t="shared" si="19"/>
        <v>0.03242876198274109</v>
      </c>
      <c r="L42" s="31">
        <f t="shared" si="19"/>
        <v>0.030206137186644163</v>
      </c>
      <c r="M42" s="31">
        <f t="shared" si="7"/>
        <v>0.025451728410969057</v>
      </c>
      <c r="N42" s="31">
        <f t="shared" si="7"/>
        <v>0.03050230489868697</v>
      </c>
      <c r="O42" s="31">
        <f t="shared" si="8"/>
        <v>0.026435409482830283</v>
      </c>
      <c r="P42" s="31">
        <f t="shared" si="8"/>
        <v>0.03193824743820385</v>
      </c>
      <c r="Q42" s="31">
        <f t="shared" si="9"/>
        <v>0.03140875301449443</v>
      </c>
    </row>
    <row r="43" spans="1:17" ht="18" customHeight="1">
      <c r="A43" s="14" t="s">
        <v>57</v>
      </c>
      <c r="B43" s="31" t="e">
        <f t="shared" si="10"/>
        <v>#DIV/0!</v>
      </c>
      <c r="C43" s="31" t="e">
        <f t="shared" si="10"/>
        <v>#DIV/0!</v>
      </c>
      <c r="D43" s="31">
        <f aca="true" t="shared" si="20" ref="D43:L43">D14/D$22*100</f>
        <v>8.869846635389223</v>
      </c>
      <c r="E43" s="31">
        <f t="shared" si="20"/>
        <v>7.169373589815521</v>
      </c>
      <c r="F43" s="31">
        <f t="shared" si="20"/>
        <v>7.223582294638435</v>
      </c>
      <c r="G43" s="31">
        <f t="shared" si="20"/>
        <v>7.463139121214804</v>
      </c>
      <c r="H43" s="31">
        <f t="shared" si="20"/>
        <v>4.307193972588057</v>
      </c>
      <c r="I43" s="31">
        <f t="shared" si="20"/>
        <v>4.175542829382768</v>
      </c>
      <c r="J43" s="31">
        <f t="shared" si="20"/>
        <v>3.525935861969767</v>
      </c>
      <c r="K43" s="31">
        <f t="shared" si="20"/>
        <v>1.4748815947067662</v>
      </c>
      <c r="L43" s="31">
        <f t="shared" si="20"/>
        <v>1.4871925978328628</v>
      </c>
      <c r="M43" s="31">
        <f t="shared" si="7"/>
        <v>1.225182576383023</v>
      </c>
      <c r="N43" s="31">
        <f t="shared" si="7"/>
        <v>1.1802627399640695</v>
      </c>
      <c r="O43" s="31">
        <f t="shared" si="8"/>
        <v>0.16983503639440967</v>
      </c>
      <c r="P43" s="31">
        <f t="shared" si="8"/>
        <v>0</v>
      </c>
      <c r="Q43" s="31">
        <f t="shared" si="9"/>
        <v>8.287269924668717E-05</v>
      </c>
    </row>
    <row r="44" spans="1:17" ht="18" customHeight="1">
      <c r="A44" s="14" t="s">
        <v>58</v>
      </c>
      <c r="B44" s="31" t="e">
        <f t="shared" si="10"/>
        <v>#DIV/0!</v>
      </c>
      <c r="C44" s="31" t="e">
        <f t="shared" si="10"/>
        <v>#DIV/0!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8.313021849946631E-05</v>
      </c>
      <c r="P44" s="31">
        <f t="shared" si="8"/>
        <v>7.925123433797482E-05</v>
      </c>
      <c r="Q44" s="31">
        <f t="shared" si="9"/>
        <v>0.00016574539849337433</v>
      </c>
    </row>
    <row r="45" spans="1:17" ht="18" customHeight="1">
      <c r="A45" s="14" t="s">
        <v>59</v>
      </c>
      <c r="B45" s="31" t="e">
        <f t="shared" si="10"/>
        <v>#DIV/0!</v>
      </c>
      <c r="C45" s="31" t="e">
        <f t="shared" si="10"/>
        <v>#DIV/0!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8.313021849946631E-05</v>
      </c>
      <c r="P45" s="31">
        <f t="shared" si="8"/>
        <v>7.925123433797482E-05</v>
      </c>
      <c r="Q45" s="31">
        <f t="shared" si="9"/>
        <v>0.00016574539849337433</v>
      </c>
    </row>
    <row r="46" spans="1:17" ht="18" customHeight="1">
      <c r="A46" s="14" t="s">
        <v>60</v>
      </c>
      <c r="B46" s="31" t="e">
        <f t="shared" si="10"/>
        <v>#DIV/0!</v>
      </c>
      <c r="C46" s="31" t="e">
        <f t="shared" si="10"/>
        <v>#DIV/0!</v>
      </c>
      <c r="D46" s="31">
        <f aca="true" t="shared" si="23" ref="D46:L46">D17/D$22*100</f>
        <v>0</v>
      </c>
      <c r="E46" s="31">
        <f t="shared" si="23"/>
        <v>0</v>
      </c>
      <c r="F46" s="31">
        <f t="shared" si="23"/>
        <v>0</v>
      </c>
      <c r="G46" s="31">
        <f t="shared" si="23"/>
        <v>0</v>
      </c>
      <c r="H46" s="31">
        <f t="shared" si="23"/>
        <v>0</v>
      </c>
      <c r="I46" s="31">
        <f t="shared" si="23"/>
        <v>0</v>
      </c>
      <c r="J46" s="31">
        <f t="shared" si="23"/>
        <v>0</v>
      </c>
      <c r="K46" s="31">
        <f t="shared" si="23"/>
        <v>0</v>
      </c>
      <c r="L46" s="31">
        <f t="shared" si="23"/>
        <v>0</v>
      </c>
      <c r="M46" s="31">
        <f t="shared" si="7"/>
        <v>0</v>
      </c>
      <c r="N46" s="31">
        <f t="shared" si="7"/>
        <v>0</v>
      </c>
      <c r="O46" s="31">
        <f t="shared" si="8"/>
        <v>0.00033252087399786523</v>
      </c>
      <c r="P46" s="31">
        <f t="shared" si="8"/>
        <v>0.0003170049373518993</v>
      </c>
      <c r="Q46" s="31">
        <f t="shared" si="9"/>
        <v>0.0006629815939734973</v>
      </c>
    </row>
    <row r="47" spans="1:17" ht="18" customHeight="1">
      <c r="A47" s="14" t="s">
        <v>61</v>
      </c>
      <c r="B47" s="31" t="e">
        <f t="shared" si="10"/>
        <v>#DIV/0!</v>
      </c>
      <c r="C47" s="31" t="e">
        <f t="shared" si="10"/>
        <v>#DIV/0!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1">
        <f t="shared" si="7"/>
        <v>0</v>
      </c>
      <c r="N47" s="31">
        <f t="shared" si="7"/>
        <v>0</v>
      </c>
      <c r="O47" s="31">
        <f t="shared" si="8"/>
        <v>8.313021849946631E-05</v>
      </c>
      <c r="P47" s="31">
        <f t="shared" si="8"/>
        <v>7.925123433797482E-05</v>
      </c>
      <c r="Q47" s="31">
        <f t="shared" si="9"/>
        <v>0.00016574539849337433</v>
      </c>
    </row>
    <row r="48" spans="1:17" ht="18" customHeight="1">
      <c r="A48" s="14" t="s">
        <v>62</v>
      </c>
      <c r="B48" s="31" t="e">
        <f t="shared" si="10"/>
        <v>#DIV/0!</v>
      </c>
      <c r="C48" s="31" t="e">
        <f t="shared" si="10"/>
        <v>#DIV/0!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8.313021849946631E-05</v>
      </c>
      <c r="P48" s="31">
        <f t="shared" si="8"/>
        <v>7.925123433797482E-05</v>
      </c>
      <c r="Q48" s="31">
        <f t="shared" si="9"/>
        <v>0.00016574539849337433</v>
      </c>
    </row>
    <row r="49" spans="1:17" ht="18" customHeight="1">
      <c r="A49" s="14" t="s">
        <v>63</v>
      </c>
      <c r="B49" s="31" t="e">
        <f t="shared" si="10"/>
        <v>#DIV/0!</v>
      </c>
      <c r="C49" s="31" t="e">
        <f t="shared" si="10"/>
        <v>#DIV/0!</v>
      </c>
      <c r="D49" s="31">
        <f aca="true" t="shared" si="26" ref="D49:L49">D20/D$22*100</f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1">
        <f t="shared" si="26"/>
        <v>0</v>
      </c>
      <c r="L49" s="31">
        <f t="shared" si="26"/>
        <v>0</v>
      </c>
      <c r="M49" s="31">
        <f t="shared" si="7"/>
        <v>0</v>
      </c>
      <c r="N49" s="31">
        <f t="shared" si="7"/>
        <v>0</v>
      </c>
      <c r="O49" s="31">
        <f t="shared" si="8"/>
        <v>8.313021849946631E-05</v>
      </c>
      <c r="P49" s="31">
        <f t="shared" si="8"/>
        <v>7.925123433797482E-05</v>
      </c>
      <c r="Q49" s="31">
        <f t="shared" si="9"/>
        <v>0.00016574539849337433</v>
      </c>
    </row>
    <row r="50" spans="1:17" ht="18" customHeight="1">
      <c r="A50" s="14" t="s">
        <v>64</v>
      </c>
      <c r="B50" s="31" t="e">
        <f t="shared" si="10"/>
        <v>#DIV/0!</v>
      </c>
      <c r="C50" s="31" t="e">
        <f t="shared" si="10"/>
        <v>#DIV/0!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8.313021849946631E-05</v>
      </c>
      <c r="P50" s="31">
        <f t="shared" si="8"/>
        <v>7.925123433797482E-05</v>
      </c>
      <c r="Q50" s="31">
        <f t="shared" si="9"/>
        <v>0.00016574539849337433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</v>
      </c>
      <c r="G51" s="32">
        <f t="shared" si="28"/>
        <v>99.99999999999999</v>
      </c>
      <c r="H51" s="32">
        <f t="shared" si="28"/>
        <v>100</v>
      </c>
      <c r="I51" s="32">
        <f t="shared" si="28"/>
        <v>100</v>
      </c>
      <c r="J51" s="32">
        <f t="shared" si="28"/>
        <v>100</v>
      </c>
      <c r="K51" s="32">
        <f t="shared" si="28"/>
        <v>100</v>
      </c>
      <c r="L51" s="32">
        <f t="shared" si="28"/>
        <v>99.99999999999999</v>
      </c>
      <c r="M51" s="32">
        <f>+M33+M38+M40+M41+M42+M43+M44+M45+M46</f>
        <v>100</v>
      </c>
      <c r="N51" s="32">
        <f>+N33+N38+N40+N41+N42+N43+N44+N45+N46</f>
        <v>100.00000000000001</v>
      </c>
      <c r="O51" s="32">
        <f>+O33+O38+O40+O41+O42+O43+O44+O45+O46</f>
        <v>99.99999999999999</v>
      </c>
      <c r="P51" s="32">
        <f>+P33+P38+P40+P41+P42+P43+P44+P45+P46</f>
        <v>100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M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0" sqref="Q2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粟野町</v>
      </c>
      <c r="P1" s="34" t="str">
        <f>'財政指標'!$M$1</f>
        <v>粟野町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192</v>
      </c>
      <c r="P3" s="74" t="s">
        <v>193</v>
      </c>
      <c r="Q3" s="74" t="s">
        <v>196</v>
      </c>
    </row>
    <row r="4" spans="1:17" ht="18" customHeight="1">
      <c r="A4" s="19" t="s">
        <v>67</v>
      </c>
      <c r="B4" s="19"/>
      <c r="C4" s="15"/>
      <c r="D4" s="15">
        <v>1059284</v>
      </c>
      <c r="E4" s="15">
        <v>1110486</v>
      </c>
      <c r="F4" s="15">
        <v>1184291</v>
      </c>
      <c r="G4" s="15">
        <v>1220938</v>
      </c>
      <c r="H4" s="15">
        <v>1218445</v>
      </c>
      <c r="I4" s="15">
        <v>1273462</v>
      </c>
      <c r="J4" s="17">
        <v>1315430</v>
      </c>
      <c r="K4" s="16">
        <v>1340057</v>
      </c>
      <c r="L4" s="19">
        <v>1328376</v>
      </c>
      <c r="M4" s="19">
        <v>1286611</v>
      </c>
      <c r="N4" s="19">
        <v>1309147</v>
      </c>
      <c r="O4" s="19">
        <v>1309849</v>
      </c>
      <c r="P4" s="19">
        <v>1249450</v>
      </c>
      <c r="Q4" s="19">
        <v>1241127</v>
      </c>
    </row>
    <row r="5" spans="1:17" ht="18" customHeight="1">
      <c r="A5" s="19" t="s">
        <v>68</v>
      </c>
      <c r="B5" s="19"/>
      <c r="C5" s="15"/>
      <c r="D5" s="15">
        <v>737812</v>
      </c>
      <c r="E5" s="15">
        <v>767966</v>
      </c>
      <c r="F5" s="15">
        <v>819584</v>
      </c>
      <c r="G5" s="15">
        <v>843358</v>
      </c>
      <c r="H5" s="15">
        <v>846576</v>
      </c>
      <c r="I5" s="15">
        <v>878142</v>
      </c>
      <c r="J5" s="17">
        <v>914290</v>
      </c>
      <c r="K5" s="16">
        <v>935282</v>
      </c>
      <c r="L5" s="19">
        <v>921802</v>
      </c>
      <c r="M5" s="19">
        <v>887949</v>
      </c>
      <c r="N5" s="19">
        <v>898636</v>
      </c>
      <c r="O5" s="19">
        <v>883762</v>
      </c>
      <c r="P5" s="19">
        <v>830340</v>
      </c>
      <c r="Q5" s="19">
        <v>818351</v>
      </c>
    </row>
    <row r="6" spans="1:17" ht="18" customHeight="1">
      <c r="A6" s="19" t="s">
        <v>69</v>
      </c>
      <c r="B6" s="19"/>
      <c r="C6" s="15"/>
      <c r="D6" s="15">
        <v>27555</v>
      </c>
      <c r="E6" s="15">
        <v>34495</v>
      </c>
      <c r="F6" s="15">
        <v>185901</v>
      </c>
      <c r="G6" s="15">
        <v>197423</v>
      </c>
      <c r="H6" s="15">
        <v>214588</v>
      </c>
      <c r="I6" s="15">
        <v>268560</v>
      </c>
      <c r="J6" s="17">
        <v>298154</v>
      </c>
      <c r="K6" s="20">
        <v>325896</v>
      </c>
      <c r="L6" s="19">
        <v>330498</v>
      </c>
      <c r="M6" s="19">
        <v>125812</v>
      </c>
      <c r="N6" s="19">
        <v>144992</v>
      </c>
      <c r="O6" s="19">
        <v>151933</v>
      </c>
      <c r="P6" s="19">
        <v>231110</v>
      </c>
      <c r="Q6" s="19">
        <v>247493</v>
      </c>
    </row>
    <row r="7" spans="1:17" ht="18" customHeight="1">
      <c r="A7" s="19" t="s">
        <v>70</v>
      </c>
      <c r="B7" s="19"/>
      <c r="C7" s="15"/>
      <c r="D7" s="15">
        <v>366147</v>
      </c>
      <c r="E7" s="15">
        <v>383548</v>
      </c>
      <c r="F7" s="15">
        <v>384141</v>
      </c>
      <c r="G7" s="15">
        <v>384734</v>
      </c>
      <c r="H7" s="15">
        <v>384233</v>
      </c>
      <c r="I7" s="15">
        <v>422998</v>
      </c>
      <c r="J7" s="17">
        <v>440305</v>
      </c>
      <c r="K7" s="16">
        <v>528968</v>
      </c>
      <c r="L7" s="19">
        <v>578895</v>
      </c>
      <c r="M7" s="19">
        <v>622023</v>
      </c>
      <c r="N7" s="19">
        <v>637953</v>
      </c>
      <c r="O7" s="19">
        <v>656732</v>
      </c>
      <c r="P7" s="19">
        <v>620926</v>
      </c>
      <c r="Q7" s="19">
        <v>607903</v>
      </c>
    </row>
    <row r="8" spans="1:17" ht="18" customHeight="1">
      <c r="A8" s="19" t="s">
        <v>71</v>
      </c>
      <c r="B8" s="19"/>
      <c r="C8" s="15"/>
      <c r="D8" s="15">
        <v>366147</v>
      </c>
      <c r="E8" s="15">
        <v>383548</v>
      </c>
      <c r="F8" s="15">
        <v>384141</v>
      </c>
      <c r="G8" s="15">
        <v>384734</v>
      </c>
      <c r="H8" s="15">
        <v>382879</v>
      </c>
      <c r="I8" s="15">
        <v>422998</v>
      </c>
      <c r="J8" s="17">
        <v>440275</v>
      </c>
      <c r="K8" s="16">
        <v>528907</v>
      </c>
      <c r="L8" s="19">
        <v>578895</v>
      </c>
      <c r="M8" s="19">
        <v>622023</v>
      </c>
      <c r="N8" s="19">
        <v>637953</v>
      </c>
      <c r="O8" s="19">
        <v>656731</v>
      </c>
      <c r="P8" s="19">
        <v>620926</v>
      </c>
      <c r="Q8" s="19">
        <v>607903</v>
      </c>
    </row>
    <row r="9" spans="1:17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1354</v>
      </c>
      <c r="I9" s="15">
        <v>0</v>
      </c>
      <c r="J9" s="17">
        <v>30</v>
      </c>
      <c r="K9" s="16">
        <v>61</v>
      </c>
      <c r="L9" s="19">
        <v>0</v>
      </c>
      <c r="M9" s="19">
        <v>0</v>
      </c>
      <c r="N9" s="19">
        <v>0</v>
      </c>
      <c r="O9" s="19">
        <v>1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621926</v>
      </c>
      <c r="E10" s="15">
        <v>677147</v>
      </c>
      <c r="F10" s="15">
        <v>685995</v>
      </c>
      <c r="G10" s="15">
        <v>706849</v>
      </c>
      <c r="H10" s="15">
        <v>748872</v>
      </c>
      <c r="I10" s="15">
        <v>825074</v>
      </c>
      <c r="J10" s="17">
        <v>803385</v>
      </c>
      <c r="K10" s="16">
        <v>787567</v>
      </c>
      <c r="L10" s="19">
        <v>795016</v>
      </c>
      <c r="M10" s="19">
        <v>907408</v>
      </c>
      <c r="N10" s="19">
        <v>874301</v>
      </c>
      <c r="O10" s="19">
        <v>1105994</v>
      </c>
      <c r="P10" s="19">
        <v>920307</v>
      </c>
      <c r="Q10" s="19">
        <v>912402</v>
      </c>
    </row>
    <row r="11" spans="1:17" ht="18" customHeight="1">
      <c r="A11" s="19" t="s">
        <v>74</v>
      </c>
      <c r="B11" s="19"/>
      <c r="C11" s="15"/>
      <c r="D11" s="15">
        <v>43239</v>
      </c>
      <c r="E11" s="15">
        <v>61495</v>
      </c>
      <c r="F11" s="15">
        <v>47405</v>
      </c>
      <c r="G11" s="15">
        <v>67027</v>
      </c>
      <c r="H11" s="15">
        <v>65468</v>
      </c>
      <c r="I11" s="15">
        <v>98224</v>
      </c>
      <c r="J11" s="17">
        <v>67168</v>
      </c>
      <c r="K11" s="17">
        <v>66568</v>
      </c>
      <c r="L11" s="19">
        <v>68317</v>
      </c>
      <c r="M11" s="19">
        <v>79323</v>
      </c>
      <c r="N11" s="19">
        <v>51122</v>
      </c>
      <c r="O11" s="19">
        <v>38113</v>
      </c>
      <c r="P11" s="19">
        <v>36691</v>
      </c>
      <c r="Q11" s="19">
        <v>33590</v>
      </c>
    </row>
    <row r="12" spans="1:17" ht="18" customHeight="1">
      <c r="A12" s="19" t="s">
        <v>75</v>
      </c>
      <c r="B12" s="19"/>
      <c r="C12" s="15"/>
      <c r="D12" s="15">
        <v>326226</v>
      </c>
      <c r="E12" s="15">
        <v>311321</v>
      </c>
      <c r="F12" s="15">
        <v>342603</v>
      </c>
      <c r="G12" s="15">
        <v>351989</v>
      </c>
      <c r="H12" s="15">
        <v>349120</v>
      </c>
      <c r="I12" s="15">
        <v>382898</v>
      </c>
      <c r="J12" s="17">
        <v>389413</v>
      </c>
      <c r="K12" s="17">
        <v>422552</v>
      </c>
      <c r="L12" s="19">
        <v>505024</v>
      </c>
      <c r="M12" s="19">
        <v>440361</v>
      </c>
      <c r="N12" s="19">
        <v>445320</v>
      </c>
      <c r="O12" s="19">
        <v>449907</v>
      </c>
      <c r="P12" s="19">
        <v>448117</v>
      </c>
      <c r="Q12" s="19">
        <v>470808</v>
      </c>
    </row>
    <row r="13" spans="1:17" ht="18" customHeight="1">
      <c r="A13" s="19" t="s">
        <v>76</v>
      </c>
      <c r="B13" s="19"/>
      <c r="C13" s="15"/>
      <c r="D13" s="15">
        <v>163004</v>
      </c>
      <c r="E13" s="15">
        <v>142047</v>
      </c>
      <c r="F13" s="15">
        <v>161724</v>
      </c>
      <c r="G13" s="15">
        <v>171685</v>
      </c>
      <c r="H13" s="15">
        <v>163053</v>
      </c>
      <c r="I13" s="15">
        <v>166548</v>
      </c>
      <c r="J13" s="17">
        <v>169969</v>
      </c>
      <c r="K13" s="17">
        <v>168399</v>
      </c>
      <c r="L13" s="19">
        <v>190485</v>
      </c>
      <c r="M13" s="19">
        <v>169170</v>
      </c>
      <c r="N13" s="19">
        <v>179252</v>
      </c>
      <c r="O13" s="19">
        <v>184275</v>
      </c>
      <c r="P13" s="19">
        <v>177880</v>
      </c>
      <c r="Q13" s="19">
        <v>167169</v>
      </c>
    </row>
    <row r="14" spans="1:17" ht="18" customHeight="1">
      <c r="A14" s="19" t="s">
        <v>77</v>
      </c>
      <c r="B14" s="19"/>
      <c r="C14" s="15"/>
      <c r="D14" s="15">
        <v>145276</v>
      </c>
      <c r="E14" s="15">
        <v>224803</v>
      </c>
      <c r="F14" s="15">
        <v>161484</v>
      </c>
      <c r="G14" s="15">
        <v>348021</v>
      </c>
      <c r="H14" s="15">
        <v>234168</v>
      </c>
      <c r="I14" s="15">
        <v>285511</v>
      </c>
      <c r="J14" s="17">
        <v>349679</v>
      </c>
      <c r="K14" s="17">
        <v>308537</v>
      </c>
      <c r="L14" s="19">
        <v>346390</v>
      </c>
      <c r="M14" s="19">
        <v>339279</v>
      </c>
      <c r="N14" s="19">
        <v>411916</v>
      </c>
      <c r="O14" s="19">
        <v>374355</v>
      </c>
      <c r="P14" s="19">
        <v>392689</v>
      </c>
      <c r="Q14" s="19">
        <v>398969</v>
      </c>
    </row>
    <row r="15" spans="1:17" ht="18" customHeight="1">
      <c r="A15" s="19" t="s">
        <v>78</v>
      </c>
      <c r="B15" s="19"/>
      <c r="C15" s="15"/>
      <c r="D15" s="15">
        <v>499745</v>
      </c>
      <c r="E15" s="15">
        <v>610912</v>
      </c>
      <c r="F15" s="15">
        <v>447241</v>
      </c>
      <c r="G15" s="15">
        <v>158927</v>
      </c>
      <c r="H15" s="15">
        <v>405734</v>
      </c>
      <c r="I15" s="15">
        <v>297426</v>
      </c>
      <c r="J15" s="17">
        <v>247483</v>
      </c>
      <c r="K15" s="16">
        <v>178911</v>
      </c>
      <c r="L15" s="19">
        <v>213660</v>
      </c>
      <c r="M15" s="19">
        <v>212105</v>
      </c>
      <c r="N15" s="19">
        <v>75526</v>
      </c>
      <c r="O15" s="19">
        <v>151205</v>
      </c>
      <c r="P15" s="19">
        <v>216572</v>
      </c>
      <c r="Q15" s="19">
        <v>90088</v>
      </c>
    </row>
    <row r="16" spans="1:17" ht="18" customHeight="1">
      <c r="A16" s="19" t="s">
        <v>79</v>
      </c>
      <c r="B16" s="19"/>
      <c r="C16" s="15"/>
      <c r="D16" s="15">
        <v>2742</v>
      </c>
      <c r="E16" s="15">
        <v>12177</v>
      </c>
      <c r="F16" s="15">
        <v>6691</v>
      </c>
      <c r="G16" s="15">
        <v>8598</v>
      </c>
      <c r="H16" s="15">
        <v>9558</v>
      </c>
      <c r="I16" s="15">
        <v>11879</v>
      </c>
      <c r="J16" s="17">
        <v>6744</v>
      </c>
      <c r="K16" s="16">
        <v>4644</v>
      </c>
      <c r="L16" s="19">
        <v>4932</v>
      </c>
      <c r="M16" s="19">
        <v>4716</v>
      </c>
      <c r="N16" s="19">
        <v>4332</v>
      </c>
      <c r="O16" s="19">
        <v>33364</v>
      </c>
      <c r="P16" s="19">
        <v>35260</v>
      </c>
      <c r="Q16" s="19">
        <v>62940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</row>
    <row r="18" spans="1:17" ht="18" customHeight="1">
      <c r="A18" s="19" t="s">
        <v>184</v>
      </c>
      <c r="B18" s="19"/>
      <c r="C18" s="15"/>
      <c r="D18" s="15">
        <v>1010018</v>
      </c>
      <c r="E18" s="15">
        <v>1031537</v>
      </c>
      <c r="F18" s="15">
        <v>1142588</v>
      </c>
      <c r="G18" s="15">
        <v>1369653</v>
      </c>
      <c r="H18" s="15">
        <v>2759064</v>
      </c>
      <c r="I18" s="15">
        <v>1272817</v>
      </c>
      <c r="J18" s="17">
        <v>1249257</v>
      </c>
      <c r="K18" s="16">
        <v>1792674</v>
      </c>
      <c r="L18" s="19">
        <v>1497548</v>
      </c>
      <c r="M18" s="19">
        <v>1070257</v>
      </c>
      <c r="N18" s="19">
        <v>1383911</v>
      </c>
      <c r="O18" s="19">
        <v>2456165</v>
      </c>
      <c r="P18" s="19">
        <v>408989</v>
      </c>
      <c r="Q18" s="19">
        <v>398256</v>
      </c>
    </row>
    <row r="19" spans="1:17" ht="18" customHeight="1">
      <c r="A19" s="19" t="s">
        <v>81</v>
      </c>
      <c r="B19" s="19"/>
      <c r="C19" s="15"/>
      <c r="D19" s="15">
        <v>237637</v>
      </c>
      <c r="E19" s="15">
        <v>348266</v>
      </c>
      <c r="F19" s="15">
        <v>312026</v>
      </c>
      <c r="G19" s="15">
        <v>402782</v>
      </c>
      <c r="H19" s="15">
        <v>684195</v>
      </c>
      <c r="I19" s="15">
        <v>104036</v>
      </c>
      <c r="J19" s="17">
        <v>89188</v>
      </c>
      <c r="K19" s="16">
        <v>353455</v>
      </c>
      <c r="L19" s="19">
        <v>452177</v>
      </c>
      <c r="M19" s="19">
        <v>143772</v>
      </c>
      <c r="N19" s="19">
        <v>697269</v>
      </c>
      <c r="O19" s="19">
        <v>887445</v>
      </c>
      <c r="P19" s="19">
        <v>88301</v>
      </c>
      <c r="Q19" s="19">
        <v>23520</v>
      </c>
    </row>
    <row r="20" spans="1:17" ht="18" customHeight="1">
      <c r="A20" s="19" t="s">
        <v>82</v>
      </c>
      <c r="B20" s="19"/>
      <c r="C20" s="15"/>
      <c r="D20" s="15">
        <v>744314</v>
      </c>
      <c r="E20" s="15">
        <v>659848</v>
      </c>
      <c r="F20" s="15">
        <v>773337</v>
      </c>
      <c r="G20" s="15">
        <v>921211</v>
      </c>
      <c r="H20" s="15">
        <v>2027568</v>
      </c>
      <c r="I20" s="15">
        <v>1124338</v>
      </c>
      <c r="J20" s="17">
        <v>1105534</v>
      </c>
      <c r="K20" s="16">
        <v>1351907</v>
      </c>
      <c r="L20" s="19">
        <v>950880</v>
      </c>
      <c r="M20" s="19">
        <v>850287</v>
      </c>
      <c r="N20" s="19">
        <v>596312</v>
      </c>
      <c r="O20" s="19">
        <v>1478207</v>
      </c>
      <c r="P20" s="19">
        <v>261486</v>
      </c>
      <c r="Q20" s="19">
        <v>315236</v>
      </c>
    </row>
    <row r="21" spans="1:17" ht="18" customHeight="1">
      <c r="A21" s="19" t="s">
        <v>185</v>
      </c>
      <c r="B21" s="19"/>
      <c r="C21" s="15"/>
      <c r="D21" s="15">
        <v>149688</v>
      </c>
      <c r="E21" s="15">
        <v>18777</v>
      </c>
      <c r="F21" s="15">
        <v>0</v>
      </c>
      <c r="G21" s="15">
        <v>0</v>
      </c>
      <c r="H21" s="15">
        <v>0</v>
      </c>
      <c r="I21" s="15">
        <v>0</v>
      </c>
      <c r="J21" s="17">
        <v>4102</v>
      </c>
      <c r="K21" s="16">
        <v>41581</v>
      </c>
      <c r="L21" s="19">
        <v>25418</v>
      </c>
      <c r="M21" s="19">
        <v>0</v>
      </c>
      <c r="N21" s="19">
        <v>16254</v>
      </c>
      <c r="O21" s="19">
        <v>45537</v>
      </c>
      <c r="P21" s="19">
        <v>0</v>
      </c>
      <c r="Q21" s="19">
        <v>1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4251846</v>
      </c>
      <c r="E23" s="15">
        <f t="shared" si="0"/>
        <v>4476698</v>
      </c>
      <c r="F23" s="15">
        <f t="shared" si="0"/>
        <v>4588340</v>
      </c>
      <c r="G23" s="15">
        <f t="shared" si="0"/>
        <v>4814159</v>
      </c>
      <c r="H23" s="15">
        <f aca="true" t="shared" si="1" ref="H23:Q23">SUM(H4:H22)-H5-H8-H9-H13-H19-H20</f>
        <v>6389250</v>
      </c>
      <c r="I23" s="15">
        <f t="shared" si="1"/>
        <v>5138849</v>
      </c>
      <c r="J23" s="17">
        <f t="shared" si="1"/>
        <v>5171120</v>
      </c>
      <c r="K23" s="16">
        <f t="shared" si="1"/>
        <v>5797955</v>
      </c>
      <c r="L23" s="21">
        <f t="shared" si="1"/>
        <v>5694074</v>
      </c>
      <c r="M23" s="21">
        <f t="shared" si="1"/>
        <v>5087895</v>
      </c>
      <c r="N23" s="21">
        <f t="shared" si="1"/>
        <v>5354774</v>
      </c>
      <c r="O23" s="21">
        <f t="shared" si="1"/>
        <v>6773154</v>
      </c>
      <c r="P23" s="21">
        <f t="shared" si="1"/>
        <v>4560111</v>
      </c>
      <c r="Q23" s="21">
        <f t="shared" si="1"/>
        <v>4463579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1452986</v>
      </c>
      <c r="E24" s="15">
        <f t="shared" si="2"/>
        <v>1528529</v>
      </c>
      <c r="F24" s="15">
        <f t="shared" si="2"/>
        <v>1754333</v>
      </c>
      <c r="G24" s="15">
        <f t="shared" si="2"/>
        <v>1803095</v>
      </c>
      <c r="H24" s="15">
        <f aca="true" t="shared" si="3" ref="H24:M24">SUM(H4:H7)-H5</f>
        <v>1817266</v>
      </c>
      <c r="I24" s="15">
        <f t="shared" si="3"/>
        <v>1965020</v>
      </c>
      <c r="J24" s="17">
        <f t="shared" si="3"/>
        <v>2053889</v>
      </c>
      <c r="K24" s="16">
        <f t="shared" si="3"/>
        <v>2194921</v>
      </c>
      <c r="L24" s="21">
        <f t="shared" si="3"/>
        <v>2237769</v>
      </c>
      <c r="M24" s="21">
        <f t="shared" si="3"/>
        <v>2034446</v>
      </c>
      <c r="N24" s="21">
        <f>SUM(N4:N7)-N5</f>
        <v>2092092</v>
      </c>
      <c r="O24" s="21">
        <f>SUM(O4:O7)-O5</f>
        <v>2118514</v>
      </c>
      <c r="P24" s="21">
        <f>SUM(P4:P7)-P5</f>
        <v>2101486</v>
      </c>
      <c r="Q24" s="21">
        <f>SUM(Q4:Q7)-Q5</f>
        <v>2096523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1159706</v>
      </c>
      <c r="E25" s="15">
        <f t="shared" si="4"/>
        <v>1050314</v>
      </c>
      <c r="F25" s="15">
        <f t="shared" si="4"/>
        <v>1142588</v>
      </c>
      <c r="G25" s="15">
        <f t="shared" si="4"/>
        <v>1369653</v>
      </c>
      <c r="H25" s="15">
        <f aca="true" t="shared" si="5" ref="H25:M25">+H18+H21+H22</f>
        <v>2759064</v>
      </c>
      <c r="I25" s="15">
        <f t="shared" si="5"/>
        <v>1272817</v>
      </c>
      <c r="J25" s="17">
        <f t="shared" si="5"/>
        <v>1253359</v>
      </c>
      <c r="K25" s="16">
        <f t="shared" si="5"/>
        <v>1834255</v>
      </c>
      <c r="L25" s="21">
        <f t="shared" si="5"/>
        <v>1522966</v>
      </c>
      <c r="M25" s="21">
        <f t="shared" si="5"/>
        <v>1070257</v>
      </c>
      <c r="N25" s="21">
        <f>+N18+N21+N22</f>
        <v>1400165</v>
      </c>
      <c r="O25" s="21">
        <f>+O18+O21+O22</f>
        <v>2501702</v>
      </c>
      <c r="P25" s="21">
        <f>+P18+P21+P22</f>
        <v>408989</v>
      </c>
      <c r="Q25" s="21">
        <f>+Q18+Q21+Q22</f>
        <v>398258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粟野町</v>
      </c>
      <c r="Q30" s="34" t="str">
        <f>'財政指標'!$M$1</f>
        <v>粟野町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191</v>
      </c>
      <c r="O32" s="2" t="s">
        <v>192</v>
      </c>
      <c r="P32" s="74" t="s">
        <v>193</v>
      </c>
      <c r="Q32" s="74" t="s">
        <v>196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24.91350815622203</v>
      </c>
      <c r="E33" s="35">
        <f t="shared" si="6"/>
        <v>24.80591721844985</v>
      </c>
      <c r="F33" s="35">
        <f t="shared" si="6"/>
        <v>25.81088149526844</v>
      </c>
      <c r="G33" s="35">
        <f t="shared" si="6"/>
        <v>25.36139749434948</v>
      </c>
      <c r="H33" s="35">
        <f t="shared" si="6"/>
        <v>19.07023516062136</v>
      </c>
      <c r="I33" s="35">
        <f t="shared" si="6"/>
        <v>24.781074516881116</v>
      </c>
      <c r="J33" s="35">
        <f t="shared" si="6"/>
        <v>25.438009560791475</v>
      </c>
      <c r="K33" s="35">
        <f t="shared" si="6"/>
        <v>23.112580211471116</v>
      </c>
      <c r="L33" s="35">
        <f t="shared" si="6"/>
        <v>23.329096179642203</v>
      </c>
      <c r="M33" s="35">
        <f aca="true" t="shared" si="7" ref="M33:N51">M4/M$23*100</f>
        <v>25.28768773726659</v>
      </c>
      <c r="N33" s="35">
        <f t="shared" si="7"/>
        <v>24.448221344168775</v>
      </c>
      <c r="O33" s="35">
        <f aca="true" t="shared" si="8" ref="O33:P51">O4/O$23*100</f>
        <v>19.338833872668477</v>
      </c>
      <c r="P33" s="35">
        <f t="shared" si="8"/>
        <v>27.399552335458498</v>
      </c>
      <c r="Q33" s="35">
        <f aca="true" t="shared" si="9" ref="Q33:Q51">Q4/Q$23*100</f>
        <v>27.805646545070672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17.35274513705341</v>
      </c>
      <c r="E34" s="35">
        <f t="shared" si="10"/>
        <v>17.154742178275146</v>
      </c>
      <c r="F34" s="35">
        <f t="shared" si="10"/>
        <v>17.862320577812454</v>
      </c>
      <c r="G34" s="35">
        <f t="shared" si="10"/>
        <v>17.51828304798408</v>
      </c>
      <c r="H34" s="35">
        <f t="shared" si="10"/>
        <v>13.250005869233478</v>
      </c>
      <c r="I34" s="35">
        <f t="shared" si="10"/>
        <v>17.088301290814346</v>
      </c>
      <c r="J34" s="35">
        <f t="shared" si="10"/>
        <v>17.680695864725628</v>
      </c>
      <c r="K34" s="35">
        <f t="shared" si="10"/>
        <v>16.13123937664228</v>
      </c>
      <c r="L34" s="35">
        <f t="shared" si="10"/>
        <v>16.18879557940413</v>
      </c>
      <c r="M34" s="35">
        <f t="shared" si="7"/>
        <v>17.45218798737002</v>
      </c>
      <c r="N34" s="35">
        <f t="shared" si="7"/>
        <v>16.781959425365102</v>
      </c>
      <c r="O34" s="35">
        <f t="shared" si="8"/>
        <v>13.048012786952725</v>
      </c>
      <c r="P34" s="35">
        <f t="shared" si="8"/>
        <v>18.208767286585786</v>
      </c>
      <c r="Q34" s="35">
        <f t="shared" si="9"/>
        <v>18.333964739954194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0.6480714494363154</v>
      </c>
      <c r="E35" s="35">
        <f t="shared" si="10"/>
        <v>0.7705456119666773</v>
      </c>
      <c r="F35" s="35">
        <f t="shared" si="10"/>
        <v>4.051596002039953</v>
      </c>
      <c r="G35" s="35">
        <f t="shared" si="10"/>
        <v>4.100882417884411</v>
      </c>
      <c r="H35" s="35">
        <f t="shared" si="10"/>
        <v>3.3585788629338342</v>
      </c>
      <c r="I35" s="35">
        <f t="shared" si="10"/>
        <v>5.226072998058514</v>
      </c>
      <c r="J35" s="35">
        <f t="shared" si="10"/>
        <v>5.765752873652129</v>
      </c>
      <c r="K35" s="35">
        <f t="shared" si="10"/>
        <v>5.620878395917181</v>
      </c>
      <c r="L35" s="35">
        <f t="shared" si="10"/>
        <v>5.804244904439247</v>
      </c>
      <c r="M35" s="35">
        <f t="shared" si="7"/>
        <v>2.4727711558512904</v>
      </c>
      <c r="N35" s="35">
        <f t="shared" si="7"/>
        <v>2.7077146486481034</v>
      </c>
      <c r="O35" s="35">
        <f t="shared" si="8"/>
        <v>2.243164705837192</v>
      </c>
      <c r="P35" s="35">
        <f t="shared" si="8"/>
        <v>5.068078386688394</v>
      </c>
      <c r="Q35" s="35">
        <f t="shared" si="9"/>
        <v>5.544720951505507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8.61148310639661</v>
      </c>
      <c r="E36" s="35">
        <f t="shared" si="10"/>
        <v>8.567654105771709</v>
      </c>
      <c r="F36" s="35">
        <f t="shared" si="10"/>
        <v>8.372112790246582</v>
      </c>
      <c r="G36" s="35">
        <f t="shared" si="10"/>
        <v>7.991717764203467</v>
      </c>
      <c r="H36" s="35">
        <f t="shared" si="10"/>
        <v>6.01374183198341</v>
      </c>
      <c r="I36" s="35">
        <f t="shared" si="10"/>
        <v>8.23137632571029</v>
      </c>
      <c r="J36" s="35">
        <f t="shared" si="10"/>
        <v>8.514693141911229</v>
      </c>
      <c r="K36" s="35">
        <f t="shared" si="10"/>
        <v>9.12335470006235</v>
      </c>
      <c r="L36" s="35">
        <f t="shared" si="10"/>
        <v>10.166622351588686</v>
      </c>
      <c r="M36" s="35">
        <f t="shared" si="7"/>
        <v>12.225547107399032</v>
      </c>
      <c r="N36" s="35">
        <f t="shared" si="7"/>
        <v>11.913724089942917</v>
      </c>
      <c r="O36" s="35">
        <f t="shared" si="8"/>
        <v>9.696103174385227</v>
      </c>
      <c r="P36" s="35">
        <f t="shared" si="8"/>
        <v>13.616466792146067</v>
      </c>
      <c r="Q36" s="35">
        <f t="shared" si="9"/>
        <v>13.61918317117273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8.61148310639661</v>
      </c>
      <c r="E37" s="35">
        <f t="shared" si="10"/>
        <v>8.567654105771709</v>
      </c>
      <c r="F37" s="35">
        <f t="shared" si="10"/>
        <v>8.372112790246582</v>
      </c>
      <c r="G37" s="35">
        <f t="shared" si="10"/>
        <v>7.991717764203467</v>
      </c>
      <c r="H37" s="35">
        <f t="shared" si="10"/>
        <v>5.992549986305122</v>
      </c>
      <c r="I37" s="35">
        <f t="shared" si="10"/>
        <v>8.23137632571029</v>
      </c>
      <c r="J37" s="35">
        <f t="shared" si="10"/>
        <v>8.514112996797598</v>
      </c>
      <c r="K37" s="35">
        <f t="shared" si="10"/>
        <v>9.122302604970201</v>
      </c>
      <c r="L37" s="35">
        <f t="shared" si="10"/>
        <v>10.166622351588686</v>
      </c>
      <c r="M37" s="35">
        <f t="shared" si="7"/>
        <v>12.225547107399032</v>
      </c>
      <c r="N37" s="35">
        <f t="shared" si="7"/>
        <v>11.913724089942917</v>
      </c>
      <c r="O37" s="35">
        <f t="shared" si="8"/>
        <v>9.696088410214799</v>
      </c>
      <c r="P37" s="35">
        <f t="shared" si="8"/>
        <v>13.616466792146067</v>
      </c>
      <c r="Q37" s="35">
        <f t="shared" si="9"/>
        <v>13.61918317117273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0.02119184567828775</v>
      </c>
      <c r="I38" s="35">
        <f t="shared" si="10"/>
        <v>0</v>
      </c>
      <c r="J38" s="35">
        <f t="shared" si="10"/>
        <v>0.0005801451136310896</v>
      </c>
      <c r="K38" s="35">
        <f t="shared" si="10"/>
        <v>0.0010520950921488698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1.4764170429315501E-05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14.627199574020318</v>
      </c>
      <c r="E39" s="35">
        <f t="shared" si="10"/>
        <v>15.126037092517745</v>
      </c>
      <c r="F39" s="35">
        <f t="shared" si="10"/>
        <v>14.950831891272227</v>
      </c>
      <c r="G39" s="35">
        <f t="shared" si="10"/>
        <v>14.682709898032034</v>
      </c>
      <c r="H39" s="35">
        <f t="shared" si="10"/>
        <v>11.720812301913371</v>
      </c>
      <c r="I39" s="35">
        <f t="shared" si="10"/>
        <v>16.055618680369864</v>
      </c>
      <c r="J39" s="35">
        <f t="shared" si="10"/>
        <v>15.535996070483762</v>
      </c>
      <c r="K39" s="35">
        <f t="shared" si="10"/>
        <v>13.58353074489195</v>
      </c>
      <c r="L39" s="35">
        <f t="shared" si="10"/>
        <v>13.962164875272082</v>
      </c>
      <c r="M39" s="35">
        <f t="shared" si="7"/>
        <v>17.834644779422533</v>
      </c>
      <c r="N39" s="35">
        <f t="shared" si="7"/>
        <v>16.327505138405467</v>
      </c>
      <c r="O39" s="35">
        <f t="shared" si="8"/>
        <v>16.329083909800367</v>
      </c>
      <c r="P39" s="35">
        <f t="shared" si="8"/>
        <v>20.181679788057792</v>
      </c>
      <c r="Q39" s="35">
        <f t="shared" si="9"/>
        <v>20.441040698506736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1.0169465215814495</v>
      </c>
      <c r="E40" s="35">
        <f t="shared" si="10"/>
        <v>1.3736687174341444</v>
      </c>
      <c r="F40" s="35">
        <f t="shared" si="10"/>
        <v>1.0331623201419249</v>
      </c>
      <c r="G40" s="35">
        <f t="shared" si="10"/>
        <v>1.3922888712234058</v>
      </c>
      <c r="H40" s="35">
        <f t="shared" si="10"/>
        <v>1.0246586062526901</v>
      </c>
      <c r="I40" s="35">
        <f t="shared" si="10"/>
        <v>1.911400782548777</v>
      </c>
      <c r="J40" s="35">
        <f t="shared" si="10"/>
        <v>1.2989062330791008</v>
      </c>
      <c r="K40" s="35">
        <f t="shared" si="10"/>
        <v>1.1481289523633764</v>
      </c>
      <c r="L40" s="35">
        <f t="shared" si="10"/>
        <v>1.1997912215401485</v>
      </c>
      <c r="M40" s="35">
        <f t="shared" si="7"/>
        <v>1.5590534002765386</v>
      </c>
      <c r="N40" s="35">
        <f t="shared" si="7"/>
        <v>0.9546994887179179</v>
      </c>
      <c r="O40" s="35">
        <f t="shared" si="8"/>
        <v>0.5627068275725017</v>
      </c>
      <c r="P40" s="35">
        <f t="shared" si="8"/>
        <v>0.8046076071393876</v>
      </c>
      <c r="Q40" s="35">
        <f t="shared" si="9"/>
        <v>0.7525351293211121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7.672573277583431</v>
      </c>
      <c r="E41" s="35">
        <f t="shared" si="10"/>
        <v>6.954255122860645</v>
      </c>
      <c r="F41" s="35">
        <f t="shared" si="10"/>
        <v>7.466818064921083</v>
      </c>
      <c r="G41" s="35">
        <f t="shared" si="10"/>
        <v>7.31153665676601</v>
      </c>
      <c r="H41" s="35">
        <f t="shared" si="10"/>
        <v>5.464178111671949</v>
      </c>
      <c r="I41" s="35">
        <f t="shared" si="10"/>
        <v>7.4510459443350054</v>
      </c>
      <c r="J41" s="35">
        <f t="shared" si="10"/>
        <v>7.53053497114745</v>
      </c>
      <c r="K41" s="35">
        <f t="shared" si="10"/>
        <v>7.287948940617856</v>
      </c>
      <c r="L41" s="35">
        <f t="shared" si="10"/>
        <v>8.869291126177847</v>
      </c>
      <c r="M41" s="35">
        <f t="shared" si="7"/>
        <v>8.65507248085898</v>
      </c>
      <c r="N41" s="35">
        <f t="shared" si="7"/>
        <v>8.316317364654418</v>
      </c>
      <c r="O41" s="35">
        <f t="shared" si="8"/>
        <v>6.642503625342049</v>
      </c>
      <c r="P41" s="35">
        <f t="shared" si="8"/>
        <v>9.826887985840695</v>
      </c>
      <c r="Q41" s="35">
        <f t="shared" si="9"/>
        <v>10.547768954016497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3.833723046413252</v>
      </c>
      <c r="E42" s="35">
        <f t="shared" si="10"/>
        <v>3.173030657864345</v>
      </c>
      <c r="F42" s="35">
        <f t="shared" si="10"/>
        <v>3.5246734112990756</v>
      </c>
      <c r="G42" s="35">
        <f t="shared" si="10"/>
        <v>3.5662511354527346</v>
      </c>
      <c r="H42" s="35">
        <f t="shared" si="10"/>
        <v>2.5519896701490787</v>
      </c>
      <c r="I42" s="35">
        <f t="shared" si="10"/>
        <v>3.2409592109050105</v>
      </c>
      <c r="J42" s="35">
        <f t="shared" si="10"/>
        <v>3.2868894939587556</v>
      </c>
      <c r="K42" s="35">
        <f t="shared" si="10"/>
        <v>2.9044551052914347</v>
      </c>
      <c r="L42" s="35">
        <f t="shared" si="10"/>
        <v>3.345320064333551</v>
      </c>
      <c r="M42" s="35">
        <f t="shared" si="7"/>
        <v>3.3249506917890406</v>
      </c>
      <c r="N42" s="35">
        <f t="shared" si="7"/>
        <v>3.347517560965225</v>
      </c>
      <c r="O42" s="35">
        <f t="shared" si="8"/>
        <v>2.7206675058621137</v>
      </c>
      <c r="P42" s="35">
        <f t="shared" si="8"/>
        <v>3.900782239730568</v>
      </c>
      <c r="Q42" s="35">
        <f t="shared" si="9"/>
        <v>3.7451784767335807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3.4167747373728963</v>
      </c>
      <c r="E43" s="35">
        <f t="shared" si="10"/>
        <v>5.021625314014928</v>
      </c>
      <c r="F43" s="35">
        <f t="shared" si="10"/>
        <v>3.519442761434419</v>
      </c>
      <c r="G43" s="35">
        <f t="shared" si="10"/>
        <v>7.229113122354288</v>
      </c>
      <c r="H43" s="35">
        <f t="shared" si="10"/>
        <v>3.665031106937434</v>
      </c>
      <c r="I43" s="35">
        <f t="shared" si="10"/>
        <v>5.555932855781518</v>
      </c>
      <c r="J43" s="35">
        <f t="shared" si="10"/>
        <v>6.762152106313526</v>
      </c>
      <c r="K43" s="35">
        <f t="shared" si="10"/>
        <v>5.321479728628456</v>
      </c>
      <c r="L43" s="35">
        <f t="shared" si="10"/>
        <v>6.083342085122181</v>
      </c>
      <c r="M43" s="35">
        <f t="shared" si="7"/>
        <v>6.668356953121085</v>
      </c>
      <c r="N43" s="35">
        <f t="shared" si="7"/>
        <v>7.692500187682991</v>
      </c>
      <c r="O43" s="35">
        <f t="shared" si="8"/>
        <v>5.527041021066404</v>
      </c>
      <c r="P43" s="35">
        <f t="shared" si="8"/>
        <v>8.611391257800523</v>
      </c>
      <c r="Q43" s="35">
        <f t="shared" si="9"/>
        <v>8.938320571899814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11.753600671331935</v>
      </c>
      <c r="E44" s="35">
        <f t="shared" si="10"/>
        <v>13.646486763234867</v>
      </c>
      <c r="F44" s="35">
        <f t="shared" si="10"/>
        <v>9.747337817162634</v>
      </c>
      <c r="G44" s="35">
        <f t="shared" si="10"/>
        <v>3.301241192906175</v>
      </c>
      <c r="H44" s="35">
        <f t="shared" si="10"/>
        <v>6.350260202684196</v>
      </c>
      <c r="I44" s="35">
        <f t="shared" si="10"/>
        <v>5.7877941149856715</v>
      </c>
      <c r="J44" s="35">
        <f t="shared" si="10"/>
        <v>4.785868438558765</v>
      </c>
      <c r="K44" s="35">
        <f t="shared" si="10"/>
        <v>3.0857604103515808</v>
      </c>
      <c r="L44" s="35">
        <f t="shared" si="10"/>
        <v>3.7523221510644222</v>
      </c>
      <c r="M44" s="35">
        <f t="shared" si="7"/>
        <v>4.168816376910294</v>
      </c>
      <c r="N44" s="35">
        <f t="shared" si="7"/>
        <v>1.4104423454659338</v>
      </c>
      <c r="O44" s="35">
        <f t="shared" si="8"/>
        <v>2.2324163897646505</v>
      </c>
      <c r="P44" s="35">
        <f t="shared" si="8"/>
        <v>4.749270357673311</v>
      </c>
      <c r="Q44" s="35">
        <f t="shared" si="9"/>
        <v>2.0182907034915254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0.0644896357958402</v>
      </c>
      <c r="E45" s="35">
        <f t="shared" si="10"/>
        <v>0.27200852056582775</v>
      </c>
      <c r="F45" s="35">
        <f t="shared" si="10"/>
        <v>0.1458261593517481</v>
      </c>
      <c r="G45" s="35">
        <f t="shared" si="10"/>
        <v>0.17859817259878621</v>
      </c>
      <c r="H45" s="35">
        <f t="shared" si="10"/>
        <v>0.14959502289001056</v>
      </c>
      <c r="I45" s="35">
        <f t="shared" si="10"/>
        <v>0.2311607132258605</v>
      </c>
      <c r="J45" s="35">
        <f t="shared" si="10"/>
        <v>0.13041662154426895</v>
      </c>
      <c r="K45" s="35">
        <f t="shared" si="10"/>
        <v>0.08009720668753034</v>
      </c>
      <c r="L45" s="35">
        <f t="shared" si="10"/>
        <v>0.08661636641884177</v>
      </c>
      <c r="M45" s="35">
        <f t="shared" si="7"/>
        <v>0.09269059208179414</v>
      </c>
      <c r="N45" s="35">
        <f t="shared" si="7"/>
        <v>0.08089977280086891</v>
      </c>
      <c r="O45" s="35">
        <f t="shared" si="8"/>
        <v>0.4925917822036823</v>
      </c>
      <c r="P45" s="35">
        <f t="shared" si="8"/>
        <v>0.773226792067123</v>
      </c>
      <c r="Q45" s="35">
        <f t="shared" si="9"/>
        <v>1.4100792211810298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2.240354657103638E-05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23.754811439548845</v>
      </c>
      <c r="E47" s="35">
        <f t="shared" si="10"/>
        <v>23.042362920170177</v>
      </c>
      <c r="F47" s="35">
        <f t="shared" si="10"/>
        <v>24.901990698160994</v>
      </c>
      <c r="G47" s="35">
        <f t="shared" si="10"/>
        <v>28.450514409681944</v>
      </c>
      <c r="H47" s="35">
        <f t="shared" si="10"/>
        <v>43.18290879211175</v>
      </c>
      <c r="I47" s="35">
        <f t="shared" si="10"/>
        <v>24.76852306810338</v>
      </c>
      <c r="J47" s="35">
        <f t="shared" si="10"/>
        <v>24.15834480731447</v>
      </c>
      <c r="K47" s="35">
        <f t="shared" si="10"/>
        <v>30.919074052834144</v>
      </c>
      <c r="L47" s="35">
        <f t="shared" si="10"/>
        <v>26.300114821128073</v>
      </c>
      <c r="M47" s="35">
        <f t="shared" si="7"/>
        <v>21.035359416811865</v>
      </c>
      <c r="N47" s="35">
        <f t="shared" si="7"/>
        <v>25.844433397189125</v>
      </c>
      <c r="O47" s="35">
        <f t="shared" si="8"/>
        <v>36.26323866251971</v>
      </c>
      <c r="P47" s="35">
        <f t="shared" si="8"/>
        <v>8.968838697128206</v>
      </c>
      <c r="Q47" s="35">
        <f t="shared" si="9"/>
        <v>8.922346843194665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5.58903121138442</v>
      </c>
      <c r="E48" s="35">
        <f t="shared" si="10"/>
        <v>7.779528572175296</v>
      </c>
      <c r="F48" s="35">
        <f t="shared" si="10"/>
        <v>6.800411477789353</v>
      </c>
      <c r="G48" s="35">
        <f t="shared" si="10"/>
        <v>8.366611904592267</v>
      </c>
      <c r="H48" s="35">
        <f t="shared" si="10"/>
        <v>10.708533865477168</v>
      </c>
      <c r="I48" s="35">
        <f t="shared" si="10"/>
        <v>2.024500038821923</v>
      </c>
      <c r="J48" s="35">
        <f t="shared" si="10"/>
        <v>1.7247327464843205</v>
      </c>
      <c r="K48" s="35">
        <f t="shared" si="10"/>
        <v>6.096201160581619</v>
      </c>
      <c r="L48" s="35">
        <f t="shared" si="10"/>
        <v>7.941185871486741</v>
      </c>
      <c r="M48" s="35">
        <f t="shared" si="7"/>
        <v>2.825765861913424</v>
      </c>
      <c r="N48" s="35">
        <f t="shared" si="7"/>
        <v>13.021445909762017</v>
      </c>
      <c r="O48" s="35">
        <f t="shared" si="8"/>
        <v>13.102389226643895</v>
      </c>
      <c r="P48" s="35">
        <f t="shared" si="8"/>
        <v>1.9363783030720085</v>
      </c>
      <c r="Q48" s="35">
        <f t="shared" si="9"/>
        <v>0.5269314153507757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17.50566695030817</v>
      </c>
      <c r="E49" s="35">
        <f t="shared" si="10"/>
        <v>14.739613885055459</v>
      </c>
      <c r="F49" s="35">
        <f t="shared" si="10"/>
        <v>16.8543961432675</v>
      </c>
      <c r="G49" s="35">
        <f t="shared" si="10"/>
        <v>19.135450241672533</v>
      </c>
      <c r="H49" s="35">
        <f t="shared" si="10"/>
        <v>31.73405329263998</v>
      </c>
      <c r="I49" s="35">
        <f t="shared" si="10"/>
        <v>21.879179559469446</v>
      </c>
      <c r="J49" s="35">
        <f t="shared" si="10"/>
        <v>21.3790049351011</v>
      </c>
      <c r="K49" s="35">
        <f t="shared" si="10"/>
        <v>23.316962618716428</v>
      </c>
      <c r="L49" s="35">
        <f t="shared" si="10"/>
        <v>16.69946684921903</v>
      </c>
      <c r="M49" s="35">
        <f t="shared" si="7"/>
        <v>16.711960447296967</v>
      </c>
      <c r="N49" s="35">
        <f t="shared" si="7"/>
        <v>11.13608156011813</v>
      </c>
      <c r="O49" s="35">
        <f t="shared" si="8"/>
        <v>21.824500077807176</v>
      </c>
      <c r="P49" s="35">
        <f t="shared" si="8"/>
        <v>5.73420252270175</v>
      </c>
      <c r="Q49" s="35">
        <f t="shared" si="9"/>
        <v>7.062404406867224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3.520541430710331</v>
      </c>
      <c r="E50" s="35">
        <f t="shared" si="10"/>
        <v>0.41943861301343094</v>
      </c>
      <c r="F50" s="35">
        <f t="shared" si="10"/>
        <v>0</v>
      </c>
      <c r="G50" s="35">
        <f t="shared" si="10"/>
        <v>0</v>
      </c>
      <c r="H50" s="35">
        <f t="shared" si="10"/>
        <v>0</v>
      </c>
      <c r="I50" s="35">
        <f t="shared" si="10"/>
        <v>0</v>
      </c>
      <c r="J50" s="35">
        <f t="shared" si="10"/>
        <v>0.07932517520382432</v>
      </c>
      <c r="K50" s="35">
        <f t="shared" si="10"/>
        <v>0.7171666561744615</v>
      </c>
      <c r="L50" s="35">
        <f t="shared" si="10"/>
        <v>0.44639391760626923</v>
      </c>
      <c r="M50" s="35">
        <f t="shared" si="7"/>
        <v>0</v>
      </c>
      <c r="N50" s="35">
        <f t="shared" si="7"/>
        <v>0.3035422223234818</v>
      </c>
      <c r="O50" s="35">
        <f t="shared" si="8"/>
        <v>0.67231602883974</v>
      </c>
      <c r="P50" s="35">
        <f t="shared" si="8"/>
        <v>0</v>
      </c>
      <c r="Q50" s="35">
        <f t="shared" si="9"/>
        <v>2.240354657103638E-05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2.240354657103638E-05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100</v>
      </c>
      <c r="E52" s="26">
        <f t="shared" si="11"/>
        <v>100</v>
      </c>
      <c r="F52" s="26">
        <f t="shared" si="11"/>
        <v>100.00000000000003</v>
      </c>
      <c r="G52" s="26">
        <f t="shared" si="11"/>
        <v>100.00000000000004</v>
      </c>
      <c r="H52" s="26">
        <f t="shared" si="11"/>
        <v>99.99999999999996</v>
      </c>
      <c r="I52" s="26">
        <f t="shared" si="11"/>
        <v>99.99999999999999</v>
      </c>
      <c r="J52" s="27">
        <f t="shared" si="11"/>
        <v>100</v>
      </c>
      <c r="K52" s="36">
        <f t="shared" si="11"/>
        <v>100.00000000000001</v>
      </c>
      <c r="L52" s="37">
        <f t="shared" si="11"/>
        <v>99.99999999999994</v>
      </c>
      <c r="M52" s="37">
        <f>SUM(M33:M51)-M34-M37-M38-M42-M48-M49</f>
        <v>100.00000000000003</v>
      </c>
      <c r="N52" s="37">
        <f>SUM(N33:N51)-N34-N37-N38-N42-N48-N49</f>
        <v>99.99999999999999</v>
      </c>
      <c r="O52" s="37">
        <f>SUM(O33:O51)-O34-O37-O38-O42-O48-O49</f>
        <v>100.00000000000003</v>
      </c>
      <c r="P52" s="37">
        <f>SUM(P33:P51)-P34-P37-P38-P42-P48-P49</f>
        <v>100</v>
      </c>
      <c r="Q52" s="37">
        <f>SUM(Q33:Q51)-Q34-Q37-Q38-Q42-Q48-Q49</f>
        <v>100.00000000000004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34.17306271205496</v>
      </c>
      <c r="E53" s="26">
        <f t="shared" si="12"/>
        <v>34.144116936188226</v>
      </c>
      <c r="F53" s="26">
        <f t="shared" si="12"/>
        <v>38.23459028755497</v>
      </c>
      <c r="G53" s="26">
        <f t="shared" si="12"/>
        <v>37.45399767643735</v>
      </c>
      <c r="H53" s="26">
        <f aca="true" t="shared" si="13" ref="H53:M53">SUM(H33:H36)-H34</f>
        <v>28.4425558555386</v>
      </c>
      <c r="I53" s="26">
        <f t="shared" si="13"/>
        <v>38.23852384064992</v>
      </c>
      <c r="J53" s="27">
        <f t="shared" si="13"/>
        <v>39.71845557635484</v>
      </c>
      <c r="K53" s="36">
        <f t="shared" si="13"/>
        <v>37.85681330745065</v>
      </c>
      <c r="L53" s="37">
        <f t="shared" si="13"/>
        <v>39.299963435670136</v>
      </c>
      <c r="M53" s="37">
        <f t="shared" si="13"/>
        <v>39.98600600051691</v>
      </c>
      <c r="N53" s="37">
        <f>SUM(N33:N36)-N34</f>
        <v>39.069660082759796</v>
      </c>
      <c r="O53" s="37">
        <f>SUM(O33:O36)-O34</f>
        <v>31.278101752890898</v>
      </c>
      <c r="P53" s="37">
        <f>SUM(P33:P36)-P34</f>
        <v>46.084097514292964</v>
      </c>
      <c r="Q53" s="37">
        <f>SUM(Q33:Q36)-Q34</f>
        <v>46.96955066774892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27.275352870259177</v>
      </c>
      <c r="E54" s="26">
        <f t="shared" si="14"/>
        <v>23.461801533183607</v>
      </c>
      <c r="F54" s="26">
        <f t="shared" si="14"/>
        <v>24.901990698160994</v>
      </c>
      <c r="G54" s="26">
        <f t="shared" si="14"/>
        <v>28.450514409681944</v>
      </c>
      <c r="H54" s="26">
        <f t="shared" si="14"/>
        <v>43.18290879211175</v>
      </c>
      <c r="I54" s="26">
        <f t="shared" si="14"/>
        <v>24.76852306810338</v>
      </c>
      <c r="J54" s="27">
        <f t="shared" si="14"/>
        <v>24.237669982518295</v>
      </c>
      <c r="K54" s="36">
        <f t="shared" si="14"/>
        <v>31.636240709008607</v>
      </c>
      <c r="L54" s="37">
        <f t="shared" si="14"/>
        <v>26.74650873873434</v>
      </c>
      <c r="M54" s="37">
        <f>+M47+M50+M51</f>
        <v>21.035359416811865</v>
      </c>
      <c r="N54" s="37">
        <f>+N47+N50+N51</f>
        <v>26.147975619512607</v>
      </c>
      <c r="O54" s="37">
        <f>+O47+O50+O51</f>
        <v>36.93555469135945</v>
      </c>
      <c r="P54" s="37">
        <f>+P47+P50+P51</f>
        <v>8.968838697128206</v>
      </c>
      <c r="Q54" s="37">
        <f>+Q47+Q50+Q51</f>
        <v>8.922391650287809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300" verticalDpi="3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粟野町</v>
      </c>
      <c r="P1" s="39" t="str">
        <f>'財政指標'!$M$1</f>
        <v>粟野町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2" t="s">
        <v>192</v>
      </c>
      <c r="P3" s="74" t="s">
        <v>193</v>
      </c>
      <c r="Q3" s="74" t="s">
        <v>196</v>
      </c>
    </row>
    <row r="4" spans="1:17" ht="18" customHeight="1">
      <c r="A4" s="24" t="s">
        <v>100</v>
      </c>
      <c r="B4" s="19"/>
      <c r="C4" s="21"/>
      <c r="D4" s="21">
        <v>90156</v>
      </c>
      <c r="E4" s="21">
        <v>97882</v>
      </c>
      <c r="F4" s="21">
        <v>101281</v>
      </c>
      <c r="G4" s="21">
        <v>97226</v>
      </c>
      <c r="H4" s="21">
        <v>99834</v>
      </c>
      <c r="I4" s="21">
        <v>96251</v>
      </c>
      <c r="J4" s="23">
        <v>97533</v>
      </c>
      <c r="K4" s="16">
        <v>97758</v>
      </c>
      <c r="L4" s="68">
        <v>94755</v>
      </c>
      <c r="M4" s="68">
        <v>90769</v>
      </c>
      <c r="N4" s="68">
        <v>99472</v>
      </c>
      <c r="O4" s="68">
        <v>93752</v>
      </c>
      <c r="P4" s="68">
        <v>88575</v>
      </c>
      <c r="Q4" s="68">
        <v>88123</v>
      </c>
    </row>
    <row r="5" spans="1:17" ht="18" customHeight="1">
      <c r="A5" s="24" t="s">
        <v>99</v>
      </c>
      <c r="B5" s="19"/>
      <c r="C5" s="21"/>
      <c r="D5" s="21">
        <v>1142097</v>
      </c>
      <c r="E5" s="21">
        <v>1150083</v>
      </c>
      <c r="F5" s="21">
        <v>969527</v>
      </c>
      <c r="G5" s="21">
        <v>847258</v>
      </c>
      <c r="H5" s="21">
        <v>1048676</v>
      </c>
      <c r="I5" s="21">
        <v>911513</v>
      </c>
      <c r="J5" s="23">
        <v>747712</v>
      </c>
      <c r="K5" s="16">
        <v>674664</v>
      </c>
      <c r="L5" s="68">
        <v>690675</v>
      </c>
      <c r="M5" s="68">
        <v>682338</v>
      </c>
      <c r="N5" s="68">
        <v>713528</v>
      </c>
      <c r="O5" s="68">
        <v>691161</v>
      </c>
      <c r="P5" s="68">
        <v>758751</v>
      </c>
      <c r="Q5" s="68">
        <v>768405</v>
      </c>
    </row>
    <row r="6" spans="1:17" ht="18" customHeight="1">
      <c r="A6" s="24" t="s">
        <v>101</v>
      </c>
      <c r="B6" s="19"/>
      <c r="C6" s="21"/>
      <c r="D6" s="21">
        <v>377407</v>
      </c>
      <c r="E6" s="21">
        <v>510643</v>
      </c>
      <c r="F6" s="21">
        <v>794519</v>
      </c>
      <c r="G6" s="21">
        <v>547735</v>
      </c>
      <c r="H6" s="21">
        <v>789803</v>
      </c>
      <c r="I6" s="21">
        <v>714635</v>
      </c>
      <c r="J6" s="23">
        <v>740687</v>
      </c>
      <c r="K6" s="25">
        <v>794721</v>
      </c>
      <c r="L6" s="68">
        <v>1142691</v>
      </c>
      <c r="M6" s="68">
        <v>646080</v>
      </c>
      <c r="N6" s="68">
        <v>641760</v>
      </c>
      <c r="O6" s="68">
        <v>667519</v>
      </c>
      <c r="P6" s="68">
        <v>728960</v>
      </c>
      <c r="Q6" s="68">
        <v>740441</v>
      </c>
    </row>
    <row r="7" spans="1:17" ht="18" customHeight="1">
      <c r="A7" s="24" t="s">
        <v>110</v>
      </c>
      <c r="B7" s="19"/>
      <c r="C7" s="21"/>
      <c r="D7" s="21">
        <v>255834</v>
      </c>
      <c r="E7" s="21">
        <v>278800</v>
      </c>
      <c r="F7" s="21">
        <v>291052</v>
      </c>
      <c r="G7" s="21">
        <v>282201</v>
      </c>
      <c r="H7" s="21">
        <v>299274</v>
      </c>
      <c r="I7" s="21">
        <v>348225</v>
      </c>
      <c r="J7" s="23">
        <v>388466</v>
      </c>
      <c r="K7" s="16">
        <v>402368</v>
      </c>
      <c r="L7" s="68">
        <v>414731</v>
      </c>
      <c r="M7" s="68">
        <v>421567</v>
      </c>
      <c r="N7" s="68">
        <v>436561</v>
      </c>
      <c r="O7" s="68">
        <v>414969</v>
      </c>
      <c r="P7" s="68">
        <v>430243</v>
      </c>
      <c r="Q7" s="68">
        <v>430215</v>
      </c>
    </row>
    <row r="8" spans="1:17" ht="18" customHeight="1">
      <c r="A8" s="24" t="s">
        <v>111</v>
      </c>
      <c r="B8" s="19"/>
      <c r="C8" s="21"/>
      <c r="D8" s="21">
        <v>3418</v>
      </c>
      <c r="E8" s="21">
        <v>3720</v>
      </c>
      <c r="F8" s="21">
        <v>3602</v>
      </c>
      <c r="G8" s="21">
        <v>3915</v>
      </c>
      <c r="H8" s="21">
        <v>3474</v>
      </c>
      <c r="I8" s="21">
        <v>3844</v>
      </c>
      <c r="J8" s="23">
        <v>3443</v>
      </c>
      <c r="K8" s="16">
        <v>3475</v>
      </c>
      <c r="L8" s="68">
        <v>3398</v>
      </c>
      <c r="M8" s="68">
        <v>2883</v>
      </c>
      <c r="N8" s="68">
        <v>2771</v>
      </c>
      <c r="O8" s="68">
        <v>2727</v>
      </c>
      <c r="P8" s="68">
        <v>3019</v>
      </c>
      <c r="Q8" s="68">
        <v>3375</v>
      </c>
    </row>
    <row r="9" spans="1:17" ht="18" customHeight="1">
      <c r="A9" s="24" t="s">
        <v>112</v>
      </c>
      <c r="B9" s="19"/>
      <c r="C9" s="21"/>
      <c r="D9" s="21">
        <v>510176</v>
      </c>
      <c r="E9" s="21">
        <v>706744</v>
      </c>
      <c r="F9" s="21">
        <v>572919</v>
      </c>
      <c r="G9" s="21">
        <v>660254</v>
      </c>
      <c r="H9" s="21">
        <v>449167</v>
      </c>
      <c r="I9" s="21">
        <v>324094</v>
      </c>
      <c r="J9" s="23">
        <v>413384</v>
      </c>
      <c r="K9" s="16">
        <v>654043</v>
      </c>
      <c r="L9" s="68">
        <v>776519</v>
      </c>
      <c r="M9" s="68">
        <v>463163</v>
      </c>
      <c r="N9" s="68">
        <v>371577</v>
      </c>
      <c r="O9" s="68">
        <v>532231</v>
      </c>
      <c r="P9" s="68">
        <v>310099</v>
      </c>
      <c r="Q9" s="68">
        <v>356421</v>
      </c>
    </row>
    <row r="10" spans="1:17" ht="18" customHeight="1">
      <c r="A10" s="24" t="s">
        <v>113</v>
      </c>
      <c r="B10" s="19"/>
      <c r="C10" s="21"/>
      <c r="D10" s="21">
        <v>184709</v>
      </c>
      <c r="E10" s="21">
        <v>129738</v>
      </c>
      <c r="F10" s="21">
        <v>202610</v>
      </c>
      <c r="G10" s="21">
        <v>247733</v>
      </c>
      <c r="H10" s="21">
        <v>180971</v>
      </c>
      <c r="I10" s="21">
        <v>199435</v>
      </c>
      <c r="J10" s="23">
        <v>179236</v>
      </c>
      <c r="K10" s="16">
        <v>204350</v>
      </c>
      <c r="L10" s="68">
        <v>356149</v>
      </c>
      <c r="M10" s="68">
        <v>255294</v>
      </c>
      <c r="N10" s="68">
        <v>257701</v>
      </c>
      <c r="O10" s="68">
        <v>275013</v>
      </c>
      <c r="P10" s="68">
        <v>253040</v>
      </c>
      <c r="Q10" s="68">
        <v>272525</v>
      </c>
    </row>
    <row r="11" spans="1:17" ht="18" customHeight="1">
      <c r="A11" s="24" t="s">
        <v>114</v>
      </c>
      <c r="B11" s="19"/>
      <c r="C11" s="21"/>
      <c r="D11" s="21">
        <v>282517</v>
      </c>
      <c r="E11" s="21">
        <v>380991</v>
      </c>
      <c r="F11" s="21">
        <v>300582</v>
      </c>
      <c r="G11" s="21">
        <v>669372</v>
      </c>
      <c r="H11" s="21">
        <v>588606</v>
      </c>
      <c r="I11" s="21">
        <v>413417</v>
      </c>
      <c r="J11" s="23">
        <v>445969</v>
      </c>
      <c r="K11" s="23">
        <v>424257</v>
      </c>
      <c r="L11" s="68">
        <v>434149</v>
      </c>
      <c r="M11" s="68">
        <v>377847</v>
      </c>
      <c r="N11" s="68">
        <v>445934</v>
      </c>
      <c r="O11" s="68">
        <v>463910</v>
      </c>
      <c r="P11" s="68">
        <v>299381</v>
      </c>
      <c r="Q11" s="68">
        <v>355935</v>
      </c>
    </row>
    <row r="12" spans="1:17" ht="18" customHeight="1">
      <c r="A12" s="24" t="s">
        <v>115</v>
      </c>
      <c r="B12" s="19"/>
      <c r="C12" s="21"/>
      <c r="D12" s="21">
        <v>147728</v>
      </c>
      <c r="E12" s="21">
        <v>144980</v>
      </c>
      <c r="F12" s="21">
        <v>172721</v>
      </c>
      <c r="G12" s="21">
        <v>184892</v>
      </c>
      <c r="H12" s="21">
        <v>194882</v>
      </c>
      <c r="I12" s="21">
        <v>216335</v>
      </c>
      <c r="J12" s="23">
        <v>229452</v>
      </c>
      <c r="K12" s="23">
        <v>204294</v>
      </c>
      <c r="L12" s="68">
        <v>248523</v>
      </c>
      <c r="M12" s="68">
        <v>175004</v>
      </c>
      <c r="N12" s="68">
        <v>186420</v>
      </c>
      <c r="O12" s="68">
        <v>200770</v>
      </c>
      <c r="P12" s="68">
        <v>197123</v>
      </c>
      <c r="Q12" s="68">
        <v>179996</v>
      </c>
    </row>
    <row r="13" spans="1:17" ht="18" customHeight="1">
      <c r="A13" s="24" t="s">
        <v>116</v>
      </c>
      <c r="B13" s="19"/>
      <c r="C13" s="21"/>
      <c r="D13" s="21">
        <v>701969</v>
      </c>
      <c r="E13" s="21">
        <v>670792</v>
      </c>
      <c r="F13" s="21">
        <v>795396</v>
      </c>
      <c r="G13" s="21">
        <v>888839</v>
      </c>
      <c r="H13" s="21">
        <v>2350330</v>
      </c>
      <c r="I13" s="21">
        <v>1488102</v>
      </c>
      <c r="J13" s="23">
        <v>1466599</v>
      </c>
      <c r="K13" s="23">
        <v>1767470</v>
      </c>
      <c r="L13" s="68">
        <v>927897</v>
      </c>
      <c r="M13" s="68">
        <v>1350911</v>
      </c>
      <c r="N13" s="68">
        <v>1544827</v>
      </c>
      <c r="O13" s="68">
        <v>2728818</v>
      </c>
      <c r="P13" s="68">
        <v>869979</v>
      </c>
      <c r="Q13" s="68">
        <v>660223</v>
      </c>
    </row>
    <row r="14" spans="1:17" ht="18" customHeight="1">
      <c r="A14" s="24" t="s">
        <v>117</v>
      </c>
      <c r="B14" s="19"/>
      <c r="C14" s="21"/>
      <c r="D14" s="21">
        <v>149688</v>
      </c>
      <c r="E14" s="21">
        <v>18777</v>
      </c>
      <c r="F14" s="21">
        <v>0</v>
      </c>
      <c r="G14" s="21">
        <v>0</v>
      </c>
      <c r="H14" s="21">
        <v>0</v>
      </c>
      <c r="I14" s="21">
        <v>0</v>
      </c>
      <c r="J14" s="23">
        <v>4102</v>
      </c>
      <c r="K14" s="23">
        <v>41581</v>
      </c>
      <c r="L14" s="68">
        <v>25418</v>
      </c>
      <c r="M14" s="68">
        <v>0</v>
      </c>
      <c r="N14" s="68">
        <v>16254</v>
      </c>
      <c r="O14" s="68">
        <v>45537</v>
      </c>
      <c r="P14" s="68">
        <v>0</v>
      </c>
      <c r="Q14" s="68">
        <v>1</v>
      </c>
    </row>
    <row r="15" spans="1:17" ht="18" customHeight="1">
      <c r="A15" s="24" t="s">
        <v>118</v>
      </c>
      <c r="B15" s="19"/>
      <c r="C15" s="21"/>
      <c r="D15" s="21">
        <v>366147</v>
      </c>
      <c r="E15" s="21">
        <v>383548</v>
      </c>
      <c r="F15" s="21">
        <v>384141</v>
      </c>
      <c r="G15" s="21">
        <v>384734</v>
      </c>
      <c r="H15" s="21">
        <v>384233</v>
      </c>
      <c r="I15" s="21">
        <v>422998</v>
      </c>
      <c r="J15" s="23">
        <v>440330</v>
      </c>
      <c r="K15" s="16">
        <v>528974</v>
      </c>
      <c r="L15" s="68">
        <v>578912</v>
      </c>
      <c r="M15" s="68">
        <v>622039</v>
      </c>
      <c r="N15" s="68">
        <v>637969</v>
      </c>
      <c r="O15" s="68">
        <v>656747</v>
      </c>
      <c r="P15" s="68">
        <v>620941</v>
      </c>
      <c r="Q15" s="68">
        <v>607917</v>
      </c>
    </row>
    <row r="16" spans="1:17" ht="18" customHeight="1">
      <c r="A16" s="24" t="s">
        <v>88</v>
      </c>
      <c r="B16" s="19"/>
      <c r="C16" s="21"/>
      <c r="D16" s="21">
        <v>40000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14207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4251846</v>
      </c>
      <c r="E19" s="21">
        <f t="shared" si="0"/>
        <v>4476698</v>
      </c>
      <c r="F19" s="21">
        <f t="shared" si="0"/>
        <v>4588350</v>
      </c>
      <c r="G19" s="21">
        <f t="shared" si="0"/>
        <v>4814159</v>
      </c>
      <c r="H19" s="21">
        <f aca="true" t="shared" si="1" ref="H19:Q19">SUM(H4:H18)</f>
        <v>6389250</v>
      </c>
      <c r="I19" s="21">
        <f t="shared" si="1"/>
        <v>5138849</v>
      </c>
      <c r="J19" s="21">
        <f t="shared" si="1"/>
        <v>5171120</v>
      </c>
      <c r="K19" s="21">
        <f t="shared" si="1"/>
        <v>5797955</v>
      </c>
      <c r="L19" s="69">
        <f t="shared" si="1"/>
        <v>5693817</v>
      </c>
      <c r="M19" s="69">
        <f t="shared" si="1"/>
        <v>5087895</v>
      </c>
      <c r="N19" s="69">
        <f t="shared" si="1"/>
        <v>5354774</v>
      </c>
      <c r="O19" s="69">
        <f t="shared" si="1"/>
        <v>6773154</v>
      </c>
      <c r="P19" s="69">
        <f t="shared" si="1"/>
        <v>4560111</v>
      </c>
      <c r="Q19" s="69">
        <f t="shared" si="1"/>
        <v>4463580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粟野町</v>
      </c>
      <c r="P30" s="39"/>
      <c r="Q30" s="39" t="str">
        <f>'財政指標'!$M$1</f>
        <v>粟野町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191</v>
      </c>
      <c r="O32" s="2" t="s">
        <v>192</v>
      </c>
      <c r="P32" s="74" t="s">
        <v>193</v>
      </c>
      <c r="Q32" s="74" t="s">
        <v>196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2.1203966465389383</v>
      </c>
      <c r="E33" s="40">
        <f t="shared" si="2"/>
        <v>2.1864776225691345</v>
      </c>
      <c r="F33" s="40">
        <f t="shared" si="2"/>
        <v>2.2073512264757484</v>
      </c>
      <c r="G33" s="40">
        <f t="shared" si="2"/>
        <v>2.0195843136880187</v>
      </c>
      <c r="H33" s="40">
        <f t="shared" si="2"/>
        <v>1.5625308134757603</v>
      </c>
      <c r="I33" s="40">
        <f t="shared" si="2"/>
        <v>1.8730069710162722</v>
      </c>
      <c r="J33" s="40">
        <f t="shared" si="2"/>
        <v>1.8861097789260355</v>
      </c>
      <c r="K33" s="40">
        <f t="shared" si="2"/>
        <v>1.6860772462014624</v>
      </c>
      <c r="L33" s="40">
        <f t="shared" si="2"/>
        <v>1.664173611480664</v>
      </c>
      <c r="M33" s="40">
        <f aca="true" t="shared" si="3" ref="M33:N47">M4/M$19*100</f>
        <v>1.7840187346633527</v>
      </c>
      <c r="N33" s="40">
        <f t="shared" si="3"/>
        <v>1.8576320868070249</v>
      </c>
      <c r="O33" s="40">
        <f aca="true" t="shared" si="4" ref="O33:P47">O4/O$19*100</f>
        <v>1.384170506089187</v>
      </c>
      <c r="P33" s="40">
        <f t="shared" si="4"/>
        <v>1.9423869287392346</v>
      </c>
      <c r="Q33" s="40">
        <f aca="true" t="shared" si="5" ref="Q33:Q47">Q4/Q$19*100</f>
        <v>1.974267292173547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26.86120334555861</v>
      </c>
      <c r="E34" s="40">
        <f t="shared" si="6"/>
        <v>25.690430759457083</v>
      </c>
      <c r="F34" s="40">
        <f t="shared" si="6"/>
        <v>21.130188411956368</v>
      </c>
      <c r="G34" s="40">
        <f t="shared" si="6"/>
        <v>17.59929408231012</v>
      </c>
      <c r="H34" s="40">
        <f t="shared" si="6"/>
        <v>16.413131431701686</v>
      </c>
      <c r="I34" s="40">
        <f t="shared" si="6"/>
        <v>17.737687953080545</v>
      </c>
      <c r="J34" s="40">
        <f t="shared" si="6"/>
        <v>14.45938210677764</v>
      </c>
      <c r="K34" s="40">
        <f t="shared" si="6"/>
        <v>11.636240709008607</v>
      </c>
      <c r="L34" s="40">
        <f t="shared" si="6"/>
        <v>12.13026340677967</v>
      </c>
      <c r="M34" s="40">
        <f t="shared" si="3"/>
        <v>13.411007892261928</v>
      </c>
      <c r="N34" s="40">
        <f t="shared" si="3"/>
        <v>13.325081506707845</v>
      </c>
      <c r="O34" s="40">
        <f t="shared" si="4"/>
        <v>10.20441879809613</v>
      </c>
      <c r="P34" s="40">
        <f t="shared" si="4"/>
        <v>16.638871290633055</v>
      </c>
      <c r="Q34" s="40">
        <f t="shared" si="5"/>
        <v>17.21499334614816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8.876309254850717</v>
      </c>
      <c r="E35" s="40">
        <f t="shared" si="6"/>
        <v>11.40668859056385</v>
      </c>
      <c r="F35" s="40">
        <f t="shared" si="6"/>
        <v>17.31600684341866</v>
      </c>
      <c r="G35" s="40">
        <f t="shared" si="6"/>
        <v>11.377584329890226</v>
      </c>
      <c r="H35" s="40">
        <f t="shared" si="6"/>
        <v>12.361435223226513</v>
      </c>
      <c r="I35" s="40">
        <f t="shared" si="6"/>
        <v>13.906518755464504</v>
      </c>
      <c r="J35" s="40">
        <f t="shared" si="6"/>
        <v>14.323531459335696</v>
      </c>
      <c r="K35" s="40">
        <f t="shared" si="6"/>
        <v>13.706919077502327</v>
      </c>
      <c r="L35" s="40">
        <f t="shared" si="6"/>
        <v>20.068980088401155</v>
      </c>
      <c r="M35" s="40">
        <f t="shared" si="3"/>
        <v>12.698375261281925</v>
      </c>
      <c r="N35" s="40">
        <f t="shared" si="3"/>
        <v>11.984819527397422</v>
      </c>
      <c r="O35" s="40">
        <f t="shared" si="4"/>
        <v>9.855364280806253</v>
      </c>
      <c r="P35" s="40">
        <f t="shared" si="4"/>
        <v>15.985575789712136</v>
      </c>
      <c r="Q35" s="40">
        <f t="shared" si="5"/>
        <v>16.588500710192267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6.017010023411007</v>
      </c>
      <c r="E36" s="40">
        <f t="shared" si="6"/>
        <v>6.2278045112714775</v>
      </c>
      <c r="F36" s="40">
        <f t="shared" si="6"/>
        <v>6.343282443579937</v>
      </c>
      <c r="G36" s="40">
        <f t="shared" si="6"/>
        <v>5.861896127651787</v>
      </c>
      <c r="H36" s="40">
        <f t="shared" si="6"/>
        <v>4.684023946472591</v>
      </c>
      <c r="I36" s="40">
        <f t="shared" si="6"/>
        <v>6.776322869187244</v>
      </c>
      <c r="J36" s="40">
        <f t="shared" si="6"/>
        <v>7.512221723727161</v>
      </c>
      <c r="K36" s="40">
        <f t="shared" si="6"/>
        <v>6.9398261973402695</v>
      </c>
      <c r="L36" s="40">
        <f t="shared" si="6"/>
        <v>7.283883552983878</v>
      </c>
      <c r="M36" s="40">
        <f t="shared" si="3"/>
        <v>8.285685927087725</v>
      </c>
      <c r="N36" s="40">
        <f t="shared" si="3"/>
        <v>8.1527437012281</v>
      </c>
      <c r="O36" s="40">
        <f t="shared" si="4"/>
        <v>6.126673038882624</v>
      </c>
      <c r="P36" s="40">
        <f t="shared" si="4"/>
        <v>9.434923842862597</v>
      </c>
      <c r="Q36" s="40">
        <f t="shared" si="5"/>
        <v>9.63833962872851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0.08038861238153969</v>
      </c>
      <c r="E37" s="40">
        <f t="shared" si="6"/>
        <v>0.08309696119773995</v>
      </c>
      <c r="F37" s="40">
        <f t="shared" si="6"/>
        <v>0.07850316562598755</v>
      </c>
      <c r="G37" s="40">
        <f t="shared" si="6"/>
        <v>0.081322615227291</v>
      </c>
      <c r="H37" s="40">
        <f t="shared" si="6"/>
        <v>0.05437257894119028</v>
      </c>
      <c r="I37" s="40">
        <f t="shared" si="6"/>
        <v>0.0748027427931819</v>
      </c>
      <c r="J37" s="40">
        <f t="shared" si="6"/>
        <v>0.06658132087439472</v>
      </c>
      <c r="K37" s="40">
        <f t="shared" si="6"/>
        <v>0.059934925331431514</v>
      </c>
      <c r="L37" s="40">
        <f t="shared" si="6"/>
        <v>0.05967877084915093</v>
      </c>
      <c r="M37" s="40">
        <f t="shared" si="3"/>
        <v>0.056663905210307994</v>
      </c>
      <c r="N37" s="40">
        <f t="shared" si="3"/>
        <v>0.05174821570434158</v>
      </c>
      <c r="O37" s="40">
        <f t="shared" si="4"/>
        <v>0.04026189276074337</v>
      </c>
      <c r="P37" s="40">
        <f t="shared" si="4"/>
        <v>0.06620452879326841</v>
      </c>
      <c r="Q37" s="40">
        <f t="shared" si="5"/>
        <v>0.07561195273748875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11.99892940619204</v>
      </c>
      <c r="E38" s="40">
        <f t="shared" si="6"/>
        <v>15.787171705574062</v>
      </c>
      <c r="F38" s="40">
        <f t="shared" si="6"/>
        <v>12.486383994246298</v>
      </c>
      <c r="G38" s="40">
        <f t="shared" si="6"/>
        <v>13.714835758436728</v>
      </c>
      <c r="H38" s="40">
        <f t="shared" si="6"/>
        <v>7.030042649763274</v>
      </c>
      <c r="I38" s="40">
        <f t="shared" si="6"/>
        <v>6.306743008015997</v>
      </c>
      <c r="J38" s="40">
        <f t="shared" si="6"/>
        <v>7.994090255109144</v>
      </c>
      <c r="K38" s="40">
        <f t="shared" si="6"/>
        <v>11.280580825480708</v>
      </c>
      <c r="L38" s="40">
        <f t="shared" si="6"/>
        <v>13.637933920250687</v>
      </c>
      <c r="M38" s="40">
        <f t="shared" si="3"/>
        <v>9.103234245203566</v>
      </c>
      <c r="N38" s="40">
        <f t="shared" si="3"/>
        <v>6.93917240951719</v>
      </c>
      <c r="O38" s="40">
        <f t="shared" si="4"/>
        <v>7.857949191765018</v>
      </c>
      <c r="P38" s="40">
        <f t="shared" si="4"/>
        <v>6.80025113423774</v>
      </c>
      <c r="Q38" s="40">
        <f t="shared" si="5"/>
        <v>7.9850926834514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4.344207198473322</v>
      </c>
      <c r="E39" s="40">
        <f t="shared" si="6"/>
        <v>2.8980735354495657</v>
      </c>
      <c r="F39" s="40">
        <f t="shared" si="6"/>
        <v>4.4157485806444585</v>
      </c>
      <c r="G39" s="40">
        <f t="shared" si="6"/>
        <v>5.1459247606902885</v>
      </c>
      <c r="H39" s="40">
        <f t="shared" si="6"/>
        <v>2.8324294713777047</v>
      </c>
      <c r="I39" s="40">
        <f t="shared" si="6"/>
        <v>3.880927421685284</v>
      </c>
      <c r="J39" s="40">
        <f t="shared" si="6"/>
        <v>3.466096319559399</v>
      </c>
      <c r="K39" s="40">
        <f t="shared" si="6"/>
        <v>3.5245185586987136</v>
      </c>
      <c r="L39" s="40">
        <f t="shared" si="6"/>
        <v>6.255013113347338</v>
      </c>
      <c r="M39" s="40">
        <f t="shared" si="3"/>
        <v>5.0176743034201765</v>
      </c>
      <c r="N39" s="40">
        <f t="shared" si="3"/>
        <v>4.8125467106548285</v>
      </c>
      <c r="O39" s="40">
        <f t="shared" si="4"/>
        <v>4.060338802277344</v>
      </c>
      <c r="P39" s="40">
        <f t="shared" si="4"/>
        <v>5.548987732974044</v>
      </c>
      <c r="Q39" s="40">
        <f t="shared" si="5"/>
        <v>6.105525161417517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6.644572733819616</v>
      </c>
      <c r="E40" s="40">
        <f t="shared" si="6"/>
        <v>8.510536113894661</v>
      </c>
      <c r="F40" s="40">
        <f t="shared" si="6"/>
        <v>6.550982379286671</v>
      </c>
      <c r="G40" s="40">
        <f t="shared" si="6"/>
        <v>13.904235402278985</v>
      </c>
      <c r="H40" s="40">
        <f t="shared" si="6"/>
        <v>9.212442774973589</v>
      </c>
      <c r="I40" s="40">
        <f t="shared" si="6"/>
        <v>8.044933797432071</v>
      </c>
      <c r="J40" s="40">
        <f t="shared" si="6"/>
        <v>8.62422453936478</v>
      </c>
      <c r="K40" s="40">
        <f t="shared" si="6"/>
        <v>7.317355860816443</v>
      </c>
      <c r="L40" s="40">
        <f t="shared" si="6"/>
        <v>7.6249201546168415</v>
      </c>
      <c r="M40" s="40">
        <f t="shared" si="3"/>
        <v>7.426391464446495</v>
      </c>
      <c r="N40" s="40">
        <f t="shared" si="3"/>
        <v>8.327783768278548</v>
      </c>
      <c r="O40" s="40">
        <f t="shared" si="4"/>
        <v>6.8492463038637545</v>
      </c>
      <c r="P40" s="40">
        <f t="shared" si="4"/>
        <v>6.565212995911722</v>
      </c>
      <c r="Q40" s="40">
        <f t="shared" si="5"/>
        <v>7.974204562257202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3.474443806290256</v>
      </c>
      <c r="E41" s="40">
        <f t="shared" si="6"/>
        <v>3.238547697432349</v>
      </c>
      <c r="F41" s="40">
        <f t="shared" si="6"/>
        <v>3.7643379428334804</v>
      </c>
      <c r="G41" s="40">
        <f t="shared" si="6"/>
        <v>3.840587732976829</v>
      </c>
      <c r="H41" s="40">
        <f t="shared" si="6"/>
        <v>3.05015455648159</v>
      </c>
      <c r="I41" s="40">
        <f t="shared" si="6"/>
        <v>4.209794839272374</v>
      </c>
      <c r="J41" s="40">
        <f t="shared" si="6"/>
        <v>4.437181887096026</v>
      </c>
      <c r="K41" s="40">
        <f t="shared" si="6"/>
        <v>3.5235527009092</v>
      </c>
      <c r="L41" s="40">
        <f t="shared" si="6"/>
        <v>4.36478727714642</v>
      </c>
      <c r="M41" s="40">
        <f t="shared" si="3"/>
        <v>3.4396150077782655</v>
      </c>
      <c r="N41" s="40">
        <f t="shared" si="3"/>
        <v>3.481379419560938</v>
      </c>
      <c r="O41" s="40">
        <f t="shared" si="4"/>
        <v>2.964202497093673</v>
      </c>
      <c r="P41" s="40">
        <f t="shared" si="4"/>
        <v>4.32276758175404</v>
      </c>
      <c r="Q41" s="40">
        <f t="shared" si="5"/>
        <v>4.032547865166525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16.509746590069348</v>
      </c>
      <c r="E42" s="40">
        <f t="shared" si="6"/>
        <v>14.984079783804937</v>
      </c>
      <c r="F42" s="40">
        <f t="shared" si="6"/>
        <v>17.335120468142144</v>
      </c>
      <c r="G42" s="40">
        <f t="shared" si="6"/>
        <v>18.46301711264626</v>
      </c>
      <c r="H42" s="40">
        <f t="shared" si="6"/>
        <v>36.78569472160269</v>
      </c>
      <c r="I42" s="40">
        <f t="shared" si="6"/>
        <v>28.957885316342242</v>
      </c>
      <c r="J42" s="40">
        <f t="shared" si="6"/>
        <v>28.361341450208077</v>
      </c>
      <c r="K42" s="40">
        <f t="shared" si="6"/>
        <v>30.484369057710865</v>
      </c>
      <c r="L42" s="40">
        <f t="shared" si="6"/>
        <v>16.29657222913908</v>
      </c>
      <c r="M42" s="40">
        <f t="shared" si="3"/>
        <v>26.551471679348726</v>
      </c>
      <c r="N42" s="40">
        <f t="shared" si="3"/>
        <v>28.849527543085852</v>
      </c>
      <c r="O42" s="40">
        <f t="shared" si="4"/>
        <v>40.28873402258387</v>
      </c>
      <c r="P42" s="40">
        <f t="shared" si="4"/>
        <v>19.078022442874744</v>
      </c>
      <c r="Q42" s="40">
        <f t="shared" si="5"/>
        <v>14.791333413986083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3.520541430710331</v>
      </c>
      <c r="E43" s="40">
        <f t="shared" si="6"/>
        <v>0.41943861301343094</v>
      </c>
      <c r="F43" s="40">
        <f t="shared" si="6"/>
        <v>0</v>
      </c>
      <c r="G43" s="40">
        <f t="shared" si="6"/>
        <v>0</v>
      </c>
      <c r="H43" s="40">
        <f t="shared" si="6"/>
        <v>0</v>
      </c>
      <c r="I43" s="40">
        <f t="shared" si="6"/>
        <v>0</v>
      </c>
      <c r="J43" s="40">
        <f t="shared" si="6"/>
        <v>0.07932517520382432</v>
      </c>
      <c r="K43" s="40">
        <f t="shared" si="6"/>
        <v>0.7171666561744615</v>
      </c>
      <c r="L43" s="40">
        <f t="shared" si="6"/>
        <v>0.446414066346003</v>
      </c>
      <c r="M43" s="40">
        <f t="shared" si="3"/>
        <v>0</v>
      </c>
      <c r="N43" s="40">
        <f t="shared" si="3"/>
        <v>0.3035422223234818</v>
      </c>
      <c r="O43" s="40">
        <f t="shared" si="4"/>
        <v>0.67231602883974</v>
      </c>
      <c r="P43" s="40">
        <f t="shared" si="4"/>
        <v>0</v>
      </c>
      <c r="Q43" s="40">
        <f t="shared" si="5"/>
        <v>2.2403541551848516E-05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8.61148310639661</v>
      </c>
      <c r="E44" s="40">
        <f t="shared" si="6"/>
        <v>8.567654105771709</v>
      </c>
      <c r="F44" s="40">
        <f t="shared" si="6"/>
        <v>8.37209454379025</v>
      </c>
      <c r="G44" s="40">
        <f t="shared" si="6"/>
        <v>7.991717764203467</v>
      </c>
      <c r="H44" s="40">
        <f t="shared" si="6"/>
        <v>6.01374183198341</v>
      </c>
      <c r="I44" s="40">
        <f t="shared" si="6"/>
        <v>8.23137632571029</v>
      </c>
      <c r="J44" s="40">
        <f t="shared" si="6"/>
        <v>8.515176596172589</v>
      </c>
      <c r="K44" s="40">
        <f t="shared" si="6"/>
        <v>9.12345818482551</v>
      </c>
      <c r="L44" s="40">
        <f t="shared" si="6"/>
        <v>10.167379808659112</v>
      </c>
      <c r="M44" s="40">
        <f t="shared" si="3"/>
        <v>12.22586157929753</v>
      </c>
      <c r="N44" s="40">
        <f t="shared" si="3"/>
        <v>11.914022888734427</v>
      </c>
      <c r="O44" s="40">
        <f t="shared" si="4"/>
        <v>9.696324636941666</v>
      </c>
      <c r="P44" s="40">
        <f t="shared" si="4"/>
        <v>13.616795731507414</v>
      </c>
      <c r="Q44" s="40">
        <f t="shared" si="5"/>
        <v>13.619493769575094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0.9407678453076617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0.27473738764522965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2.2403541551848516E-05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2.2403541551848516E-05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2.2403541551848516E-05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99.99999999999999</v>
      </c>
      <c r="E48" s="37">
        <f t="shared" si="7"/>
        <v>100</v>
      </c>
      <c r="F48" s="37">
        <f t="shared" si="7"/>
        <v>100.00000000000001</v>
      </c>
      <c r="G48" s="37">
        <f t="shared" si="7"/>
        <v>100</v>
      </c>
      <c r="H48" s="37">
        <f t="shared" si="7"/>
        <v>100</v>
      </c>
      <c r="I48" s="37">
        <f t="shared" si="7"/>
        <v>100.00000000000001</v>
      </c>
      <c r="J48" s="37">
        <f t="shared" si="7"/>
        <v>99.99999999999999</v>
      </c>
      <c r="K48" s="37">
        <f t="shared" si="7"/>
        <v>99.99999999999999</v>
      </c>
      <c r="L48" s="37">
        <f t="shared" si="7"/>
        <v>100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99.99999999999999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69">
      <selection activeCell="M79" sqref="M7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粟野町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0</v>
      </c>
      <c r="R2" s="47">
        <f>'歳入'!D4</f>
        <v>1166762</v>
      </c>
      <c r="S2" s="47">
        <f>'歳入'!E4</f>
        <v>1162082</v>
      </c>
      <c r="T2" s="47">
        <f>'歳入'!F4</f>
        <v>1126574</v>
      </c>
      <c r="U2" s="47">
        <f>'歳入'!G4</f>
        <v>1061966</v>
      </c>
      <c r="V2" s="47">
        <f>'歳入'!H4</f>
        <v>1007663</v>
      </c>
      <c r="W2" s="47">
        <f>'歳入'!I4</f>
        <v>1021993</v>
      </c>
      <c r="X2" s="47">
        <f>'歳入'!J4</f>
        <v>1195796</v>
      </c>
      <c r="Y2" s="47">
        <f>'歳入'!K4</f>
        <v>1116293</v>
      </c>
      <c r="Z2" s="47">
        <f>'歳入'!L4</f>
        <v>1142152</v>
      </c>
      <c r="AA2" s="47">
        <f>'歳入'!M4</f>
        <v>1257282</v>
      </c>
      <c r="AB2" s="47">
        <f>'歳入'!N4</f>
        <v>1190074</v>
      </c>
      <c r="AC2" s="47">
        <f>'歳入'!O4</f>
        <v>1202926</v>
      </c>
      <c r="AD2" s="47">
        <f>'歳入'!P4</f>
        <v>1261804</v>
      </c>
      <c r="AE2" s="47">
        <f>'歳入'!Q4</f>
        <v>1206657</v>
      </c>
    </row>
    <row r="3" spans="16:31" ht="13.5">
      <c r="P3" s="47" t="s">
        <v>181</v>
      </c>
      <c r="Q3" s="47">
        <f>'歳入'!B15</f>
        <v>0</v>
      </c>
      <c r="R3" s="47">
        <f>'歳入'!D15</f>
        <v>1498990</v>
      </c>
      <c r="S3" s="47">
        <f>'歳入'!E15</f>
        <v>1710939</v>
      </c>
      <c r="T3" s="47">
        <f>'歳入'!F15</f>
        <v>1761059</v>
      </c>
      <c r="U3" s="47">
        <f>'歳入'!G15</f>
        <v>1834900</v>
      </c>
      <c r="V3" s="47">
        <f>'歳入'!H15</f>
        <v>2087676</v>
      </c>
      <c r="W3" s="47">
        <f>'歳入'!I15</f>
        <v>2010454</v>
      </c>
      <c r="X3" s="47">
        <f>'歳入'!J15</f>
        <v>2031006</v>
      </c>
      <c r="Y3" s="47">
        <f>'歳入'!K15</f>
        <v>2085779</v>
      </c>
      <c r="Z3" s="47">
        <f>'歳入'!L15</f>
        <v>2230900</v>
      </c>
      <c r="AA3" s="47">
        <f>'歳入'!M15</f>
        <v>2229294</v>
      </c>
      <c r="AB3" s="47">
        <f>'歳入'!N15</f>
        <v>1972688</v>
      </c>
      <c r="AC3" s="47">
        <f>'歳入'!O15</f>
        <v>1824347</v>
      </c>
      <c r="AD3" s="47">
        <f>'歳入'!P15</f>
        <v>1664802</v>
      </c>
      <c r="AE3" s="47">
        <f>'歳入'!Q15</f>
        <v>1580685</v>
      </c>
    </row>
    <row r="4" spans="16:31" ht="13.5">
      <c r="P4" t="s">
        <v>147</v>
      </c>
      <c r="Q4" s="47">
        <f>'歳入'!B22</f>
        <v>0</v>
      </c>
      <c r="R4" s="47">
        <f>'歳入'!D22</f>
        <v>158223</v>
      </c>
      <c r="S4" s="47">
        <f>'歳入'!E22</f>
        <v>80145</v>
      </c>
      <c r="T4" s="47">
        <f>'歳入'!F22</f>
        <v>136973</v>
      </c>
      <c r="U4" s="47">
        <f>'歳入'!G22</f>
        <v>199946</v>
      </c>
      <c r="V4" s="47">
        <f>'歳入'!H22</f>
        <v>392766</v>
      </c>
      <c r="W4" s="47">
        <f>'歳入'!I22</f>
        <v>175369</v>
      </c>
      <c r="X4" s="47">
        <f>'歳入'!J22</f>
        <v>170566</v>
      </c>
      <c r="Y4" s="47">
        <f>'歳入'!K22</f>
        <v>314193</v>
      </c>
      <c r="Z4" s="47">
        <f>'歳入'!L22</f>
        <v>269080</v>
      </c>
      <c r="AA4" s="47">
        <f>'歳入'!M22</f>
        <v>91339</v>
      </c>
      <c r="AB4" s="47">
        <f>'歳入'!N22</f>
        <v>389385</v>
      </c>
      <c r="AC4" s="47">
        <f>'歳入'!O22</f>
        <v>741088</v>
      </c>
      <c r="AD4" s="47">
        <f>'歳入'!P22</f>
        <v>175901</v>
      </c>
      <c r="AE4" s="47">
        <f>'歳入'!Q22</f>
        <v>162443</v>
      </c>
    </row>
    <row r="5" spans="16:31" ht="13.5">
      <c r="P5" t="s">
        <v>188</v>
      </c>
      <c r="Q5" s="47">
        <f>'歳入'!B28</f>
        <v>0</v>
      </c>
      <c r="R5" s="47">
        <f>'歳入'!D23</f>
        <v>274922</v>
      </c>
      <c r="S5" s="47">
        <f>'歳入'!E23</f>
        <v>446671</v>
      </c>
      <c r="T5" s="47">
        <f>'歳入'!F23</f>
        <v>492618</v>
      </c>
      <c r="U5" s="47">
        <f>'歳入'!G23</f>
        <v>429795</v>
      </c>
      <c r="V5" s="47">
        <f>'歳入'!H23</f>
        <v>398703</v>
      </c>
      <c r="W5" s="47">
        <f>'歳入'!I23</f>
        <v>356994</v>
      </c>
      <c r="X5" s="47">
        <f>'歳入'!J23</f>
        <v>369860</v>
      </c>
      <c r="Y5" s="47">
        <f>'歳入'!K23</f>
        <v>562829</v>
      </c>
      <c r="Z5" s="47">
        <f>'歳入'!L23</f>
        <v>597298</v>
      </c>
      <c r="AA5" s="47">
        <f>'歳入'!M23</f>
        <v>290960</v>
      </c>
      <c r="AB5" s="47">
        <f>'歳入'!N23</f>
        <v>237958</v>
      </c>
      <c r="AC5" s="47">
        <f>'歳入'!O23</f>
        <v>326691</v>
      </c>
      <c r="AD5" s="47">
        <f>'歳入'!P23</f>
        <v>209981</v>
      </c>
      <c r="AE5" s="47">
        <f>'歳入'!Q23</f>
        <v>235762</v>
      </c>
    </row>
    <row r="6" spans="16:31" ht="13.5">
      <c r="P6" t="s">
        <v>148</v>
      </c>
      <c r="Q6" s="47">
        <f>'歳入'!B29</f>
        <v>0</v>
      </c>
      <c r="R6" s="47">
        <f>'歳入'!D29</f>
        <v>219000</v>
      </c>
      <c r="S6" s="47">
        <f>'歳入'!E29</f>
        <v>200400</v>
      </c>
      <c r="T6" s="47">
        <f>'歳入'!F29</f>
        <v>293500</v>
      </c>
      <c r="U6" s="47">
        <f>'歳入'!G29</f>
        <v>279100</v>
      </c>
      <c r="V6" s="47">
        <f>'歳入'!H29</f>
        <v>1265600</v>
      </c>
      <c r="W6" s="47">
        <f>'歳入'!I29</f>
        <v>643700</v>
      </c>
      <c r="X6" s="47">
        <f>'歳入'!J29</f>
        <v>639000</v>
      </c>
      <c r="Y6" s="47">
        <f>'歳入'!K29</f>
        <v>783400</v>
      </c>
      <c r="Z6" s="47">
        <f>'歳入'!L29</f>
        <v>458500</v>
      </c>
      <c r="AA6" s="47">
        <f>'歳入'!M29</f>
        <v>420200</v>
      </c>
      <c r="AB6" s="47">
        <f>'歳入'!N29</f>
        <v>482900</v>
      </c>
      <c r="AC6" s="47">
        <f>'歳入'!O29</f>
        <v>766235</v>
      </c>
      <c r="AD6" s="47">
        <f>'歳入'!P29</f>
        <v>513000</v>
      </c>
      <c r="AE6" s="47">
        <f>'歳入'!Q29</f>
        <v>374800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4469417</v>
      </c>
      <c r="S7" s="47">
        <f>'歳入'!E32</f>
        <v>4684070</v>
      </c>
      <c r="T7" s="47">
        <f>'歳入'!F32</f>
        <v>4860864</v>
      </c>
      <c r="U7" s="47">
        <f>'歳入'!G32</f>
        <v>5015073</v>
      </c>
      <c r="V7" s="47">
        <f>'歳入'!H32</f>
        <v>6615348</v>
      </c>
      <c r="W7" s="47">
        <f>'歳入'!I32</f>
        <v>5340194</v>
      </c>
      <c r="X7" s="47">
        <f>'歳入'!J32</f>
        <v>5396260</v>
      </c>
      <c r="Y7" s="47">
        <f>'歳入'!K32</f>
        <v>6044301</v>
      </c>
      <c r="Z7" s="47">
        <f>'歳入'!L32</f>
        <v>5902006</v>
      </c>
      <c r="AA7" s="47">
        <f>'歳入'!M32</f>
        <v>5300544</v>
      </c>
      <c r="AB7" s="47">
        <f>'歳入'!N32</f>
        <v>5558396</v>
      </c>
      <c r="AC7" s="47">
        <f>'歳入'!O32</f>
        <v>7005789</v>
      </c>
      <c r="AD7" s="47">
        <f>'歳入'!P32</f>
        <v>4829736</v>
      </c>
      <c r="AE7" s="47">
        <f>'歳入'!Q32</f>
        <v>4713552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7">
        <f>'税'!D4</f>
        <v>624461</v>
      </c>
      <c r="S31" s="47">
        <f>'税'!E4</f>
        <v>585136</v>
      </c>
      <c r="T31" s="47">
        <f>'税'!F4</f>
        <v>522899</v>
      </c>
      <c r="U31" s="47">
        <f>'税'!G4</f>
        <v>451693</v>
      </c>
      <c r="V31" s="47">
        <f>'税'!H4</f>
        <v>414271</v>
      </c>
      <c r="W31" s="47">
        <f>'税'!I4</f>
        <v>388570</v>
      </c>
      <c r="X31" s="47">
        <f>'税'!J4</f>
        <v>463662</v>
      </c>
      <c r="Y31" s="47">
        <f>'税'!K4</f>
        <v>379568</v>
      </c>
      <c r="Z31" s="47">
        <f>'税'!L4</f>
        <v>389906</v>
      </c>
      <c r="AA31" s="47">
        <f>'税'!M4</f>
        <v>400074</v>
      </c>
      <c r="AB31" s="47">
        <f>'税'!N4</f>
        <v>385497</v>
      </c>
      <c r="AC31" s="47">
        <f>'税'!O4</f>
        <v>355001</v>
      </c>
      <c r="AD31" s="47">
        <f>'税'!P4</f>
        <v>376552</v>
      </c>
      <c r="AE31" s="47">
        <f>'税'!Q4</f>
        <v>358935</v>
      </c>
    </row>
    <row r="32" spans="16:31" ht="13.5">
      <c r="P32" t="s">
        <v>151</v>
      </c>
      <c r="Q32">
        <f>'税'!B9</f>
        <v>0</v>
      </c>
      <c r="R32" s="47">
        <f>'税'!D9</f>
        <v>385063</v>
      </c>
      <c r="S32" s="47">
        <f>'税'!E9</f>
        <v>438779</v>
      </c>
      <c r="T32" s="47">
        <f>'税'!F9</f>
        <v>466747</v>
      </c>
      <c r="U32" s="47">
        <f>'税'!G9</f>
        <v>475447</v>
      </c>
      <c r="V32" s="47">
        <f>'税'!H9</f>
        <v>493902</v>
      </c>
      <c r="W32" s="47">
        <f>'税'!I9</f>
        <v>534100</v>
      </c>
      <c r="X32" s="47">
        <f>'税'!J9</f>
        <v>627581</v>
      </c>
      <c r="Y32" s="47">
        <f>'税'!K9</f>
        <v>657189</v>
      </c>
      <c r="Z32" s="47">
        <f>'税'!L9</f>
        <v>669420</v>
      </c>
      <c r="AA32" s="47">
        <f>'税'!M9</f>
        <v>773576</v>
      </c>
      <c r="AB32" s="47">
        <f>'税'!N9</f>
        <v>721300</v>
      </c>
      <c r="AC32" s="47">
        <f>'税'!O9</f>
        <v>775269</v>
      </c>
      <c r="AD32" s="47">
        <f>'税'!P9</f>
        <v>813967</v>
      </c>
      <c r="AE32" s="47">
        <f>'税'!Q9</f>
        <v>774624</v>
      </c>
    </row>
    <row r="33" spans="16:31" ht="13.5">
      <c r="P33" t="s">
        <v>152</v>
      </c>
      <c r="Q33">
        <f>'税'!B12</f>
        <v>0</v>
      </c>
      <c r="R33" s="47">
        <f>'税'!D12</f>
        <v>39638</v>
      </c>
      <c r="S33" s="47">
        <f>'税'!E12</f>
        <v>40462</v>
      </c>
      <c r="T33" s="47">
        <f>'税'!F12</f>
        <v>41115</v>
      </c>
      <c r="U33" s="47">
        <f>'税'!G12</f>
        <v>40637</v>
      </c>
      <c r="V33" s="47">
        <f>'税'!H12</f>
        <v>40807</v>
      </c>
      <c r="W33" s="47">
        <f>'税'!I12</f>
        <v>40329</v>
      </c>
      <c r="X33" s="47">
        <f>'税'!J12</f>
        <v>46982</v>
      </c>
      <c r="Y33" s="47">
        <f>'税'!K12</f>
        <v>47681</v>
      </c>
      <c r="Z33" s="47">
        <f>'税'!L12</f>
        <v>50353</v>
      </c>
      <c r="AA33" s="47">
        <f>'税'!M12</f>
        <v>52132</v>
      </c>
      <c r="AB33" s="47">
        <f>'税'!N12</f>
        <v>52575</v>
      </c>
      <c r="AC33" s="47">
        <f>'税'!O12</f>
        <v>53294</v>
      </c>
      <c r="AD33" s="47">
        <f>'税'!P12</f>
        <v>53073</v>
      </c>
      <c r="AE33" s="47">
        <f>'税'!Q12</f>
        <v>54533</v>
      </c>
    </row>
    <row r="34" spans="16:31" ht="13.5">
      <c r="P34" t="s">
        <v>149</v>
      </c>
      <c r="Q34">
        <f>'税'!B22</f>
        <v>0</v>
      </c>
      <c r="R34" s="47">
        <f>'税'!D22</f>
        <v>1166762</v>
      </c>
      <c r="S34" s="47">
        <f>'税'!E22</f>
        <v>1162082</v>
      </c>
      <c r="T34" s="47">
        <f>'税'!F22</f>
        <v>1126574</v>
      </c>
      <c r="U34" s="47">
        <f>'税'!G22</f>
        <v>1061966</v>
      </c>
      <c r="V34" s="47">
        <f>'税'!H22</f>
        <v>1007663</v>
      </c>
      <c r="W34" s="47">
        <f>'税'!I22</f>
        <v>1020993</v>
      </c>
      <c r="X34" s="47">
        <f>'税'!J22</f>
        <v>1195796</v>
      </c>
      <c r="Y34" s="47">
        <f>'税'!K22</f>
        <v>1116293</v>
      </c>
      <c r="Z34" s="47">
        <f>'税'!L22</f>
        <v>1142152</v>
      </c>
      <c r="AA34" s="47">
        <f>'税'!M22</f>
        <v>1257282</v>
      </c>
      <c r="AB34" s="47">
        <f>'税'!N22</f>
        <v>1190074</v>
      </c>
      <c r="AC34" s="47">
        <f>'税'!O22</f>
        <v>1202932</v>
      </c>
      <c r="AD34" s="47">
        <f>'税'!P22</f>
        <v>1261810</v>
      </c>
      <c r="AE34" s="47">
        <f>'税'!Q22</f>
        <v>1206670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9" t="str">
        <f>'財政指標'!$M$1</f>
        <v>粟野町</v>
      </c>
      <c r="P40" t="s">
        <v>155</v>
      </c>
      <c r="Q40">
        <f>'歳出（性質別）'!B4</f>
        <v>0</v>
      </c>
      <c r="R40" s="47">
        <f>'歳出（性質別）'!D4</f>
        <v>1059284</v>
      </c>
      <c r="S40" s="47">
        <f>'歳出（性質別）'!E4</f>
        <v>1110486</v>
      </c>
      <c r="T40" s="47">
        <f>'歳出（性質別）'!F4</f>
        <v>1184291</v>
      </c>
      <c r="U40" s="47">
        <f>'歳出（性質別）'!G4</f>
        <v>1220938</v>
      </c>
      <c r="V40" s="47">
        <f>'歳出（性質別）'!H4</f>
        <v>1218445</v>
      </c>
      <c r="W40" s="47">
        <f>'歳出（性質別）'!I4</f>
        <v>1273462</v>
      </c>
      <c r="X40" s="47">
        <f>'歳出（性質別）'!J4</f>
        <v>1315430</v>
      </c>
      <c r="Y40" s="47">
        <f>'歳出（性質別）'!K4</f>
        <v>1340057</v>
      </c>
      <c r="Z40" s="47">
        <f>'歳出（性質別）'!L4</f>
        <v>1328376</v>
      </c>
      <c r="AA40" s="47">
        <f>'歳出（性質別）'!M4</f>
        <v>1286611</v>
      </c>
      <c r="AB40" s="47">
        <f>'歳出（性質別）'!N4</f>
        <v>1309147</v>
      </c>
      <c r="AC40" s="47">
        <f>'歳出（性質別）'!O4</f>
        <v>1309849</v>
      </c>
      <c r="AD40" s="47">
        <f>'歳出（性質別）'!P4</f>
        <v>1249450</v>
      </c>
      <c r="AE40" s="47">
        <f>'歳出（性質別）'!Q4</f>
        <v>1241127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27555</v>
      </c>
      <c r="S41" s="47">
        <f>'歳出（性質別）'!E6</f>
        <v>34495</v>
      </c>
      <c r="T41" s="47">
        <f>'歳出（性質別）'!F6</f>
        <v>185901</v>
      </c>
      <c r="U41" s="47">
        <f>'歳出（性質別）'!G6</f>
        <v>197423</v>
      </c>
      <c r="V41" s="47">
        <f>'歳出（性質別）'!H6</f>
        <v>214588</v>
      </c>
      <c r="W41" s="47">
        <f>'歳出（性質別）'!I6</f>
        <v>268560</v>
      </c>
      <c r="X41" s="47">
        <f>'歳出（性質別）'!J6</f>
        <v>298154</v>
      </c>
      <c r="Y41" s="47">
        <f>'歳出（性質別）'!K6</f>
        <v>325896</v>
      </c>
      <c r="Z41" s="47">
        <f>'歳出（性質別）'!L6</f>
        <v>330498</v>
      </c>
      <c r="AA41" s="47">
        <f>'歳出（性質別）'!M6</f>
        <v>125812</v>
      </c>
      <c r="AB41" s="47">
        <f>'歳出（性質別）'!N6</f>
        <v>144992</v>
      </c>
      <c r="AC41" s="47">
        <f>'歳出（性質別）'!O6</f>
        <v>151933</v>
      </c>
      <c r="AD41" s="47">
        <f>'歳出（性質別）'!P6</f>
        <v>231110</v>
      </c>
      <c r="AE41" s="47">
        <f>'歳出（性質別）'!Q6</f>
        <v>247493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366147</v>
      </c>
      <c r="S42" s="47">
        <f>'歳出（性質別）'!E7</f>
        <v>383548</v>
      </c>
      <c r="T42" s="47">
        <f>'歳出（性質別）'!F7</f>
        <v>384141</v>
      </c>
      <c r="U42" s="47">
        <f>'歳出（性質別）'!G7</f>
        <v>384734</v>
      </c>
      <c r="V42" s="47">
        <f>'歳出（性質別）'!H7</f>
        <v>384233</v>
      </c>
      <c r="W42" s="47">
        <f>'歳出（性質別）'!I7</f>
        <v>422998</v>
      </c>
      <c r="X42" s="47">
        <f>'歳出（性質別）'!J7</f>
        <v>440305</v>
      </c>
      <c r="Y42" s="47">
        <f>'歳出（性質別）'!K7</f>
        <v>528968</v>
      </c>
      <c r="Z42" s="47">
        <f>'歳出（性質別）'!L7</f>
        <v>578895</v>
      </c>
      <c r="AA42" s="47">
        <f>'歳出（性質別）'!M7</f>
        <v>622023</v>
      </c>
      <c r="AB42" s="47">
        <f>'歳出（性質別）'!N7</f>
        <v>637953</v>
      </c>
      <c r="AC42" s="47">
        <f>'歳出（性質別）'!O7</f>
        <v>656732</v>
      </c>
      <c r="AD42" s="47">
        <f>'歳出（性質別）'!P7</f>
        <v>620926</v>
      </c>
      <c r="AE42" s="47">
        <f>'歳出（性質別）'!Q7</f>
        <v>607903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621926</v>
      </c>
      <c r="S43" s="47">
        <f>'歳出（性質別）'!E10</f>
        <v>677147</v>
      </c>
      <c r="T43" s="47">
        <f>'歳出（性質別）'!F10</f>
        <v>685995</v>
      </c>
      <c r="U43" s="47">
        <f>'歳出（性質別）'!G10</f>
        <v>706849</v>
      </c>
      <c r="V43" s="47">
        <f>'歳出（性質別）'!H10</f>
        <v>748872</v>
      </c>
      <c r="W43" s="47">
        <f>'歳出（性質別）'!I10</f>
        <v>825074</v>
      </c>
      <c r="X43" s="47">
        <f>'歳出（性質別）'!J10</f>
        <v>803385</v>
      </c>
      <c r="Y43" s="47">
        <f>'歳出（性質別）'!K10</f>
        <v>787567</v>
      </c>
      <c r="Z43" s="47">
        <f>'歳出（性質別）'!L10</f>
        <v>795016</v>
      </c>
      <c r="AA43" s="47">
        <f>'歳出（性質別）'!M10</f>
        <v>907408</v>
      </c>
      <c r="AB43" s="47">
        <f>'歳出（性質別）'!N10</f>
        <v>874301</v>
      </c>
      <c r="AC43" s="47">
        <f>'歳出（性質別）'!O10</f>
        <v>1105994</v>
      </c>
      <c r="AD43" s="47">
        <f>'歳出（性質別）'!P10</f>
        <v>920307</v>
      </c>
      <c r="AE43" s="47">
        <f>'歳出（性質別）'!Q10</f>
        <v>912402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43239</v>
      </c>
      <c r="S44" s="47">
        <f>'歳出（性質別）'!E11</f>
        <v>61495</v>
      </c>
      <c r="T44" s="47">
        <f>'歳出（性質別）'!F11</f>
        <v>47405</v>
      </c>
      <c r="U44" s="47">
        <f>'歳出（性質別）'!G11</f>
        <v>67027</v>
      </c>
      <c r="V44" s="47">
        <f>'歳出（性質別）'!H11</f>
        <v>65468</v>
      </c>
      <c r="W44" s="47">
        <f>'歳出（性質別）'!I11</f>
        <v>98224</v>
      </c>
      <c r="X44" s="47">
        <f>'歳出（性質別）'!J11</f>
        <v>67168</v>
      </c>
      <c r="Y44" s="47">
        <f>'歳出（性質別）'!K11</f>
        <v>66568</v>
      </c>
      <c r="Z44" s="47">
        <f>'歳出（性質別）'!L11</f>
        <v>68317</v>
      </c>
      <c r="AA44" s="47">
        <f>'歳出（性質別）'!M11</f>
        <v>79323</v>
      </c>
      <c r="AB44" s="47">
        <f>'歳出（性質別）'!N11</f>
        <v>51122</v>
      </c>
      <c r="AC44" s="47">
        <f>'歳出（性質別）'!O11</f>
        <v>38113</v>
      </c>
      <c r="AD44" s="47">
        <f>'歳出（性質別）'!P11</f>
        <v>36691</v>
      </c>
      <c r="AE44" s="47">
        <f>'歳出（性質別）'!Q11</f>
        <v>33590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2742</v>
      </c>
      <c r="S45" s="47">
        <f>'歳出（性質別）'!E16</f>
        <v>12177</v>
      </c>
      <c r="T45" s="47">
        <f>'歳出（性質別）'!F16</f>
        <v>6691</v>
      </c>
      <c r="U45" s="47">
        <f>'歳出（性質別）'!G16</f>
        <v>8598</v>
      </c>
      <c r="V45" s="47">
        <f>'歳出（性質別）'!H16</f>
        <v>9558</v>
      </c>
      <c r="W45" s="47">
        <f>'歳出（性質別）'!I16</f>
        <v>11879</v>
      </c>
      <c r="X45" s="47">
        <f>'歳出（性質別）'!J16</f>
        <v>6744</v>
      </c>
      <c r="Y45" s="47">
        <f>'歳出（性質別）'!K16</f>
        <v>4644</v>
      </c>
      <c r="Z45" s="47">
        <f>'歳出（性質別）'!L16</f>
        <v>4932</v>
      </c>
      <c r="AA45" s="47">
        <f>'歳出（性質別）'!M16</f>
        <v>4716</v>
      </c>
      <c r="AB45" s="47">
        <f>'歳出（性質別）'!N16</f>
        <v>4332</v>
      </c>
      <c r="AC45" s="47">
        <f>'歳出（性質別）'!O16</f>
        <v>33364</v>
      </c>
      <c r="AD45" s="47">
        <f>'歳出（性質別）'!P16</f>
        <v>35260</v>
      </c>
      <c r="AE45" s="47">
        <f>'歳出（性質別）'!Q16</f>
        <v>62940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1010018</v>
      </c>
      <c r="S46" s="47">
        <f>'歳出（性質別）'!E18</f>
        <v>1031537</v>
      </c>
      <c r="T46" s="47">
        <f>'歳出（性質別）'!F18</f>
        <v>1142588</v>
      </c>
      <c r="U46" s="47">
        <f>'歳出（性質別）'!G18</f>
        <v>1369653</v>
      </c>
      <c r="V46" s="47">
        <f>'歳出（性質別）'!H18</f>
        <v>2759064</v>
      </c>
      <c r="W46" s="47">
        <f>'歳出（性質別）'!I18</f>
        <v>1272817</v>
      </c>
      <c r="X46" s="47">
        <f>'歳出（性質別）'!J18</f>
        <v>1249257</v>
      </c>
      <c r="Y46" s="47">
        <f>'歳出（性質別）'!K18</f>
        <v>1792674</v>
      </c>
      <c r="Z46" s="47">
        <f>'歳出（性質別）'!L18</f>
        <v>1497548</v>
      </c>
      <c r="AA46" s="47">
        <f>'歳出（性質別）'!M18</f>
        <v>1070257</v>
      </c>
      <c r="AB46" s="47">
        <f>'歳出（性質別）'!N18</f>
        <v>1383911</v>
      </c>
      <c r="AC46" s="47">
        <f>'歳出（性質別）'!O18</f>
        <v>2456165</v>
      </c>
      <c r="AD46" s="47">
        <f>'歳出（性質別）'!P18</f>
        <v>408989</v>
      </c>
      <c r="AE46" s="47">
        <f>'歳出（性質別）'!Q18</f>
        <v>398256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4251846</v>
      </c>
      <c r="S47" s="47">
        <f>'歳出（性質別）'!E23</f>
        <v>4476698</v>
      </c>
      <c r="T47" s="47">
        <f>'歳出（性質別）'!F23</f>
        <v>4588340</v>
      </c>
      <c r="U47" s="47">
        <f>'歳出（性質別）'!G23</f>
        <v>4814159</v>
      </c>
      <c r="V47" s="47">
        <f>'歳出（性質別）'!H23</f>
        <v>6389250</v>
      </c>
      <c r="W47" s="47">
        <f>'歳出（性質別）'!I23</f>
        <v>5138849</v>
      </c>
      <c r="X47" s="47">
        <f>'歳出（性質別）'!J23</f>
        <v>5171120</v>
      </c>
      <c r="Y47" s="47">
        <f>'歳出（性質別）'!K23</f>
        <v>5797955</v>
      </c>
      <c r="Z47" s="47">
        <f>'歳出（性質別）'!L23</f>
        <v>5694074</v>
      </c>
      <c r="AA47" s="47">
        <f>'歳出（性質別）'!M23</f>
        <v>5087895</v>
      </c>
      <c r="AB47" s="47">
        <f>'歳出（性質別）'!N23</f>
        <v>5354774</v>
      </c>
      <c r="AC47" s="47">
        <f>'歳出（性質別）'!O23</f>
        <v>6773154</v>
      </c>
      <c r="AD47" s="47">
        <f>'歳出（性質別）'!P23</f>
        <v>4560111</v>
      </c>
      <c r="AE47" s="47">
        <f>'歳出（性質別）'!Q23</f>
        <v>4463579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1142097</v>
      </c>
      <c r="S55" s="47">
        <f>'歳出（目的別）'!E5</f>
        <v>1150083</v>
      </c>
      <c r="T55" s="47">
        <f>'歳出（目的別）'!F5</f>
        <v>969527</v>
      </c>
      <c r="U55" s="47">
        <f>'歳出（目的別）'!G5</f>
        <v>847258</v>
      </c>
      <c r="V55" s="47">
        <f>'歳出（目的別）'!H5</f>
        <v>1048676</v>
      </c>
      <c r="W55" s="47">
        <f>'歳出（目的別）'!I5</f>
        <v>911513</v>
      </c>
      <c r="X55" s="47">
        <f>'歳出（目的別）'!J5</f>
        <v>747712</v>
      </c>
      <c r="Y55" s="47">
        <f>'歳出（目的別）'!K5</f>
        <v>674664</v>
      </c>
      <c r="Z55" s="47">
        <f>'歳出（目的別）'!L5</f>
        <v>690675</v>
      </c>
      <c r="AA55" s="47">
        <f>'歳出（目的別）'!M5</f>
        <v>682338</v>
      </c>
      <c r="AB55" s="47">
        <f>'歳出（目的別）'!N5</f>
        <v>713528</v>
      </c>
      <c r="AC55" s="47">
        <f>'歳出（目的別）'!O5</f>
        <v>691161</v>
      </c>
      <c r="AD55" s="47">
        <f>'歳出（目的別）'!P5</f>
        <v>758751</v>
      </c>
      <c r="AE55" s="47">
        <f>'歳出（目的別）'!Q5</f>
        <v>768405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377407</v>
      </c>
      <c r="S56" s="47">
        <f>'歳出（目的別）'!E6</f>
        <v>510643</v>
      </c>
      <c r="T56" s="47">
        <f>'歳出（目的別）'!F6</f>
        <v>794519</v>
      </c>
      <c r="U56" s="47">
        <f>'歳出（目的別）'!G6</f>
        <v>547735</v>
      </c>
      <c r="V56" s="47">
        <f>'歳出（目的別）'!H6</f>
        <v>789803</v>
      </c>
      <c r="W56" s="47">
        <f>'歳出（目的別）'!I6</f>
        <v>714635</v>
      </c>
      <c r="X56" s="47">
        <f>'歳出（目的別）'!J6</f>
        <v>740687</v>
      </c>
      <c r="Y56" s="47">
        <f>'歳出（目的別）'!K6</f>
        <v>794721</v>
      </c>
      <c r="Z56" s="47">
        <f>'歳出（目的別）'!L6</f>
        <v>1142691</v>
      </c>
      <c r="AA56" s="47">
        <f>'歳出（目的別）'!M6</f>
        <v>646080</v>
      </c>
      <c r="AB56" s="47">
        <f>'歳出（目的別）'!N6</f>
        <v>641760</v>
      </c>
      <c r="AC56" s="47">
        <f>'歳出（目的別）'!O6</f>
        <v>667519</v>
      </c>
      <c r="AD56" s="47">
        <f>'歳出（目的別）'!P6</f>
        <v>728960</v>
      </c>
      <c r="AE56" s="47">
        <f>'歳出（目的別）'!Q6</f>
        <v>740441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255834</v>
      </c>
      <c r="S57" s="47">
        <f>'歳出（目的別）'!E7</f>
        <v>278800</v>
      </c>
      <c r="T57" s="47">
        <f>'歳出（目的別）'!F7</f>
        <v>291052</v>
      </c>
      <c r="U57" s="47">
        <f>'歳出（目的別）'!G7</f>
        <v>282201</v>
      </c>
      <c r="V57" s="47">
        <f>'歳出（目的別）'!H7</f>
        <v>299274</v>
      </c>
      <c r="W57" s="47">
        <f>'歳出（目的別）'!I7</f>
        <v>348225</v>
      </c>
      <c r="X57" s="47">
        <f>'歳出（目的別）'!J7</f>
        <v>388466</v>
      </c>
      <c r="Y57" s="47">
        <f>'歳出（目的別）'!K7</f>
        <v>402368</v>
      </c>
      <c r="Z57" s="47">
        <f>'歳出（目的別）'!L7</f>
        <v>414731</v>
      </c>
      <c r="AA57" s="47">
        <f>'歳出（目的別）'!M7</f>
        <v>421567</v>
      </c>
      <c r="AB57" s="47">
        <f>'歳出（目的別）'!N7</f>
        <v>436561</v>
      </c>
      <c r="AC57" s="47">
        <f>'歳出（目的別）'!O7</f>
        <v>414969</v>
      </c>
      <c r="AD57" s="47">
        <f>'歳出（目的別）'!P7</f>
        <v>430243</v>
      </c>
      <c r="AE57" s="47">
        <f>'歳出（目的別）'!Q7</f>
        <v>430215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510176</v>
      </c>
      <c r="S58" s="47">
        <f>'歳出（目的別）'!E9</f>
        <v>706744</v>
      </c>
      <c r="T58" s="47">
        <f>'歳出（目的別）'!F9</f>
        <v>572919</v>
      </c>
      <c r="U58" s="47">
        <f>'歳出（目的別）'!G9</f>
        <v>660254</v>
      </c>
      <c r="V58" s="47">
        <f>'歳出（目的別）'!H9</f>
        <v>449167</v>
      </c>
      <c r="W58" s="47">
        <f>'歳出（目的別）'!I9</f>
        <v>324094</v>
      </c>
      <c r="X58" s="47">
        <f>'歳出（目的別）'!J9</f>
        <v>413384</v>
      </c>
      <c r="Y58" s="47">
        <f>'歳出（目的別）'!K9</f>
        <v>654043</v>
      </c>
      <c r="Z58" s="47">
        <f>'歳出（目的別）'!L9</f>
        <v>776519</v>
      </c>
      <c r="AA58" s="47">
        <f>'歳出（目的別）'!M9</f>
        <v>463163</v>
      </c>
      <c r="AB58" s="47">
        <f>'歳出（目的別）'!N9</f>
        <v>371577</v>
      </c>
      <c r="AC58" s="47">
        <f>'歳出（目的別）'!O9</f>
        <v>532231</v>
      </c>
      <c r="AD58" s="47">
        <f>'歳出（目的別）'!P9</f>
        <v>310099</v>
      </c>
      <c r="AE58" s="47">
        <f>'歳出（目的別）'!Q9</f>
        <v>356421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184709</v>
      </c>
      <c r="S59" s="47">
        <f>'歳出（目的別）'!E10</f>
        <v>129738</v>
      </c>
      <c r="T59" s="47">
        <f>'歳出（目的別）'!F10</f>
        <v>202610</v>
      </c>
      <c r="U59" s="47">
        <f>'歳出（目的別）'!G10</f>
        <v>247733</v>
      </c>
      <c r="V59" s="47">
        <f>'歳出（目的別）'!H10</f>
        <v>180971</v>
      </c>
      <c r="W59" s="47">
        <f>'歳出（目的別）'!I10</f>
        <v>199435</v>
      </c>
      <c r="X59" s="47">
        <f>'歳出（目的別）'!J10</f>
        <v>179236</v>
      </c>
      <c r="Y59" s="47">
        <f>'歳出（目的別）'!K10</f>
        <v>204350</v>
      </c>
      <c r="Z59" s="47">
        <f>'歳出（目的別）'!L10</f>
        <v>356149</v>
      </c>
      <c r="AA59" s="47">
        <f>'歳出（目的別）'!M10</f>
        <v>255294</v>
      </c>
      <c r="AB59" s="47">
        <f>'歳出（目的別）'!N10</f>
        <v>257701</v>
      </c>
      <c r="AC59" s="47">
        <f>'歳出（目的別）'!O10</f>
        <v>275013</v>
      </c>
      <c r="AD59" s="47">
        <f>'歳出（目的別）'!P10</f>
        <v>253040</v>
      </c>
      <c r="AE59" s="47">
        <f>'歳出（目的別）'!Q10</f>
        <v>272525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282517</v>
      </c>
      <c r="S60" s="47">
        <f>'歳出（目的別）'!E11</f>
        <v>380991</v>
      </c>
      <c r="T60" s="47">
        <f>'歳出（目的別）'!F11</f>
        <v>300582</v>
      </c>
      <c r="U60" s="47">
        <f>'歳出（目的別）'!G11</f>
        <v>669372</v>
      </c>
      <c r="V60" s="47">
        <f>'歳出（目的別）'!H11</f>
        <v>588606</v>
      </c>
      <c r="W60" s="47">
        <f>'歳出（目的別）'!I11</f>
        <v>413417</v>
      </c>
      <c r="X60" s="47">
        <f>'歳出（目的別）'!J11</f>
        <v>445969</v>
      </c>
      <c r="Y60" s="47">
        <f>'歳出（目的別）'!K11</f>
        <v>424257</v>
      </c>
      <c r="Z60" s="47">
        <f>'歳出（目的別）'!L11</f>
        <v>434149</v>
      </c>
      <c r="AA60" s="47">
        <f>'歳出（目的別）'!M11</f>
        <v>377847</v>
      </c>
      <c r="AB60" s="47">
        <f>'歳出（目的別）'!N11</f>
        <v>445934</v>
      </c>
      <c r="AC60" s="47">
        <f>'歳出（目的別）'!O11</f>
        <v>463910</v>
      </c>
      <c r="AD60" s="47">
        <f>'歳出（目的別）'!P11</f>
        <v>299381</v>
      </c>
      <c r="AE60" s="47">
        <f>'歳出（目的別）'!Q11</f>
        <v>355935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701969</v>
      </c>
      <c r="S61" s="47">
        <f>'歳出（目的別）'!E13</f>
        <v>670792</v>
      </c>
      <c r="T61" s="47">
        <f>'歳出（目的別）'!F13</f>
        <v>795396</v>
      </c>
      <c r="U61" s="47">
        <f>'歳出（目的別）'!G13</f>
        <v>888839</v>
      </c>
      <c r="V61" s="47">
        <f>'歳出（目的別）'!H13</f>
        <v>2350330</v>
      </c>
      <c r="W61" s="47">
        <f>'歳出（目的別）'!I13</f>
        <v>1488102</v>
      </c>
      <c r="X61" s="47">
        <f>'歳出（目的別）'!J13</f>
        <v>1466599</v>
      </c>
      <c r="Y61" s="47">
        <f>'歳出（目的別）'!K13</f>
        <v>1767470</v>
      </c>
      <c r="Z61" s="47">
        <f>'歳出（目的別）'!L13</f>
        <v>927897</v>
      </c>
      <c r="AA61" s="47">
        <f>'歳出（目的別）'!M13</f>
        <v>1350911</v>
      </c>
      <c r="AB61" s="47">
        <f>'歳出（目的別）'!N13</f>
        <v>1544827</v>
      </c>
      <c r="AC61" s="47">
        <f>'歳出（目的別）'!O13</f>
        <v>2728818</v>
      </c>
      <c r="AD61" s="47">
        <f>'歳出（目的別）'!P13</f>
        <v>869979</v>
      </c>
      <c r="AE61" s="47">
        <f>'歳出（目的別）'!Q13</f>
        <v>660223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366147</v>
      </c>
      <c r="S62" s="47">
        <f>'歳出（目的別）'!E15</f>
        <v>383548</v>
      </c>
      <c r="T62" s="47">
        <f>'歳出（目的別）'!F15</f>
        <v>384141</v>
      </c>
      <c r="U62" s="47">
        <f>'歳出（目的別）'!G15</f>
        <v>384734</v>
      </c>
      <c r="V62" s="47">
        <f>'歳出（目的別）'!H15</f>
        <v>384233</v>
      </c>
      <c r="W62" s="47">
        <f>'歳出（目的別）'!I15</f>
        <v>422998</v>
      </c>
      <c r="X62" s="47">
        <f>'歳出（目的別）'!J15</f>
        <v>440330</v>
      </c>
      <c r="Y62" s="47">
        <f>'歳出（目的別）'!K15</f>
        <v>528974</v>
      </c>
      <c r="Z62" s="47">
        <f>'歳出（目的別）'!L15</f>
        <v>578912</v>
      </c>
      <c r="AA62" s="47">
        <f>'歳出（目的別）'!M15</f>
        <v>622039</v>
      </c>
      <c r="AB62" s="47">
        <f>'歳出（目的別）'!N15</f>
        <v>637969</v>
      </c>
      <c r="AC62" s="47">
        <f>'歳出（目的別）'!O15</f>
        <v>656747</v>
      </c>
      <c r="AD62" s="47">
        <f>'歳出（目的別）'!P15</f>
        <v>620941</v>
      </c>
      <c r="AE62" s="47">
        <f>'歳出（目的別）'!Q15</f>
        <v>607917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4251846</v>
      </c>
      <c r="S63" s="47">
        <f>'歳出（目的別）'!E19</f>
        <v>4476698</v>
      </c>
      <c r="T63" s="47">
        <f>'歳出（目的別）'!F19</f>
        <v>4588350</v>
      </c>
      <c r="U63" s="47">
        <f>'歳出（目的別）'!G19</f>
        <v>4814159</v>
      </c>
      <c r="V63" s="47">
        <f>'歳出（目的別）'!H19</f>
        <v>6389250</v>
      </c>
      <c r="W63" s="47">
        <f>'歳出（目的別）'!I19</f>
        <v>5138849</v>
      </c>
      <c r="X63" s="47">
        <f>'歳出（目的別）'!J19</f>
        <v>5171120</v>
      </c>
      <c r="Y63" s="47">
        <f>'歳出（目的別）'!K19</f>
        <v>5797955</v>
      </c>
      <c r="Z63" s="47">
        <f>'歳出（目的別）'!L19</f>
        <v>5693817</v>
      </c>
      <c r="AA63" s="47">
        <f>'歳出（目的別）'!M19</f>
        <v>5087895</v>
      </c>
      <c r="AB63" s="47">
        <f>'歳出（目的別）'!N19</f>
        <v>5354774</v>
      </c>
      <c r="AC63" s="47">
        <f>'歳出（目的別）'!O19</f>
        <v>6773154</v>
      </c>
      <c r="AD63" s="47">
        <f>'歳出（目的別）'!P19</f>
        <v>4560111</v>
      </c>
      <c r="AE63" s="47">
        <f>'歳出（目的別）'!Q19</f>
        <v>4463580</v>
      </c>
    </row>
    <row r="77" spans="16:31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237637</v>
      </c>
      <c r="S78" s="47">
        <f>'歳出（性質別）'!E19</f>
        <v>348266</v>
      </c>
      <c r="T78" s="47">
        <f>'歳出（性質別）'!F19</f>
        <v>312026</v>
      </c>
      <c r="U78" s="47">
        <f>'歳出（性質別）'!G19</f>
        <v>402782</v>
      </c>
      <c r="V78" s="47">
        <f>'歳出（性質別）'!H19</f>
        <v>684195</v>
      </c>
      <c r="W78" s="47">
        <f>'歳出（性質別）'!I19</f>
        <v>104036</v>
      </c>
      <c r="X78" s="47">
        <f>'歳出（性質別）'!J19</f>
        <v>89188</v>
      </c>
      <c r="Y78" s="47">
        <f>'歳出（性質別）'!K19</f>
        <v>353455</v>
      </c>
      <c r="Z78" s="47">
        <f>'歳出（性質別）'!L19</f>
        <v>452177</v>
      </c>
      <c r="AA78" s="47">
        <f>'歳出（性質別）'!M19</f>
        <v>143772</v>
      </c>
      <c r="AB78" s="47">
        <f>'歳出（性質別）'!N19</f>
        <v>697269</v>
      </c>
      <c r="AC78" s="47">
        <f>'歳出（性質別）'!O19</f>
        <v>887445</v>
      </c>
      <c r="AD78" s="47">
        <f>'歳出（性質別）'!P19</f>
        <v>88301</v>
      </c>
      <c r="AE78" s="47">
        <f>'歳出（性質別）'!Q19</f>
        <v>23520</v>
      </c>
    </row>
    <row r="79" spans="13:31" ht="13.5">
      <c r="M79" s="39" t="str">
        <f>'財政指標'!$M$1</f>
        <v>粟野町</v>
      </c>
      <c r="P79" t="s">
        <v>172</v>
      </c>
      <c r="Q79">
        <f>'歳出（性質別）'!B20</f>
        <v>0</v>
      </c>
      <c r="R79" s="47">
        <f>'歳出（性質別）'!D20</f>
        <v>744314</v>
      </c>
      <c r="S79" s="47">
        <f>'歳出（性質別）'!E20</f>
        <v>659848</v>
      </c>
      <c r="T79" s="47">
        <f>'歳出（性質別）'!F20</f>
        <v>773337</v>
      </c>
      <c r="U79" s="47">
        <f>'歳出（性質別）'!G20</f>
        <v>921211</v>
      </c>
      <c r="V79" s="47">
        <f>'歳出（性質別）'!H20</f>
        <v>2027568</v>
      </c>
      <c r="W79" s="47">
        <f>'歳出（性質別）'!I20</f>
        <v>1124338</v>
      </c>
      <c r="X79" s="47">
        <f>'歳出（性質別）'!J20</f>
        <v>1105534</v>
      </c>
      <c r="Y79" s="47">
        <f>'歳出（性質別）'!K20</f>
        <v>1351907</v>
      </c>
      <c r="Z79" s="47">
        <f>'歳出（性質別）'!L20</f>
        <v>950880</v>
      </c>
      <c r="AA79" s="47">
        <f>'歳出（性質別）'!M20</f>
        <v>850287</v>
      </c>
      <c r="AB79" s="47">
        <f>'歳出（性質別）'!N20</f>
        <v>596312</v>
      </c>
      <c r="AC79" s="47">
        <f>'歳出（性質別）'!O20</f>
        <v>1478207</v>
      </c>
      <c r="AD79" s="47">
        <f>'歳出（性質別）'!P20</f>
        <v>261486</v>
      </c>
      <c r="AE79" s="47">
        <f>'歳出（性質別）'!Q20</f>
        <v>315236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4251846</v>
      </c>
      <c r="S94" s="47">
        <f>'財政指標'!F6</f>
        <v>4476698</v>
      </c>
      <c r="T94" s="47">
        <f>'財政指標'!G6</f>
        <v>4588350</v>
      </c>
      <c r="U94" s="47">
        <f>'財政指標'!H6</f>
        <v>4814159</v>
      </c>
      <c r="V94" s="47">
        <f>'財政指標'!I6</f>
        <v>6389250</v>
      </c>
      <c r="W94" s="47">
        <f>'財政指標'!J6</f>
        <v>5138849</v>
      </c>
      <c r="X94" s="47">
        <f>'財政指標'!K6</f>
        <v>5171120</v>
      </c>
      <c r="Y94" s="47">
        <f>'財政指標'!L6</f>
        <v>5797955</v>
      </c>
      <c r="Z94" s="47">
        <f>'財政指標'!M6</f>
        <v>5694074</v>
      </c>
      <c r="AA94" s="47">
        <f>'財政指標'!N6</f>
        <v>5087895</v>
      </c>
      <c r="AB94" s="47">
        <f>'財政指標'!O6</f>
        <v>5354774</v>
      </c>
      <c r="AC94" s="47">
        <f>'財政指標'!P6</f>
        <v>6773154</v>
      </c>
      <c r="AD94" s="47">
        <f>'財政指標'!Q6</f>
        <v>4560111</v>
      </c>
      <c r="AE94" s="47">
        <f>'財政指標'!R6</f>
        <v>4463576</v>
      </c>
    </row>
    <row r="95" spans="16:31" ht="13.5">
      <c r="P95" t="s">
        <v>154</v>
      </c>
      <c r="Q95">
        <f>'財政指標'!B29</f>
        <v>0</v>
      </c>
      <c r="R95" s="47">
        <f>'財政指標'!E29</f>
        <v>2427972</v>
      </c>
      <c r="S95" s="47">
        <f>'財政指標'!F29</f>
        <v>2387688</v>
      </c>
      <c r="T95" s="47">
        <f>'財政指標'!G29</f>
        <v>2433403</v>
      </c>
      <c r="U95" s="47">
        <f>'財政指標'!H29</f>
        <v>2460395</v>
      </c>
      <c r="V95" s="47">
        <f>'財政指標'!I29</f>
        <v>3470175</v>
      </c>
      <c r="W95" s="47">
        <f>'財政指標'!J29</f>
        <v>3840511</v>
      </c>
      <c r="X95" s="47">
        <f>'財政指標'!K29</f>
        <v>4193594</v>
      </c>
      <c r="Y95" s="47">
        <f>'財政指標'!L29</f>
        <v>4598810</v>
      </c>
      <c r="Z95" s="47">
        <f>'財政指標'!M29</f>
        <v>4625187</v>
      </c>
      <c r="AA95" s="47">
        <f>'財政指標'!N29</f>
        <v>4558689</v>
      </c>
      <c r="AB95" s="47">
        <f>'財政指標'!O29</f>
        <v>4525895</v>
      </c>
      <c r="AC95" s="47">
        <f>'財政指標'!P29</f>
        <v>4747184</v>
      </c>
      <c r="AD95" s="47">
        <f>'財政指標'!Q29</f>
        <v>4739859</v>
      </c>
      <c r="AE95" s="47">
        <f>'財政指標'!R29</f>
        <v>4588758</v>
      </c>
    </row>
  </sheetData>
  <sheetProtection/>
  <printOptions/>
  <pageMargins left="0.7874015748031497" right="0.7874015748031497" top="0.7874015748031497" bottom="0.73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2007-02-19T20:05:43Z</cp:lastPrinted>
  <dcterms:created xsi:type="dcterms:W3CDTF">2002-01-04T12:12:41Z</dcterms:created>
  <dcterms:modified xsi:type="dcterms:W3CDTF">2007-09-27T06:54:15Z</dcterms:modified>
  <cp:category/>
  <cp:version/>
  <cp:contentType/>
  <cp:contentStatus/>
</cp:coreProperties>
</file>