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405" windowHeight="6375" activeTab="4"/>
  </bookViews>
  <sheets>
    <sheet name="財政指標" sheetId="1" r:id="rId1"/>
    <sheet name="歳入" sheetId="2" r:id="rId2"/>
    <sheet name="税" sheetId="3" r:id="rId3"/>
    <sheet name="歳出（性質別）" sheetId="4" r:id="rId4"/>
    <sheet name="歳出（目的別）" sheetId="5" r:id="rId5"/>
    <sheet name="グラフ" sheetId="6" r:id="rId6"/>
  </sheets>
  <definedNames>
    <definedName name="_xlnm.Print_Area" localSheetId="5">'グラフ'!$A$1:$N$114</definedName>
  </definedNames>
  <calcPr fullCalcOnLoad="1"/>
</workbook>
</file>

<file path=xl/sharedStrings.xml><?xml version="1.0" encoding="utf-8"?>
<sst xmlns="http://schemas.openxmlformats.org/spreadsheetml/2006/main" count="397" uniqueCount="199">
  <si>
    <t>　 歳 入 合 計</t>
  </si>
  <si>
    <t>一般財源(1～11）</t>
  </si>
  <si>
    <t>９７（H9）</t>
  </si>
  <si>
    <t>９６（H8）</t>
  </si>
  <si>
    <t>９５（H7）</t>
  </si>
  <si>
    <t>９４（H6）</t>
  </si>
  <si>
    <t>９３（H5）</t>
  </si>
  <si>
    <t>９２（H4）</t>
  </si>
  <si>
    <t>９１（H3）</t>
  </si>
  <si>
    <t>９０（H2）</t>
  </si>
  <si>
    <t>８９（元）</t>
  </si>
  <si>
    <t>依存財源（2～11+15+16+22）</t>
  </si>
  <si>
    <t>自主財源（1+12+13+14+17～21）</t>
  </si>
  <si>
    <t>収支状況</t>
  </si>
  <si>
    <t>うち政府資金</t>
  </si>
  <si>
    <t>物件等購入</t>
  </si>
  <si>
    <t>保証・補償</t>
  </si>
  <si>
    <t>その他</t>
  </si>
  <si>
    <t>実質的なもの</t>
  </si>
  <si>
    <t>財政調整基金現在高</t>
  </si>
  <si>
    <t>減債基金現在高</t>
  </si>
  <si>
    <t>その他特定目的基金現在高</t>
  </si>
  <si>
    <t>１歳入総額</t>
  </si>
  <si>
    <t>２歳出総額</t>
  </si>
  <si>
    <t>３歳入歳出差引</t>
  </si>
  <si>
    <t>４翌年度繰越財源</t>
  </si>
  <si>
    <t>５実質収支</t>
  </si>
  <si>
    <t>６単年度収支</t>
  </si>
  <si>
    <t>７積立金</t>
  </si>
  <si>
    <t>８繰上償還金</t>
  </si>
  <si>
    <t>９積立金取崩額</t>
  </si>
  <si>
    <t>10実質単年度収支</t>
  </si>
  <si>
    <t>12実質収支比率</t>
  </si>
  <si>
    <t>13基準財政収入額</t>
  </si>
  <si>
    <t>14基準財政需要額</t>
  </si>
  <si>
    <t>15標準税収入額</t>
  </si>
  <si>
    <t>16標準財政規模</t>
  </si>
  <si>
    <t>17財政力指数</t>
  </si>
  <si>
    <t>18経常収支比率</t>
  </si>
  <si>
    <t>19公債費負担比率</t>
  </si>
  <si>
    <t>20公債費比率</t>
  </si>
  <si>
    <t>21起債制限比率</t>
  </si>
  <si>
    <t>22積立金現在高</t>
  </si>
  <si>
    <t>23地方債現在高</t>
  </si>
  <si>
    <t>24債務負担行為額</t>
  </si>
  <si>
    <t>25収益事業収入</t>
  </si>
  <si>
    <t>26土地開発基金現在高</t>
  </si>
  <si>
    <t>１市町村民税</t>
  </si>
  <si>
    <t xml:space="preserve">   個人均等割</t>
  </si>
  <si>
    <t>　　所得割</t>
  </si>
  <si>
    <t>　　法人均等割</t>
  </si>
  <si>
    <t>　　法人税割</t>
  </si>
  <si>
    <t>２固定資産税</t>
  </si>
  <si>
    <t>　　うち純固定資産税</t>
  </si>
  <si>
    <t>３軽自動車税</t>
  </si>
  <si>
    <t>４市町村たばこ税</t>
  </si>
  <si>
    <t>５鉱産税</t>
  </si>
  <si>
    <t>６特別土地保有税</t>
  </si>
  <si>
    <t>７法廷外普通税</t>
  </si>
  <si>
    <t>８旧法による税</t>
  </si>
  <si>
    <t>９目的税</t>
  </si>
  <si>
    <t>　　入湯税</t>
  </si>
  <si>
    <t>　　事業所税</t>
  </si>
  <si>
    <t>　　都市計画税</t>
  </si>
  <si>
    <t>　　水利地益税等</t>
  </si>
  <si>
    <t>　  合　　　　 計</t>
  </si>
  <si>
    <t xml:space="preserve"> 　歳 　出 　合　計</t>
  </si>
  <si>
    <t>１人　件　費</t>
  </si>
  <si>
    <t>　　うち職員給与費</t>
  </si>
  <si>
    <t>２扶　助　費</t>
  </si>
  <si>
    <t>３公　債　費</t>
  </si>
  <si>
    <t>　　元利償還金</t>
  </si>
  <si>
    <t>　　一時借入金利子</t>
  </si>
  <si>
    <t>４物　件　費</t>
  </si>
  <si>
    <t>５維 持 補 修 費</t>
  </si>
  <si>
    <t>６補　助　費　等</t>
  </si>
  <si>
    <t>　　うち一部事務組合負担金</t>
  </si>
  <si>
    <t>７繰　出　金</t>
  </si>
  <si>
    <t>８積　立　金　</t>
  </si>
  <si>
    <t>９投資・出資金・貸出金</t>
  </si>
  <si>
    <t>10普 通 建 設 事 業 費</t>
  </si>
  <si>
    <t xml:space="preserve"> 　　うち補助事業費</t>
  </si>
  <si>
    <t xml:space="preserve"> 　　うち単独事業費</t>
  </si>
  <si>
    <t>11災 害 復 旧 事 業 費</t>
  </si>
  <si>
    <t>12失 業 対 策 事 業 費</t>
  </si>
  <si>
    <t>義 務 的 経 費（1～３）</t>
  </si>
  <si>
    <t>投 資 的 経 費（10～12）</t>
  </si>
  <si>
    <t>10前年度繰上充用金</t>
  </si>
  <si>
    <t>13 諸 支 出 金</t>
  </si>
  <si>
    <t>９８(H10)</t>
  </si>
  <si>
    <t>９９(H11)</t>
  </si>
  <si>
    <t>0 年度末住民基本台帳人口</t>
  </si>
  <si>
    <t>９０（H2）</t>
  </si>
  <si>
    <t>９１（H3）</t>
  </si>
  <si>
    <t>９２（H4）</t>
  </si>
  <si>
    <t>９３（H5）</t>
  </si>
  <si>
    <t>９４（H6）</t>
  </si>
  <si>
    <t>９５（H7）</t>
  </si>
  <si>
    <t>９６（H8）</t>
  </si>
  <si>
    <t>２ 総　務　費</t>
  </si>
  <si>
    <t>１ 議　会　費</t>
  </si>
  <si>
    <t>３ 民　生　費</t>
  </si>
  <si>
    <t>歳入の状況</t>
  </si>
  <si>
    <t>歳入の状況（構成比）</t>
  </si>
  <si>
    <t>税の状況</t>
  </si>
  <si>
    <t>性質別歳出の状況</t>
  </si>
  <si>
    <t>性質別歳出の状況（構成比）</t>
  </si>
  <si>
    <t>税の状況（構成比）</t>
  </si>
  <si>
    <t>目的別歳出</t>
  </si>
  <si>
    <t>目的別歳出（構成比）</t>
  </si>
  <si>
    <t>４ 衛　生　費</t>
  </si>
  <si>
    <t>５ 労　働　費</t>
  </si>
  <si>
    <t>６ 農 林 水 産 業 費</t>
  </si>
  <si>
    <t>７ 商　工　費</t>
  </si>
  <si>
    <t>８ 土　木　費</t>
  </si>
  <si>
    <t>９ 消　防　費</t>
  </si>
  <si>
    <t>10 教　育　費</t>
  </si>
  <si>
    <t>11 災 害 復 旧 費</t>
  </si>
  <si>
    <t>12 公　債　費</t>
  </si>
  <si>
    <t>15 特別区財調納付金</t>
  </si>
  <si>
    <t>14 前年度繰上充用金</t>
  </si>
  <si>
    <t xml:space="preserve">   歳 出 合　計</t>
  </si>
  <si>
    <t>１ 地 方 税</t>
  </si>
  <si>
    <t>２ 地方譲与税</t>
  </si>
  <si>
    <t>３ 利子割交付金</t>
  </si>
  <si>
    <t>４ 地方消費税交付金</t>
  </si>
  <si>
    <t>５ ゴルフ場利用税交付金</t>
  </si>
  <si>
    <t>６ 特別地方消費税交付金</t>
  </si>
  <si>
    <t>７ 自動車取得税交付金</t>
  </si>
  <si>
    <t>８ 国有提供施設等助成交付金</t>
  </si>
  <si>
    <t>９ 地方特例交付金</t>
  </si>
  <si>
    <t>10 地方交付税</t>
  </si>
  <si>
    <t xml:space="preserve"> (1) 普通交付税</t>
  </si>
  <si>
    <t xml:space="preserve"> (2) 特別交付税</t>
  </si>
  <si>
    <t>11 交通安全対策特別交付金</t>
  </si>
  <si>
    <t>12 分担金・負担金</t>
  </si>
  <si>
    <t>13 使用料</t>
  </si>
  <si>
    <t>14 手 数 料</t>
  </si>
  <si>
    <t>15 国庫支出金</t>
  </si>
  <si>
    <t>16 県支出金</t>
  </si>
  <si>
    <t>17 財産収入</t>
  </si>
  <si>
    <t>18 寄 附 金</t>
  </si>
  <si>
    <t>19 繰 入 金</t>
  </si>
  <si>
    <t>20 繰 越 金</t>
  </si>
  <si>
    <t>21 諸 収 入</t>
  </si>
  <si>
    <t>22 地 方 債</t>
  </si>
  <si>
    <t>財政指標</t>
  </si>
  <si>
    <t xml:space="preserve"> 地 方 税</t>
  </si>
  <si>
    <t xml:space="preserve"> 国庫支出金</t>
  </si>
  <si>
    <t xml:space="preserve"> 地 方 債</t>
  </si>
  <si>
    <t>　  合　　　　 計</t>
  </si>
  <si>
    <t>市町村民税</t>
  </si>
  <si>
    <t>固定資産税</t>
  </si>
  <si>
    <t>市町村たばこ税</t>
  </si>
  <si>
    <t>歳出総額</t>
  </si>
  <si>
    <t>地方債現在高</t>
  </si>
  <si>
    <t>人　件　費</t>
  </si>
  <si>
    <t>扶　助　費</t>
  </si>
  <si>
    <t>公　債　費</t>
  </si>
  <si>
    <t>物　件　費</t>
  </si>
  <si>
    <t>維 持 補 修 費</t>
  </si>
  <si>
    <t>投資・出資金・貸出金</t>
  </si>
  <si>
    <t>総額</t>
  </si>
  <si>
    <t>普通建設事業費</t>
  </si>
  <si>
    <t xml:space="preserve"> 総　務　費</t>
  </si>
  <si>
    <t xml:space="preserve"> 民　生　費</t>
  </si>
  <si>
    <t xml:space="preserve"> 衛　生　費</t>
  </si>
  <si>
    <t xml:space="preserve"> 商　工　費</t>
  </si>
  <si>
    <t xml:space="preserve"> 土　木　費</t>
  </si>
  <si>
    <t xml:space="preserve"> 教　育　費</t>
  </si>
  <si>
    <t xml:space="preserve"> 公　債　費</t>
  </si>
  <si>
    <t xml:space="preserve"> 総　　額</t>
  </si>
  <si>
    <t xml:space="preserve"> 補助事業費</t>
  </si>
  <si>
    <t xml:space="preserve"> 単独事業費</t>
  </si>
  <si>
    <t>９７(H9）</t>
  </si>
  <si>
    <t>９８(H10）</t>
  </si>
  <si>
    <t>９９(H11）</t>
  </si>
  <si>
    <t>９９(H11)</t>
  </si>
  <si>
    <t>（百万円）</t>
  </si>
  <si>
    <t>　　　（百万円、％）</t>
  </si>
  <si>
    <t xml:space="preserve"> 農林水産業費</t>
  </si>
  <si>
    <t>特定財源（12～22）</t>
  </si>
  <si>
    <t>地方交付税</t>
  </si>
  <si>
    <t>００(H12)</t>
  </si>
  <si>
    <t>００(H12）</t>
  </si>
  <si>
    <t>11普 通 建 設 事 業 費</t>
  </si>
  <si>
    <t>12災 害 復 旧 事 業 費</t>
  </si>
  <si>
    <t>13失 業 対 策 事 業 費</t>
  </si>
  <si>
    <t>投 資 的 経 費（11～12）</t>
  </si>
  <si>
    <t>田沼町</t>
  </si>
  <si>
    <t>県支出金</t>
  </si>
  <si>
    <t>０１(H13)</t>
  </si>
  <si>
    <t>０１(H13）</t>
  </si>
  <si>
    <t>０２(H14)</t>
  </si>
  <si>
    <t>０３(H15)</t>
  </si>
  <si>
    <t>０２(H14）</t>
  </si>
  <si>
    <t>０３(H15）</t>
  </si>
  <si>
    <t xml:space="preserve"> (1)減税補てん債</t>
  </si>
  <si>
    <t xml:space="preserve"> (2)臨時財政対策債</t>
  </si>
</sst>
</file>

<file path=xl/styles.xml><?xml version="1.0" encoding="utf-8"?>
<styleSheet xmlns="http://schemas.openxmlformats.org/spreadsheetml/2006/main">
  <numFmts count="4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#,##0.0;[Red]\-#,##0.0"/>
    <numFmt numFmtId="178" formatCode="0.0_);[Red]\(0.0\)"/>
    <numFmt numFmtId="179" formatCode="#,##0.0_ ;[Red]\-#,##0.0\ "/>
    <numFmt numFmtId="180" formatCode="[&lt;=999]000;[&lt;=99999]000\-00;000\-0000"/>
    <numFmt numFmtId="181" formatCode="#,##0;[Red]#,##0"/>
    <numFmt numFmtId="182" formatCode="#,"/>
    <numFmt numFmtId="183" formatCode="#,###,"/>
    <numFmt numFmtId="184" formatCode="0.0;[Red]0.0"/>
    <numFmt numFmtId="185" formatCode="0.0_);\(0.0\)"/>
    <numFmt numFmtId="186" formatCode="#,##0_);\(#,##0\)"/>
    <numFmt numFmtId="187" formatCode="#,##0.0_);\(#,##0.0\)"/>
    <numFmt numFmtId="188" formatCode="#,##0.0_ "/>
    <numFmt numFmtId="189" formatCode="0.00_ "/>
    <numFmt numFmtId="190" formatCode="0.0_ "/>
    <numFmt numFmtId="191" formatCode="#,##0,"/>
    <numFmt numFmtId="192" formatCode="#,##0.0"/>
    <numFmt numFmtId="193" formatCode="0.0%"/>
    <numFmt numFmtId="194" formatCode="&quot;¥&quot;#,##0.0;&quot;¥&quot;\-#,##0.0"/>
    <numFmt numFmtId="195" formatCode="#,##0;&quot;▲ &quot;#,##0"/>
    <numFmt numFmtId="196" formatCode="#,##0.0;&quot;▲ &quot;#,##0.0"/>
    <numFmt numFmtId="197" formatCode="#,##0_ "/>
    <numFmt numFmtId="198" formatCode="#,##0.00_ "/>
    <numFmt numFmtId="199" formatCode="0.00_);[Red]\(0.00\)"/>
    <numFmt numFmtId="200" formatCode="#,##0.0;[Red]#,##0.0"/>
    <numFmt numFmtId="201" formatCode="0_);\(0\)"/>
    <numFmt numFmtId="202" formatCode="0;[Red]0"/>
    <numFmt numFmtId="203" formatCode="0_ "/>
    <numFmt numFmtId="204" formatCode="0_ ;[Red]\-0\ "/>
    <numFmt numFmtId="205" formatCode="0_);[Red]\(0\)"/>
  </numFmts>
  <fonts count="52">
    <font>
      <sz val="11"/>
      <name val="ＭＳ Ｐゴシック"/>
      <family val="3"/>
    </font>
    <font>
      <sz val="6"/>
      <name val="ＭＳ Ｐゴシック"/>
      <family val="3"/>
    </font>
    <font>
      <sz val="7"/>
      <name val="ＭＳ Ｐ明朝"/>
      <family val="1"/>
    </font>
    <font>
      <sz val="10"/>
      <color indexed="8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2"/>
      <color indexed="8"/>
      <name val="ＭＳ 明朝"/>
      <family val="1"/>
    </font>
    <font>
      <sz val="11"/>
      <color indexed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4"/>
      <color indexed="8"/>
      <name val="ＭＳ Ｐゴシック"/>
      <family val="3"/>
    </font>
    <font>
      <sz val="9.2"/>
      <color indexed="8"/>
      <name val="ＭＳ Ｐゴシック"/>
      <family val="3"/>
    </font>
    <font>
      <sz val="10.1"/>
      <color indexed="8"/>
      <name val="ＭＳ Ｐゴシック"/>
      <family val="3"/>
    </font>
    <font>
      <sz val="11.25"/>
      <color indexed="8"/>
      <name val="ＭＳ Ｐゴシック"/>
      <family val="3"/>
    </font>
    <font>
      <sz val="8.25"/>
      <color indexed="8"/>
      <name val="ＭＳ Ｐゴシック"/>
      <family val="3"/>
    </font>
    <font>
      <sz val="13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3" fillId="0" borderId="10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38" fontId="4" fillId="0" borderId="10" xfId="48" applyFont="1" applyBorder="1" applyAlignment="1">
      <alignment/>
    </xf>
    <xf numFmtId="38" fontId="4" fillId="0" borderId="0" xfId="48" applyFont="1" applyAlignment="1">
      <alignment/>
    </xf>
    <xf numFmtId="183" fontId="4" fillId="0" borderId="10" xfId="0" applyNumberFormat="1" applyFont="1" applyBorder="1" applyAlignment="1">
      <alignment/>
    </xf>
    <xf numFmtId="183" fontId="4" fillId="0" borderId="10" xfId="48" applyNumberFormat="1" applyFont="1" applyBorder="1" applyAlignment="1">
      <alignment/>
    </xf>
    <xf numFmtId="183" fontId="3" fillId="0" borderId="10" xfId="48" applyNumberFormat="1" applyFont="1" applyFill="1" applyBorder="1" applyAlignment="1" applyProtection="1">
      <alignment/>
      <protection/>
    </xf>
    <xf numFmtId="183" fontId="4" fillId="0" borderId="0" xfId="48" applyNumberFormat="1" applyFont="1" applyAlignment="1">
      <alignment/>
    </xf>
    <xf numFmtId="183" fontId="3" fillId="0" borderId="10" xfId="0" applyNumberFormat="1" applyFont="1" applyFill="1" applyBorder="1" applyAlignment="1" applyProtection="1">
      <alignment/>
      <protection/>
    </xf>
    <xf numFmtId="183" fontId="3" fillId="0" borderId="10" xfId="48" applyNumberFormat="1" applyFont="1" applyFill="1" applyBorder="1" applyAlignment="1" applyProtection="1">
      <alignment horizontal="right" vertical="center"/>
      <protection/>
    </xf>
    <xf numFmtId="183" fontId="4" fillId="0" borderId="0" xfId="0" applyNumberFormat="1" applyFont="1" applyAlignment="1">
      <alignment/>
    </xf>
    <xf numFmtId="183" fontId="3" fillId="0" borderId="10" xfId="0" applyNumberFormat="1" applyFont="1" applyFill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/>
    </xf>
    <xf numFmtId="191" fontId="3" fillId="0" borderId="10" xfId="48" applyNumberFormat="1" applyFont="1" applyFill="1" applyBorder="1" applyAlignment="1" applyProtection="1">
      <alignment/>
      <protection/>
    </xf>
    <xf numFmtId="191" fontId="4" fillId="0" borderId="10" xfId="48" applyNumberFormat="1" applyFont="1" applyBorder="1" applyAlignment="1">
      <alignment/>
    </xf>
    <xf numFmtId="191" fontId="4" fillId="0" borderId="0" xfId="0" applyNumberFormat="1" applyFont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4" fillId="0" borderId="0" xfId="48" applyNumberFormat="1" applyFont="1" applyAlignment="1">
      <alignment/>
    </xf>
    <xf numFmtId="191" fontId="3" fillId="0" borderId="10" xfId="0" applyNumberFormat="1" applyFont="1" applyBorder="1" applyAlignment="1">
      <alignment/>
    </xf>
    <xf numFmtId="191" fontId="3" fillId="0" borderId="0" xfId="0" applyNumberFormat="1" applyFont="1" applyAlignment="1">
      <alignment/>
    </xf>
    <xf numFmtId="191" fontId="3" fillId="0" borderId="10" xfId="48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 vertical="center"/>
      <protection/>
    </xf>
    <xf numFmtId="191" fontId="3" fillId="0" borderId="0" xfId="48" applyNumberFormat="1" applyFont="1" applyAlignment="1">
      <alignment/>
    </xf>
    <xf numFmtId="190" fontId="4" fillId="0" borderId="10" xfId="0" applyNumberFormat="1" applyFont="1" applyBorder="1" applyAlignment="1">
      <alignment/>
    </xf>
    <xf numFmtId="190" fontId="4" fillId="0" borderId="10" xfId="48" applyNumberFormat="1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183" fontId="5" fillId="0" borderId="0" xfId="0" applyNumberFormat="1" applyFont="1" applyAlignment="1">
      <alignment/>
    </xf>
    <xf numFmtId="192" fontId="3" fillId="0" borderId="10" xfId="48" applyNumberFormat="1" applyFont="1" applyFill="1" applyBorder="1" applyAlignment="1" applyProtection="1">
      <alignment/>
      <protection/>
    </xf>
    <xf numFmtId="192" fontId="4" fillId="0" borderId="10" xfId="48" applyNumberFormat="1" applyFont="1" applyBorder="1" applyAlignment="1">
      <alignment/>
    </xf>
    <xf numFmtId="191" fontId="5" fillId="0" borderId="0" xfId="0" applyNumberFormat="1" applyFont="1" applyAlignment="1">
      <alignment/>
    </xf>
    <xf numFmtId="191" fontId="6" fillId="0" borderId="0" xfId="0" applyNumberFormat="1" applyFont="1" applyAlignment="1">
      <alignment/>
    </xf>
    <xf numFmtId="192" fontId="3" fillId="0" borderId="10" xfId="0" applyNumberFormat="1" applyFont="1" applyFill="1" applyBorder="1" applyAlignment="1" applyProtection="1">
      <alignment/>
      <protection/>
    </xf>
    <xf numFmtId="190" fontId="3" fillId="0" borderId="10" xfId="48" applyNumberFormat="1" applyFont="1" applyFill="1" applyBorder="1" applyAlignment="1" applyProtection="1">
      <alignment/>
      <protection/>
    </xf>
    <xf numFmtId="190" fontId="3" fillId="0" borderId="10" xfId="0" applyNumberFormat="1" applyFont="1" applyBorder="1" applyAlignment="1">
      <alignment/>
    </xf>
    <xf numFmtId="191" fontId="7" fillId="0" borderId="0" xfId="0" applyNumberFormat="1" applyFont="1" applyAlignment="1">
      <alignment/>
    </xf>
    <xf numFmtId="191" fontId="8" fillId="0" borderId="0" xfId="0" applyNumberFormat="1" applyFont="1" applyAlignment="1">
      <alignment/>
    </xf>
    <xf numFmtId="190" fontId="3" fillId="0" borderId="10" xfId="0" applyNumberFormat="1" applyFont="1" applyFill="1" applyBorder="1" applyAlignment="1" applyProtection="1">
      <alignment/>
      <protection/>
    </xf>
    <xf numFmtId="190" fontId="3" fillId="0" borderId="0" xfId="0" applyNumberFormat="1" applyFont="1" applyAlignment="1">
      <alignment/>
    </xf>
    <xf numFmtId="190" fontId="3" fillId="0" borderId="0" xfId="48" applyNumberFormat="1" applyFont="1" applyAlignment="1">
      <alignment/>
    </xf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38" fontId="4" fillId="0" borderId="0" xfId="48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91" fontId="0" fillId="0" borderId="0" xfId="0" applyNumberFormat="1" applyAlignment="1">
      <alignment/>
    </xf>
    <xf numFmtId="0" fontId="4" fillId="0" borderId="10" xfId="0" applyFont="1" applyBorder="1" applyAlignment="1">
      <alignment vertical="center"/>
    </xf>
    <xf numFmtId="38" fontId="4" fillId="0" borderId="10" xfId="48" applyFont="1" applyBorder="1" applyAlignment="1">
      <alignment vertical="center"/>
    </xf>
    <xf numFmtId="181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 applyProtection="1">
      <alignment vertical="center"/>
      <protection/>
    </xf>
    <xf numFmtId="191" fontId="4" fillId="0" borderId="10" xfId="0" applyNumberFormat="1" applyFont="1" applyBorder="1" applyAlignment="1">
      <alignment vertical="center"/>
    </xf>
    <xf numFmtId="191" fontId="4" fillId="0" borderId="10" xfId="48" applyNumberFormat="1" applyFont="1" applyBorder="1" applyAlignment="1">
      <alignment vertical="center"/>
    </xf>
    <xf numFmtId="191" fontId="3" fillId="0" borderId="10" xfId="48" applyNumberFormat="1" applyFont="1" applyBorder="1" applyAlignment="1" applyProtection="1">
      <alignment vertical="center"/>
      <protection/>
    </xf>
    <xf numFmtId="185" fontId="4" fillId="0" borderId="10" xfId="48" applyNumberFormat="1" applyFont="1" applyBorder="1" applyAlignment="1">
      <alignment vertical="center"/>
    </xf>
    <xf numFmtId="183" fontId="4" fillId="0" borderId="10" xfId="48" applyNumberFormat="1" applyFont="1" applyBorder="1" applyAlignment="1">
      <alignment vertical="center"/>
    </xf>
    <xf numFmtId="183" fontId="4" fillId="0" borderId="10" xfId="0" applyNumberFormat="1" applyFont="1" applyBorder="1" applyAlignment="1">
      <alignment vertical="center"/>
    </xf>
    <xf numFmtId="189" fontId="4" fillId="0" borderId="10" xfId="48" applyNumberFormat="1" applyFont="1" applyBorder="1" applyAlignment="1">
      <alignment vertical="center"/>
    </xf>
    <xf numFmtId="189" fontId="4" fillId="0" borderId="10" xfId="0" applyNumberFormat="1" applyFont="1" applyBorder="1" applyAlignment="1">
      <alignment vertical="center"/>
    </xf>
    <xf numFmtId="176" fontId="4" fillId="0" borderId="10" xfId="48" applyNumberFormat="1" applyFont="1" applyBorder="1" applyAlignment="1">
      <alignment vertical="center"/>
    </xf>
    <xf numFmtId="190" fontId="4" fillId="0" borderId="10" xfId="48" applyNumberFormat="1" applyFont="1" applyBorder="1" applyAlignment="1">
      <alignment vertical="center"/>
    </xf>
    <xf numFmtId="190" fontId="4" fillId="0" borderId="10" xfId="0" applyNumberFormat="1" applyFont="1" applyBorder="1" applyAlignment="1">
      <alignment vertical="center"/>
    </xf>
    <xf numFmtId="178" fontId="4" fillId="0" borderId="10" xfId="48" applyNumberFormat="1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193" fontId="4" fillId="0" borderId="0" xfId="0" applyNumberFormat="1" applyFont="1" applyAlignment="1">
      <alignment/>
    </xf>
    <xf numFmtId="191" fontId="4" fillId="0" borderId="10" xfId="0" applyNumberFormat="1" applyFont="1" applyBorder="1" applyAlignment="1">
      <alignment/>
    </xf>
    <xf numFmtId="191" fontId="3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Border="1" applyAlignment="1">
      <alignment/>
    </xf>
    <xf numFmtId="193" fontId="6" fillId="0" borderId="0" xfId="0" applyNumberFormat="1" applyFont="1" applyAlignment="1">
      <alignment/>
    </xf>
    <xf numFmtId="183" fontId="6" fillId="0" borderId="0" xfId="0" applyNumberFormat="1" applyFont="1" applyAlignment="1">
      <alignment/>
    </xf>
    <xf numFmtId="191" fontId="4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left" vertical="center"/>
    </xf>
    <xf numFmtId="0" fontId="3" fillId="0" borderId="10" xfId="0" applyFont="1" applyFill="1" applyBorder="1" applyAlignment="1" applyProtection="1">
      <alignment horizontal="left" vertical="center"/>
      <protection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歳入の状況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225"/>
          <c:w val="0.99675"/>
          <c:h val="0.80925"/>
        </c:manualLayout>
      </c:layout>
      <c:barChart>
        <c:barDir val="col"/>
        <c:grouping val="clustered"/>
        <c:varyColors val="0"/>
        <c:ser>
          <c:idx val="5"/>
          <c:order val="5"/>
          <c:tx>
            <c:strRef>
              <c:f>グラフ!$P$7</c:f>
              <c:strCache>
                <c:ptCount val="1"/>
                <c:pt idx="0">
                  <c:v>　 歳 入 合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グラフ!$Q$1:$AD$1</c:f>
              <c:strCache/>
            </c:strRef>
          </c:cat>
          <c:val>
            <c:numRef>
              <c:f>グラフ!$Q$7:$AD$7</c:f>
              <c:numCache/>
            </c:numRef>
          </c:val>
        </c:ser>
        <c:gapWidth val="90"/>
        <c:axId val="19889461"/>
        <c:axId val="44787422"/>
      </c:barChart>
      <c:lineChart>
        <c:grouping val="standard"/>
        <c:varyColors val="0"/>
        <c:ser>
          <c:idx val="1"/>
          <c:order val="0"/>
          <c:tx>
            <c:strRef>
              <c:f>グラフ!$P$2</c:f>
              <c:strCache>
                <c:ptCount val="1"/>
                <c:pt idx="0">
                  <c:v> 地 方 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グラフ!$Q$2:$AD$2</c:f>
              <c:numCache/>
            </c:numRef>
          </c:val>
          <c:smooth val="0"/>
        </c:ser>
        <c:ser>
          <c:idx val="0"/>
          <c:order val="1"/>
          <c:tx>
            <c:strRef>
              <c:f>グラフ!$P$3</c:f>
              <c:strCache>
                <c:ptCount val="1"/>
                <c:pt idx="0">
                  <c:v>地方交付税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グラフ!$Q$3:$AD$3</c:f>
              <c:numCache/>
            </c:numRef>
          </c:val>
          <c:smooth val="0"/>
        </c:ser>
        <c:ser>
          <c:idx val="4"/>
          <c:order val="2"/>
          <c:tx>
            <c:strRef>
              <c:f>グラフ!$P$4</c:f>
              <c:strCache>
                <c:ptCount val="1"/>
                <c:pt idx="0">
                  <c:v> 国庫支出金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グラフ!$Q$4:$AD$4</c:f>
              <c:numCache/>
            </c:numRef>
          </c:val>
          <c:smooth val="0"/>
        </c:ser>
        <c:ser>
          <c:idx val="2"/>
          <c:order val="3"/>
          <c:tx>
            <c:strRef>
              <c:f>グラフ!$P$5</c:f>
              <c:strCache>
                <c:ptCount val="1"/>
                <c:pt idx="0">
                  <c:v>県支出金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グラフ!$Q$5:$AD$5</c:f>
              <c:numCache/>
            </c:numRef>
          </c:val>
          <c:smooth val="0"/>
        </c:ser>
        <c:ser>
          <c:idx val="3"/>
          <c:order val="4"/>
          <c:tx>
            <c:strRef>
              <c:f>グラフ!$P$6</c:f>
              <c:strCache>
                <c:ptCount val="1"/>
                <c:pt idx="0">
                  <c:v> 地 方 債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グラフ!$Q$1:$AD$1</c:f>
              <c:strCache/>
            </c:strRef>
          </c:cat>
          <c:val>
            <c:numRef>
              <c:f>グラフ!$Q$6:$AD$6</c:f>
              <c:numCache/>
            </c:numRef>
          </c:val>
          <c:smooth val="0"/>
        </c:ser>
        <c:axId val="433615"/>
        <c:axId val="3902536"/>
      </c:lineChart>
      <c:catAx>
        <c:axId val="1988946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4787422"/>
        <c:crosses val="autoZero"/>
        <c:auto val="0"/>
        <c:lblOffset val="100"/>
        <c:tickLblSkip val="1"/>
        <c:noMultiLvlLbl val="0"/>
      </c:catAx>
      <c:valAx>
        <c:axId val="44787422"/>
        <c:scaling>
          <c:orientation val="minMax"/>
          <c:max val="10000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25"/>
              <c:y val="0.137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9889461"/>
        <c:crossesAt val="1"/>
        <c:crossBetween val="between"/>
        <c:dispUnits/>
      </c:valAx>
      <c:catAx>
        <c:axId val="433615"/>
        <c:scaling>
          <c:orientation val="minMax"/>
        </c:scaling>
        <c:axPos val="b"/>
        <c:delete val="1"/>
        <c:majorTickMark val="out"/>
        <c:minorTickMark val="none"/>
        <c:tickLblPos val="nextTo"/>
        <c:crossAx val="3902536"/>
        <c:crosses val="autoZero"/>
        <c:auto val="0"/>
        <c:lblOffset val="100"/>
        <c:tickLblSkip val="1"/>
        <c:noMultiLvlLbl val="0"/>
      </c:catAx>
      <c:valAx>
        <c:axId val="390253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62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3361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6825"/>
          <c:y val="0.90925"/>
          <c:w val="0.7535"/>
          <c:h val="0.083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税の状況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325"/>
          <c:w val="0.95175"/>
          <c:h val="0.806"/>
        </c:manualLayout>
      </c:layout>
      <c:barChart>
        <c:barDir val="col"/>
        <c:grouping val="clustered"/>
        <c:varyColors val="0"/>
        <c:ser>
          <c:idx val="4"/>
          <c:order val="3"/>
          <c:tx>
            <c:strRef>
              <c:f>グラフ!$P$34</c:f>
              <c:strCache>
                <c:ptCount val="1"/>
                <c:pt idx="0">
                  <c:v>　  合　　　　 計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pct20">
                <a:fgClr>
                  <a:srgbClr val="000000"/>
                </a:fgClr>
                <a:bgClr>
                  <a:srgbClr val="FFFFFF"/>
                </a:bgClr>
              </a:pattFill>
              <a:ln w="12700">
                <a:solidFill>
                  <a:srgbClr val="000000"/>
                </a:solidFill>
              </a:ln>
            </c:spPr>
          </c:dPt>
          <c:cat>
            <c:strRef>
              <c:f>グラフ!$Q$30:$AD$30</c:f>
              <c:strCache/>
            </c:strRef>
          </c:cat>
          <c:val>
            <c:numRef>
              <c:f>グラフ!$Q$34:$AD$34</c:f>
              <c:numCache/>
            </c:numRef>
          </c:val>
        </c:ser>
        <c:gapWidth val="90"/>
        <c:axId val="35122825"/>
        <c:axId val="47669970"/>
      </c:barChart>
      <c:lineChart>
        <c:grouping val="standard"/>
        <c:varyColors val="0"/>
        <c:ser>
          <c:idx val="1"/>
          <c:order val="0"/>
          <c:tx>
            <c:strRef>
              <c:f>グラフ!$P$31</c:f>
              <c:strCache>
                <c:ptCount val="1"/>
                <c:pt idx="0">
                  <c:v>市町村民税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グラフ!$Q$31:$AD$31</c:f>
              <c:numCache/>
            </c:numRef>
          </c:val>
          <c:smooth val="0"/>
        </c:ser>
        <c:ser>
          <c:idx val="0"/>
          <c:order val="1"/>
          <c:tx>
            <c:strRef>
              <c:f>グラフ!$P$32</c:f>
              <c:strCache>
                <c:ptCount val="1"/>
                <c:pt idx="0">
                  <c:v>固定資産税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グラフ!$Q$32:$AD$32</c:f>
              <c:numCache/>
            </c:numRef>
          </c:val>
          <c:smooth val="0"/>
        </c:ser>
        <c:ser>
          <c:idx val="2"/>
          <c:order val="2"/>
          <c:tx>
            <c:strRef>
              <c:f>グラフ!$P$33</c:f>
              <c:strCache>
                <c:ptCount val="1"/>
                <c:pt idx="0">
                  <c:v>市町村たばこ税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グラフ!$Q$30:$AD$30</c:f>
              <c:strCache/>
            </c:strRef>
          </c:cat>
          <c:val>
            <c:numRef>
              <c:f>グラフ!$Q$33:$AD$33</c:f>
              <c:numCache/>
            </c:numRef>
          </c:val>
          <c:smooth val="0"/>
        </c:ser>
        <c:axId val="26376547"/>
        <c:axId val="36062332"/>
      </c:lineChart>
      <c:catAx>
        <c:axId val="3512282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7669970"/>
        <c:crosses val="autoZero"/>
        <c:auto val="0"/>
        <c:lblOffset val="100"/>
        <c:tickLblSkip val="1"/>
        <c:noMultiLvlLbl val="0"/>
      </c:catAx>
      <c:valAx>
        <c:axId val="4766997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45"/>
              <c:y val="0.134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122825"/>
        <c:crossesAt val="1"/>
        <c:crossBetween val="between"/>
        <c:dispUnits/>
      </c:valAx>
      <c:catAx>
        <c:axId val="26376547"/>
        <c:scaling>
          <c:orientation val="minMax"/>
        </c:scaling>
        <c:axPos val="b"/>
        <c:delete val="1"/>
        <c:majorTickMark val="out"/>
        <c:minorTickMark val="none"/>
        <c:tickLblPos val="nextTo"/>
        <c:crossAx val="36062332"/>
        <c:crosses val="autoZero"/>
        <c:auto val="0"/>
        <c:lblOffset val="100"/>
        <c:tickLblSkip val="1"/>
        <c:noMultiLvlLbl val="0"/>
      </c:catAx>
      <c:valAx>
        <c:axId val="3606233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0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6376547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655"/>
          <c:y val="0.91425"/>
          <c:w val="0.8835"/>
          <c:h val="0.07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地方債残高の推移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0845"/>
          <c:w val="0.93075"/>
          <c:h val="0.8237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グラフ!$P$94</c:f>
              <c:strCache>
                <c:ptCount val="1"/>
                <c:pt idx="0">
                  <c:v>歳出総額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グラフ!$Q$93:$AD$93</c:f>
              <c:strCache/>
            </c:strRef>
          </c:cat>
          <c:val>
            <c:numRef>
              <c:f>グラフ!$Q$94:$AD$94</c:f>
              <c:numCache/>
            </c:numRef>
          </c:val>
        </c:ser>
        <c:gapWidth val="100"/>
        <c:axId val="56125533"/>
        <c:axId val="35367750"/>
      </c:barChart>
      <c:lineChart>
        <c:grouping val="standard"/>
        <c:varyColors val="0"/>
        <c:ser>
          <c:idx val="0"/>
          <c:order val="1"/>
          <c:tx>
            <c:strRef>
              <c:f>グラフ!$P$95</c:f>
              <c:strCache>
                <c:ptCount val="1"/>
                <c:pt idx="0">
                  <c:v>地方債現在高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グラフ!$Q$93:$AD$93</c:f>
              <c:strCache/>
            </c:strRef>
          </c:cat>
          <c:val>
            <c:numRef>
              <c:f>グラフ!$Q$95:$AD$95</c:f>
              <c:numCache/>
            </c:numRef>
          </c:val>
          <c:smooth val="0"/>
        </c:ser>
        <c:axId val="56125533"/>
        <c:axId val="35367750"/>
      </c:lineChart>
      <c:catAx>
        <c:axId val="561255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5367750"/>
        <c:crosses val="autoZero"/>
        <c:auto val="0"/>
        <c:lblOffset val="100"/>
        <c:tickLblSkip val="1"/>
        <c:noMultiLvlLbl val="0"/>
      </c:catAx>
      <c:valAx>
        <c:axId val="3536775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725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5612553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355"/>
          <c:y val="0.94"/>
          <c:w val="0.501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性質別歳出の状況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5"/>
          <c:y val="0.05875"/>
          <c:w val="0.967"/>
          <c:h val="0.7895"/>
        </c:manualLayout>
      </c:layout>
      <c:barChart>
        <c:barDir val="col"/>
        <c:grouping val="clustered"/>
        <c:varyColors val="0"/>
        <c:ser>
          <c:idx val="5"/>
          <c:order val="7"/>
          <c:tx>
            <c:strRef>
              <c:f>グラフ!$P$47</c:f>
              <c:strCache>
                <c:ptCount val="1"/>
                <c:pt idx="0">
                  <c:v>総額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グラフ!$Q$39:$AD$39</c:f>
              <c:strCache/>
            </c:strRef>
          </c:cat>
          <c:val>
            <c:numRef>
              <c:f>グラフ!$Q$47:$AD$47</c:f>
              <c:numCache/>
            </c:numRef>
          </c:val>
        </c:ser>
        <c:gapWidth val="90"/>
        <c:axId val="49874295"/>
        <c:axId val="46215472"/>
      </c:barChart>
      <c:lineChart>
        <c:grouping val="standard"/>
        <c:varyColors val="0"/>
        <c:ser>
          <c:idx val="1"/>
          <c:order val="0"/>
          <c:tx>
            <c:strRef>
              <c:f>グラフ!$P$40</c:f>
              <c:strCache>
                <c:ptCount val="1"/>
                <c:pt idx="0">
                  <c:v>人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グラフ!$Q$40:$AD$40</c:f>
              <c:numCache/>
            </c:numRef>
          </c:val>
          <c:smooth val="0"/>
        </c:ser>
        <c:ser>
          <c:idx val="0"/>
          <c:order val="1"/>
          <c:tx>
            <c:strRef>
              <c:f>グラフ!$P$41</c:f>
              <c:strCache>
                <c:ptCount val="1"/>
                <c:pt idx="0">
                  <c:v>扶　助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グラフ!$Q$41:$AD$41</c:f>
              <c:numCache/>
            </c:numRef>
          </c:val>
          <c:smooth val="0"/>
        </c:ser>
        <c:ser>
          <c:idx val="6"/>
          <c:order val="2"/>
          <c:tx>
            <c:strRef>
              <c:f>グラフ!$P$42</c:f>
              <c:strCache>
                <c:ptCount val="1"/>
                <c:pt idx="0">
                  <c:v>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グラフ!$Q$42:$AD$42</c:f>
              <c:numCache/>
            </c:numRef>
          </c:val>
          <c:smooth val="0"/>
        </c:ser>
        <c:ser>
          <c:idx val="7"/>
          <c:order val="3"/>
          <c:tx>
            <c:strRef>
              <c:f>グラフ!$P$43</c:f>
              <c:strCache>
                <c:ptCount val="1"/>
                <c:pt idx="0">
                  <c:v>物　件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グラフ!$Q$43:$AD$43</c:f>
              <c:numCache/>
            </c:numRef>
          </c:val>
          <c:smooth val="0"/>
        </c:ser>
        <c:ser>
          <c:idx val="2"/>
          <c:order val="4"/>
          <c:tx>
            <c:strRef>
              <c:f>グラフ!$P$44</c:f>
              <c:strCache>
                <c:ptCount val="1"/>
                <c:pt idx="0">
                  <c:v>維 持 補 修 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グラフ!$Q$44:$AD$44</c:f>
              <c:numCache/>
            </c:numRef>
          </c:val>
          <c:smooth val="0"/>
        </c:ser>
        <c:ser>
          <c:idx val="3"/>
          <c:order val="5"/>
          <c:tx>
            <c:strRef>
              <c:f>グラフ!$P$45</c:f>
              <c:strCache>
                <c:ptCount val="1"/>
                <c:pt idx="0">
                  <c:v>投資・出資金・貸出金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6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グラフ!$Q$45:$AD$45</c:f>
              <c:numCache/>
            </c:numRef>
          </c:val>
          <c:smooth val="0"/>
        </c:ser>
        <c:ser>
          <c:idx val="4"/>
          <c:order val="6"/>
          <c:tx>
            <c:strRef>
              <c:f>グラフ!$P$46</c:f>
              <c:strCache>
                <c:ptCount val="1"/>
                <c:pt idx="0">
                  <c:v>普通建設事業費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グラフ!$Q$39:$AD$39</c:f>
              <c:strCache/>
            </c:strRef>
          </c:cat>
          <c:val>
            <c:numRef>
              <c:f>グラフ!$Q$46:$AD$46</c:f>
              <c:numCache/>
            </c:numRef>
          </c:val>
          <c:smooth val="0"/>
        </c:ser>
        <c:axId val="13286065"/>
        <c:axId val="52465722"/>
      </c:lineChart>
      <c:catAx>
        <c:axId val="498742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6215472"/>
        <c:crosses val="autoZero"/>
        <c:auto val="0"/>
        <c:lblOffset val="100"/>
        <c:tickLblSkip val="1"/>
        <c:noMultiLvlLbl val="0"/>
      </c:catAx>
      <c:valAx>
        <c:axId val="4621547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875"/>
              <c:y val="0.13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9874295"/>
        <c:crossesAt val="1"/>
        <c:crossBetween val="between"/>
        <c:dispUnits/>
      </c:valAx>
      <c:catAx>
        <c:axId val="13286065"/>
        <c:scaling>
          <c:orientation val="minMax"/>
        </c:scaling>
        <c:axPos val="b"/>
        <c:delete val="1"/>
        <c:majorTickMark val="out"/>
        <c:minorTickMark val="none"/>
        <c:tickLblPos val="nextTo"/>
        <c:crossAx val="52465722"/>
        <c:crosses val="autoZero"/>
        <c:auto val="0"/>
        <c:lblOffset val="100"/>
        <c:tickLblSkip val="1"/>
        <c:noMultiLvlLbl val="0"/>
      </c:catAx>
      <c:valAx>
        <c:axId val="5246572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125"/>
              <c:y val="0.13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28606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985"/>
          <c:y val="0.865"/>
          <c:w val="0.79525"/>
          <c:h val="0.1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目的別歳出の状況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3"/>
          <c:y val="0.0605"/>
          <c:w val="0.9715"/>
          <c:h val="0.80975"/>
        </c:manualLayout>
      </c:layout>
      <c:barChart>
        <c:barDir val="col"/>
        <c:grouping val="clustered"/>
        <c:varyColors val="0"/>
        <c:ser>
          <c:idx val="5"/>
          <c:order val="8"/>
          <c:tx>
            <c:strRef>
              <c:f>グラフ!$P$63</c:f>
              <c:strCache>
                <c:ptCount val="1"/>
                <c:pt idx="0">
                  <c:v> 総　　額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グラフ!$Q$54:$AD$54</c:f>
              <c:strCache/>
            </c:strRef>
          </c:cat>
          <c:val>
            <c:numRef>
              <c:f>グラフ!$Q$63:$AD$63</c:f>
              <c:numCache/>
            </c:numRef>
          </c:val>
        </c:ser>
        <c:gapWidth val="90"/>
        <c:axId val="2429451"/>
        <c:axId val="21865060"/>
      </c:barChart>
      <c:lineChart>
        <c:grouping val="standard"/>
        <c:varyColors val="0"/>
        <c:ser>
          <c:idx val="1"/>
          <c:order val="0"/>
          <c:tx>
            <c:strRef>
              <c:f>グラフ!$P$55</c:f>
              <c:strCache>
                <c:ptCount val="1"/>
                <c:pt idx="0">
                  <c:v> 総　務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グラフ!$Q$55:$AD$55</c:f>
              <c:numCache/>
            </c:numRef>
          </c:val>
          <c:smooth val="0"/>
        </c:ser>
        <c:ser>
          <c:idx val="0"/>
          <c:order val="1"/>
          <c:tx>
            <c:strRef>
              <c:f>グラフ!$P$56</c:f>
              <c:strCache>
                <c:ptCount val="1"/>
                <c:pt idx="0">
                  <c:v> 民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グラフ!$Q$56:$AD$56</c:f>
              <c:numCache/>
            </c:numRef>
          </c:val>
          <c:smooth val="0"/>
        </c:ser>
        <c:ser>
          <c:idx val="6"/>
          <c:order val="2"/>
          <c:tx>
            <c:strRef>
              <c:f>グラフ!$P$57</c:f>
              <c:strCache>
                <c:ptCount val="1"/>
                <c:pt idx="0">
                  <c:v> 衛　生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グラフ!$Q$57:$AD$57</c:f>
              <c:numCache/>
            </c:numRef>
          </c:val>
          <c:smooth val="0"/>
        </c:ser>
        <c:ser>
          <c:idx val="7"/>
          <c:order val="3"/>
          <c:tx>
            <c:strRef>
              <c:f>グラフ!$P$58</c:f>
              <c:strCache>
                <c:ptCount val="1"/>
                <c:pt idx="0">
                  <c:v> 農林水産業費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グラフ!$Q$58:$AD$58</c:f>
              <c:numCache/>
            </c:numRef>
          </c:val>
          <c:smooth val="0"/>
        </c:ser>
        <c:ser>
          <c:idx val="8"/>
          <c:order val="4"/>
          <c:tx>
            <c:strRef>
              <c:f>グラフ!$P$59</c:f>
              <c:strCache>
                <c:ptCount val="1"/>
                <c:pt idx="0">
                  <c:v> 商　工　費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グラフ!$Q$59:$AD$59</c:f>
              <c:numCache/>
            </c:numRef>
          </c:val>
          <c:smooth val="0"/>
        </c:ser>
        <c:ser>
          <c:idx val="2"/>
          <c:order val="5"/>
          <c:tx>
            <c:strRef>
              <c:f>グラフ!$P$60</c:f>
              <c:strCache>
                <c:ptCount val="1"/>
                <c:pt idx="0">
                  <c:v> 土　木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グラフ!$Q$60:$AD$60</c:f>
              <c:numCache/>
            </c:numRef>
          </c:val>
          <c:smooth val="0"/>
        </c:ser>
        <c:ser>
          <c:idx val="3"/>
          <c:order val="6"/>
          <c:tx>
            <c:strRef>
              <c:f>グラフ!$P$61</c:f>
              <c:strCache>
                <c:ptCount val="1"/>
                <c:pt idx="0">
                  <c:v> 教　育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8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グラフ!$Q$61:$AD$61</c:f>
              <c:numCache/>
            </c:numRef>
          </c:val>
          <c:smooth val="0"/>
        </c:ser>
        <c:ser>
          <c:idx val="4"/>
          <c:order val="7"/>
          <c:tx>
            <c:strRef>
              <c:f>グラフ!$P$62</c:f>
              <c:strCache>
                <c:ptCount val="1"/>
                <c:pt idx="0">
                  <c:v> 公　債　費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グラフ!$Q$54:$AD$54</c:f>
              <c:strCache/>
            </c:strRef>
          </c:cat>
          <c:val>
            <c:numRef>
              <c:f>グラフ!$Q$62:$AD$62</c:f>
              <c:numCache/>
            </c:numRef>
          </c:val>
          <c:smooth val="0"/>
        </c:ser>
        <c:axId val="62567813"/>
        <c:axId val="26239406"/>
      </c:lineChart>
      <c:catAx>
        <c:axId val="242945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1865060"/>
        <c:crosses val="autoZero"/>
        <c:auto val="0"/>
        <c:lblOffset val="100"/>
        <c:tickLblSkip val="1"/>
        <c:noMultiLvlLbl val="0"/>
      </c:catAx>
      <c:valAx>
        <c:axId val="21865060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総額（百万円）</a:t>
                </a:r>
              </a:p>
            </c:rich>
          </c:tx>
          <c:layout>
            <c:manualLayout>
              <c:xMode val="factor"/>
              <c:yMode val="factor"/>
              <c:x val="0.047"/>
              <c:y val="0.134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2429451"/>
        <c:crossesAt val="1"/>
        <c:crossBetween val="between"/>
        <c:dispUnits/>
      </c:valAx>
      <c:catAx>
        <c:axId val="62567813"/>
        <c:scaling>
          <c:orientation val="minMax"/>
        </c:scaling>
        <c:axPos val="b"/>
        <c:delete val="1"/>
        <c:majorTickMark val="out"/>
        <c:minorTickMark val="none"/>
        <c:tickLblPos val="nextTo"/>
        <c:crossAx val="26239406"/>
        <c:crosses val="autoZero"/>
        <c:auto val="0"/>
        <c:lblOffset val="100"/>
        <c:tickLblSkip val="1"/>
        <c:noMultiLvlLbl val="0"/>
      </c:catAx>
      <c:valAx>
        <c:axId val="2623940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25"/>
              <c:y val="0.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6256781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8"/>
          <c:y val="0.89725"/>
          <c:w val="0.97175"/>
          <c:h val="0.09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普通建設事業の推移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575"/>
          <c:w val="0.974"/>
          <c:h val="0.8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グラフ!$P$78</c:f>
              <c:strCache>
                <c:ptCount val="1"/>
                <c:pt idx="0">
                  <c:v> 補助事業費</c:v>
                </c:pt>
              </c:strCache>
            </c:strRef>
          </c:tx>
          <c:spPr>
            <a:pattFill prst="pct9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グラフ!$Q$78:$AD$78</c:f>
              <c:numCache/>
            </c:numRef>
          </c:val>
        </c:ser>
        <c:ser>
          <c:idx val="1"/>
          <c:order val="1"/>
          <c:tx>
            <c:strRef>
              <c:f>グラフ!$P$79</c:f>
              <c:strCache>
                <c:ptCount val="1"/>
                <c:pt idx="0">
                  <c:v> 単独事業費</c:v>
                </c:pt>
              </c:strCache>
            </c:strRef>
          </c:tx>
          <c:spPr>
            <a:pattFill prst="pct20">
              <a:fgClr>
                <a:srgbClr val="000000"/>
              </a:fgClr>
              <a:bgClr>
                <a:srgbClr val="FFFFFF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グラフ!$Q$77:$AD$77</c:f>
              <c:strCache/>
            </c:strRef>
          </c:cat>
          <c:val>
            <c:numRef>
              <c:f>グラフ!$Q$79:$AD$79</c:f>
              <c:numCache/>
            </c:numRef>
          </c:val>
        </c:ser>
        <c:gapWidth val="70"/>
        <c:axId val="34828063"/>
        <c:axId val="45017112"/>
      </c:barChart>
      <c:catAx>
        <c:axId val="348280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7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45017112"/>
        <c:crosses val="autoZero"/>
        <c:auto val="1"/>
        <c:lblOffset val="100"/>
        <c:tickLblSkip val="1"/>
        <c:noMultiLvlLbl val="0"/>
      </c:catAx>
      <c:valAx>
        <c:axId val="4501711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2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（百万円）</a:t>
                </a:r>
              </a:p>
            </c:rich>
          </c:tx>
          <c:layout>
            <c:manualLayout>
              <c:xMode val="factor"/>
              <c:yMode val="factor"/>
              <c:x val="0.03275"/>
              <c:y val="0.135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482806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7825"/>
          <c:y val="0.94325"/>
          <c:w val="0.517"/>
          <c:h val="0.03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2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</xdr:row>
      <xdr:rowOff>19050</xdr:rowOff>
    </xdr:from>
    <xdr:to>
      <xdr:col>7</xdr:col>
      <xdr:colOff>0</xdr:colOff>
      <xdr:row>37</xdr:row>
      <xdr:rowOff>19050</xdr:rowOff>
    </xdr:to>
    <xdr:graphicFrame>
      <xdr:nvGraphicFramePr>
        <xdr:cNvPr id="1" name="Chart 4"/>
        <xdr:cNvGraphicFramePr/>
      </xdr:nvGraphicFramePr>
      <xdr:xfrm>
        <a:off x="28575" y="190500"/>
        <a:ext cx="4838700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123825</xdr:colOff>
      <xdr:row>1</xdr:row>
      <xdr:rowOff>28575</xdr:rowOff>
    </xdr:from>
    <xdr:to>
      <xdr:col>13</xdr:col>
      <xdr:colOff>695325</xdr:colOff>
      <xdr:row>37</xdr:row>
      <xdr:rowOff>47625</xdr:rowOff>
    </xdr:to>
    <xdr:graphicFrame>
      <xdr:nvGraphicFramePr>
        <xdr:cNvPr id="2" name="Chart 5"/>
        <xdr:cNvGraphicFramePr/>
      </xdr:nvGraphicFramePr>
      <xdr:xfrm>
        <a:off x="4991100" y="200025"/>
        <a:ext cx="4743450" cy="619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114300</xdr:colOff>
      <xdr:row>77</xdr:row>
      <xdr:rowOff>133350</xdr:rowOff>
    </xdr:from>
    <xdr:to>
      <xdr:col>13</xdr:col>
      <xdr:colOff>685800</xdr:colOff>
      <xdr:row>113</xdr:row>
      <xdr:rowOff>76200</xdr:rowOff>
    </xdr:to>
    <xdr:graphicFrame>
      <xdr:nvGraphicFramePr>
        <xdr:cNvPr id="3" name="Chart 6"/>
        <xdr:cNvGraphicFramePr/>
      </xdr:nvGraphicFramePr>
      <xdr:xfrm>
        <a:off x="4981575" y="13335000"/>
        <a:ext cx="4743450" cy="6115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38100</xdr:colOff>
      <xdr:row>39</xdr:row>
      <xdr:rowOff>104775</xdr:rowOff>
    </xdr:from>
    <xdr:to>
      <xdr:col>7</xdr:col>
      <xdr:colOff>0</xdr:colOff>
      <xdr:row>74</xdr:row>
      <xdr:rowOff>47625</xdr:rowOff>
    </xdr:to>
    <xdr:graphicFrame>
      <xdr:nvGraphicFramePr>
        <xdr:cNvPr id="4" name="Chart 7"/>
        <xdr:cNvGraphicFramePr/>
      </xdr:nvGraphicFramePr>
      <xdr:xfrm>
        <a:off x="38100" y="6791325"/>
        <a:ext cx="4829175" cy="59436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76200</xdr:colOff>
      <xdr:row>39</xdr:row>
      <xdr:rowOff>104775</xdr:rowOff>
    </xdr:from>
    <xdr:to>
      <xdr:col>13</xdr:col>
      <xdr:colOff>695325</xdr:colOff>
      <xdr:row>75</xdr:row>
      <xdr:rowOff>47625</xdr:rowOff>
    </xdr:to>
    <xdr:graphicFrame>
      <xdr:nvGraphicFramePr>
        <xdr:cNvPr id="5" name="Chart 8"/>
        <xdr:cNvGraphicFramePr/>
      </xdr:nvGraphicFramePr>
      <xdr:xfrm>
        <a:off x="4943475" y="6791325"/>
        <a:ext cx="4791075" cy="61150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77</xdr:row>
      <xdr:rowOff>133350</xdr:rowOff>
    </xdr:from>
    <xdr:to>
      <xdr:col>7</xdr:col>
      <xdr:colOff>9525</xdr:colOff>
      <xdr:row>113</xdr:row>
      <xdr:rowOff>76200</xdr:rowOff>
    </xdr:to>
    <xdr:graphicFrame>
      <xdr:nvGraphicFramePr>
        <xdr:cNvPr id="6" name="Chart 9"/>
        <xdr:cNvGraphicFramePr/>
      </xdr:nvGraphicFramePr>
      <xdr:xfrm>
        <a:off x="0" y="13335000"/>
        <a:ext cx="4876800" cy="611505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7"/>
  <sheetViews>
    <sheetView view="pageBreakPreview" zoomScaleSheetLayoutView="100" zoomScalePageLayoutView="0" workbookViewId="0" topLeftCell="A1">
      <pane xSplit="2" ySplit="3" topLeftCell="H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3.00390625" style="43" customWidth="1"/>
    <col min="2" max="2" width="22.125" style="43" customWidth="1"/>
    <col min="3" max="3" width="8.625" style="45" customWidth="1"/>
    <col min="4" max="8" width="8.625" style="43" customWidth="1"/>
    <col min="9" max="9" width="8.625" style="45" customWidth="1"/>
    <col min="10" max="14" width="8.625" style="43" customWidth="1"/>
    <col min="15" max="16384" width="9.00390625" style="43" customWidth="1"/>
  </cols>
  <sheetData>
    <row r="1" spans="1:16" ht="13.5" customHeight="1">
      <c r="A1" s="44" t="s">
        <v>146</v>
      </c>
      <c r="M1" s="46" t="s">
        <v>189</v>
      </c>
      <c r="P1" s="46" t="s">
        <v>189</v>
      </c>
    </row>
    <row r="2" spans="13:16" ht="13.5" customHeight="1">
      <c r="M2" s="22" t="s">
        <v>179</v>
      </c>
      <c r="P2" s="22" t="s">
        <v>179</v>
      </c>
    </row>
    <row r="3" spans="1:17" ht="13.5" customHeight="1">
      <c r="A3" s="48"/>
      <c r="B3" s="48"/>
      <c r="C3" s="48" t="s">
        <v>10</v>
      </c>
      <c r="D3" s="48" t="s">
        <v>9</v>
      </c>
      <c r="E3" s="48" t="s">
        <v>8</v>
      </c>
      <c r="F3" s="48" t="s">
        <v>7</v>
      </c>
      <c r="G3" s="48" t="s">
        <v>6</v>
      </c>
      <c r="H3" s="48" t="s">
        <v>5</v>
      </c>
      <c r="I3" s="49" t="s">
        <v>4</v>
      </c>
      <c r="J3" s="48" t="s">
        <v>3</v>
      </c>
      <c r="K3" s="49" t="s">
        <v>2</v>
      </c>
      <c r="L3" s="49" t="s">
        <v>89</v>
      </c>
      <c r="M3" s="48" t="s">
        <v>90</v>
      </c>
      <c r="N3" s="48" t="s">
        <v>183</v>
      </c>
      <c r="O3" s="48" t="s">
        <v>191</v>
      </c>
      <c r="P3" s="48" t="s">
        <v>193</v>
      </c>
      <c r="Q3" s="48" t="s">
        <v>194</v>
      </c>
    </row>
    <row r="4" spans="1:17" ht="13.5" customHeight="1">
      <c r="A4" s="73" t="s">
        <v>91</v>
      </c>
      <c r="B4" s="73"/>
      <c r="C4" s="50"/>
      <c r="D4" s="50"/>
      <c r="E4" s="50">
        <v>30860</v>
      </c>
      <c r="F4" s="50">
        <v>30929</v>
      </c>
      <c r="G4" s="50">
        <v>30921</v>
      </c>
      <c r="H4" s="50">
        <v>30766</v>
      </c>
      <c r="I4" s="50">
        <v>30775</v>
      </c>
      <c r="J4" s="50">
        <v>30660</v>
      </c>
      <c r="K4" s="50">
        <v>30563</v>
      </c>
      <c r="L4" s="50">
        <v>30393</v>
      </c>
      <c r="M4" s="50">
        <v>30208</v>
      </c>
      <c r="N4" s="50">
        <v>29943</v>
      </c>
      <c r="O4" s="50">
        <v>29856</v>
      </c>
      <c r="P4" s="50">
        <v>29642</v>
      </c>
      <c r="Q4" s="50">
        <v>29413</v>
      </c>
    </row>
    <row r="5" spans="1:17" ht="13.5" customHeight="1">
      <c r="A5" s="76" t="s">
        <v>13</v>
      </c>
      <c r="B5" s="52" t="s">
        <v>22</v>
      </c>
      <c r="C5" s="53"/>
      <c r="D5" s="53"/>
      <c r="E5" s="53">
        <v>7639590</v>
      </c>
      <c r="F5" s="53">
        <v>8369908</v>
      </c>
      <c r="G5" s="53">
        <v>8765644</v>
      </c>
      <c r="H5" s="53">
        <v>8735667</v>
      </c>
      <c r="I5" s="54">
        <v>8951855</v>
      </c>
      <c r="J5" s="53">
        <v>9226759</v>
      </c>
      <c r="K5" s="53">
        <v>8829419</v>
      </c>
      <c r="L5" s="53">
        <v>8610096</v>
      </c>
      <c r="M5" s="55">
        <v>9567986</v>
      </c>
      <c r="N5" s="55">
        <v>9243780</v>
      </c>
      <c r="O5" s="55">
        <v>9121110</v>
      </c>
      <c r="P5" s="55">
        <v>8847921</v>
      </c>
      <c r="Q5" s="55">
        <v>10365403</v>
      </c>
    </row>
    <row r="6" spans="1:17" ht="13.5" customHeight="1">
      <c r="A6" s="76"/>
      <c r="B6" s="52" t="s">
        <v>23</v>
      </c>
      <c r="C6" s="53"/>
      <c r="D6" s="53"/>
      <c r="E6" s="53">
        <v>7269888</v>
      </c>
      <c r="F6" s="53">
        <v>7943978</v>
      </c>
      <c r="G6" s="53">
        <v>8452001</v>
      </c>
      <c r="H6" s="53">
        <v>8474299</v>
      </c>
      <c r="I6" s="54">
        <v>8732450</v>
      </c>
      <c r="J6" s="53">
        <v>8989031</v>
      </c>
      <c r="K6" s="53">
        <v>8648127</v>
      </c>
      <c r="L6" s="53">
        <v>8264408</v>
      </c>
      <c r="M6" s="55">
        <v>9336475</v>
      </c>
      <c r="N6" s="55">
        <v>8755738</v>
      </c>
      <c r="O6" s="55">
        <v>8925486</v>
      </c>
      <c r="P6" s="55">
        <v>8636595</v>
      </c>
      <c r="Q6" s="55">
        <v>10099209</v>
      </c>
    </row>
    <row r="7" spans="1:17" ht="13.5" customHeight="1">
      <c r="A7" s="76"/>
      <c r="B7" s="52" t="s">
        <v>24</v>
      </c>
      <c r="C7" s="54">
        <f aca="true" t="shared" si="0" ref="C7:K7">+C5-C6</f>
        <v>0</v>
      </c>
      <c r="D7" s="54">
        <f t="shared" si="0"/>
        <v>0</v>
      </c>
      <c r="E7" s="54">
        <f t="shared" si="0"/>
        <v>369702</v>
      </c>
      <c r="F7" s="54">
        <f t="shared" si="0"/>
        <v>425930</v>
      </c>
      <c r="G7" s="54">
        <f t="shared" si="0"/>
        <v>313643</v>
      </c>
      <c r="H7" s="54">
        <f t="shared" si="0"/>
        <v>261368</v>
      </c>
      <c r="I7" s="54">
        <f t="shared" si="0"/>
        <v>219405</v>
      </c>
      <c r="J7" s="54">
        <f t="shared" si="0"/>
        <v>237728</v>
      </c>
      <c r="K7" s="54">
        <f t="shared" si="0"/>
        <v>181292</v>
      </c>
      <c r="L7" s="54">
        <f>+L5-L6</f>
        <v>345688</v>
      </c>
      <c r="M7" s="54">
        <f>+M5-M6</f>
        <v>231511</v>
      </c>
      <c r="N7" s="54">
        <f>+N5-N6</f>
        <v>488042</v>
      </c>
      <c r="O7" s="54">
        <v>195624</v>
      </c>
      <c r="P7" s="54">
        <v>211326</v>
      </c>
      <c r="Q7" s="54">
        <v>266194</v>
      </c>
    </row>
    <row r="8" spans="1:17" ht="13.5" customHeight="1">
      <c r="A8" s="76"/>
      <c r="B8" s="52" t="s">
        <v>25</v>
      </c>
      <c r="C8" s="53"/>
      <c r="D8" s="53"/>
      <c r="E8" s="53">
        <v>114257</v>
      </c>
      <c r="F8" s="53">
        <v>90863</v>
      </c>
      <c r="G8" s="53">
        <v>60970</v>
      </c>
      <c r="H8" s="53">
        <v>60882</v>
      </c>
      <c r="I8" s="54">
        <v>24178</v>
      </c>
      <c r="J8" s="53">
        <v>48093</v>
      </c>
      <c r="K8" s="53">
        <v>32195</v>
      </c>
      <c r="L8" s="54">
        <v>201525</v>
      </c>
      <c r="M8" s="55">
        <v>61645</v>
      </c>
      <c r="N8" s="55">
        <v>317784</v>
      </c>
      <c r="O8" s="55">
        <v>45290</v>
      </c>
      <c r="P8" s="55">
        <v>66491</v>
      </c>
      <c r="Q8" s="55">
        <v>69516</v>
      </c>
    </row>
    <row r="9" spans="1:17" ht="13.5" customHeight="1">
      <c r="A9" s="76"/>
      <c r="B9" s="52" t="s">
        <v>26</v>
      </c>
      <c r="C9" s="54">
        <f aca="true" t="shared" si="1" ref="C9:K9">+C7-C8</f>
        <v>0</v>
      </c>
      <c r="D9" s="54">
        <f t="shared" si="1"/>
        <v>0</v>
      </c>
      <c r="E9" s="54">
        <f t="shared" si="1"/>
        <v>255445</v>
      </c>
      <c r="F9" s="54">
        <f t="shared" si="1"/>
        <v>335067</v>
      </c>
      <c r="G9" s="54">
        <f t="shared" si="1"/>
        <v>252673</v>
      </c>
      <c r="H9" s="54">
        <f t="shared" si="1"/>
        <v>200486</v>
      </c>
      <c r="I9" s="54">
        <f t="shared" si="1"/>
        <v>195227</v>
      </c>
      <c r="J9" s="54">
        <f t="shared" si="1"/>
        <v>189635</v>
      </c>
      <c r="K9" s="54">
        <f t="shared" si="1"/>
        <v>149097</v>
      </c>
      <c r="L9" s="54">
        <f>+L7-L8</f>
        <v>144163</v>
      </c>
      <c r="M9" s="54">
        <f>+M7-M8</f>
        <v>169866</v>
      </c>
      <c r="N9" s="54">
        <f>+N7-N8</f>
        <v>170258</v>
      </c>
      <c r="O9" s="54">
        <v>150334</v>
      </c>
      <c r="P9" s="54">
        <v>144835</v>
      </c>
      <c r="Q9" s="54">
        <v>196678</v>
      </c>
    </row>
    <row r="10" spans="1:17" ht="13.5" customHeight="1">
      <c r="A10" s="76"/>
      <c r="B10" s="52" t="s">
        <v>27</v>
      </c>
      <c r="C10" s="55"/>
      <c r="D10" s="55"/>
      <c r="E10" s="55">
        <v>98300</v>
      </c>
      <c r="F10" s="55">
        <v>79622</v>
      </c>
      <c r="G10" s="55">
        <v>-82113</v>
      </c>
      <c r="H10" s="55">
        <v>-52187</v>
      </c>
      <c r="I10" s="55">
        <v>-5259</v>
      </c>
      <c r="J10" s="55">
        <v>-5592</v>
      </c>
      <c r="K10" s="55">
        <v>-40538</v>
      </c>
      <c r="L10" s="55">
        <v>-4934</v>
      </c>
      <c r="M10" s="55">
        <v>25703</v>
      </c>
      <c r="N10" s="55">
        <v>392</v>
      </c>
      <c r="O10" s="55">
        <v>-19924</v>
      </c>
      <c r="P10" s="55">
        <v>-5499</v>
      </c>
      <c r="Q10" s="55">
        <v>51843</v>
      </c>
    </row>
    <row r="11" spans="1:17" ht="13.5" customHeight="1">
      <c r="A11" s="76"/>
      <c r="B11" s="52" t="s">
        <v>28</v>
      </c>
      <c r="C11" s="53"/>
      <c r="D11" s="53"/>
      <c r="E11" s="53">
        <v>63243</v>
      </c>
      <c r="F11" s="53">
        <v>208664</v>
      </c>
      <c r="G11" s="53">
        <v>22400</v>
      </c>
      <c r="H11" s="53">
        <v>64300</v>
      </c>
      <c r="I11" s="54">
        <v>111670</v>
      </c>
      <c r="J11" s="53">
        <v>25640</v>
      </c>
      <c r="K11" s="53">
        <v>99720</v>
      </c>
      <c r="L11" s="54">
        <v>2760</v>
      </c>
      <c r="M11" s="55">
        <v>2930</v>
      </c>
      <c r="N11" s="55">
        <v>131301</v>
      </c>
      <c r="O11" s="55">
        <v>184369</v>
      </c>
      <c r="P11" s="55">
        <v>137574</v>
      </c>
      <c r="Q11" s="55">
        <v>383546</v>
      </c>
    </row>
    <row r="12" spans="1:17" ht="13.5" customHeight="1">
      <c r="A12" s="76"/>
      <c r="B12" s="52" t="s">
        <v>29</v>
      </c>
      <c r="C12" s="53"/>
      <c r="D12" s="53"/>
      <c r="E12" s="53">
        <v>0</v>
      </c>
      <c r="F12" s="53">
        <v>0</v>
      </c>
      <c r="G12" s="53">
        <v>0</v>
      </c>
      <c r="H12" s="53">
        <v>0</v>
      </c>
      <c r="I12" s="54">
        <v>0</v>
      </c>
      <c r="J12" s="53">
        <v>0</v>
      </c>
      <c r="K12" s="53">
        <v>0</v>
      </c>
      <c r="L12" s="54">
        <v>0</v>
      </c>
      <c r="M12" s="55">
        <v>0</v>
      </c>
      <c r="N12" s="55">
        <v>0</v>
      </c>
      <c r="O12" s="55">
        <v>0</v>
      </c>
      <c r="P12" s="55">
        <v>0</v>
      </c>
      <c r="Q12" s="55">
        <v>0</v>
      </c>
    </row>
    <row r="13" spans="1:17" ht="13.5" customHeight="1">
      <c r="A13" s="76"/>
      <c r="B13" s="52" t="s">
        <v>30</v>
      </c>
      <c r="C13" s="53"/>
      <c r="D13" s="53"/>
      <c r="E13" s="53">
        <v>50000</v>
      </c>
      <c r="F13" s="53">
        <v>50000</v>
      </c>
      <c r="G13" s="53">
        <v>100000</v>
      </c>
      <c r="H13" s="53">
        <v>170000</v>
      </c>
      <c r="I13" s="54">
        <v>130000</v>
      </c>
      <c r="J13" s="53">
        <v>120000</v>
      </c>
      <c r="K13" s="53">
        <v>100000</v>
      </c>
      <c r="L13" s="54">
        <v>0</v>
      </c>
      <c r="M13" s="55">
        <v>8700</v>
      </c>
      <c r="N13" s="55">
        <v>9850</v>
      </c>
      <c r="O13" s="55">
        <v>105553</v>
      </c>
      <c r="P13" s="55">
        <v>146700</v>
      </c>
      <c r="Q13" s="55">
        <v>272500</v>
      </c>
    </row>
    <row r="14" spans="1:17" ht="13.5" customHeight="1">
      <c r="A14" s="76"/>
      <c r="B14" s="52" t="s">
        <v>31</v>
      </c>
      <c r="C14" s="54">
        <f aca="true" t="shared" si="2" ref="C14:K14">+C10+C11+C12-C13</f>
        <v>0</v>
      </c>
      <c r="D14" s="54">
        <f t="shared" si="2"/>
        <v>0</v>
      </c>
      <c r="E14" s="54">
        <f t="shared" si="2"/>
        <v>111543</v>
      </c>
      <c r="F14" s="54">
        <f t="shared" si="2"/>
        <v>238286</v>
      </c>
      <c r="G14" s="54">
        <f t="shared" si="2"/>
        <v>-159713</v>
      </c>
      <c r="H14" s="54">
        <f t="shared" si="2"/>
        <v>-157887</v>
      </c>
      <c r="I14" s="54">
        <f t="shared" si="2"/>
        <v>-23589</v>
      </c>
      <c r="J14" s="54">
        <f t="shared" si="2"/>
        <v>-99952</v>
      </c>
      <c r="K14" s="54">
        <f t="shared" si="2"/>
        <v>-40818</v>
      </c>
      <c r="L14" s="54">
        <f aca="true" t="shared" si="3" ref="L14:Q14">+L10+L11+L12-L13</f>
        <v>-2174</v>
      </c>
      <c r="M14" s="54">
        <f t="shared" si="3"/>
        <v>19933</v>
      </c>
      <c r="N14" s="54">
        <f t="shared" si="3"/>
        <v>121843</v>
      </c>
      <c r="O14" s="54">
        <f t="shared" si="3"/>
        <v>58892</v>
      </c>
      <c r="P14" s="54">
        <f t="shared" si="3"/>
        <v>-14625</v>
      </c>
      <c r="Q14" s="54">
        <f t="shared" si="3"/>
        <v>162889</v>
      </c>
    </row>
    <row r="15" spans="1:17" ht="13.5" customHeight="1">
      <c r="A15" s="76"/>
      <c r="B15" s="3" t="s">
        <v>32</v>
      </c>
      <c r="C15" s="56" t="e">
        <f aca="true" t="shared" si="4" ref="C15:H15">+C9/C19*100</f>
        <v>#DIV/0!</v>
      </c>
      <c r="D15" s="56" t="e">
        <f t="shared" si="4"/>
        <v>#DIV/0!</v>
      </c>
      <c r="E15" s="56">
        <f t="shared" si="4"/>
        <v>5.333090317532296</v>
      </c>
      <c r="F15" s="56">
        <f t="shared" si="4"/>
        <v>6.249356538242891</v>
      </c>
      <c r="G15" s="56">
        <f t="shared" si="4"/>
        <v>4.335777781285971</v>
      </c>
      <c r="H15" s="56">
        <f t="shared" si="4"/>
        <v>3.6819688099853884</v>
      </c>
      <c r="I15" s="56">
        <f aca="true" t="shared" si="5" ref="I15:N15">+I9/I19*100</f>
        <v>3.405445412346416</v>
      </c>
      <c r="J15" s="56">
        <f t="shared" si="5"/>
        <v>3.2149791734586675</v>
      </c>
      <c r="K15" s="56">
        <f t="shared" si="5"/>
        <v>2.4181160923430784</v>
      </c>
      <c r="L15" s="56">
        <f t="shared" si="5"/>
        <v>2.2896946666122417</v>
      </c>
      <c r="M15" s="56">
        <f t="shared" si="5"/>
        <v>2.671154811431246</v>
      </c>
      <c r="N15" s="56">
        <f t="shared" si="5"/>
        <v>2.641020780638202</v>
      </c>
      <c r="O15" s="56">
        <f>+O9/O19*100</f>
        <v>2.428805876154714</v>
      </c>
      <c r="P15" s="56">
        <f>+P9/P19*100</f>
        <v>2.4656320664443028</v>
      </c>
      <c r="Q15" s="56">
        <f>+Q9/Q19*100</f>
        <v>3.5767934524446034</v>
      </c>
    </row>
    <row r="16" spans="1:17" ht="13.5" customHeight="1">
      <c r="A16" s="74" t="s">
        <v>33</v>
      </c>
      <c r="B16" s="74"/>
      <c r="C16" s="57"/>
      <c r="D16" s="58"/>
      <c r="E16" s="58">
        <v>2515875</v>
      </c>
      <c r="F16" s="58">
        <v>2490968</v>
      </c>
      <c r="G16" s="58">
        <v>2663198</v>
      </c>
      <c r="H16" s="58">
        <v>2597681</v>
      </c>
      <c r="I16" s="57">
        <v>2697564</v>
      </c>
      <c r="J16" s="58">
        <v>2732384</v>
      </c>
      <c r="K16" s="58">
        <v>2714525</v>
      </c>
      <c r="L16" s="57">
        <v>2750343</v>
      </c>
      <c r="M16" s="58">
        <v>2654199</v>
      </c>
      <c r="N16" s="58">
        <v>2655575</v>
      </c>
      <c r="O16" s="58">
        <v>2649525</v>
      </c>
      <c r="P16" s="58">
        <v>2543472</v>
      </c>
      <c r="Q16" s="58">
        <v>2447199</v>
      </c>
    </row>
    <row r="17" spans="1:17" ht="13.5" customHeight="1">
      <c r="A17" s="74" t="s">
        <v>34</v>
      </c>
      <c r="B17" s="74"/>
      <c r="C17" s="57"/>
      <c r="D17" s="58"/>
      <c r="E17" s="58">
        <v>4080427</v>
      </c>
      <c r="F17" s="58">
        <v>4573173</v>
      </c>
      <c r="G17" s="58">
        <v>4983834</v>
      </c>
      <c r="H17" s="58">
        <v>4625017</v>
      </c>
      <c r="I17" s="57">
        <v>4876017</v>
      </c>
      <c r="J17" s="58">
        <v>5026723</v>
      </c>
      <c r="K17" s="58">
        <v>5298624</v>
      </c>
      <c r="L17" s="57">
        <v>5423760</v>
      </c>
      <c r="M17" s="58">
        <v>5518813</v>
      </c>
      <c r="N17" s="58">
        <v>5597971</v>
      </c>
      <c r="O17" s="58">
        <v>5352126</v>
      </c>
      <c r="P17" s="58">
        <v>5070545</v>
      </c>
      <c r="Q17" s="58">
        <v>4736028</v>
      </c>
    </row>
    <row r="18" spans="1:17" ht="13.5" customHeight="1">
      <c r="A18" s="74" t="s">
        <v>35</v>
      </c>
      <c r="B18" s="74"/>
      <c r="C18" s="57"/>
      <c r="D18" s="58"/>
      <c r="E18" s="58">
        <v>2923134</v>
      </c>
      <c r="F18" s="58">
        <v>3288184</v>
      </c>
      <c r="G18" s="58">
        <v>3516138</v>
      </c>
      <c r="H18" s="58">
        <v>3426765</v>
      </c>
      <c r="I18" s="57">
        <v>3559197</v>
      </c>
      <c r="J18" s="58">
        <v>3604144</v>
      </c>
      <c r="K18" s="58">
        <v>3578621</v>
      </c>
      <c r="L18" s="57">
        <v>3626175</v>
      </c>
      <c r="M18" s="58">
        <v>3497554</v>
      </c>
      <c r="N18" s="58">
        <v>3499567</v>
      </c>
      <c r="O18" s="58">
        <v>3490989</v>
      </c>
      <c r="P18" s="58">
        <v>3350200</v>
      </c>
      <c r="Q18" s="58">
        <v>3219308</v>
      </c>
    </row>
    <row r="19" spans="1:17" ht="13.5" customHeight="1">
      <c r="A19" s="74" t="s">
        <v>36</v>
      </c>
      <c r="B19" s="74"/>
      <c r="C19" s="57"/>
      <c r="D19" s="58"/>
      <c r="E19" s="58">
        <v>4789812</v>
      </c>
      <c r="F19" s="58">
        <v>5361624</v>
      </c>
      <c r="G19" s="58">
        <v>5827628</v>
      </c>
      <c r="H19" s="58">
        <v>5445076</v>
      </c>
      <c r="I19" s="57">
        <v>5732789</v>
      </c>
      <c r="J19" s="58">
        <v>5898483</v>
      </c>
      <c r="K19" s="58">
        <v>6165833</v>
      </c>
      <c r="L19" s="57">
        <v>6296167</v>
      </c>
      <c r="M19" s="58">
        <v>6359272</v>
      </c>
      <c r="N19" s="58">
        <v>6446674</v>
      </c>
      <c r="O19" s="58">
        <v>6189626</v>
      </c>
      <c r="P19" s="58">
        <v>5874153</v>
      </c>
      <c r="Q19" s="58">
        <v>5498724</v>
      </c>
    </row>
    <row r="20" spans="1:17" ht="13.5" customHeight="1">
      <c r="A20" s="74" t="s">
        <v>37</v>
      </c>
      <c r="B20" s="74"/>
      <c r="C20" s="59"/>
      <c r="D20" s="60"/>
      <c r="E20" s="60">
        <v>0.52</v>
      </c>
      <c r="F20" s="60">
        <v>0.53</v>
      </c>
      <c r="G20" s="60">
        <v>0.54</v>
      </c>
      <c r="H20" s="60">
        <v>0.54</v>
      </c>
      <c r="I20" s="61">
        <v>0.55</v>
      </c>
      <c r="J20" s="60">
        <v>0.55</v>
      </c>
      <c r="K20" s="60">
        <v>0.53</v>
      </c>
      <c r="L20" s="61">
        <v>0.52</v>
      </c>
      <c r="M20" s="60">
        <v>0.5</v>
      </c>
      <c r="N20" s="60">
        <v>0.49</v>
      </c>
      <c r="O20" s="60">
        <v>0.48</v>
      </c>
      <c r="P20" s="60">
        <v>0.49</v>
      </c>
      <c r="Q20" s="60">
        <v>0.51</v>
      </c>
    </row>
    <row r="21" spans="1:17" ht="13.5" customHeight="1">
      <c r="A21" s="74" t="s">
        <v>38</v>
      </c>
      <c r="B21" s="74"/>
      <c r="C21" s="62"/>
      <c r="D21" s="63"/>
      <c r="E21" s="63">
        <v>71.8</v>
      </c>
      <c r="F21" s="63">
        <v>68.6</v>
      </c>
      <c r="G21" s="63">
        <v>71.2</v>
      </c>
      <c r="H21" s="63">
        <v>81.1</v>
      </c>
      <c r="I21" s="64">
        <v>81</v>
      </c>
      <c r="J21" s="63">
        <v>83.7</v>
      </c>
      <c r="K21" s="63">
        <v>83.5</v>
      </c>
      <c r="L21" s="64">
        <v>84.1</v>
      </c>
      <c r="M21" s="63">
        <v>81.9</v>
      </c>
      <c r="N21" s="63">
        <v>81.2</v>
      </c>
      <c r="O21" s="63">
        <v>81</v>
      </c>
      <c r="P21" s="63">
        <v>82</v>
      </c>
      <c r="Q21" s="63">
        <v>80.6</v>
      </c>
    </row>
    <row r="22" spans="1:17" ht="13.5" customHeight="1">
      <c r="A22" s="74" t="s">
        <v>39</v>
      </c>
      <c r="B22" s="74"/>
      <c r="C22" s="62"/>
      <c r="D22" s="63"/>
      <c r="E22" s="63">
        <v>12.5</v>
      </c>
      <c r="F22" s="63">
        <v>12</v>
      </c>
      <c r="G22" s="63">
        <v>12.1</v>
      </c>
      <c r="H22" s="63">
        <v>12.4</v>
      </c>
      <c r="I22" s="64">
        <v>12.6</v>
      </c>
      <c r="J22" s="63">
        <v>13.4</v>
      </c>
      <c r="K22" s="63">
        <v>13.9</v>
      </c>
      <c r="L22" s="64">
        <v>15.2</v>
      </c>
      <c r="M22" s="63">
        <v>15.3</v>
      </c>
      <c r="N22" s="63">
        <v>14.7</v>
      </c>
      <c r="O22" s="63">
        <v>15</v>
      </c>
      <c r="P22" s="63">
        <v>14.8</v>
      </c>
      <c r="Q22" s="63">
        <v>13.4</v>
      </c>
    </row>
    <row r="23" spans="1:17" ht="13.5" customHeight="1">
      <c r="A23" s="74" t="s">
        <v>40</v>
      </c>
      <c r="B23" s="74"/>
      <c r="C23" s="62"/>
      <c r="D23" s="63"/>
      <c r="E23" s="63">
        <v>14.5</v>
      </c>
      <c r="F23" s="63">
        <v>13.6</v>
      </c>
      <c r="G23" s="63">
        <v>12.6</v>
      </c>
      <c r="H23" s="63">
        <v>12.6</v>
      </c>
      <c r="I23" s="64">
        <v>12.3</v>
      </c>
      <c r="J23" s="63">
        <v>12.8</v>
      </c>
      <c r="K23" s="63">
        <v>13</v>
      </c>
      <c r="L23" s="64">
        <v>13.4</v>
      </c>
      <c r="M23" s="63">
        <v>13.6</v>
      </c>
      <c r="N23" s="63">
        <v>13.4</v>
      </c>
      <c r="O23" s="63">
        <v>13.2</v>
      </c>
      <c r="P23" s="63">
        <v>13.3</v>
      </c>
      <c r="Q23" s="63">
        <v>13.5</v>
      </c>
    </row>
    <row r="24" spans="1:17" ht="13.5" customHeight="1">
      <c r="A24" s="74" t="s">
        <v>41</v>
      </c>
      <c r="B24" s="74"/>
      <c r="C24" s="62"/>
      <c r="D24" s="63"/>
      <c r="E24" s="63">
        <v>12.1</v>
      </c>
      <c r="F24" s="63">
        <v>12.1</v>
      </c>
      <c r="G24" s="63">
        <v>11.4</v>
      </c>
      <c r="H24" s="63">
        <v>10.7</v>
      </c>
      <c r="I24" s="64">
        <v>9.8</v>
      </c>
      <c r="J24" s="63">
        <v>9.7</v>
      </c>
      <c r="K24" s="63">
        <v>9.7</v>
      </c>
      <c r="L24" s="64">
        <v>10.2</v>
      </c>
      <c r="M24" s="63">
        <v>9.6</v>
      </c>
      <c r="N24" s="63">
        <v>8.9</v>
      </c>
      <c r="O24" s="63">
        <v>8</v>
      </c>
      <c r="P24" s="63">
        <v>7.6</v>
      </c>
      <c r="Q24" s="63">
        <v>8.3</v>
      </c>
    </row>
    <row r="25" spans="1:17" ht="13.5" customHeight="1">
      <c r="A25" s="73" t="s">
        <v>42</v>
      </c>
      <c r="B25" s="73"/>
      <c r="C25" s="54">
        <f aca="true" t="shared" si="6" ref="C25:K25">SUM(C26:C28)</f>
        <v>0</v>
      </c>
      <c r="D25" s="54">
        <f t="shared" si="6"/>
        <v>0</v>
      </c>
      <c r="E25" s="54">
        <f t="shared" si="6"/>
        <v>1584368</v>
      </c>
      <c r="F25" s="54">
        <f t="shared" si="6"/>
        <v>1936182</v>
      </c>
      <c r="G25" s="54">
        <f t="shared" si="6"/>
        <v>2017134</v>
      </c>
      <c r="H25" s="54">
        <f t="shared" si="6"/>
        <v>1732065</v>
      </c>
      <c r="I25" s="54">
        <f t="shared" si="6"/>
        <v>1648522</v>
      </c>
      <c r="J25" s="54">
        <f t="shared" si="6"/>
        <v>1433872</v>
      </c>
      <c r="K25" s="54">
        <f t="shared" si="6"/>
        <v>1402407</v>
      </c>
      <c r="L25" s="54">
        <f aca="true" t="shared" si="7" ref="L25:Q25">SUM(L26:L28)</f>
        <v>1333112</v>
      </c>
      <c r="M25" s="54">
        <f t="shared" si="7"/>
        <v>1507220</v>
      </c>
      <c r="N25" s="54">
        <f t="shared" si="7"/>
        <v>1506288</v>
      </c>
      <c r="O25" s="54">
        <f t="shared" si="7"/>
        <v>1553079</v>
      </c>
      <c r="P25" s="54">
        <f t="shared" si="7"/>
        <v>1510793</v>
      </c>
      <c r="Q25" s="54">
        <f t="shared" si="7"/>
        <v>1060932</v>
      </c>
    </row>
    <row r="26" spans="1:17" ht="13.5" customHeight="1">
      <c r="A26" s="65"/>
      <c r="B26" s="2" t="s">
        <v>19</v>
      </c>
      <c r="C26" s="54"/>
      <c r="D26" s="53"/>
      <c r="E26" s="53">
        <v>407429</v>
      </c>
      <c r="F26" s="53">
        <v>566093</v>
      </c>
      <c r="G26" s="53">
        <v>543493</v>
      </c>
      <c r="H26" s="53">
        <v>437793</v>
      </c>
      <c r="I26" s="54">
        <v>419463</v>
      </c>
      <c r="J26" s="53">
        <v>325103</v>
      </c>
      <c r="K26" s="53">
        <v>324823</v>
      </c>
      <c r="L26" s="54">
        <v>327583</v>
      </c>
      <c r="M26" s="53">
        <v>321813</v>
      </c>
      <c r="N26" s="53">
        <v>443264</v>
      </c>
      <c r="O26" s="53">
        <v>522080</v>
      </c>
      <c r="P26" s="53">
        <v>512954</v>
      </c>
      <c r="Q26" s="53">
        <v>624000</v>
      </c>
    </row>
    <row r="27" spans="1:17" ht="13.5" customHeight="1">
      <c r="A27" s="65"/>
      <c r="B27" s="2" t="s">
        <v>20</v>
      </c>
      <c r="C27" s="54"/>
      <c r="D27" s="53"/>
      <c r="E27" s="53">
        <v>314367</v>
      </c>
      <c r="F27" s="53">
        <v>306443</v>
      </c>
      <c r="G27" s="53">
        <v>278643</v>
      </c>
      <c r="H27" s="53">
        <v>244843</v>
      </c>
      <c r="I27" s="54">
        <v>209683</v>
      </c>
      <c r="J27" s="53">
        <v>171273</v>
      </c>
      <c r="K27" s="53">
        <v>140203</v>
      </c>
      <c r="L27" s="54">
        <v>109153</v>
      </c>
      <c r="M27" s="53">
        <v>69543</v>
      </c>
      <c r="N27" s="53">
        <v>41663</v>
      </c>
      <c r="O27" s="53">
        <v>41738</v>
      </c>
      <c r="P27" s="53">
        <v>41748</v>
      </c>
      <c r="Q27" s="53">
        <v>12748</v>
      </c>
    </row>
    <row r="28" spans="1:17" ht="13.5" customHeight="1">
      <c r="A28" s="65"/>
      <c r="B28" s="2" t="s">
        <v>21</v>
      </c>
      <c r="C28" s="54"/>
      <c r="D28" s="53"/>
      <c r="E28" s="53">
        <v>862572</v>
      </c>
      <c r="F28" s="53">
        <v>1063646</v>
      </c>
      <c r="G28" s="53">
        <v>1194998</v>
      </c>
      <c r="H28" s="53">
        <v>1049429</v>
      </c>
      <c r="I28" s="54">
        <v>1019376</v>
      </c>
      <c r="J28" s="53">
        <v>937496</v>
      </c>
      <c r="K28" s="53">
        <v>937381</v>
      </c>
      <c r="L28" s="54">
        <v>896376</v>
      </c>
      <c r="M28" s="53">
        <v>1115864</v>
      </c>
      <c r="N28" s="53">
        <v>1021361</v>
      </c>
      <c r="O28" s="53">
        <v>989261</v>
      </c>
      <c r="P28" s="53">
        <v>956091</v>
      </c>
      <c r="Q28" s="53">
        <v>424184</v>
      </c>
    </row>
    <row r="29" spans="1:17" ht="13.5" customHeight="1">
      <c r="A29" s="73" t="s">
        <v>43</v>
      </c>
      <c r="B29" s="73"/>
      <c r="C29" s="54"/>
      <c r="D29" s="53"/>
      <c r="E29" s="53">
        <v>5743651</v>
      </c>
      <c r="F29" s="53">
        <v>5894461</v>
      </c>
      <c r="G29" s="53">
        <v>6198955</v>
      </c>
      <c r="H29" s="53">
        <v>6726253</v>
      </c>
      <c r="I29" s="54">
        <v>7173774</v>
      </c>
      <c r="J29" s="53">
        <v>7833916</v>
      </c>
      <c r="K29" s="53">
        <v>7813037</v>
      </c>
      <c r="L29" s="54">
        <v>7677852</v>
      </c>
      <c r="M29" s="53">
        <v>7620327</v>
      </c>
      <c r="N29" s="53">
        <v>7775889</v>
      </c>
      <c r="O29" s="53">
        <v>7694055</v>
      </c>
      <c r="P29" s="53">
        <v>7741421</v>
      </c>
      <c r="Q29" s="53">
        <v>8564624</v>
      </c>
    </row>
    <row r="30" spans="1:17" ht="13.5" customHeight="1">
      <c r="A30" s="51"/>
      <c r="B30" s="48" t="s">
        <v>14</v>
      </c>
      <c r="C30" s="54"/>
      <c r="D30" s="53"/>
      <c r="E30" s="53">
        <v>5741651</v>
      </c>
      <c r="F30" s="53">
        <v>5892461</v>
      </c>
      <c r="G30" s="53">
        <v>9196955</v>
      </c>
      <c r="H30" s="53"/>
      <c r="I30" s="54">
        <v>5187676</v>
      </c>
      <c r="J30" s="53">
        <v>5387594</v>
      </c>
      <c r="K30" s="53">
        <v>5285790</v>
      </c>
      <c r="L30" s="54">
        <v>5231487</v>
      </c>
      <c r="M30" s="53">
        <v>5166183</v>
      </c>
      <c r="N30" s="53">
        <v>5174286</v>
      </c>
      <c r="O30" s="53">
        <v>5251455</v>
      </c>
      <c r="P30" s="53">
        <v>5083188</v>
      </c>
      <c r="Q30" s="53">
        <v>5528483</v>
      </c>
    </row>
    <row r="31" spans="1:17" ht="13.5" customHeight="1">
      <c r="A31" s="75" t="s">
        <v>44</v>
      </c>
      <c r="B31" s="75"/>
      <c r="C31" s="54">
        <f aca="true" t="shared" si="8" ref="C31:K31">SUM(C32:C35)</f>
        <v>0</v>
      </c>
      <c r="D31" s="54">
        <f t="shared" si="8"/>
        <v>0</v>
      </c>
      <c r="E31" s="54">
        <f t="shared" si="8"/>
        <v>289018</v>
      </c>
      <c r="F31" s="54">
        <f t="shared" si="8"/>
        <v>415784</v>
      </c>
      <c r="G31" s="54">
        <f t="shared" si="8"/>
        <v>413158</v>
      </c>
      <c r="H31" s="54">
        <f t="shared" si="8"/>
        <v>450808</v>
      </c>
      <c r="I31" s="54">
        <f t="shared" si="8"/>
        <v>484744</v>
      </c>
      <c r="J31" s="54">
        <f t="shared" si="8"/>
        <v>420438</v>
      </c>
      <c r="K31" s="54">
        <f t="shared" si="8"/>
        <v>345811</v>
      </c>
      <c r="L31" s="54">
        <f aca="true" t="shared" si="9" ref="L31:Q31">SUM(L32:L35)</f>
        <v>312377</v>
      </c>
      <c r="M31" s="54">
        <f t="shared" si="9"/>
        <v>237064</v>
      </c>
      <c r="N31" s="54">
        <f t="shared" si="9"/>
        <v>160403</v>
      </c>
      <c r="O31" s="54">
        <f t="shared" si="9"/>
        <v>103395</v>
      </c>
      <c r="P31" s="54">
        <f t="shared" si="9"/>
        <v>52191</v>
      </c>
      <c r="Q31" s="54">
        <f t="shared" si="9"/>
        <v>1959</v>
      </c>
    </row>
    <row r="32" spans="1:17" ht="13.5" customHeight="1">
      <c r="A32" s="48"/>
      <c r="B32" s="48" t="s">
        <v>15</v>
      </c>
      <c r="C32" s="54"/>
      <c r="D32" s="53"/>
      <c r="E32" s="53">
        <v>281393</v>
      </c>
      <c r="F32" s="53">
        <v>410265</v>
      </c>
      <c r="G32" s="53">
        <v>408935</v>
      </c>
      <c r="H32" s="53">
        <v>447824</v>
      </c>
      <c r="I32" s="54">
        <v>481376</v>
      </c>
      <c r="J32" s="53">
        <v>417811</v>
      </c>
      <c r="K32" s="53">
        <v>341273</v>
      </c>
      <c r="L32" s="54">
        <v>310652</v>
      </c>
      <c r="M32" s="53">
        <v>235815</v>
      </c>
      <c r="N32" s="53">
        <v>159522</v>
      </c>
      <c r="O32" s="53">
        <v>102273</v>
      </c>
      <c r="P32" s="53">
        <v>50299</v>
      </c>
      <c r="Q32" s="53">
        <v>0</v>
      </c>
    </row>
    <row r="33" spans="1:17" ht="13.5" customHeight="1">
      <c r="A33" s="51"/>
      <c r="B33" s="48" t="s">
        <v>16</v>
      </c>
      <c r="C33" s="54"/>
      <c r="D33" s="53"/>
      <c r="E33" s="53">
        <v>0</v>
      </c>
      <c r="F33" s="53">
        <v>0</v>
      </c>
      <c r="G33" s="53">
        <v>0</v>
      </c>
      <c r="H33" s="53">
        <v>0</v>
      </c>
      <c r="I33" s="54">
        <v>0</v>
      </c>
      <c r="J33" s="53">
        <v>0</v>
      </c>
      <c r="K33" s="53">
        <v>0</v>
      </c>
      <c r="L33" s="54">
        <v>0</v>
      </c>
      <c r="M33" s="53">
        <v>0</v>
      </c>
      <c r="N33" s="53">
        <v>0</v>
      </c>
      <c r="O33" s="53">
        <v>0</v>
      </c>
      <c r="P33" s="53">
        <v>0</v>
      </c>
      <c r="Q33" s="53">
        <v>0</v>
      </c>
    </row>
    <row r="34" spans="1:17" ht="13.5" customHeight="1">
      <c r="A34" s="51"/>
      <c r="B34" s="48" t="s">
        <v>17</v>
      </c>
      <c r="C34" s="54"/>
      <c r="D34" s="53"/>
      <c r="E34" s="53">
        <v>7625</v>
      </c>
      <c r="F34" s="53">
        <v>5519</v>
      </c>
      <c r="G34" s="53">
        <v>4223</v>
      </c>
      <c r="H34" s="53">
        <v>2984</v>
      </c>
      <c r="I34" s="54">
        <v>3368</v>
      </c>
      <c r="J34" s="53">
        <v>2627</v>
      </c>
      <c r="K34" s="53">
        <v>4538</v>
      </c>
      <c r="L34" s="54">
        <v>1725</v>
      </c>
      <c r="M34" s="53">
        <v>1249</v>
      </c>
      <c r="N34" s="53">
        <v>881</v>
      </c>
      <c r="O34" s="53">
        <v>1122</v>
      </c>
      <c r="P34" s="53">
        <v>1892</v>
      </c>
      <c r="Q34" s="53">
        <v>1959</v>
      </c>
    </row>
    <row r="35" spans="1:17" ht="13.5" customHeight="1">
      <c r="A35" s="51"/>
      <c r="B35" s="48" t="s">
        <v>18</v>
      </c>
      <c r="C35" s="54"/>
      <c r="D35" s="53"/>
      <c r="E35" s="53">
        <v>0</v>
      </c>
      <c r="F35" s="53">
        <v>0</v>
      </c>
      <c r="G35" s="53">
        <v>0</v>
      </c>
      <c r="H35" s="53">
        <v>0</v>
      </c>
      <c r="I35" s="54">
        <v>0</v>
      </c>
      <c r="J35" s="53">
        <v>0</v>
      </c>
      <c r="K35" s="53">
        <v>0</v>
      </c>
      <c r="L35" s="54">
        <v>0</v>
      </c>
      <c r="M35" s="53">
        <v>0</v>
      </c>
      <c r="N35" s="53">
        <v>0</v>
      </c>
      <c r="O35" s="53">
        <v>0</v>
      </c>
      <c r="P35" s="53">
        <v>0</v>
      </c>
      <c r="Q35" s="53">
        <v>0</v>
      </c>
    </row>
    <row r="36" spans="1:17" ht="13.5" customHeight="1">
      <c r="A36" s="73" t="s">
        <v>45</v>
      </c>
      <c r="B36" s="73"/>
      <c r="C36" s="54"/>
      <c r="D36" s="53"/>
      <c r="E36" s="53">
        <v>0</v>
      </c>
      <c r="F36" s="53">
        <v>0</v>
      </c>
      <c r="G36" s="53">
        <v>0</v>
      </c>
      <c r="H36" s="53">
        <v>0</v>
      </c>
      <c r="I36" s="54">
        <v>0</v>
      </c>
      <c r="J36" s="53">
        <v>0</v>
      </c>
      <c r="K36" s="53">
        <v>0</v>
      </c>
      <c r="L36" s="54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</row>
    <row r="37" spans="1:17" ht="13.5" customHeight="1">
      <c r="A37" s="73" t="s">
        <v>46</v>
      </c>
      <c r="B37" s="73"/>
      <c r="C37" s="54"/>
      <c r="D37" s="53"/>
      <c r="E37" s="53">
        <v>284361</v>
      </c>
      <c r="F37" s="53">
        <v>406332</v>
      </c>
      <c r="G37" s="53">
        <v>412033</v>
      </c>
      <c r="H37" s="53">
        <v>414533</v>
      </c>
      <c r="I37" s="54">
        <v>415913</v>
      </c>
      <c r="J37" s="53">
        <v>416413</v>
      </c>
      <c r="K37" s="53">
        <v>416913</v>
      </c>
      <c r="L37" s="54">
        <v>417813</v>
      </c>
      <c r="M37" s="53">
        <v>418613</v>
      </c>
      <c r="N37" s="53">
        <v>419013</v>
      </c>
      <c r="O37" s="53">
        <v>419313</v>
      </c>
      <c r="P37" s="53">
        <v>419413</v>
      </c>
      <c r="Q37" s="53">
        <v>419453</v>
      </c>
    </row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</sheetData>
  <sheetProtection/>
  <mergeCells count="16">
    <mergeCell ref="A31:B31"/>
    <mergeCell ref="A23:B23"/>
    <mergeCell ref="A4:B4"/>
    <mergeCell ref="A5:A15"/>
    <mergeCell ref="A25:B25"/>
    <mergeCell ref="A24:B24"/>
    <mergeCell ref="A36:B36"/>
    <mergeCell ref="A37:B37"/>
    <mergeCell ref="A16:B16"/>
    <mergeCell ref="A17:B17"/>
    <mergeCell ref="A18:B18"/>
    <mergeCell ref="A19:B19"/>
    <mergeCell ref="A20:B20"/>
    <mergeCell ref="A21:B21"/>
    <mergeCell ref="A22:B22"/>
    <mergeCell ref="A29:B29"/>
  </mergeCells>
  <printOptions/>
  <pageMargins left="0.7874015748031497" right="0.7874015748031497" top="0.7874015748031497" bottom="0.7874015748031497" header="0" footer="0.5118110236220472"/>
  <pageSetup horizontalDpi="600" verticalDpi="600" orientation="landscape" paperSize="9" r:id="rId1"/>
  <headerFooter alignWithMargins="0">
    <oddFooter>&amp;C-&amp;P--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68"/>
  <sheetViews>
    <sheetView view="pageBreakPreview" zoomScaleSheetLayoutView="100" zoomScalePageLayoutView="0" workbookViewId="0" topLeftCell="A1">
      <pane xSplit="1" ySplit="3" topLeftCell="K30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" customWidth="1"/>
    <col min="2" max="9" width="8.625" style="1" customWidth="1"/>
    <col min="10" max="11" width="8.625" style="6" customWidth="1"/>
    <col min="12" max="12" width="8.625" style="1" customWidth="1"/>
    <col min="13" max="13" width="8.625" style="66" customWidth="1"/>
    <col min="14" max="35" width="8.625" style="1" customWidth="1"/>
    <col min="36" max="16384" width="9.00390625" style="1" customWidth="1"/>
  </cols>
  <sheetData>
    <row r="1" spans="1:16" ht="15" customHeight="1">
      <c r="A1" s="28" t="s">
        <v>102</v>
      </c>
      <c r="L1" s="29" t="str">
        <f>'財政指標'!$M$1</f>
        <v>田沼町</v>
      </c>
      <c r="O1" s="29" t="str">
        <f>'財政指標'!$M$1</f>
        <v>田沼町</v>
      </c>
      <c r="P1" s="66"/>
    </row>
    <row r="2" spans="13:16" ht="15" customHeight="1">
      <c r="M2" s="22" t="s">
        <v>178</v>
      </c>
      <c r="P2" s="22" t="s">
        <v>178</v>
      </c>
    </row>
    <row r="3" spans="1:16" ht="15" customHeight="1">
      <c r="A3" s="2"/>
      <c r="B3" s="2" t="s">
        <v>10</v>
      </c>
      <c r="C3" s="2" t="s">
        <v>9</v>
      </c>
      <c r="D3" s="2" t="s">
        <v>8</v>
      </c>
      <c r="E3" s="2" t="s">
        <v>7</v>
      </c>
      <c r="F3" s="2" t="s">
        <v>6</v>
      </c>
      <c r="G3" s="2" t="s">
        <v>5</v>
      </c>
      <c r="H3" s="2" t="s">
        <v>4</v>
      </c>
      <c r="I3" s="2" t="s">
        <v>3</v>
      </c>
      <c r="J3" s="5" t="s">
        <v>174</v>
      </c>
      <c r="K3" s="5" t="s">
        <v>175</v>
      </c>
      <c r="L3" s="2" t="s">
        <v>176</v>
      </c>
      <c r="M3" s="2" t="s">
        <v>184</v>
      </c>
      <c r="N3" s="2" t="s">
        <v>192</v>
      </c>
      <c r="O3" s="2" t="s">
        <v>195</v>
      </c>
      <c r="P3" s="2" t="s">
        <v>196</v>
      </c>
    </row>
    <row r="4" spans="1:16" ht="15" customHeight="1">
      <c r="A4" s="3" t="s">
        <v>122</v>
      </c>
      <c r="B4" s="15"/>
      <c r="C4" s="15"/>
      <c r="D4" s="15">
        <v>2606849</v>
      </c>
      <c r="E4" s="15">
        <v>2986358</v>
      </c>
      <c r="F4" s="15">
        <v>2965337</v>
      </c>
      <c r="G4" s="15">
        <v>2756950</v>
      </c>
      <c r="H4" s="15">
        <v>2915901</v>
      </c>
      <c r="I4" s="15">
        <v>2922856</v>
      </c>
      <c r="J4" s="8">
        <v>3009173</v>
      </c>
      <c r="K4" s="9">
        <v>2849666</v>
      </c>
      <c r="L4" s="9">
        <v>2900895</v>
      </c>
      <c r="M4" s="9">
        <v>2792106</v>
      </c>
      <c r="N4" s="9">
        <v>2730434</v>
      </c>
      <c r="O4" s="9">
        <v>2761108</v>
      </c>
      <c r="P4" s="9">
        <v>2666318</v>
      </c>
    </row>
    <row r="5" spans="1:16" ht="15" customHeight="1">
      <c r="A5" s="3" t="s">
        <v>123</v>
      </c>
      <c r="B5" s="15"/>
      <c r="C5" s="15"/>
      <c r="D5" s="15">
        <v>192396</v>
      </c>
      <c r="E5" s="15">
        <v>211195</v>
      </c>
      <c r="F5" s="15">
        <v>228948</v>
      </c>
      <c r="G5" s="15">
        <v>232414</v>
      </c>
      <c r="H5" s="15">
        <v>238802</v>
      </c>
      <c r="I5" s="15">
        <v>244780</v>
      </c>
      <c r="J5" s="8">
        <v>160206</v>
      </c>
      <c r="K5" s="9">
        <v>114707</v>
      </c>
      <c r="L5" s="9">
        <v>117458</v>
      </c>
      <c r="M5" s="9">
        <v>120035</v>
      </c>
      <c r="N5" s="9">
        <v>119791</v>
      </c>
      <c r="O5" s="9">
        <v>121260</v>
      </c>
      <c r="P5" s="9">
        <v>127435</v>
      </c>
    </row>
    <row r="6" spans="1:16" ht="15" customHeight="1">
      <c r="A6" s="3" t="s">
        <v>124</v>
      </c>
      <c r="B6" s="15"/>
      <c r="C6" s="15"/>
      <c r="D6" s="15">
        <v>112707</v>
      </c>
      <c r="E6" s="15">
        <v>80352</v>
      </c>
      <c r="F6" s="15">
        <v>85472</v>
      </c>
      <c r="G6" s="15">
        <v>112247</v>
      </c>
      <c r="H6" s="15">
        <v>79372</v>
      </c>
      <c r="I6" s="15">
        <v>44181</v>
      </c>
      <c r="J6" s="8">
        <v>35123</v>
      </c>
      <c r="K6" s="9">
        <v>28292</v>
      </c>
      <c r="L6" s="9">
        <v>26551</v>
      </c>
      <c r="M6" s="9">
        <v>111363</v>
      </c>
      <c r="N6" s="9">
        <v>111786</v>
      </c>
      <c r="O6" s="9">
        <v>35047</v>
      </c>
      <c r="P6" s="9">
        <v>23962</v>
      </c>
    </row>
    <row r="7" spans="1:16" ht="15" customHeight="1">
      <c r="A7" s="3" t="s">
        <v>125</v>
      </c>
      <c r="B7" s="15"/>
      <c r="C7" s="15"/>
      <c r="D7" s="15"/>
      <c r="E7" s="15"/>
      <c r="F7" s="15"/>
      <c r="G7" s="15"/>
      <c r="H7" s="15"/>
      <c r="I7" s="15"/>
      <c r="J7" s="8">
        <v>60916</v>
      </c>
      <c r="K7" s="9">
        <v>270633</v>
      </c>
      <c r="L7" s="9">
        <v>256767</v>
      </c>
      <c r="M7" s="9">
        <v>264796</v>
      </c>
      <c r="N7" s="9">
        <v>254995</v>
      </c>
      <c r="O7" s="9">
        <v>219502</v>
      </c>
      <c r="P7" s="9">
        <v>240627</v>
      </c>
    </row>
    <row r="8" spans="1:16" ht="15" customHeight="1">
      <c r="A8" s="3" t="s">
        <v>126</v>
      </c>
      <c r="B8" s="15"/>
      <c r="C8" s="15"/>
      <c r="D8" s="15">
        <v>178176</v>
      </c>
      <c r="E8" s="15">
        <v>185252</v>
      </c>
      <c r="F8" s="15">
        <v>180073</v>
      </c>
      <c r="G8" s="15">
        <v>174808</v>
      </c>
      <c r="H8" s="15">
        <v>189136</v>
      </c>
      <c r="I8" s="15">
        <v>184991</v>
      </c>
      <c r="J8" s="8">
        <v>162265</v>
      </c>
      <c r="K8" s="9">
        <v>163017</v>
      </c>
      <c r="L8" s="9">
        <v>157535</v>
      </c>
      <c r="M8" s="9">
        <v>140176</v>
      </c>
      <c r="N8" s="9">
        <v>139413</v>
      </c>
      <c r="O8" s="9">
        <v>131903</v>
      </c>
      <c r="P8" s="9">
        <v>118876</v>
      </c>
    </row>
    <row r="9" spans="1:16" ht="15" customHeight="1">
      <c r="A9" s="3" t="s">
        <v>127</v>
      </c>
      <c r="B9" s="15"/>
      <c r="C9" s="15"/>
      <c r="D9" s="15">
        <v>145</v>
      </c>
      <c r="E9" s="15">
        <v>250</v>
      </c>
      <c r="F9" s="15">
        <v>280</v>
      </c>
      <c r="G9" s="15">
        <v>394</v>
      </c>
      <c r="H9" s="15">
        <v>298</v>
      </c>
      <c r="I9" s="15">
        <v>141</v>
      </c>
      <c r="J9" s="17">
        <v>281</v>
      </c>
      <c r="K9" s="16">
        <v>183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</row>
    <row r="10" spans="1:16" ht="15" customHeight="1">
      <c r="A10" s="3" t="s">
        <v>128</v>
      </c>
      <c r="B10" s="15"/>
      <c r="C10" s="15"/>
      <c r="D10" s="15">
        <v>122761</v>
      </c>
      <c r="E10" s="15">
        <v>113532</v>
      </c>
      <c r="F10" s="15">
        <v>98025</v>
      </c>
      <c r="G10" s="15">
        <v>108825</v>
      </c>
      <c r="H10" s="15">
        <v>116032</v>
      </c>
      <c r="I10" s="15">
        <v>115621</v>
      </c>
      <c r="J10" s="8">
        <v>97297</v>
      </c>
      <c r="K10" s="9">
        <v>84753</v>
      </c>
      <c r="L10" s="9">
        <v>84072</v>
      </c>
      <c r="M10" s="9">
        <v>80020</v>
      </c>
      <c r="N10" s="9">
        <v>81084</v>
      </c>
      <c r="O10" s="9">
        <v>71957</v>
      </c>
      <c r="P10" s="9">
        <v>81103</v>
      </c>
    </row>
    <row r="11" spans="1:16" ht="15" customHeight="1">
      <c r="A11" s="3" t="s">
        <v>129</v>
      </c>
      <c r="B11" s="15"/>
      <c r="C11" s="15"/>
      <c r="D11" s="15"/>
      <c r="E11" s="15"/>
      <c r="F11" s="15"/>
      <c r="G11" s="15"/>
      <c r="H11" s="15"/>
      <c r="I11" s="15"/>
      <c r="J11" s="17"/>
      <c r="K11" s="16"/>
      <c r="L11" s="16"/>
      <c r="M11" s="16"/>
      <c r="N11" s="16">
        <v>0</v>
      </c>
      <c r="O11" s="16">
        <v>0</v>
      </c>
      <c r="P11" s="16">
        <v>0</v>
      </c>
    </row>
    <row r="12" spans="1:16" ht="15" customHeight="1">
      <c r="A12" s="3" t="s">
        <v>130</v>
      </c>
      <c r="B12" s="15"/>
      <c r="C12" s="15"/>
      <c r="D12" s="15"/>
      <c r="E12" s="15"/>
      <c r="F12" s="15"/>
      <c r="G12" s="15"/>
      <c r="H12" s="15"/>
      <c r="I12" s="15"/>
      <c r="J12" s="8"/>
      <c r="K12" s="9"/>
      <c r="L12" s="9">
        <v>78208</v>
      </c>
      <c r="M12" s="9">
        <v>94333</v>
      </c>
      <c r="N12" s="9">
        <v>93450</v>
      </c>
      <c r="O12" s="9">
        <v>91591</v>
      </c>
      <c r="P12" s="9">
        <v>91309</v>
      </c>
    </row>
    <row r="13" spans="1:16" ht="15" customHeight="1">
      <c r="A13" s="3" t="s">
        <v>131</v>
      </c>
      <c r="B13" s="15"/>
      <c r="C13" s="15"/>
      <c r="D13" s="15">
        <v>2035846</v>
      </c>
      <c r="E13" s="15">
        <v>2247989</v>
      </c>
      <c r="F13" s="15">
        <v>2483548</v>
      </c>
      <c r="G13" s="15">
        <v>2189697</v>
      </c>
      <c r="H13" s="15">
        <v>2356899</v>
      </c>
      <c r="I13" s="15">
        <v>2493466</v>
      </c>
      <c r="J13" s="8">
        <v>2789634</v>
      </c>
      <c r="K13" s="9">
        <v>2879274</v>
      </c>
      <c r="L13" s="9">
        <v>3094819</v>
      </c>
      <c r="M13" s="9">
        <v>3208367</v>
      </c>
      <c r="N13" s="9">
        <v>2959505</v>
      </c>
      <c r="O13" s="9">
        <v>2800534</v>
      </c>
      <c r="P13" s="9">
        <v>2555049</v>
      </c>
    </row>
    <row r="14" spans="1:16" ht="15" customHeight="1">
      <c r="A14" s="3" t="s">
        <v>132</v>
      </c>
      <c r="B14" s="15"/>
      <c r="C14" s="15"/>
      <c r="D14" s="15">
        <v>1866678</v>
      </c>
      <c r="E14" s="15">
        <v>2073440</v>
      </c>
      <c r="F14" s="15"/>
      <c r="G14" s="15"/>
      <c r="H14" s="15"/>
      <c r="I14" s="15"/>
      <c r="J14" s="8">
        <v>2587212</v>
      </c>
      <c r="K14" s="8">
        <v>2669992</v>
      </c>
      <c r="L14" s="8">
        <v>2861718</v>
      </c>
      <c r="M14" s="8">
        <v>2947107</v>
      </c>
      <c r="N14" s="8">
        <v>2698637</v>
      </c>
      <c r="O14" s="8">
        <v>2523953</v>
      </c>
      <c r="P14" s="8">
        <v>2279416</v>
      </c>
    </row>
    <row r="15" spans="1:16" ht="15" customHeight="1">
      <c r="A15" s="3" t="s">
        <v>133</v>
      </c>
      <c r="B15" s="15"/>
      <c r="C15" s="15"/>
      <c r="D15" s="15">
        <v>169168</v>
      </c>
      <c r="E15" s="15">
        <v>174549</v>
      </c>
      <c r="F15" s="15"/>
      <c r="G15" s="15"/>
      <c r="H15" s="15"/>
      <c r="I15" s="15"/>
      <c r="J15" s="8">
        <v>202422</v>
      </c>
      <c r="K15" s="8">
        <v>209282</v>
      </c>
      <c r="L15" s="8">
        <v>233101</v>
      </c>
      <c r="M15" s="8">
        <v>261260</v>
      </c>
      <c r="N15" s="8">
        <v>260868</v>
      </c>
      <c r="O15" s="8">
        <v>276581</v>
      </c>
      <c r="P15" s="8">
        <v>275633</v>
      </c>
    </row>
    <row r="16" spans="1:16" ht="15" customHeight="1">
      <c r="A16" s="3" t="s">
        <v>134</v>
      </c>
      <c r="B16" s="15"/>
      <c r="C16" s="15"/>
      <c r="D16" s="15">
        <v>5258</v>
      </c>
      <c r="E16" s="15">
        <v>5266</v>
      </c>
      <c r="F16" s="15">
        <v>5297</v>
      </c>
      <c r="G16" s="15">
        <v>5268</v>
      </c>
      <c r="H16" s="15">
        <v>5361</v>
      </c>
      <c r="I16" s="15">
        <v>5630</v>
      </c>
      <c r="J16" s="8">
        <v>5667</v>
      </c>
      <c r="K16" s="9">
        <v>5415</v>
      </c>
      <c r="L16" s="9">
        <v>5224</v>
      </c>
      <c r="M16" s="9">
        <v>4180</v>
      </c>
      <c r="N16" s="9">
        <v>4059</v>
      </c>
      <c r="O16" s="9">
        <v>4091</v>
      </c>
      <c r="P16" s="9">
        <v>4498</v>
      </c>
    </row>
    <row r="17" spans="1:16" ht="15" customHeight="1">
      <c r="A17" s="3" t="s">
        <v>135</v>
      </c>
      <c r="B17" s="15"/>
      <c r="C17" s="15"/>
      <c r="D17" s="15">
        <v>14535</v>
      </c>
      <c r="E17" s="15">
        <v>11480</v>
      </c>
      <c r="F17" s="15">
        <v>30952</v>
      </c>
      <c r="G17" s="15">
        <v>35344</v>
      </c>
      <c r="H17" s="15">
        <v>35168</v>
      </c>
      <c r="I17" s="15">
        <v>45164</v>
      </c>
      <c r="J17" s="8">
        <v>39440</v>
      </c>
      <c r="K17" s="9">
        <v>42588</v>
      </c>
      <c r="L17" s="9">
        <v>55882</v>
      </c>
      <c r="M17" s="9">
        <v>33409</v>
      </c>
      <c r="N17" s="9">
        <v>55937</v>
      </c>
      <c r="O17" s="9">
        <v>53152</v>
      </c>
      <c r="P17" s="9">
        <v>44415</v>
      </c>
    </row>
    <row r="18" spans="1:16" ht="15" customHeight="1">
      <c r="A18" s="3" t="s">
        <v>136</v>
      </c>
      <c r="B18" s="15"/>
      <c r="C18" s="15"/>
      <c r="D18" s="15">
        <v>105917</v>
      </c>
      <c r="E18" s="15">
        <v>117050</v>
      </c>
      <c r="F18" s="15">
        <v>121302</v>
      </c>
      <c r="G18" s="15">
        <v>120015</v>
      </c>
      <c r="H18" s="15">
        <v>129850</v>
      </c>
      <c r="I18" s="15">
        <v>127456</v>
      </c>
      <c r="J18" s="8">
        <v>125123</v>
      </c>
      <c r="K18" s="9">
        <v>149378</v>
      </c>
      <c r="L18" s="9">
        <v>124836</v>
      </c>
      <c r="M18" s="9">
        <v>118298</v>
      </c>
      <c r="N18" s="9">
        <v>125003</v>
      </c>
      <c r="O18" s="9">
        <v>131376</v>
      </c>
      <c r="P18" s="9">
        <v>132909</v>
      </c>
    </row>
    <row r="19" spans="1:16" ht="15" customHeight="1">
      <c r="A19" s="4" t="s">
        <v>137</v>
      </c>
      <c r="B19" s="15"/>
      <c r="C19" s="15"/>
      <c r="D19" s="15">
        <v>12535</v>
      </c>
      <c r="E19" s="15">
        <v>12790</v>
      </c>
      <c r="F19" s="15">
        <v>13280</v>
      </c>
      <c r="G19" s="15">
        <v>13759</v>
      </c>
      <c r="H19" s="15">
        <v>14482</v>
      </c>
      <c r="I19" s="15">
        <v>14354</v>
      </c>
      <c r="J19" s="8">
        <v>13846</v>
      </c>
      <c r="K19" s="11">
        <v>13732</v>
      </c>
      <c r="L19" s="11">
        <v>13657</v>
      </c>
      <c r="M19" s="11">
        <v>16227</v>
      </c>
      <c r="N19" s="11">
        <v>15766</v>
      </c>
      <c r="O19" s="11">
        <v>15944</v>
      </c>
      <c r="P19" s="11">
        <v>16454</v>
      </c>
    </row>
    <row r="20" spans="1:16" ht="15" customHeight="1">
      <c r="A20" s="3" t="s">
        <v>138</v>
      </c>
      <c r="B20" s="15"/>
      <c r="C20" s="15"/>
      <c r="D20" s="15">
        <v>459462</v>
      </c>
      <c r="E20" s="15">
        <v>402700</v>
      </c>
      <c r="F20" s="15">
        <v>443707</v>
      </c>
      <c r="G20" s="15">
        <v>418949</v>
      </c>
      <c r="H20" s="15">
        <v>531517</v>
      </c>
      <c r="I20" s="15">
        <v>507867</v>
      </c>
      <c r="J20" s="8">
        <v>418234</v>
      </c>
      <c r="K20" s="9">
        <v>433448</v>
      </c>
      <c r="L20" s="9">
        <v>715768</v>
      </c>
      <c r="M20" s="9">
        <v>295975</v>
      </c>
      <c r="N20" s="9">
        <v>412739</v>
      </c>
      <c r="O20" s="9">
        <v>529037</v>
      </c>
      <c r="P20" s="9">
        <v>588453</v>
      </c>
    </row>
    <row r="21" spans="1:16" ht="15" customHeight="1">
      <c r="A21" s="3" t="s">
        <v>139</v>
      </c>
      <c r="B21" s="15"/>
      <c r="C21" s="15"/>
      <c r="D21" s="15">
        <v>372870</v>
      </c>
      <c r="E21" s="15">
        <v>354556</v>
      </c>
      <c r="F21" s="15">
        <v>452627</v>
      </c>
      <c r="G21" s="15">
        <v>527794</v>
      </c>
      <c r="H21" s="15">
        <v>563577</v>
      </c>
      <c r="I21" s="15">
        <v>548413</v>
      </c>
      <c r="J21" s="8">
        <v>636520</v>
      </c>
      <c r="K21" s="9">
        <v>490075</v>
      </c>
      <c r="L21" s="9">
        <v>533569</v>
      </c>
      <c r="M21" s="9">
        <v>402103</v>
      </c>
      <c r="N21" s="9">
        <v>433065</v>
      </c>
      <c r="O21" s="9">
        <v>445507</v>
      </c>
      <c r="P21" s="9">
        <v>682709</v>
      </c>
    </row>
    <row r="22" spans="1:16" ht="15" customHeight="1">
      <c r="A22" s="3" t="s">
        <v>140</v>
      </c>
      <c r="B22" s="15"/>
      <c r="C22" s="15"/>
      <c r="D22" s="15">
        <v>96609</v>
      </c>
      <c r="E22" s="15">
        <v>195212</v>
      </c>
      <c r="F22" s="15">
        <v>101825</v>
      </c>
      <c r="G22" s="15">
        <v>54498</v>
      </c>
      <c r="H22" s="15">
        <v>42599</v>
      </c>
      <c r="I22" s="15">
        <v>17454</v>
      </c>
      <c r="J22" s="8">
        <v>31078</v>
      </c>
      <c r="K22" s="9">
        <v>12548</v>
      </c>
      <c r="L22" s="9">
        <v>8581</v>
      </c>
      <c r="M22" s="9">
        <v>28174</v>
      </c>
      <c r="N22" s="9">
        <v>30891</v>
      </c>
      <c r="O22" s="9">
        <v>12509</v>
      </c>
      <c r="P22" s="9">
        <v>123583</v>
      </c>
    </row>
    <row r="23" spans="1:16" ht="15" customHeight="1">
      <c r="A23" s="3" t="s">
        <v>141</v>
      </c>
      <c r="B23" s="15"/>
      <c r="C23" s="15"/>
      <c r="D23" s="15">
        <v>141934</v>
      </c>
      <c r="E23" s="15">
        <v>116813</v>
      </c>
      <c r="F23" s="15">
        <v>8691</v>
      </c>
      <c r="G23" s="15">
        <v>307</v>
      </c>
      <c r="H23" s="15">
        <v>15000</v>
      </c>
      <c r="I23" s="15">
        <v>1000</v>
      </c>
      <c r="J23" s="17">
        <v>0</v>
      </c>
      <c r="K23" s="16">
        <v>2170</v>
      </c>
      <c r="L23" s="9">
        <v>5325</v>
      </c>
      <c r="M23" s="9">
        <v>1130</v>
      </c>
      <c r="N23" s="9">
        <v>10200</v>
      </c>
      <c r="O23" s="9">
        <v>6000</v>
      </c>
      <c r="P23" s="9">
        <v>1000</v>
      </c>
    </row>
    <row r="24" spans="1:16" ht="15" customHeight="1">
      <c r="A24" s="3" t="s">
        <v>142</v>
      </c>
      <c r="B24" s="15"/>
      <c r="C24" s="15"/>
      <c r="D24" s="15">
        <v>203111</v>
      </c>
      <c r="E24" s="15">
        <v>195910</v>
      </c>
      <c r="F24" s="15">
        <v>292460</v>
      </c>
      <c r="G24" s="15">
        <v>491650</v>
      </c>
      <c r="H24" s="15">
        <v>328550</v>
      </c>
      <c r="I24" s="15">
        <v>355600</v>
      </c>
      <c r="J24" s="8">
        <v>246810</v>
      </c>
      <c r="K24" s="9">
        <v>155939</v>
      </c>
      <c r="L24" s="9">
        <v>132900</v>
      </c>
      <c r="M24" s="9">
        <v>117510</v>
      </c>
      <c r="N24" s="9">
        <v>179303</v>
      </c>
      <c r="O24" s="9">
        <v>213600</v>
      </c>
      <c r="P24" s="9">
        <v>864594</v>
      </c>
    </row>
    <row r="25" spans="1:16" ht="15" customHeight="1">
      <c r="A25" s="3" t="s">
        <v>143</v>
      </c>
      <c r="B25" s="15"/>
      <c r="C25" s="15"/>
      <c r="D25" s="15">
        <v>245703</v>
      </c>
      <c r="E25" s="15">
        <v>369702</v>
      </c>
      <c r="F25" s="15">
        <v>370649</v>
      </c>
      <c r="G25" s="15">
        <v>313643</v>
      </c>
      <c r="H25" s="15">
        <v>261368</v>
      </c>
      <c r="I25" s="15">
        <v>219405</v>
      </c>
      <c r="J25" s="8">
        <v>237728</v>
      </c>
      <c r="K25" s="9">
        <v>181292</v>
      </c>
      <c r="L25" s="9">
        <v>345688</v>
      </c>
      <c r="M25" s="9">
        <v>231511</v>
      </c>
      <c r="N25" s="9">
        <v>488042</v>
      </c>
      <c r="O25" s="9">
        <v>195624</v>
      </c>
      <c r="P25" s="9">
        <v>211326</v>
      </c>
    </row>
    <row r="26" spans="1:16" ht="15" customHeight="1">
      <c r="A26" s="3" t="s">
        <v>144</v>
      </c>
      <c r="B26" s="15"/>
      <c r="C26" s="15"/>
      <c r="D26" s="15">
        <v>148776</v>
      </c>
      <c r="E26" s="15">
        <v>159901</v>
      </c>
      <c r="F26" s="15">
        <v>97471</v>
      </c>
      <c r="G26" s="15">
        <v>190405</v>
      </c>
      <c r="H26" s="15">
        <v>191123</v>
      </c>
      <c r="I26" s="15">
        <v>172900</v>
      </c>
      <c r="J26" s="8">
        <v>164978</v>
      </c>
      <c r="K26" s="9">
        <v>162686</v>
      </c>
      <c r="L26" s="9">
        <v>186451</v>
      </c>
      <c r="M26" s="9">
        <v>222867</v>
      </c>
      <c r="N26" s="9">
        <v>158961</v>
      </c>
      <c r="O26" s="9">
        <v>138757</v>
      </c>
      <c r="P26" s="9">
        <v>140983</v>
      </c>
    </row>
    <row r="27" spans="1:16" ht="15" customHeight="1">
      <c r="A27" s="3" t="s">
        <v>145</v>
      </c>
      <c r="B27" s="15"/>
      <c r="C27" s="15"/>
      <c r="D27" s="15">
        <v>584000</v>
      </c>
      <c r="E27" s="15">
        <v>603600</v>
      </c>
      <c r="F27" s="15">
        <v>785700</v>
      </c>
      <c r="G27" s="15">
        <v>988700</v>
      </c>
      <c r="H27" s="15">
        <v>936820</v>
      </c>
      <c r="I27" s="15">
        <v>1205480</v>
      </c>
      <c r="J27" s="8">
        <v>595100</v>
      </c>
      <c r="K27" s="9">
        <v>570300</v>
      </c>
      <c r="L27" s="9">
        <v>723800</v>
      </c>
      <c r="M27" s="9">
        <v>961200</v>
      </c>
      <c r="N27" s="9">
        <v>716686</v>
      </c>
      <c r="O27" s="9">
        <v>869422</v>
      </c>
      <c r="P27" s="9">
        <v>1649800</v>
      </c>
    </row>
    <row r="28" spans="1:16" ht="15" customHeight="1">
      <c r="A28" s="3" t="s">
        <v>197</v>
      </c>
      <c r="B28" s="72"/>
      <c r="C28" s="72"/>
      <c r="D28" s="72"/>
      <c r="E28" s="15"/>
      <c r="F28" s="15"/>
      <c r="G28" s="15"/>
      <c r="H28" s="15"/>
      <c r="I28" s="15"/>
      <c r="J28" s="8"/>
      <c r="K28" s="9"/>
      <c r="L28" s="9"/>
      <c r="M28" s="9"/>
      <c r="N28" s="9">
        <v>36500</v>
      </c>
      <c r="O28" s="9">
        <v>34700</v>
      </c>
      <c r="P28" s="9">
        <v>52000</v>
      </c>
    </row>
    <row r="29" spans="1:16" ht="15" customHeight="1">
      <c r="A29" s="3" t="s">
        <v>198</v>
      </c>
      <c r="B29" s="72"/>
      <c r="C29" s="72"/>
      <c r="D29" s="72"/>
      <c r="E29" s="15"/>
      <c r="F29" s="15"/>
      <c r="G29" s="15"/>
      <c r="H29" s="15"/>
      <c r="I29" s="15"/>
      <c r="J29" s="8"/>
      <c r="K29" s="9"/>
      <c r="L29" s="9"/>
      <c r="M29" s="9"/>
      <c r="N29" s="9">
        <v>157100</v>
      </c>
      <c r="O29" s="9">
        <v>311600</v>
      </c>
      <c r="P29" s="9">
        <v>626500</v>
      </c>
    </row>
    <row r="30" spans="1:16" ht="15" customHeight="1">
      <c r="A30" s="3" t="s">
        <v>0</v>
      </c>
      <c r="B30" s="10">
        <f aca="true" t="shared" si="0" ref="B30:K30">SUM(B4:B27)-B14-B15</f>
        <v>0</v>
      </c>
      <c r="C30" s="10">
        <f t="shared" si="0"/>
        <v>0</v>
      </c>
      <c r="D30" s="10">
        <f t="shared" si="0"/>
        <v>7639590</v>
      </c>
      <c r="E30" s="8">
        <f t="shared" si="0"/>
        <v>8369908</v>
      </c>
      <c r="F30" s="8">
        <f t="shared" si="0"/>
        <v>8765644</v>
      </c>
      <c r="G30" s="8">
        <f t="shared" si="0"/>
        <v>8735667</v>
      </c>
      <c r="H30" s="8">
        <f t="shared" si="0"/>
        <v>8951855</v>
      </c>
      <c r="I30" s="8">
        <f t="shared" si="0"/>
        <v>9226759</v>
      </c>
      <c r="J30" s="8">
        <f t="shared" si="0"/>
        <v>8829419</v>
      </c>
      <c r="K30" s="8">
        <f t="shared" si="0"/>
        <v>8610096</v>
      </c>
      <c r="L30" s="8">
        <f>SUM(L4:L27)-L14-L15</f>
        <v>9567986</v>
      </c>
      <c r="M30" s="8">
        <f>SUM(M4:M27)-M14-M15</f>
        <v>9243780</v>
      </c>
      <c r="N30" s="8">
        <f>SUM(N4:N27)-N14-N15</f>
        <v>9121110</v>
      </c>
      <c r="O30" s="8">
        <f>SUM(O4:O27)-O14-O15</f>
        <v>8847921</v>
      </c>
      <c r="P30" s="8">
        <f>SUM(P4:P27)-P14-P15</f>
        <v>10365403</v>
      </c>
    </row>
    <row r="31" spans="1:16" ht="15" customHeight="1">
      <c r="A31" s="3" t="s">
        <v>1</v>
      </c>
      <c r="B31" s="15">
        <f aca="true" t="shared" si="1" ref="B31:L31">+B4+B5+B6+B7+B8+B9+B10+B11+B12+B13+B16</f>
        <v>0</v>
      </c>
      <c r="C31" s="15">
        <f t="shared" si="1"/>
        <v>0</v>
      </c>
      <c r="D31" s="15">
        <f t="shared" si="1"/>
        <v>5254138</v>
      </c>
      <c r="E31" s="15">
        <f t="shared" si="1"/>
        <v>5830194</v>
      </c>
      <c r="F31" s="15">
        <f t="shared" si="1"/>
        <v>6046980</v>
      </c>
      <c r="G31" s="15">
        <f t="shared" si="1"/>
        <v>5580603</v>
      </c>
      <c r="H31" s="15">
        <f t="shared" si="1"/>
        <v>5901801</v>
      </c>
      <c r="I31" s="15">
        <f t="shared" si="1"/>
        <v>6011666</v>
      </c>
      <c r="J31" s="12">
        <f t="shared" si="1"/>
        <v>6320562</v>
      </c>
      <c r="K31" s="12">
        <f t="shared" si="1"/>
        <v>6395940</v>
      </c>
      <c r="L31" s="12">
        <f t="shared" si="1"/>
        <v>6721529</v>
      </c>
      <c r="M31" s="12">
        <f>+M4+M5+M6+M7+M8+M9+M10+M11+M12+M13+M16</f>
        <v>6815376</v>
      </c>
      <c r="N31" s="12">
        <f>+N4+N5+N6+N7+N8+N9+N10+N11+N12+N13+N16</f>
        <v>6494517</v>
      </c>
      <c r="O31" s="12">
        <f>+O4+O5+O6+O7+O8+O9+O10+O11+O12+O13+O16</f>
        <v>6236993</v>
      </c>
      <c r="P31" s="12">
        <f>+P4+P5+P6+P7+P8+P9+P10+P11+P12+P13+P16</f>
        <v>5909177</v>
      </c>
    </row>
    <row r="32" spans="1:16" ht="15" customHeight="1">
      <c r="A32" s="3" t="s">
        <v>181</v>
      </c>
      <c r="B32" s="15">
        <f aca="true" t="shared" si="2" ref="B32:I32">SUM(B17:B27)</f>
        <v>0</v>
      </c>
      <c r="C32" s="15">
        <f t="shared" si="2"/>
        <v>0</v>
      </c>
      <c r="D32" s="15">
        <f t="shared" si="2"/>
        <v>2385452</v>
      </c>
      <c r="E32" s="15">
        <f t="shared" si="2"/>
        <v>2539714</v>
      </c>
      <c r="F32" s="15">
        <f t="shared" si="2"/>
        <v>2718664</v>
      </c>
      <c r="G32" s="15">
        <f t="shared" si="2"/>
        <v>3155064</v>
      </c>
      <c r="H32" s="15">
        <f t="shared" si="2"/>
        <v>3050054</v>
      </c>
      <c r="I32" s="15">
        <f t="shared" si="2"/>
        <v>3215093</v>
      </c>
      <c r="J32" s="12">
        <f aca="true" t="shared" si="3" ref="J32:P32">SUM(J17:J27)</f>
        <v>2508857</v>
      </c>
      <c r="K32" s="12">
        <f t="shared" si="3"/>
        <v>2214156</v>
      </c>
      <c r="L32" s="12">
        <f t="shared" si="3"/>
        <v>2846457</v>
      </c>
      <c r="M32" s="12">
        <f t="shared" si="3"/>
        <v>2428404</v>
      </c>
      <c r="N32" s="12">
        <f t="shared" si="3"/>
        <v>2626593</v>
      </c>
      <c r="O32" s="12">
        <f t="shared" si="3"/>
        <v>2610928</v>
      </c>
      <c r="P32" s="12">
        <f t="shared" si="3"/>
        <v>4456226</v>
      </c>
    </row>
    <row r="33" spans="1:16" ht="15" customHeight="1">
      <c r="A33" s="3" t="s">
        <v>12</v>
      </c>
      <c r="B33" s="15">
        <f aca="true" t="shared" si="4" ref="B33:L33">+B4+B17+B18+B19+B22+B23+B24+B25+B26</f>
        <v>0</v>
      </c>
      <c r="C33" s="15">
        <f t="shared" si="4"/>
        <v>0</v>
      </c>
      <c r="D33" s="15">
        <f t="shared" si="4"/>
        <v>3575969</v>
      </c>
      <c r="E33" s="15">
        <f t="shared" si="4"/>
        <v>4165216</v>
      </c>
      <c r="F33" s="15">
        <f t="shared" si="4"/>
        <v>4001967</v>
      </c>
      <c r="G33" s="15">
        <f t="shared" si="4"/>
        <v>3976571</v>
      </c>
      <c r="H33" s="15">
        <f t="shared" si="4"/>
        <v>3934041</v>
      </c>
      <c r="I33" s="15">
        <f t="shared" si="4"/>
        <v>3876189</v>
      </c>
      <c r="J33" s="12">
        <f t="shared" si="4"/>
        <v>3868176</v>
      </c>
      <c r="K33" s="12">
        <f t="shared" si="4"/>
        <v>3569999</v>
      </c>
      <c r="L33" s="12">
        <f t="shared" si="4"/>
        <v>3774215</v>
      </c>
      <c r="M33" s="12">
        <f>+M4+M17+M18+M19+M22+M23+M24+M25+M26</f>
        <v>3561232</v>
      </c>
      <c r="N33" s="12">
        <f>+N4+N17+N18+N19+N22+N23+N24+N25+N26</f>
        <v>3794537</v>
      </c>
      <c r="O33" s="12">
        <f>+O4+O17+O18+O19+O22+O23+O24+O25+O26</f>
        <v>3528070</v>
      </c>
      <c r="P33" s="12">
        <f>+P4+P17+P18+P19+P22+P23+P24+P25+P26</f>
        <v>4201582</v>
      </c>
    </row>
    <row r="34" spans="1:16" ht="15" customHeight="1">
      <c r="A34" s="3" t="s">
        <v>11</v>
      </c>
      <c r="B34" s="12">
        <f aca="true" t="shared" si="5" ref="B34:K34">SUM(B5:B16)-B14-B15+B20+B21+B27</f>
        <v>0</v>
      </c>
      <c r="C34" s="12">
        <f t="shared" si="5"/>
        <v>0</v>
      </c>
      <c r="D34" s="12">
        <f t="shared" si="5"/>
        <v>4063621</v>
      </c>
      <c r="E34" s="12">
        <f t="shared" si="5"/>
        <v>4204692</v>
      </c>
      <c r="F34" s="12">
        <f t="shared" si="5"/>
        <v>4763677</v>
      </c>
      <c r="G34" s="12">
        <f t="shared" si="5"/>
        <v>4759096</v>
      </c>
      <c r="H34" s="12">
        <f t="shared" si="5"/>
        <v>5017814</v>
      </c>
      <c r="I34" s="12">
        <f t="shared" si="5"/>
        <v>5350570</v>
      </c>
      <c r="J34" s="12">
        <f t="shared" si="5"/>
        <v>4961243</v>
      </c>
      <c r="K34" s="12">
        <f t="shared" si="5"/>
        <v>5040097</v>
      </c>
      <c r="L34" s="12">
        <f>SUM(L5:L16)-L14-L15+L20+L21+L27</f>
        <v>5793771</v>
      </c>
      <c r="M34" s="12">
        <f>SUM(M5:M16)-M14-M15+M20+M21+M27</f>
        <v>5682548</v>
      </c>
      <c r="N34" s="12">
        <f>SUM(N5:N16)-N14-N15+N20+N21+N27</f>
        <v>5326573</v>
      </c>
      <c r="O34" s="12">
        <f>SUM(O5:O16)-O14-O15+O20+O21+O27</f>
        <v>5319851</v>
      </c>
      <c r="P34" s="12">
        <f>SUM(P5:P16)-P14-P15+P20+P21+P27</f>
        <v>6163821</v>
      </c>
    </row>
    <row r="35" spans="1:16" ht="15" customHeight="1">
      <c r="A35" s="28" t="s">
        <v>103</v>
      </c>
      <c r="L35" s="29"/>
      <c r="M35" s="70" t="str">
        <f>'財政指標'!$M$1</f>
        <v>田沼町</v>
      </c>
      <c r="P35" s="70" t="str">
        <f>'財政指標'!$M$1</f>
        <v>田沼町</v>
      </c>
    </row>
    <row r="36" ht="15" customHeight="1">
      <c r="N36" s="66"/>
    </row>
    <row r="37" spans="1:16" ht="15" customHeight="1">
      <c r="A37" s="2"/>
      <c r="B37" s="2" t="s">
        <v>10</v>
      </c>
      <c r="C37" s="2" t="s">
        <v>9</v>
      </c>
      <c r="D37" s="2" t="s">
        <v>8</v>
      </c>
      <c r="E37" s="2" t="s">
        <v>7</v>
      </c>
      <c r="F37" s="2" t="s">
        <v>6</v>
      </c>
      <c r="G37" s="2" t="s">
        <v>5</v>
      </c>
      <c r="H37" s="2" t="s">
        <v>4</v>
      </c>
      <c r="I37" s="2" t="s">
        <v>3</v>
      </c>
      <c r="J37" s="5" t="s">
        <v>174</v>
      </c>
      <c r="K37" s="5" t="s">
        <v>175</v>
      </c>
      <c r="L37" s="2" t="s">
        <v>177</v>
      </c>
      <c r="M37" s="2" t="s">
        <v>183</v>
      </c>
      <c r="N37" s="2" t="s">
        <v>191</v>
      </c>
      <c r="O37" s="2" t="s">
        <v>195</v>
      </c>
      <c r="P37" s="2" t="s">
        <v>196</v>
      </c>
    </row>
    <row r="38" spans="1:16" ht="15" customHeight="1">
      <c r="A38" s="3" t="s">
        <v>122</v>
      </c>
      <c r="B38" s="26" t="e">
        <f>+B4/$B$30*100</f>
        <v>#DIV/0!</v>
      </c>
      <c r="C38" s="26" t="e">
        <f aca="true" t="shared" si="6" ref="C38:D61">+C4/C$30*100</f>
        <v>#DIV/0!</v>
      </c>
      <c r="D38" s="26">
        <f t="shared" si="6"/>
        <v>34.12289141171188</v>
      </c>
      <c r="E38" s="26">
        <f aca="true" t="shared" si="7" ref="E38:L38">+E4/E$30*100</f>
        <v>35.679699227279436</v>
      </c>
      <c r="F38" s="26">
        <f t="shared" si="7"/>
        <v>33.82908317974127</v>
      </c>
      <c r="G38" s="26">
        <f t="shared" si="7"/>
        <v>31.55969658641979</v>
      </c>
      <c r="H38" s="26">
        <f t="shared" si="7"/>
        <v>32.573148246927595</v>
      </c>
      <c r="I38" s="26">
        <f t="shared" si="7"/>
        <v>31.67803559191261</v>
      </c>
      <c r="J38" s="26">
        <f t="shared" si="7"/>
        <v>34.08121191213148</v>
      </c>
      <c r="K38" s="26">
        <f t="shared" si="7"/>
        <v>33.096797062425324</v>
      </c>
      <c r="L38" s="26">
        <f t="shared" si="7"/>
        <v>30.318763008223463</v>
      </c>
      <c r="M38" s="26">
        <f aca="true" t="shared" si="8" ref="M38:P61">+M4/M$30*100</f>
        <v>30.205240713214724</v>
      </c>
      <c r="N38" s="26">
        <f t="shared" si="8"/>
        <v>29.935325853980494</v>
      </c>
      <c r="O38" s="26">
        <f t="shared" si="8"/>
        <v>31.206291285828613</v>
      </c>
      <c r="P38" s="26">
        <f t="shared" si="8"/>
        <v>25.723244913873582</v>
      </c>
    </row>
    <row r="39" spans="1:16" ht="15" customHeight="1">
      <c r="A39" s="3" t="s">
        <v>123</v>
      </c>
      <c r="B39" s="26" t="e">
        <f>+B5/$B$30*100</f>
        <v>#DIV/0!</v>
      </c>
      <c r="C39" s="26" t="e">
        <f t="shared" si="6"/>
        <v>#DIV/0!</v>
      </c>
      <c r="D39" s="26">
        <f t="shared" si="6"/>
        <v>2.5184074014443185</v>
      </c>
      <c r="E39" s="26">
        <f aca="true" t="shared" si="9" ref="E39:L39">+E5/E$30*100</f>
        <v>2.523265488700712</v>
      </c>
      <c r="F39" s="26">
        <f t="shared" si="9"/>
        <v>2.6118788305799323</v>
      </c>
      <c r="G39" s="26">
        <f t="shared" si="9"/>
        <v>2.6605180806457023</v>
      </c>
      <c r="H39" s="26">
        <f t="shared" si="9"/>
        <v>2.667625871956148</v>
      </c>
      <c r="I39" s="26">
        <f t="shared" si="9"/>
        <v>2.6529358792182607</v>
      </c>
      <c r="J39" s="26">
        <f t="shared" si="9"/>
        <v>1.8144568742292102</v>
      </c>
      <c r="K39" s="26">
        <f t="shared" si="9"/>
        <v>1.3322383397351203</v>
      </c>
      <c r="L39" s="26">
        <f t="shared" si="9"/>
        <v>1.2276146725131079</v>
      </c>
      <c r="M39" s="26">
        <f t="shared" si="8"/>
        <v>1.2985488620456134</v>
      </c>
      <c r="N39" s="26">
        <f t="shared" si="8"/>
        <v>1.3133379599632062</v>
      </c>
      <c r="O39" s="26">
        <f t="shared" si="8"/>
        <v>1.3704914408706859</v>
      </c>
      <c r="P39" s="26">
        <f t="shared" si="8"/>
        <v>1.2294263908504088</v>
      </c>
    </row>
    <row r="40" spans="1:16" ht="15" customHeight="1">
      <c r="A40" s="3" t="s">
        <v>124</v>
      </c>
      <c r="B40" s="26" t="e">
        <f aca="true" t="shared" si="10" ref="B40:B61">+B6/$B$30*100</f>
        <v>#DIV/0!</v>
      </c>
      <c r="C40" s="26" t="e">
        <f t="shared" si="6"/>
        <v>#DIV/0!</v>
      </c>
      <c r="D40" s="26">
        <f t="shared" si="6"/>
        <v>1.4753016850380714</v>
      </c>
      <c r="E40" s="26">
        <f aca="true" t="shared" si="11" ref="E40:L40">+E6/E$30*100</f>
        <v>0.9600105520873108</v>
      </c>
      <c r="F40" s="26">
        <f t="shared" si="11"/>
        <v>0.9750795263873367</v>
      </c>
      <c r="G40" s="26">
        <f t="shared" si="11"/>
        <v>1.2849276420449636</v>
      </c>
      <c r="H40" s="26">
        <f t="shared" si="11"/>
        <v>0.8866542185949169</v>
      </c>
      <c r="I40" s="26">
        <f t="shared" si="11"/>
        <v>0.47883552610401986</v>
      </c>
      <c r="J40" s="26">
        <f t="shared" si="11"/>
        <v>0.397795143712174</v>
      </c>
      <c r="K40" s="26">
        <f t="shared" si="11"/>
        <v>0.32859099364281186</v>
      </c>
      <c r="L40" s="26">
        <f t="shared" si="11"/>
        <v>0.27749831573750217</v>
      </c>
      <c r="M40" s="26">
        <f t="shared" si="8"/>
        <v>1.2047344268253897</v>
      </c>
      <c r="N40" s="26">
        <f t="shared" si="8"/>
        <v>1.225574518890793</v>
      </c>
      <c r="O40" s="26">
        <f t="shared" si="8"/>
        <v>0.39610435038920444</v>
      </c>
      <c r="P40" s="26">
        <f t="shared" si="8"/>
        <v>0.23117287383809393</v>
      </c>
    </row>
    <row r="41" spans="1:16" ht="15" customHeight="1">
      <c r="A41" s="3" t="s">
        <v>125</v>
      </c>
      <c r="B41" s="26" t="e">
        <f t="shared" si="10"/>
        <v>#DIV/0!</v>
      </c>
      <c r="C41" s="26" t="e">
        <f t="shared" si="6"/>
        <v>#DIV/0!</v>
      </c>
      <c r="D41" s="26">
        <f t="shared" si="6"/>
        <v>0</v>
      </c>
      <c r="E41" s="26">
        <f aca="true" t="shared" si="12" ref="E41:L41">+E7/E$30*100</f>
        <v>0</v>
      </c>
      <c r="F41" s="26">
        <f t="shared" si="12"/>
        <v>0</v>
      </c>
      <c r="G41" s="26">
        <f t="shared" si="12"/>
        <v>0</v>
      </c>
      <c r="H41" s="26">
        <f t="shared" si="12"/>
        <v>0</v>
      </c>
      <c r="I41" s="26">
        <f t="shared" si="12"/>
        <v>0</v>
      </c>
      <c r="J41" s="26">
        <f t="shared" si="12"/>
        <v>0.6899208203846708</v>
      </c>
      <c r="K41" s="26">
        <f t="shared" si="12"/>
        <v>3.1432053719261663</v>
      </c>
      <c r="L41" s="26">
        <f t="shared" si="12"/>
        <v>2.6836055153090737</v>
      </c>
      <c r="M41" s="26">
        <f t="shared" si="8"/>
        <v>2.86458569978948</v>
      </c>
      <c r="N41" s="26">
        <f t="shared" si="8"/>
        <v>2.7956575460662134</v>
      </c>
      <c r="O41" s="26">
        <f t="shared" si="8"/>
        <v>2.48083137270326</v>
      </c>
      <c r="P41" s="26">
        <f t="shared" si="8"/>
        <v>2.3214437489791764</v>
      </c>
    </row>
    <row r="42" spans="1:16" ht="15" customHeight="1">
      <c r="A42" s="3" t="s">
        <v>126</v>
      </c>
      <c r="B42" s="26" t="e">
        <f t="shared" si="10"/>
        <v>#DIV/0!</v>
      </c>
      <c r="C42" s="26" t="e">
        <f t="shared" si="6"/>
        <v>#DIV/0!</v>
      </c>
      <c r="D42" s="26">
        <f t="shared" si="6"/>
        <v>2.3322717580393713</v>
      </c>
      <c r="E42" s="26">
        <f aca="true" t="shared" si="13" ref="E42:L42">+E8/E$30*100</f>
        <v>2.2133098715063535</v>
      </c>
      <c r="F42" s="26">
        <f t="shared" si="13"/>
        <v>2.054304281579311</v>
      </c>
      <c r="G42" s="26">
        <f t="shared" si="13"/>
        <v>2.001083603576006</v>
      </c>
      <c r="H42" s="26">
        <f t="shared" si="13"/>
        <v>2.1128134894946355</v>
      </c>
      <c r="I42" s="26">
        <f t="shared" si="13"/>
        <v>2.0049401962270825</v>
      </c>
      <c r="J42" s="26">
        <f t="shared" si="13"/>
        <v>1.8377766419285346</v>
      </c>
      <c r="K42" s="26">
        <f t="shared" si="13"/>
        <v>1.893323837504251</v>
      </c>
      <c r="L42" s="26">
        <f t="shared" si="13"/>
        <v>1.6464802519568902</v>
      </c>
      <c r="M42" s="26">
        <f t="shared" si="8"/>
        <v>1.516435916908451</v>
      </c>
      <c r="N42" s="26">
        <f t="shared" si="8"/>
        <v>1.528465285475123</v>
      </c>
      <c r="O42" s="26">
        <f t="shared" si="8"/>
        <v>1.4907795853963886</v>
      </c>
      <c r="P42" s="26">
        <f t="shared" si="8"/>
        <v>1.1468536245045176</v>
      </c>
    </row>
    <row r="43" spans="1:16" ht="15" customHeight="1">
      <c r="A43" s="3" t="s">
        <v>127</v>
      </c>
      <c r="B43" s="26" t="e">
        <f t="shared" si="10"/>
        <v>#DIV/0!</v>
      </c>
      <c r="C43" s="26" t="e">
        <f t="shared" si="6"/>
        <v>#DIV/0!</v>
      </c>
      <c r="D43" s="26">
        <f t="shared" si="6"/>
        <v>0.001898007615591936</v>
      </c>
      <c r="E43" s="26">
        <f aca="true" t="shared" si="14" ref="E43:L43">+E9/E$30*100</f>
        <v>0.0029868906563847537</v>
      </c>
      <c r="F43" s="26">
        <f t="shared" si="14"/>
        <v>0.0031942889763718445</v>
      </c>
      <c r="G43" s="26">
        <f t="shared" si="14"/>
        <v>0.004510245182193872</v>
      </c>
      <c r="H43" s="26">
        <f t="shared" si="14"/>
        <v>0.003328918978245291</v>
      </c>
      <c r="I43" s="26">
        <f t="shared" si="14"/>
        <v>0.0015281638980708177</v>
      </c>
      <c r="J43" s="26">
        <f t="shared" si="14"/>
        <v>0.0031825423620738804</v>
      </c>
      <c r="K43" s="26">
        <f t="shared" si="14"/>
        <v>0.0021254118420979276</v>
      </c>
      <c r="L43" s="26">
        <f t="shared" si="14"/>
        <v>0</v>
      </c>
      <c r="M43" s="26">
        <f t="shared" si="8"/>
        <v>0</v>
      </c>
      <c r="N43" s="26">
        <f t="shared" si="8"/>
        <v>0</v>
      </c>
      <c r="O43" s="26">
        <f t="shared" si="8"/>
        <v>0</v>
      </c>
      <c r="P43" s="26">
        <f t="shared" si="8"/>
        <v>0</v>
      </c>
    </row>
    <row r="44" spans="1:16" ht="15" customHeight="1">
      <c r="A44" s="3" t="s">
        <v>128</v>
      </c>
      <c r="B44" s="26" t="e">
        <f t="shared" si="10"/>
        <v>#DIV/0!</v>
      </c>
      <c r="C44" s="26" t="e">
        <f t="shared" si="6"/>
        <v>#DIV/0!</v>
      </c>
      <c r="D44" s="26">
        <f t="shared" si="6"/>
        <v>1.606905606190908</v>
      </c>
      <c r="E44" s="26">
        <f aca="true" t="shared" si="15" ref="E44:L44">+E10/E$30*100</f>
        <v>1.3564306800026955</v>
      </c>
      <c r="F44" s="26">
        <f t="shared" si="15"/>
        <v>1.118286346103036</v>
      </c>
      <c r="G44" s="26">
        <f t="shared" si="15"/>
        <v>1.245754903432102</v>
      </c>
      <c r="H44" s="26">
        <f t="shared" si="15"/>
        <v>1.2961782781334148</v>
      </c>
      <c r="I44" s="26">
        <f t="shared" si="15"/>
        <v>1.2531052344599007</v>
      </c>
      <c r="J44" s="26">
        <f t="shared" si="15"/>
        <v>1.101963787198229</v>
      </c>
      <c r="K44" s="26">
        <f t="shared" si="15"/>
        <v>0.9843444254280092</v>
      </c>
      <c r="L44" s="26">
        <f t="shared" si="15"/>
        <v>0.8786802154601816</v>
      </c>
      <c r="M44" s="26">
        <f t="shared" si="8"/>
        <v>0.8656631810796017</v>
      </c>
      <c r="N44" s="26">
        <f t="shared" si="8"/>
        <v>0.8889707502705263</v>
      </c>
      <c r="O44" s="26">
        <f t="shared" si="8"/>
        <v>0.8132644945631861</v>
      </c>
      <c r="P44" s="26">
        <f t="shared" si="8"/>
        <v>0.7824394285489913</v>
      </c>
    </row>
    <row r="45" spans="1:16" ht="15" customHeight="1">
      <c r="A45" s="3" t="s">
        <v>129</v>
      </c>
      <c r="B45" s="26" t="e">
        <f t="shared" si="10"/>
        <v>#DIV/0!</v>
      </c>
      <c r="C45" s="26" t="e">
        <f t="shared" si="6"/>
        <v>#DIV/0!</v>
      </c>
      <c r="D45" s="26">
        <f t="shared" si="6"/>
        <v>0</v>
      </c>
      <c r="E45" s="26">
        <f aca="true" t="shared" si="16" ref="E45:L45">+E11/E$30*100</f>
        <v>0</v>
      </c>
      <c r="F45" s="26">
        <f t="shared" si="16"/>
        <v>0</v>
      </c>
      <c r="G45" s="26">
        <f t="shared" si="16"/>
        <v>0</v>
      </c>
      <c r="H45" s="26">
        <f t="shared" si="16"/>
        <v>0</v>
      </c>
      <c r="I45" s="26">
        <f t="shared" si="16"/>
        <v>0</v>
      </c>
      <c r="J45" s="26">
        <f t="shared" si="16"/>
        <v>0</v>
      </c>
      <c r="K45" s="26">
        <f t="shared" si="16"/>
        <v>0</v>
      </c>
      <c r="L45" s="26">
        <f t="shared" si="16"/>
        <v>0</v>
      </c>
      <c r="M45" s="26">
        <f t="shared" si="8"/>
        <v>0</v>
      </c>
      <c r="N45" s="26">
        <f t="shared" si="8"/>
        <v>0</v>
      </c>
      <c r="O45" s="26">
        <f t="shared" si="8"/>
        <v>0</v>
      </c>
      <c r="P45" s="26">
        <f t="shared" si="8"/>
        <v>0</v>
      </c>
    </row>
    <row r="46" spans="1:16" ht="15" customHeight="1">
      <c r="A46" s="3" t="s">
        <v>130</v>
      </c>
      <c r="B46" s="26" t="e">
        <f t="shared" si="10"/>
        <v>#DIV/0!</v>
      </c>
      <c r="C46" s="26" t="e">
        <f t="shared" si="6"/>
        <v>#DIV/0!</v>
      </c>
      <c r="D46" s="26">
        <f t="shared" si="6"/>
        <v>0</v>
      </c>
      <c r="E46" s="26">
        <f aca="true" t="shared" si="17" ref="E46:L46">+E12/E$30*100</f>
        <v>0</v>
      </c>
      <c r="F46" s="26">
        <f t="shared" si="17"/>
        <v>0</v>
      </c>
      <c r="G46" s="26">
        <f t="shared" si="17"/>
        <v>0</v>
      </c>
      <c r="H46" s="26">
        <f t="shared" si="17"/>
        <v>0</v>
      </c>
      <c r="I46" s="26">
        <f t="shared" si="17"/>
        <v>0</v>
      </c>
      <c r="J46" s="26">
        <f t="shared" si="17"/>
        <v>0</v>
      </c>
      <c r="K46" s="26">
        <f t="shared" si="17"/>
        <v>0</v>
      </c>
      <c r="L46" s="26">
        <f t="shared" si="17"/>
        <v>0.8173925003652805</v>
      </c>
      <c r="M46" s="26">
        <f t="shared" si="8"/>
        <v>1.020502435150988</v>
      </c>
      <c r="N46" s="26">
        <f t="shared" si="8"/>
        <v>1.0245463545555311</v>
      </c>
      <c r="O46" s="26">
        <f t="shared" si="8"/>
        <v>1.0351697308328138</v>
      </c>
      <c r="P46" s="26">
        <f t="shared" si="8"/>
        <v>0.8809015915734294</v>
      </c>
    </row>
    <row r="47" spans="1:16" ht="15" customHeight="1">
      <c r="A47" s="3" t="s">
        <v>131</v>
      </c>
      <c r="B47" s="26" t="e">
        <f t="shared" si="10"/>
        <v>#DIV/0!</v>
      </c>
      <c r="C47" s="26" t="e">
        <f t="shared" si="6"/>
        <v>#DIV/0!</v>
      </c>
      <c r="D47" s="26">
        <f t="shared" si="6"/>
        <v>26.648629049464695</v>
      </c>
      <c r="E47" s="26">
        <f aca="true" t="shared" si="18" ref="E47:L47">+E13/E$30*100</f>
        <v>26.85798935902282</v>
      </c>
      <c r="F47" s="26">
        <f t="shared" si="18"/>
        <v>28.332749995322647</v>
      </c>
      <c r="G47" s="26">
        <f t="shared" si="18"/>
        <v>25.06616838759994</v>
      </c>
      <c r="H47" s="26">
        <f t="shared" si="18"/>
        <v>26.32861010371593</v>
      </c>
      <c r="I47" s="26">
        <f t="shared" si="18"/>
        <v>27.024288810404606</v>
      </c>
      <c r="J47" s="26">
        <f t="shared" si="18"/>
        <v>31.594762917016396</v>
      </c>
      <c r="K47" s="26">
        <f t="shared" si="18"/>
        <v>33.44067243849546</v>
      </c>
      <c r="L47" s="26">
        <f t="shared" si="18"/>
        <v>32.34556363272271</v>
      </c>
      <c r="M47" s="26">
        <f t="shared" si="8"/>
        <v>34.70838769421167</v>
      </c>
      <c r="N47" s="26">
        <f t="shared" si="8"/>
        <v>32.44676360662244</v>
      </c>
      <c r="O47" s="26">
        <f t="shared" si="8"/>
        <v>31.651887488597602</v>
      </c>
      <c r="P47" s="26">
        <f t="shared" si="8"/>
        <v>24.6497796564205</v>
      </c>
    </row>
    <row r="48" spans="1:16" ht="15" customHeight="1">
      <c r="A48" s="3" t="s">
        <v>132</v>
      </c>
      <c r="B48" s="26" t="e">
        <f t="shared" si="10"/>
        <v>#DIV/0!</v>
      </c>
      <c r="C48" s="26" t="e">
        <f t="shared" si="6"/>
        <v>#DIV/0!</v>
      </c>
      <c r="D48" s="26">
        <f t="shared" si="6"/>
        <v>24.434269378330512</v>
      </c>
      <c r="E48" s="26">
        <f aca="true" t="shared" si="19" ref="E48:L48">+E14/E$30*100</f>
        <v>24.772554250297613</v>
      </c>
      <c r="F48" s="26">
        <f t="shared" si="19"/>
        <v>0</v>
      </c>
      <c r="G48" s="26">
        <f t="shared" si="19"/>
        <v>0</v>
      </c>
      <c r="H48" s="26">
        <f t="shared" si="19"/>
        <v>0</v>
      </c>
      <c r="I48" s="26">
        <f t="shared" si="19"/>
        <v>0</v>
      </c>
      <c r="J48" s="26">
        <f t="shared" si="19"/>
        <v>29.30217718742309</v>
      </c>
      <c r="K48" s="26">
        <f t="shared" si="19"/>
        <v>31.010014290200715</v>
      </c>
      <c r="L48" s="26">
        <f t="shared" si="19"/>
        <v>29.90930379705823</v>
      </c>
      <c r="M48" s="26">
        <f t="shared" si="8"/>
        <v>31.882054743838562</v>
      </c>
      <c r="N48" s="26">
        <f t="shared" si="8"/>
        <v>29.58671696756206</v>
      </c>
      <c r="O48" s="26">
        <f t="shared" si="8"/>
        <v>28.525944117267777</v>
      </c>
      <c r="P48" s="26">
        <f t="shared" si="8"/>
        <v>21.990616283804883</v>
      </c>
    </row>
    <row r="49" spans="1:16" ht="15" customHeight="1">
      <c r="A49" s="3" t="s">
        <v>133</v>
      </c>
      <c r="B49" s="26" t="e">
        <f t="shared" si="10"/>
        <v>#DIV/0!</v>
      </c>
      <c r="C49" s="26" t="e">
        <f t="shared" si="6"/>
        <v>#DIV/0!</v>
      </c>
      <c r="D49" s="26">
        <f t="shared" si="6"/>
        <v>2.2143596711341837</v>
      </c>
      <c r="E49" s="26">
        <f aca="true" t="shared" si="20" ref="E49:L49">+E15/E$30*100</f>
        <v>2.0854351087252097</v>
      </c>
      <c r="F49" s="26">
        <f t="shared" si="20"/>
        <v>0</v>
      </c>
      <c r="G49" s="26">
        <f t="shared" si="20"/>
        <v>0</v>
      </c>
      <c r="H49" s="26">
        <f t="shared" si="20"/>
        <v>0</v>
      </c>
      <c r="I49" s="26">
        <f t="shared" si="20"/>
        <v>0</v>
      </c>
      <c r="J49" s="26">
        <f t="shared" si="20"/>
        <v>2.2925857295933065</v>
      </c>
      <c r="K49" s="26">
        <f t="shared" si="20"/>
        <v>2.430658148294746</v>
      </c>
      <c r="L49" s="26">
        <f t="shared" si="20"/>
        <v>2.436259835664475</v>
      </c>
      <c r="M49" s="26">
        <f t="shared" si="8"/>
        <v>2.8263329503731156</v>
      </c>
      <c r="N49" s="26">
        <f t="shared" si="8"/>
        <v>2.8600466390603776</v>
      </c>
      <c r="O49" s="26">
        <f t="shared" si="8"/>
        <v>3.12594337132983</v>
      </c>
      <c r="P49" s="26">
        <f t="shared" si="8"/>
        <v>2.659163372615614</v>
      </c>
    </row>
    <row r="50" spans="1:16" ht="15" customHeight="1">
      <c r="A50" s="3" t="s">
        <v>134</v>
      </c>
      <c r="B50" s="26" t="e">
        <f t="shared" si="10"/>
        <v>#DIV/0!</v>
      </c>
      <c r="C50" s="26" t="e">
        <f t="shared" si="6"/>
        <v>#DIV/0!</v>
      </c>
      <c r="D50" s="26">
        <f t="shared" si="6"/>
        <v>0.06882568305367172</v>
      </c>
      <c r="E50" s="26">
        <f aca="true" t="shared" si="21" ref="E50:L50">+E16/E$30*100</f>
        <v>0.06291586478608845</v>
      </c>
      <c r="F50" s="26">
        <f t="shared" si="21"/>
        <v>0.06042910252800593</v>
      </c>
      <c r="G50" s="26">
        <f t="shared" si="21"/>
        <v>0.06030449649694752</v>
      </c>
      <c r="H50" s="26">
        <f t="shared" si="21"/>
        <v>0.059887029001251695</v>
      </c>
      <c r="I50" s="26">
        <f t="shared" si="21"/>
        <v>0.06101817550452981</v>
      </c>
      <c r="J50" s="26">
        <f t="shared" si="21"/>
        <v>0.06418315859741167</v>
      </c>
      <c r="K50" s="26">
        <f t="shared" si="21"/>
        <v>0.06289128483584852</v>
      </c>
      <c r="L50" s="26">
        <f t="shared" si="21"/>
        <v>0.054598742096821626</v>
      </c>
      <c r="M50" s="26">
        <f t="shared" si="8"/>
        <v>0.045219596312331106</v>
      </c>
      <c r="N50" s="26">
        <f t="shared" si="8"/>
        <v>0.04450116268743607</v>
      </c>
      <c r="O50" s="26">
        <f t="shared" si="8"/>
        <v>0.0462368504420417</v>
      </c>
      <c r="P50" s="26">
        <f t="shared" si="8"/>
        <v>0.043394357170676336</v>
      </c>
    </row>
    <row r="51" spans="1:16" ht="15" customHeight="1">
      <c r="A51" s="3" t="s">
        <v>135</v>
      </c>
      <c r="B51" s="26" t="e">
        <f t="shared" si="10"/>
        <v>#DIV/0!</v>
      </c>
      <c r="C51" s="26" t="e">
        <f t="shared" si="6"/>
        <v>#DIV/0!</v>
      </c>
      <c r="D51" s="26">
        <f t="shared" si="6"/>
        <v>0.19025890132847442</v>
      </c>
      <c r="E51" s="26">
        <f aca="true" t="shared" si="22" ref="E51:L51">+E17/E$30*100</f>
        <v>0.13715801894118787</v>
      </c>
      <c r="F51" s="26">
        <f t="shared" si="22"/>
        <v>0.35310582998807616</v>
      </c>
      <c r="G51" s="26">
        <f t="shared" si="22"/>
        <v>0.4045941769529448</v>
      </c>
      <c r="H51" s="26">
        <f t="shared" si="22"/>
        <v>0.39285712290916236</v>
      </c>
      <c r="I51" s="26">
        <f t="shared" si="22"/>
        <v>0.4894893212231944</v>
      </c>
      <c r="J51" s="26">
        <f t="shared" si="22"/>
        <v>0.44668850804339444</v>
      </c>
      <c r="K51" s="26">
        <f t="shared" si="22"/>
        <v>0.4946286313183964</v>
      </c>
      <c r="L51" s="26">
        <f t="shared" si="22"/>
        <v>0.5840518579354108</v>
      </c>
      <c r="M51" s="26">
        <f t="shared" si="8"/>
        <v>0.3614214098561411</v>
      </c>
      <c r="N51" s="26">
        <f t="shared" si="8"/>
        <v>0.6132696568729026</v>
      </c>
      <c r="O51" s="26">
        <f t="shared" si="8"/>
        <v>0.6007286909546322</v>
      </c>
      <c r="P51" s="26">
        <f t="shared" si="8"/>
        <v>0.42849274649523994</v>
      </c>
    </row>
    <row r="52" spans="1:16" ht="15" customHeight="1">
      <c r="A52" s="3" t="s">
        <v>136</v>
      </c>
      <c r="B52" s="26" t="e">
        <f t="shared" si="10"/>
        <v>#DIV/0!</v>
      </c>
      <c r="C52" s="26" t="e">
        <f t="shared" si="6"/>
        <v>#DIV/0!</v>
      </c>
      <c r="D52" s="26">
        <f t="shared" si="6"/>
        <v>1.3864225697975938</v>
      </c>
      <c r="E52" s="26">
        <f aca="true" t="shared" si="23" ref="E52:L52">+E18/E$30*100</f>
        <v>1.3984622053193416</v>
      </c>
      <c r="F52" s="26">
        <f t="shared" si="23"/>
        <v>1.3838344336137767</v>
      </c>
      <c r="G52" s="26">
        <f t="shared" si="23"/>
        <v>1.373850445535527</v>
      </c>
      <c r="H52" s="26">
        <f t="shared" si="23"/>
        <v>1.4505373467286948</v>
      </c>
      <c r="I52" s="26">
        <f t="shared" si="23"/>
        <v>1.381373459521377</v>
      </c>
      <c r="J52" s="26">
        <f t="shared" si="23"/>
        <v>1.4171147614582567</v>
      </c>
      <c r="K52" s="26">
        <f t="shared" si="23"/>
        <v>1.7349167767699687</v>
      </c>
      <c r="L52" s="26">
        <f t="shared" si="23"/>
        <v>1.3047259893565897</v>
      </c>
      <c r="M52" s="26">
        <f t="shared" si="8"/>
        <v>1.279757847979939</v>
      </c>
      <c r="N52" s="26">
        <f t="shared" si="8"/>
        <v>1.3704801279668812</v>
      </c>
      <c r="O52" s="26">
        <f t="shared" si="8"/>
        <v>1.4848233839339209</v>
      </c>
      <c r="P52" s="26">
        <f t="shared" si="8"/>
        <v>1.2822366867935575</v>
      </c>
    </row>
    <row r="53" spans="1:16" ht="15" customHeight="1">
      <c r="A53" s="4" t="s">
        <v>137</v>
      </c>
      <c r="B53" s="26" t="e">
        <f t="shared" si="10"/>
        <v>#DIV/0!</v>
      </c>
      <c r="C53" s="26" t="e">
        <f t="shared" si="6"/>
        <v>#DIV/0!</v>
      </c>
      <c r="D53" s="26">
        <f t="shared" si="6"/>
        <v>0.16407948594099944</v>
      </c>
      <c r="E53" s="26">
        <f aca="true" t="shared" si="24" ref="E53:L53">+E19/E$30*100</f>
        <v>0.152809325980644</v>
      </c>
      <c r="F53" s="26">
        <f t="shared" si="24"/>
        <v>0.15150056287935035</v>
      </c>
      <c r="G53" s="26">
        <f t="shared" si="24"/>
        <v>0.1575037143700647</v>
      </c>
      <c r="H53" s="26">
        <f t="shared" si="24"/>
        <v>0.16177652564747755</v>
      </c>
      <c r="I53" s="26">
        <f t="shared" si="24"/>
        <v>0.1555692524319753</v>
      </c>
      <c r="J53" s="26">
        <f t="shared" si="24"/>
        <v>0.15681666030346958</v>
      </c>
      <c r="K53" s="26">
        <f t="shared" si="24"/>
        <v>0.1594871880638729</v>
      </c>
      <c r="L53" s="26">
        <f t="shared" si="24"/>
        <v>0.14273641286682487</v>
      </c>
      <c r="M53" s="26">
        <f t="shared" si="8"/>
        <v>0.17554506922492746</v>
      </c>
      <c r="N53" s="26">
        <f t="shared" si="8"/>
        <v>0.1728517691377475</v>
      </c>
      <c r="O53" s="26">
        <f t="shared" si="8"/>
        <v>0.18020052394229108</v>
      </c>
      <c r="P53" s="26">
        <f t="shared" si="8"/>
        <v>0.1587396071334612</v>
      </c>
    </row>
    <row r="54" spans="1:16" ht="15" customHeight="1">
      <c r="A54" s="3" t="s">
        <v>138</v>
      </c>
      <c r="B54" s="26" t="e">
        <f t="shared" si="10"/>
        <v>#DIV/0!</v>
      </c>
      <c r="C54" s="26" t="e">
        <f t="shared" si="6"/>
        <v>#DIV/0!</v>
      </c>
      <c r="D54" s="26">
        <f t="shared" si="6"/>
        <v>6.014223276380015</v>
      </c>
      <c r="E54" s="26">
        <f aca="true" t="shared" si="25" ref="E54:L54">+E20/E$30*100</f>
        <v>4.811283469304561</v>
      </c>
      <c r="F54" s="26">
        <f t="shared" si="25"/>
        <v>5.061887067282221</v>
      </c>
      <c r="G54" s="26">
        <f t="shared" si="25"/>
        <v>4.795844438667362</v>
      </c>
      <c r="H54" s="26">
        <f t="shared" si="25"/>
        <v>5.93750680724833</v>
      </c>
      <c r="I54" s="26">
        <f t="shared" si="25"/>
        <v>5.5042837902236315</v>
      </c>
      <c r="J54" s="26">
        <f t="shared" si="25"/>
        <v>4.736823566760169</v>
      </c>
      <c r="K54" s="26">
        <f t="shared" si="25"/>
        <v>5.034183126413457</v>
      </c>
      <c r="L54" s="26">
        <f t="shared" si="25"/>
        <v>7.480863788889323</v>
      </c>
      <c r="M54" s="26">
        <f t="shared" si="8"/>
        <v>3.20188277955555</v>
      </c>
      <c r="N54" s="26">
        <f t="shared" si="8"/>
        <v>4.525096177987109</v>
      </c>
      <c r="O54" s="26">
        <f t="shared" si="8"/>
        <v>5.979223819923347</v>
      </c>
      <c r="P54" s="26">
        <f t="shared" si="8"/>
        <v>5.6770875189319705</v>
      </c>
    </row>
    <row r="55" spans="1:16" ht="15" customHeight="1">
      <c r="A55" s="3" t="s">
        <v>139</v>
      </c>
      <c r="B55" s="26" t="e">
        <f t="shared" si="10"/>
        <v>#DIV/0!</v>
      </c>
      <c r="C55" s="26" t="e">
        <f t="shared" si="6"/>
        <v>#DIV/0!</v>
      </c>
      <c r="D55" s="26">
        <f t="shared" si="6"/>
        <v>4.880759307763898</v>
      </c>
      <c r="E55" s="26">
        <f aca="true" t="shared" si="26" ref="E55:L55">+E21/E$30*100</f>
        <v>4.236080014260611</v>
      </c>
      <c r="F55" s="26">
        <f t="shared" si="26"/>
        <v>5.163647987529496</v>
      </c>
      <c r="G55" s="26">
        <f t="shared" si="26"/>
        <v>6.041828288555413</v>
      </c>
      <c r="H55" s="26">
        <f t="shared" si="26"/>
        <v>6.295644869136062</v>
      </c>
      <c r="I55" s="26">
        <f t="shared" si="26"/>
        <v>5.943723034274549</v>
      </c>
      <c r="J55" s="26">
        <f t="shared" si="26"/>
        <v>7.2090813676415175</v>
      </c>
      <c r="K55" s="26">
        <f t="shared" si="26"/>
        <v>5.691864527410612</v>
      </c>
      <c r="L55" s="26">
        <f t="shared" si="26"/>
        <v>5.576607240018955</v>
      </c>
      <c r="M55" s="26">
        <f t="shared" si="8"/>
        <v>4.349984530138103</v>
      </c>
      <c r="N55" s="26">
        <f t="shared" si="8"/>
        <v>4.747941862339123</v>
      </c>
      <c r="O55" s="26">
        <f t="shared" si="8"/>
        <v>5.035160237077162</v>
      </c>
      <c r="P55" s="26">
        <f t="shared" si="8"/>
        <v>6.586420228909576</v>
      </c>
    </row>
    <row r="56" spans="1:16" ht="15" customHeight="1">
      <c r="A56" s="3" t="s">
        <v>140</v>
      </c>
      <c r="B56" s="26" t="e">
        <f t="shared" si="10"/>
        <v>#DIV/0!</v>
      </c>
      <c r="C56" s="26" t="e">
        <f t="shared" si="6"/>
        <v>#DIV/0!</v>
      </c>
      <c r="D56" s="26">
        <f t="shared" si="6"/>
        <v>1.2645835705842852</v>
      </c>
      <c r="E56" s="26">
        <f aca="true" t="shared" si="27" ref="E56:L56">+E22/E$30*100</f>
        <v>2.3323075952567223</v>
      </c>
      <c r="F56" s="26">
        <f t="shared" si="27"/>
        <v>1.1616374107823682</v>
      </c>
      <c r="G56" s="26">
        <f t="shared" si="27"/>
        <v>0.6238561978152326</v>
      </c>
      <c r="H56" s="26">
        <f t="shared" si="27"/>
        <v>0.4758678508532589</v>
      </c>
      <c r="I56" s="26">
        <f t="shared" si="27"/>
        <v>0.1891671821058727</v>
      </c>
      <c r="J56" s="26">
        <f t="shared" si="27"/>
        <v>0.3519823897812529</v>
      </c>
      <c r="K56" s="26">
        <f t="shared" si="27"/>
        <v>0.14573588958822295</v>
      </c>
      <c r="L56" s="26">
        <f t="shared" si="27"/>
        <v>0.08968449577580903</v>
      </c>
      <c r="M56" s="26">
        <f t="shared" si="8"/>
        <v>0.3047887336133054</v>
      </c>
      <c r="N56" s="26">
        <f t="shared" si="8"/>
        <v>0.3386758848429632</v>
      </c>
      <c r="O56" s="26">
        <f t="shared" si="8"/>
        <v>0.14137784458066477</v>
      </c>
      <c r="P56" s="26">
        <f t="shared" si="8"/>
        <v>1.192264304629545</v>
      </c>
    </row>
    <row r="57" spans="1:16" ht="15" customHeight="1">
      <c r="A57" s="3" t="s">
        <v>141</v>
      </c>
      <c r="B57" s="26" t="e">
        <f t="shared" si="10"/>
        <v>#DIV/0!</v>
      </c>
      <c r="C57" s="26" t="e">
        <f t="shared" si="6"/>
        <v>#DIV/0!</v>
      </c>
      <c r="D57" s="26">
        <f t="shared" si="6"/>
        <v>1.857874571802937</v>
      </c>
      <c r="E57" s="26">
        <f aca="true" t="shared" si="28" ref="E57:L57">+E23/E$30*100</f>
        <v>1.395630632977089</v>
      </c>
      <c r="F57" s="26">
        <f t="shared" si="28"/>
        <v>0.09914844819159893</v>
      </c>
      <c r="G57" s="26">
        <f t="shared" si="28"/>
        <v>0.0035143280988160375</v>
      </c>
      <c r="H57" s="26">
        <f t="shared" si="28"/>
        <v>0.167563035817716</v>
      </c>
      <c r="I57" s="26">
        <f t="shared" si="28"/>
        <v>0.010838041830289488</v>
      </c>
      <c r="J57" s="26">
        <f t="shared" si="28"/>
        <v>0</v>
      </c>
      <c r="K57" s="26">
        <f t="shared" si="28"/>
        <v>0.02520297102378417</v>
      </c>
      <c r="L57" s="26">
        <f t="shared" si="28"/>
        <v>0.055654345648081</v>
      </c>
      <c r="M57" s="26">
        <f t="shared" si="8"/>
        <v>0.012224436323668455</v>
      </c>
      <c r="N57" s="26">
        <f t="shared" si="8"/>
        <v>0.1118284945582281</v>
      </c>
      <c r="O57" s="26">
        <f t="shared" si="8"/>
        <v>0.06781254036965294</v>
      </c>
      <c r="P57" s="26">
        <f t="shared" si="8"/>
        <v>0.009647478250483846</v>
      </c>
    </row>
    <row r="58" spans="1:16" ht="15" customHeight="1">
      <c r="A58" s="3" t="s">
        <v>142</v>
      </c>
      <c r="B58" s="26" t="e">
        <f t="shared" si="10"/>
        <v>#DIV/0!</v>
      </c>
      <c r="C58" s="26" t="e">
        <f t="shared" si="6"/>
        <v>#DIV/0!</v>
      </c>
      <c r="D58" s="26">
        <f t="shared" si="6"/>
        <v>2.6586636193827156</v>
      </c>
      <c r="E58" s="26">
        <f aca="true" t="shared" si="29" ref="E58:L58">+E24/E$30*100</f>
        <v>2.340646993969348</v>
      </c>
      <c r="F58" s="26">
        <f t="shared" si="29"/>
        <v>3.3364348358203912</v>
      </c>
      <c r="G58" s="26">
        <f t="shared" si="29"/>
        <v>5.628076253364512</v>
      </c>
      <c r="H58" s="26">
        <f t="shared" si="29"/>
        <v>3.6701890278607063</v>
      </c>
      <c r="I58" s="26">
        <f t="shared" si="29"/>
        <v>3.8540076748509415</v>
      </c>
      <c r="J58" s="26">
        <f t="shared" si="29"/>
        <v>2.7953141650656743</v>
      </c>
      <c r="K58" s="26">
        <f t="shared" si="29"/>
        <v>1.8111180177317419</v>
      </c>
      <c r="L58" s="26">
        <f t="shared" si="29"/>
        <v>1.389007049132388</v>
      </c>
      <c r="M58" s="26">
        <f t="shared" si="8"/>
        <v>1.2712331968090975</v>
      </c>
      <c r="N58" s="26">
        <f t="shared" si="8"/>
        <v>1.965802407820978</v>
      </c>
      <c r="O58" s="26">
        <f t="shared" si="8"/>
        <v>2.414126437159645</v>
      </c>
      <c r="P58" s="26">
        <f t="shared" si="8"/>
        <v>8.34115181049883</v>
      </c>
    </row>
    <row r="59" spans="1:16" ht="15" customHeight="1">
      <c r="A59" s="3" t="s">
        <v>143</v>
      </c>
      <c r="B59" s="26" t="e">
        <f t="shared" si="10"/>
        <v>#DIV/0!</v>
      </c>
      <c r="C59" s="26" t="e">
        <f t="shared" si="6"/>
        <v>#DIV/0!</v>
      </c>
      <c r="D59" s="26">
        <f t="shared" si="6"/>
        <v>3.2161804494743826</v>
      </c>
      <c r="E59" s="26">
        <f aca="true" t="shared" si="30" ref="E59:L59">+E25/E$30*100</f>
        <v>4.4170377977870245</v>
      </c>
      <c r="F59" s="26">
        <f t="shared" si="30"/>
        <v>4.2284286242973135</v>
      </c>
      <c r="G59" s="26">
        <f t="shared" si="30"/>
        <v>3.590372664159474</v>
      </c>
      <c r="H59" s="26">
        <f t="shared" si="30"/>
        <v>2.9197077030403196</v>
      </c>
      <c r="I59" s="26">
        <f t="shared" si="30"/>
        <v>2.3779205677746647</v>
      </c>
      <c r="J59" s="26">
        <f t="shared" si="30"/>
        <v>2.692453489861564</v>
      </c>
      <c r="K59" s="26">
        <f t="shared" si="30"/>
        <v>2.1055746649050135</v>
      </c>
      <c r="L59" s="26">
        <f t="shared" si="30"/>
        <v>3.612965152750015</v>
      </c>
      <c r="M59" s="26">
        <f t="shared" si="8"/>
        <v>2.5045057325033695</v>
      </c>
      <c r="N59" s="26">
        <f t="shared" si="8"/>
        <v>5.350686484430075</v>
      </c>
      <c r="O59" s="26">
        <f t="shared" si="8"/>
        <v>2.2109600662121647</v>
      </c>
      <c r="P59" s="26">
        <f t="shared" si="8"/>
        <v>2.038762988761749</v>
      </c>
    </row>
    <row r="60" spans="1:16" ht="15" customHeight="1">
      <c r="A60" s="3" t="s">
        <v>144</v>
      </c>
      <c r="B60" s="26" t="e">
        <f t="shared" si="10"/>
        <v>#DIV/0!</v>
      </c>
      <c r="C60" s="26" t="e">
        <f t="shared" si="6"/>
        <v>#DIV/0!</v>
      </c>
      <c r="D60" s="26">
        <f t="shared" si="6"/>
        <v>1.9474343518434891</v>
      </c>
      <c r="E60" s="26">
        <f aca="true" t="shared" si="31" ref="E60:L60">+E26/E$30*100</f>
        <v>1.9104272113863139</v>
      </c>
      <c r="F60" s="26">
        <f t="shared" si="31"/>
        <v>1.111966217199786</v>
      </c>
      <c r="G60" s="26">
        <f t="shared" si="31"/>
        <v>2.179627497247777</v>
      </c>
      <c r="H60" s="26">
        <f t="shared" si="31"/>
        <v>2.1350100063059556</v>
      </c>
      <c r="I60" s="26">
        <f t="shared" si="31"/>
        <v>1.8738974324570525</v>
      </c>
      <c r="J60" s="26">
        <f t="shared" si="31"/>
        <v>1.8685034655168138</v>
      </c>
      <c r="K60" s="26">
        <f t="shared" si="31"/>
        <v>1.8894795133526967</v>
      </c>
      <c r="L60" s="26">
        <f t="shared" si="31"/>
        <v>1.9486964132263571</v>
      </c>
      <c r="M60" s="26">
        <f t="shared" si="8"/>
        <v>2.4109942036699272</v>
      </c>
      <c r="N60" s="26">
        <f t="shared" si="8"/>
        <v>1.7427813062225979</v>
      </c>
      <c r="O60" s="26">
        <f t="shared" si="8"/>
        <v>1.5682441106786553</v>
      </c>
      <c r="P60" s="26">
        <f t="shared" si="8"/>
        <v>1.3601304261879639</v>
      </c>
    </row>
    <row r="61" spans="1:16" ht="15" customHeight="1">
      <c r="A61" s="3" t="s">
        <v>145</v>
      </c>
      <c r="B61" s="26" t="e">
        <f t="shared" si="10"/>
        <v>#DIV/0!</v>
      </c>
      <c r="C61" s="26" t="e">
        <f t="shared" si="6"/>
        <v>#DIV/0!</v>
      </c>
      <c r="D61" s="26">
        <f t="shared" si="6"/>
        <v>7.644389293142694</v>
      </c>
      <c r="E61" s="26">
        <f aca="true" t="shared" si="32" ref="E61:L61">+E27/E$30*100</f>
        <v>7.211548800775349</v>
      </c>
      <c r="F61" s="26">
        <f t="shared" si="32"/>
        <v>8.963403031197707</v>
      </c>
      <c r="G61" s="26">
        <f t="shared" si="32"/>
        <v>11.317968049835233</v>
      </c>
      <c r="H61" s="26">
        <f t="shared" si="32"/>
        <v>10.465093547650179</v>
      </c>
      <c r="I61" s="26">
        <f t="shared" si="32"/>
        <v>13.06504266557737</v>
      </c>
      <c r="J61" s="26">
        <f t="shared" si="32"/>
        <v>6.739967828007709</v>
      </c>
      <c r="K61" s="26">
        <f t="shared" si="32"/>
        <v>6.623619527587149</v>
      </c>
      <c r="L61" s="26">
        <f t="shared" si="32"/>
        <v>7.564810400015218</v>
      </c>
      <c r="M61" s="26">
        <f t="shared" si="8"/>
        <v>10.398343534787717</v>
      </c>
      <c r="N61" s="26">
        <f t="shared" si="8"/>
        <v>7.857442789309635</v>
      </c>
      <c r="O61" s="26">
        <f t="shared" si="8"/>
        <v>9.826285745544066</v>
      </c>
      <c r="P61" s="26">
        <f t="shared" si="8"/>
        <v>15.916409617648247</v>
      </c>
    </row>
    <row r="62" spans="1:16" ht="15" customHeight="1">
      <c r="A62" s="3" t="s">
        <v>197</v>
      </c>
      <c r="B62" s="26"/>
      <c r="C62" s="26"/>
      <c r="D62" s="26"/>
      <c r="E62" s="26"/>
      <c r="F62" s="26"/>
      <c r="G62" s="26"/>
      <c r="H62" s="26"/>
      <c r="I62" s="26"/>
      <c r="J62" s="26"/>
      <c r="K62" s="26"/>
      <c r="L62" s="26"/>
      <c r="M62" s="26"/>
      <c r="N62" s="26">
        <f aca="true" t="shared" si="33" ref="N62:P63">+N28/N$30*100</f>
        <v>0.40017059327209076</v>
      </c>
      <c r="O62" s="26">
        <f t="shared" si="33"/>
        <v>0.39218252513782614</v>
      </c>
      <c r="P62" s="26">
        <f t="shared" si="33"/>
        <v>0.50166886902516</v>
      </c>
    </row>
    <row r="63" spans="1:16" ht="15" customHeight="1">
      <c r="A63" s="3" t="s">
        <v>198</v>
      </c>
      <c r="B63" s="26"/>
      <c r="C63" s="26"/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>
        <f t="shared" si="33"/>
        <v>1.7223780877546704</v>
      </c>
      <c r="O63" s="26">
        <f t="shared" si="33"/>
        <v>3.5217312631973092</v>
      </c>
      <c r="P63" s="26">
        <f t="shared" si="33"/>
        <v>6.0441451239281285</v>
      </c>
    </row>
    <row r="64" spans="1:16" ht="15" customHeight="1">
      <c r="A64" s="3" t="s">
        <v>0</v>
      </c>
      <c r="B64" s="27" t="e">
        <f aca="true" t="shared" si="34" ref="B64:N64">SUM(B38:B61)-B48-B49</f>
        <v>#DIV/0!</v>
      </c>
      <c r="C64" s="27" t="e">
        <f t="shared" si="34"/>
        <v>#DIV/0!</v>
      </c>
      <c r="D64" s="27">
        <f t="shared" si="34"/>
        <v>100</v>
      </c>
      <c r="E64" s="27">
        <f t="shared" si="34"/>
        <v>99.99999999999999</v>
      </c>
      <c r="F64" s="27">
        <f t="shared" si="34"/>
        <v>100</v>
      </c>
      <c r="G64" s="27">
        <f t="shared" si="34"/>
        <v>99.99999999999999</v>
      </c>
      <c r="H64" s="27">
        <f t="shared" si="34"/>
        <v>100.00000000000001</v>
      </c>
      <c r="I64" s="27">
        <f t="shared" si="34"/>
        <v>99.99999999999999</v>
      </c>
      <c r="J64" s="27">
        <f t="shared" si="34"/>
        <v>99.99999999999999</v>
      </c>
      <c r="K64" s="27">
        <f t="shared" si="34"/>
        <v>99.99999999999997</v>
      </c>
      <c r="L64" s="27">
        <f t="shared" si="34"/>
        <v>99.99999999999997</v>
      </c>
      <c r="M64" s="27">
        <f t="shared" si="34"/>
        <v>99.99999999999999</v>
      </c>
      <c r="N64" s="27">
        <f t="shared" si="34"/>
        <v>99.99999999999999</v>
      </c>
      <c r="O64" s="27">
        <f>SUM(O38:O61)-O48-O49</f>
        <v>99.99999999999996</v>
      </c>
      <c r="P64" s="27">
        <f>SUM(P38:P61)-P48-P49</f>
        <v>99.99999999999999</v>
      </c>
    </row>
    <row r="65" spans="1:16" ht="15" customHeight="1">
      <c r="A65" s="3" t="s">
        <v>1</v>
      </c>
      <c r="B65" s="26" t="e">
        <f>+B31/$B$30*100</f>
        <v>#DIV/0!</v>
      </c>
      <c r="C65" s="26" t="e">
        <f aca="true" t="shared" si="35" ref="C65:D68">+C31/C$30*100</f>
        <v>#DIV/0!</v>
      </c>
      <c r="D65" s="26">
        <f t="shared" si="35"/>
        <v>68.7751306025585</v>
      </c>
      <c r="E65" s="26">
        <f aca="true" t="shared" si="36" ref="E65:L65">+E31/E$30*100</f>
        <v>69.6566079340418</v>
      </c>
      <c r="F65" s="26">
        <f t="shared" si="36"/>
        <v>68.98500555121791</v>
      </c>
      <c r="G65" s="26">
        <f t="shared" si="36"/>
        <v>63.88296394539764</v>
      </c>
      <c r="H65" s="26">
        <f t="shared" si="36"/>
        <v>65.92824615680215</v>
      </c>
      <c r="I65" s="26">
        <f t="shared" si="36"/>
        <v>65.15468757772908</v>
      </c>
      <c r="J65" s="26">
        <f t="shared" si="36"/>
        <v>71.58525379756017</v>
      </c>
      <c r="K65" s="26">
        <f t="shared" si="36"/>
        <v>74.28418916583507</v>
      </c>
      <c r="L65" s="26">
        <f t="shared" si="36"/>
        <v>70.25019685438502</v>
      </c>
      <c r="M65" s="26">
        <f aca="true" t="shared" si="37" ref="M65:N68">+M31/M$30*100</f>
        <v>73.72931852553826</v>
      </c>
      <c r="N65" s="26">
        <f t="shared" si="37"/>
        <v>71.20314303851177</v>
      </c>
      <c r="O65" s="26">
        <f aca="true" t="shared" si="38" ref="O65:P68">+O31/O$30*100</f>
        <v>70.4910565996238</v>
      </c>
      <c r="P65" s="26">
        <f t="shared" si="38"/>
        <v>57.008656585759375</v>
      </c>
    </row>
    <row r="66" spans="1:16" ht="15" customHeight="1">
      <c r="A66" s="3" t="s">
        <v>181</v>
      </c>
      <c r="B66" s="26" t="e">
        <f>+B32/$B$30*100</f>
        <v>#DIV/0!</v>
      </c>
      <c r="C66" s="26" t="e">
        <f t="shared" si="35"/>
        <v>#DIV/0!</v>
      </c>
      <c r="D66" s="26">
        <f t="shared" si="35"/>
        <v>31.224869397441484</v>
      </c>
      <c r="E66" s="26">
        <f aca="true" t="shared" si="39" ref="E66:L66">+E32/E$30*100</f>
        <v>30.34339206595819</v>
      </c>
      <c r="F66" s="26">
        <f t="shared" si="39"/>
        <v>31.014994448782083</v>
      </c>
      <c r="G66" s="26">
        <f t="shared" si="39"/>
        <v>36.11703605460236</v>
      </c>
      <c r="H66" s="26">
        <f t="shared" si="39"/>
        <v>34.07175384319786</v>
      </c>
      <c r="I66" s="26">
        <f t="shared" si="39"/>
        <v>34.84531242227092</v>
      </c>
      <c r="J66" s="26">
        <f t="shared" si="39"/>
        <v>28.414746202439822</v>
      </c>
      <c r="K66" s="26">
        <f t="shared" si="39"/>
        <v>25.715810834164916</v>
      </c>
      <c r="L66" s="26">
        <f t="shared" si="39"/>
        <v>29.749803145614973</v>
      </c>
      <c r="M66" s="26">
        <f t="shared" si="37"/>
        <v>26.270681474461743</v>
      </c>
      <c r="N66" s="26">
        <f t="shared" si="37"/>
        <v>28.79685696148824</v>
      </c>
      <c r="O66" s="26">
        <f t="shared" si="38"/>
        <v>29.508943400376204</v>
      </c>
      <c r="P66" s="26">
        <f t="shared" si="38"/>
        <v>42.991343414240625</v>
      </c>
    </row>
    <row r="67" spans="1:16" ht="15" customHeight="1">
      <c r="A67" s="3" t="s">
        <v>12</v>
      </c>
      <c r="B67" s="26" t="e">
        <f>+B33/$B$30*100</f>
        <v>#DIV/0!</v>
      </c>
      <c r="C67" s="26" t="e">
        <f t="shared" si="35"/>
        <v>#DIV/0!</v>
      </c>
      <c r="D67" s="26">
        <f t="shared" si="35"/>
        <v>46.80838893186676</v>
      </c>
      <c r="E67" s="26">
        <f aca="true" t="shared" si="40" ref="E67:L67">+E33/E$30*100</f>
        <v>49.764179008897116</v>
      </c>
      <c r="F67" s="26">
        <f t="shared" si="40"/>
        <v>45.655139542513936</v>
      </c>
      <c r="G67" s="26">
        <f t="shared" si="40"/>
        <v>45.52109186396414</v>
      </c>
      <c r="H67" s="26">
        <f t="shared" si="40"/>
        <v>43.94665686609088</v>
      </c>
      <c r="I67" s="26">
        <f t="shared" si="40"/>
        <v>42.010298524107974</v>
      </c>
      <c r="J67" s="26">
        <f t="shared" si="40"/>
        <v>43.810085352161906</v>
      </c>
      <c r="K67" s="26">
        <f t="shared" si="40"/>
        <v>41.462940715179016</v>
      </c>
      <c r="L67" s="26">
        <f t="shared" si="40"/>
        <v>39.446284724914946</v>
      </c>
      <c r="M67" s="26">
        <f t="shared" si="37"/>
        <v>38.5257113431951</v>
      </c>
      <c r="N67" s="26">
        <f t="shared" si="37"/>
        <v>41.60170198583287</v>
      </c>
      <c r="O67" s="26">
        <f t="shared" si="38"/>
        <v>39.87456488366024</v>
      </c>
      <c r="P67" s="26">
        <f t="shared" si="38"/>
        <v>40.53467096262441</v>
      </c>
    </row>
    <row r="68" spans="1:16" ht="15" customHeight="1">
      <c r="A68" s="3" t="s">
        <v>11</v>
      </c>
      <c r="B68" s="26" t="e">
        <f>+B34/$B$30*100</f>
        <v>#DIV/0!</v>
      </c>
      <c r="C68" s="26" t="e">
        <f t="shared" si="35"/>
        <v>#DIV/0!</v>
      </c>
      <c r="D68" s="26">
        <f t="shared" si="35"/>
        <v>53.19161106813324</v>
      </c>
      <c r="E68" s="26">
        <f aca="true" t="shared" si="41" ref="E68:L68">+E34/E$30*100</f>
        <v>50.235820991102884</v>
      </c>
      <c r="F68" s="26">
        <f t="shared" si="41"/>
        <v>54.344860457486064</v>
      </c>
      <c r="G68" s="26">
        <f t="shared" si="41"/>
        <v>54.47890813603586</v>
      </c>
      <c r="H68" s="26">
        <f t="shared" si="41"/>
        <v>56.05334313390912</v>
      </c>
      <c r="I68" s="26">
        <f t="shared" si="41"/>
        <v>57.98970147589202</v>
      </c>
      <c r="J68" s="26">
        <f t="shared" si="41"/>
        <v>56.1899146478381</v>
      </c>
      <c r="K68" s="26">
        <f t="shared" si="41"/>
        <v>58.537059284820984</v>
      </c>
      <c r="L68" s="26">
        <f t="shared" si="41"/>
        <v>60.55371527508506</v>
      </c>
      <c r="M68" s="26">
        <f t="shared" si="37"/>
        <v>61.4742886568049</v>
      </c>
      <c r="N68" s="26">
        <f t="shared" si="37"/>
        <v>58.39829801416714</v>
      </c>
      <c r="O68" s="26">
        <f t="shared" si="38"/>
        <v>60.125435116339766</v>
      </c>
      <c r="P68" s="26">
        <f t="shared" si="38"/>
        <v>59.46532903737558</v>
      </c>
    </row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2" useFirstPageNumber="1" horizontalDpi="600" verticalDpi="600" orientation="landscape" paperSize="9" r:id="rId1"/>
  <headerFooter alignWithMargins="0">
    <oddFooter>&amp;C-&amp;P--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P51"/>
  <sheetViews>
    <sheetView view="pageBreakPreview" zoomScaleSheetLayoutView="100" zoomScalePageLayoutView="0" workbookViewId="0" topLeftCell="A1">
      <pane xSplit="1" ySplit="3" topLeftCell="K2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13" customWidth="1"/>
    <col min="2" max="9" width="8.625" style="13" customWidth="1"/>
    <col min="10" max="11" width="8.625" style="10" customWidth="1"/>
    <col min="12" max="13" width="8.625" style="13" customWidth="1"/>
    <col min="14" max="14" width="9.625" style="13" customWidth="1"/>
    <col min="15" max="16384" width="9.00390625" style="13" customWidth="1"/>
  </cols>
  <sheetData>
    <row r="1" spans="1:15" ht="18" customHeight="1">
      <c r="A1" s="30" t="s">
        <v>104</v>
      </c>
      <c r="L1" s="71" t="str">
        <f>'財政指標'!$M$1</f>
        <v>田沼町</v>
      </c>
      <c r="O1" s="71" t="str">
        <f>'財政指標'!$M$1</f>
        <v>田沼町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7"/>
      <c r="B3" s="7" t="s">
        <v>10</v>
      </c>
      <c r="C3" s="7" t="s">
        <v>9</v>
      </c>
      <c r="D3" s="7" t="s">
        <v>8</v>
      </c>
      <c r="E3" s="7" t="s">
        <v>7</v>
      </c>
      <c r="F3" s="7" t="s">
        <v>6</v>
      </c>
      <c r="G3" s="7" t="s">
        <v>5</v>
      </c>
      <c r="H3" s="7" t="s">
        <v>4</v>
      </c>
      <c r="I3" s="7" t="s">
        <v>3</v>
      </c>
      <c r="J3" s="8" t="s">
        <v>2</v>
      </c>
      <c r="K3" s="8" t="s">
        <v>89</v>
      </c>
      <c r="L3" s="7" t="s">
        <v>90</v>
      </c>
      <c r="M3" s="7" t="s">
        <v>183</v>
      </c>
      <c r="N3" s="7" t="s">
        <v>191</v>
      </c>
      <c r="O3" s="2" t="s">
        <v>195</v>
      </c>
      <c r="P3" s="2" t="s">
        <v>196</v>
      </c>
    </row>
    <row r="4" spans="1:16" ht="18" customHeight="1">
      <c r="A4" s="14" t="s">
        <v>47</v>
      </c>
      <c r="B4" s="16">
        <f aca="true" t="shared" si="0" ref="B4:J4">SUM(B5:B8)</f>
        <v>0</v>
      </c>
      <c r="C4" s="16">
        <f t="shared" si="0"/>
        <v>679795</v>
      </c>
      <c r="D4" s="16">
        <f t="shared" si="0"/>
        <v>1259733</v>
      </c>
      <c r="E4" s="16">
        <f t="shared" si="0"/>
        <v>1456244</v>
      </c>
      <c r="F4" s="16">
        <f t="shared" si="0"/>
        <v>1381313</v>
      </c>
      <c r="G4" s="16">
        <f t="shared" si="0"/>
        <v>1154223</v>
      </c>
      <c r="H4" s="16">
        <f t="shared" si="0"/>
        <v>1201025</v>
      </c>
      <c r="I4" s="16">
        <f t="shared" si="0"/>
        <v>1176696</v>
      </c>
      <c r="J4" s="16">
        <f t="shared" si="0"/>
        <v>1304268</v>
      </c>
      <c r="K4" s="16">
        <f aca="true" t="shared" si="1" ref="K4:P4">SUM(K5:K8)</f>
        <v>1106750</v>
      </c>
      <c r="L4" s="16">
        <f t="shared" si="1"/>
        <v>1090171</v>
      </c>
      <c r="M4" s="16">
        <f t="shared" si="1"/>
        <v>1065677</v>
      </c>
      <c r="N4" s="16">
        <f t="shared" si="1"/>
        <v>1000020</v>
      </c>
      <c r="O4" s="16">
        <f t="shared" si="1"/>
        <v>1003060</v>
      </c>
      <c r="P4" s="16">
        <f t="shared" si="1"/>
        <v>983472</v>
      </c>
    </row>
    <row r="5" spans="1:16" ht="18" customHeight="1">
      <c r="A5" s="14" t="s">
        <v>48</v>
      </c>
      <c r="B5" s="16"/>
      <c r="C5" s="16">
        <v>8640</v>
      </c>
      <c r="D5" s="16">
        <v>15795</v>
      </c>
      <c r="E5" s="16">
        <v>15990</v>
      </c>
      <c r="F5" s="16">
        <v>16031</v>
      </c>
      <c r="G5" s="16">
        <v>16228</v>
      </c>
      <c r="H5" s="16">
        <v>16376</v>
      </c>
      <c r="I5" s="16">
        <v>21918</v>
      </c>
      <c r="J5" s="16">
        <v>21936</v>
      </c>
      <c r="K5" s="16">
        <v>21935</v>
      </c>
      <c r="L5" s="16">
        <v>21290</v>
      </c>
      <c r="M5" s="16">
        <v>21058</v>
      </c>
      <c r="N5" s="16">
        <v>20509</v>
      </c>
      <c r="O5" s="16">
        <v>20638</v>
      </c>
      <c r="P5" s="16">
        <v>20507</v>
      </c>
    </row>
    <row r="6" spans="1:16" ht="18" customHeight="1">
      <c r="A6" s="14" t="s">
        <v>49</v>
      </c>
      <c r="B6" s="17"/>
      <c r="C6" s="17">
        <v>543332</v>
      </c>
      <c r="D6" s="17">
        <v>958121</v>
      </c>
      <c r="E6" s="17">
        <v>1148670</v>
      </c>
      <c r="F6" s="17">
        <v>1111340</v>
      </c>
      <c r="G6" s="17">
        <v>913785</v>
      </c>
      <c r="H6" s="17">
        <v>970525</v>
      </c>
      <c r="I6" s="17">
        <v>952197</v>
      </c>
      <c r="J6" s="17">
        <v>1040374</v>
      </c>
      <c r="K6" s="17">
        <v>909312</v>
      </c>
      <c r="L6" s="17">
        <v>896320</v>
      </c>
      <c r="M6" s="17">
        <v>857481</v>
      </c>
      <c r="N6" s="17">
        <v>828713</v>
      </c>
      <c r="O6" s="17">
        <v>834475</v>
      </c>
      <c r="P6" s="17">
        <v>792559</v>
      </c>
    </row>
    <row r="7" spans="1:16" ht="18" customHeight="1">
      <c r="A7" s="14" t="s">
        <v>50</v>
      </c>
      <c r="B7" s="17"/>
      <c r="C7" s="17">
        <v>23145</v>
      </c>
      <c r="D7" s="17">
        <v>42280</v>
      </c>
      <c r="E7" s="17">
        <v>42085</v>
      </c>
      <c r="F7" s="17">
        <v>47046</v>
      </c>
      <c r="G7" s="17">
        <v>52479</v>
      </c>
      <c r="H7" s="17">
        <v>58762</v>
      </c>
      <c r="I7" s="17">
        <v>61512</v>
      </c>
      <c r="J7" s="17">
        <v>60550</v>
      </c>
      <c r="K7" s="17">
        <v>60689</v>
      </c>
      <c r="L7" s="17">
        <v>58850</v>
      </c>
      <c r="M7" s="17">
        <v>59109</v>
      </c>
      <c r="N7" s="17">
        <v>58692</v>
      </c>
      <c r="O7" s="17">
        <v>62482</v>
      </c>
      <c r="P7" s="17">
        <v>63665</v>
      </c>
    </row>
    <row r="8" spans="1:16" ht="18" customHeight="1">
      <c r="A8" s="14" t="s">
        <v>51</v>
      </c>
      <c r="B8" s="17"/>
      <c r="C8" s="17">
        <v>104678</v>
      </c>
      <c r="D8" s="17">
        <v>243537</v>
      </c>
      <c r="E8" s="17">
        <v>249499</v>
      </c>
      <c r="F8" s="17">
        <v>206896</v>
      </c>
      <c r="G8" s="17">
        <v>171731</v>
      </c>
      <c r="H8" s="17">
        <v>155362</v>
      </c>
      <c r="I8" s="17">
        <v>141069</v>
      </c>
      <c r="J8" s="17">
        <v>181408</v>
      </c>
      <c r="K8" s="17">
        <v>114814</v>
      </c>
      <c r="L8" s="17">
        <v>113711</v>
      </c>
      <c r="M8" s="17">
        <v>128029</v>
      </c>
      <c r="N8" s="17">
        <v>92106</v>
      </c>
      <c r="O8" s="17">
        <v>85465</v>
      </c>
      <c r="P8" s="17">
        <v>106741</v>
      </c>
    </row>
    <row r="9" spans="1:16" ht="18" customHeight="1">
      <c r="A9" s="14" t="s">
        <v>52</v>
      </c>
      <c r="B9" s="16"/>
      <c r="C9" s="16">
        <v>618459</v>
      </c>
      <c r="D9" s="16">
        <v>991998</v>
      </c>
      <c r="E9" s="16">
        <v>1131207</v>
      </c>
      <c r="F9" s="16">
        <v>1192723</v>
      </c>
      <c r="G9" s="16">
        <v>1224154</v>
      </c>
      <c r="H9" s="16">
        <v>1312310</v>
      </c>
      <c r="I9" s="16">
        <v>1360802</v>
      </c>
      <c r="J9" s="16">
        <v>1318766</v>
      </c>
      <c r="K9" s="16">
        <v>1347279</v>
      </c>
      <c r="L9" s="16">
        <v>1405664</v>
      </c>
      <c r="M9" s="16">
        <v>1343915</v>
      </c>
      <c r="N9" s="16">
        <v>1359255</v>
      </c>
      <c r="O9" s="16">
        <v>1386804</v>
      </c>
      <c r="P9" s="16">
        <v>1318576</v>
      </c>
    </row>
    <row r="10" spans="1:16" ht="18" customHeight="1">
      <c r="A10" s="14" t="s">
        <v>53</v>
      </c>
      <c r="B10" s="16"/>
      <c r="C10" s="16">
        <v>618336</v>
      </c>
      <c r="D10" s="16">
        <v>989319</v>
      </c>
      <c r="E10" s="16">
        <v>1128610</v>
      </c>
      <c r="F10" s="16">
        <v>1190125</v>
      </c>
      <c r="G10" s="16">
        <v>1221558</v>
      </c>
      <c r="H10" s="16">
        <v>1309714</v>
      </c>
      <c r="I10" s="16">
        <v>1358209</v>
      </c>
      <c r="J10" s="16">
        <v>1316175</v>
      </c>
      <c r="K10" s="16">
        <v>1344688</v>
      </c>
      <c r="L10" s="16">
        <v>1403073</v>
      </c>
      <c r="M10" s="16">
        <v>1341324</v>
      </c>
      <c r="N10" s="16">
        <v>1356664</v>
      </c>
      <c r="O10" s="16">
        <v>1384212</v>
      </c>
      <c r="P10" s="16">
        <v>1316695</v>
      </c>
    </row>
    <row r="11" spans="1:16" ht="18" customHeight="1">
      <c r="A11" s="14" t="s">
        <v>54</v>
      </c>
      <c r="B11" s="16"/>
      <c r="C11" s="16">
        <v>22788</v>
      </c>
      <c r="D11" s="16">
        <v>34214</v>
      </c>
      <c r="E11" s="16">
        <v>35497</v>
      </c>
      <c r="F11" s="16">
        <v>35950</v>
      </c>
      <c r="G11" s="16">
        <v>36712</v>
      </c>
      <c r="H11" s="16">
        <v>37767</v>
      </c>
      <c r="I11" s="16">
        <v>38798</v>
      </c>
      <c r="J11" s="16">
        <v>39522</v>
      </c>
      <c r="K11" s="16">
        <v>40566</v>
      </c>
      <c r="L11" s="16">
        <v>41397</v>
      </c>
      <c r="M11" s="16">
        <v>43045</v>
      </c>
      <c r="N11" s="16">
        <v>44744</v>
      </c>
      <c r="O11" s="16">
        <v>46358</v>
      </c>
      <c r="P11" s="16">
        <v>48138</v>
      </c>
    </row>
    <row r="12" spans="1:16" ht="18" customHeight="1">
      <c r="A12" s="14" t="s">
        <v>55</v>
      </c>
      <c r="B12" s="16"/>
      <c r="C12" s="16">
        <v>71771</v>
      </c>
      <c r="D12" s="16">
        <v>127358</v>
      </c>
      <c r="E12" s="16">
        <v>125322</v>
      </c>
      <c r="F12" s="16">
        <v>123399</v>
      </c>
      <c r="G12" s="16">
        <v>121485</v>
      </c>
      <c r="H12" s="16">
        <v>120681</v>
      </c>
      <c r="I12" s="16">
        <v>118248</v>
      </c>
      <c r="J12" s="16">
        <v>139007</v>
      </c>
      <c r="K12" s="16">
        <v>140713</v>
      </c>
      <c r="L12" s="16">
        <v>160846</v>
      </c>
      <c r="M12" s="16">
        <v>157766</v>
      </c>
      <c r="N12" s="16">
        <v>145312</v>
      </c>
      <c r="O12" s="16">
        <v>142679</v>
      </c>
      <c r="P12" s="16">
        <v>143470</v>
      </c>
    </row>
    <row r="13" spans="1:16" ht="18" customHeight="1">
      <c r="A13" s="14" t="s">
        <v>56</v>
      </c>
      <c r="B13" s="16"/>
      <c r="C13" s="16">
        <v>0</v>
      </c>
      <c r="D13" s="16">
        <v>6725</v>
      </c>
      <c r="E13" s="16">
        <v>6810</v>
      </c>
      <c r="F13" s="16">
        <v>6366</v>
      </c>
      <c r="G13" s="16">
        <v>5413</v>
      </c>
      <c r="H13" s="16">
        <v>5442</v>
      </c>
      <c r="I13" s="16">
        <v>5816</v>
      </c>
      <c r="J13" s="16">
        <v>5731</v>
      </c>
      <c r="K13" s="16">
        <v>5080</v>
      </c>
      <c r="L13" s="16">
        <v>5307</v>
      </c>
      <c r="M13" s="16">
        <v>5735</v>
      </c>
      <c r="N13" s="16">
        <v>5725</v>
      </c>
      <c r="O13" s="16">
        <v>4703</v>
      </c>
      <c r="P13" s="16">
        <v>4633</v>
      </c>
    </row>
    <row r="14" spans="1:16" ht="18" customHeight="1">
      <c r="A14" s="14" t="s">
        <v>57</v>
      </c>
      <c r="B14" s="16"/>
      <c r="C14" s="16">
        <v>25494</v>
      </c>
      <c r="D14" s="16">
        <v>70228</v>
      </c>
      <c r="E14" s="16">
        <v>104100</v>
      </c>
      <c r="F14" s="16">
        <v>88817</v>
      </c>
      <c r="G14" s="16">
        <v>75185</v>
      </c>
      <c r="H14" s="16">
        <v>90373</v>
      </c>
      <c r="I14" s="16">
        <v>64256</v>
      </c>
      <c r="J14" s="16">
        <v>46062</v>
      </c>
      <c r="K14" s="16">
        <v>48914</v>
      </c>
      <c r="L14" s="16">
        <v>30035</v>
      </c>
      <c r="M14" s="16">
        <v>13592</v>
      </c>
      <c r="N14" s="16">
        <v>10266</v>
      </c>
      <c r="O14" s="16">
        <v>8554</v>
      </c>
      <c r="P14" s="16">
        <v>3183</v>
      </c>
    </row>
    <row r="15" spans="1:16" ht="18" customHeight="1">
      <c r="A15" s="14" t="s">
        <v>58</v>
      </c>
      <c r="B15" s="16"/>
      <c r="C15" s="16">
        <v>0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0</v>
      </c>
      <c r="L15" s="16">
        <v>0</v>
      </c>
      <c r="M15" s="16">
        <v>0</v>
      </c>
      <c r="N15" s="16">
        <v>0</v>
      </c>
      <c r="O15" s="16">
        <v>0</v>
      </c>
      <c r="P15" s="16">
        <v>0</v>
      </c>
    </row>
    <row r="16" spans="1:16" ht="18" customHeight="1">
      <c r="A16" s="14" t="s">
        <v>59</v>
      </c>
      <c r="B16" s="16"/>
      <c r="C16" s="16">
        <v>0</v>
      </c>
      <c r="D16" s="16">
        <v>0</v>
      </c>
      <c r="E16" s="16">
        <v>0</v>
      </c>
      <c r="F16" s="16">
        <v>0</v>
      </c>
      <c r="G16" s="16">
        <v>0</v>
      </c>
      <c r="H16" s="16">
        <v>0</v>
      </c>
      <c r="I16" s="16">
        <v>0</v>
      </c>
      <c r="J16" s="16">
        <v>0</v>
      </c>
      <c r="K16" s="16">
        <v>0</v>
      </c>
      <c r="L16" s="16">
        <v>0</v>
      </c>
      <c r="M16" s="16">
        <v>0</v>
      </c>
      <c r="N16" s="16">
        <v>0</v>
      </c>
      <c r="O16" s="16">
        <v>0</v>
      </c>
      <c r="P16" s="16">
        <v>0</v>
      </c>
    </row>
    <row r="17" spans="1:16" ht="18" customHeight="1">
      <c r="A17" s="14" t="s">
        <v>60</v>
      </c>
      <c r="B17" s="17">
        <f aca="true" t="shared" si="2" ref="B17:J17">SUM(B18:B21)</f>
        <v>0</v>
      </c>
      <c r="C17" s="17">
        <f t="shared" si="2"/>
        <v>0</v>
      </c>
      <c r="D17" s="17">
        <f t="shared" si="2"/>
        <v>116593</v>
      </c>
      <c r="E17" s="17">
        <f t="shared" si="2"/>
        <v>127178</v>
      </c>
      <c r="F17" s="17">
        <f t="shared" si="2"/>
        <v>136769</v>
      </c>
      <c r="G17" s="17">
        <f t="shared" si="2"/>
        <v>139778</v>
      </c>
      <c r="H17" s="17">
        <f t="shared" si="2"/>
        <v>148303</v>
      </c>
      <c r="I17" s="17">
        <f t="shared" si="2"/>
        <v>158240</v>
      </c>
      <c r="J17" s="17">
        <f t="shared" si="2"/>
        <v>155817</v>
      </c>
      <c r="K17" s="17">
        <f aca="true" t="shared" si="3" ref="K17:P17">SUM(K18:K21)</f>
        <v>160364</v>
      </c>
      <c r="L17" s="17">
        <f t="shared" si="3"/>
        <v>167475</v>
      </c>
      <c r="M17" s="17">
        <f t="shared" si="3"/>
        <v>162376</v>
      </c>
      <c r="N17" s="17">
        <f t="shared" si="3"/>
        <v>165112</v>
      </c>
      <c r="O17" s="17">
        <f t="shared" si="3"/>
        <v>168950</v>
      </c>
      <c r="P17" s="17">
        <f t="shared" si="3"/>
        <v>164846</v>
      </c>
    </row>
    <row r="18" spans="1:16" ht="18" customHeight="1">
      <c r="A18" s="14" t="s">
        <v>61</v>
      </c>
      <c r="B18" s="17"/>
      <c r="C18" s="17"/>
      <c r="D18" s="17">
        <v>0</v>
      </c>
      <c r="E18" s="17">
        <v>0</v>
      </c>
      <c r="F18" s="17">
        <v>0</v>
      </c>
      <c r="G18" s="17">
        <v>0</v>
      </c>
      <c r="H18" s="17">
        <v>0</v>
      </c>
      <c r="I18" s="17">
        <v>0</v>
      </c>
      <c r="J18" s="17">
        <v>0</v>
      </c>
      <c r="K18" s="17">
        <v>0</v>
      </c>
      <c r="L18" s="17">
        <v>0</v>
      </c>
      <c r="M18" s="17">
        <v>0</v>
      </c>
      <c r="N18" s="17">
        <v>0</v>
      </c>
      <c r="O18" s="17">
        <v>0</v>
      </c>
      <c r="P18" s="17">
        <v>0</v>
      </c>
    </row>
    <row r="19" spans="1:16" ht="18" customHeight="1">
      <c r="A19" s="14" t="s">
        <v>62</v>
      </c>
      <c r="B19" s="16"/>
      <c r="C19" s="16"/>
      <c r="D19" s="16">
        <v>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6">
        <v>0</v>
      </c>
      <c r="M19" s="16">
        <v>0</v>
      </c>
      <c r="N19" s="16">
        <v>0</v>
      </c>
      <c r="O19" s="16">
        <v>0</v>
      </c>
      <c r="P19" s="16">
        <v>0</v>
      </c>
    </row>
    <row r="20" spans="1:16" ht="18" customHeight="1">
      <c r="A20" s="14" t="s">
        <v>63</v>
      </c>
      <c r="B20" s="16"/>
      <c r="C20" s="16"/>
      <c r="D20" s="16">
        <v>116593</v>
      </c>
      <c r="E20" s="16">
        <v>127178</v>
      </c>
      <c r="F20" s="16">
        <v>136769</v>
      </c>
      <c r="G20" s="16">
        <v>139778</v>
      </c>
      <c r="H20" s="16">
        <v>148303</v>
      </c>
      <c r="I20" s="16">
        <v>158240</v>
      </c>
      <c r="J20" s="16">
        <v>155817</v>
      </c>
      <c r="K20" s="16">
        <v>160364</v>
      </c>
      <c r="L20" s="16">
        <v>167475</v>
      </c>
      <c r="M20" s="16">
        <v>162376</v>
      </c>
      <c r="N20" s="16">
        <v>165112</v>
      </c>
      <c r="O20" s="16">
        <v>168950</v>
      </c>
      <c r="P20" s="16">
        <v>164846</v>
      </c>
    </row>
    <row r="21" spans="1:16" ht="18" customHeight="1">
      <c r="A21" s="14" t="s">
        <v>64</v>
      </c>
      <c r="B21" s="16"/>
      <c r="C21" s="16"/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v>0</v>
      </c>
      <c r="K21" s="16">
        <v>0</v>
      </c>
      <c r="L21" s="16">
        <v>0</v>
      </c>
      <c r="M21" s="16">
        <v>0</v>
      </c>
      <c r="N21" s="16">
        <v>0</v>
      </c>
      <c r="O21" s="16">
        <v>0</v>
      </c>
      <c r="P21" s="16">
        <v>0</v>
      </c>
    </row>
    <row r="22" spans="1:16" ht="18" customHeight="1">
      <c r="A22" s="14" t="s">
        <v>65</v>
      </c>
      <c r="B22" s="17">
        <f aca="true" t="shared" si="4" ref="B22:J22">+B4+B9+B11+B12+B13+B14+B15+B16+B17</f>
        <v>0</v>
      </c>
      <c r="C22" s="17">
        <f t="shared" si="4"/>
        <v>1418307</v>
      </c>
      <c r="D22" s="17">
        <f t="shared" si="4"/>
        <v>2606849</v>
      </c>
      <c r="E22" s="17">
        <f t="shared" si="4"/>
        <v>2986358</v>
      </c>
      <c r="F22" s="17">
        <f t="shared" si="4"/>
        <v>2965337</v>
      </c>
      <c r="G22" s="17">
        <f t="shared" si="4"/>
        <v>2756950</v>
      </c>
      <c r="H22" s="17">
        <f t="shared" si="4"/>
        <v>2915901</v>
      </c>
      <c r="I22" s="17">
        <f t="shared" si="4"/>
        <v>2922856</v>
      </c>
      <c r="J22" s="17">
        <f t="shared" si="4"/>
        <v>3009173</v>
      </c>
      <c r="K22" s="17">
        <f aca="true" t="shared" si="5" ref="K22:P22">+K4+K9+K11+K12+K13+K14+K15+K16+K17</f>
        <v>2849666</v>
      </c>
      <c r="L22" s="17">
        <f t="shared" si="5"/>
        <v>2900895</v>
      </c>
      <c r="M22" s="17">
        <f t="shared" si="5"/>
        <v>2792106</v>
      </c>
      <c r="N22" s="17">
        <f t="shared" si="5"/>
        <v>2730434</v>
      </c>
      <c r="O22" s="17">
        <f t="shared" si="5"/>
        <v>2761108</v>
      </c>
      <c r="P22" s="17">
        <f t="shared" si="5"/>
        <v>2666318</v>
      </c>
    </row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0" t="s">
        <v>107</v>
      </c>
      <c r="M30" s="71" t="str">
        <f>'財政指標'!$M$1</f>
        <v>田沼町</v>
      </c>
      <c r="P30" s="71" t="str">
        <f>'財政指標'!$M$1</f>
        <v>田沼町</v>
      </c>
    </row>
    <row r="31" ht="18" customHeight="1"/>
    <row r="32" spans="1:16" ht="18" customHeight="1">
      <c r="A32" s="7"/>
      <c r="B32" s="7" t="s">
        <v>10</v>
      </c>
      <c r="C32" s="7" t="s">
        <v>9</v>
      </c>
      <c r="D32" s="7" t="s">
        <v>8</v>
      </c>
      <c r="E32" s="7" t="s">
        <v>7</v>
      </c>
      <c r="F32" s="7" t="s">
        <v>6</v>
      </c>
      <c r="G32" s="7" t="s">
        <v>5</v>
      </c>
      <c r="H32" s="7" t="s">
        <v>4</v>
      </c>
      <c r="I32" s="7" t="s">
        <v>3</v>
      </c>
      <c r="J32" s="8" t="s">
        <v>2</v>
      </c>
      <c r="K32" s="8" t="s">
        <v>89</v>
      </c>
      <c r="L32" s="7" t="s">
        <v>90</v>
      </c>
      <c r="M32" s="7" t="s">
        <v>183</v>
      </c>
      <c r="N32" s="7" t="s">
        <v>191</v>
      </c>
      <c r="O32" s="2" t="s">
        <v>195</v>
      </c>
      <c r="P32" s="2" t="s">
        <v>196</v>
      </c>
    </row>
    <row r="33" spans="1:16" ht="18" customHeight="1">
      <c r="A33" s="14" t="s">
        <v>47</v>
      </c>
      <c r="B33" s="31" t="e">
        <f>B4/B$22*100</f>
        <v>#DIV/0!</v>
      </c>
      <c r="C33" s="31">
        <f>C4/C$22*100</f>
        <v>47.93003207345095</v>
      </c>
      <c r="D33" s="31">
        <f aca="true" t="shared" si="6" ref="D33:L33">D4/D$22*100</f>
        <v>48.32397273489949</v>
      </c>
      <c r="E33" s="31">
        <f t="shared" si="6"/>
        <v>48.76320923345426</v>
      </c>
      <c r="F33" s="31">
        <f t="shared" si="6"/>
        <v>46.58199051237684</v>
      </c>
      <c r="G33" s="31">
        <f t="shared" si="6"/>
        <v>41.86593880919132</v>
      </c>
      <c r="H33" s="31">
        <f t="shared" si="6"/>
        <v>41.18881265173269</v>
      </c>
      <c r="I33" s="31">
        <f t="shared" si="6"/>
        <v>40.25843216360984</v>
      </c>
      <c r="J33" s="31">
        <f t="shared" si="6"/>
        <v>43.34307133554635</v>
      </c>
      <c r="K33" s="31">
        <f t="shared" si="6"/>
        <v>38.837884860892466</v>
      </c>
      <c r="L33" s="31">
        <f t="shared" si="6"/>
        <v>37.580505326804314</v>
      </c>
      <c r="M33" s="31">
        <f aca="true" t="shared" si="7" ref="M33:N50">M4/M$22*100</f>
        <v>38.167497938831836</v>
      </c>
      <c r="N33" s="31">
        <f t="shared" si="7"/>
        <v>36.6249468033287</v>
      </c>
      <c r="O33" s="31">
        <f aca="true" t="shared" si="8" ref="O33:P50">O4/O$22*100</f>
        <v>36.32816970578478</v>
      </c>
      <c r="P33" s="31">
        <f t="shared" si="8"/>
        <v>36.885022716720215</v>
      </c>
    </row>
    <row r="34" spans="1:16" ht="18" customHeight="1">
      <c r="A34" s="14" t="s">
        <v>48</v>
      </c>
      <c r="B34" s="31" t="e">
        <f aca="true" t="shared" si="9" ref="B34:C50">B5/B$22*100</f>
        <v>#DIV/0!</v>
      </c>
      <c r="C34" s="31">
        <f t="shared" si="9"/>
        <v>0.6091769976457847</v>
      </c>
      <c r="D34" s="31">
        <f aca="true" t="shared" si="10" ref="D34:L34">D5/D$22*100</f>
        <v>0.6059039092789801</v>
      </c>
      <c r="E34" s="31">
        <f t="shared" si="10"/>
        <v>0.5354348005162141</v>
      </c>
      <c r="F34" s="31">
        <f t="shared" si="10"/>
        <v>0.5406130905188854</v>
      </c>
      <c r="G34" s="31">
        <f t="shared" si="10"/>
        <v>0.5886214838861785</v>
      </c>
      <c r="H34" s="31">
        <f t="shared" si="10"/>
        <v>0.5616102878664262</v>
      </c>
      <c r="I34" s="31">
        <f t="shared" si="10"/>
        <v>0.7498829911565948</v>
      </c>
      <c r="J34" s="31">
        <f t="shared" si="10"/>
        <v>0.7289710495209148</v>
      </c>
      <c r="K34" s="31">
        <f t="shared" si="10"/>
        <v>0.7697393308549142</v>
      </c>
      <c r="L34" s="31">
        <f t="shared" si="10"/>
        <v>0.7339114307825688</v>
      </c>
      <c r="M34" s="31">
        <f t="shared" si="7"/>
        <v>0.7541977274501757</v>
      </c>
      <c r="N34" s="31">
        <f t="shared" si="7"/>
        <v>0.751126011469239</v>
      </c>
      <c r="O34" s="31">
        <f t="shared" si="8"/>
        <v>0.7474535584989793</v>
      </c>
      <c r="P34" s="31">
        <f t="shared" si="8"/>
        <v>0.7691130615327955</v>
      </c>
    </row>
    <row r="35" spans="1:16" ht="18" customHeight="1">
      <c r="A35" s="14" t="s">
        <v>49</v>
      </c>
      <c r="B35" s="31" t="e">
        <f t="shared" si="9"/>
        <v>#DIV/0!</v>
      </c>
      <c r="C35" s="31">
        <f t="shared" si="9"/>
        <v>38.30849033389809</v>
      </c>
      <c r="D35" s="31">
        <f aca="true" t="shared" si="11" ref="D35:L35">D6/D$22*100</f>
        <v>36.753989203057024</v>
      </c>
      <c r="E35" s="31">
        <f t="shared" si="11"/>
        <v>38.46390821194244</v>
      </c>
      <c r="F35" s="31">
        <f t="shared" si="11"/>
        <v>37.47769646417928</v>
      </c>
      <c r="G35" s="31">
        <f t="shared" si="11"/>
        <v>33.14477955711928</v>
      </c>
      <c r="H35" s="31">
        <f t="shared" si="11"/>
        <v>33.28388035121906</v>
      </c>
      <c r="I35" s="31">
        <f t="shared" si="11"/>
        <v>32.57762270874788</v>
      </c>
      <c r="J35" s="31">
        <f t="shared" si="11"/>
        <v>34.57341934146026</v>
      </c>
      <c r="K35" s="31">
        <f t="shared" si="11"/>
        <v>31.909423771066503</v>
      </c>
      <c r="L35" s="31">
        <f t="shared" si="11"/>
        <v>30.898050429264075</v>
      </c>
      <c r="M35" s="31">
        <f t="shared" si="7"/>
        <v>30.710904242174188</v>
      </c>
      <c r="N35" s="31">
        <f t="shared" si="7"/>
        <v>30.35096252097652</v>
      </c>
      <c r="O35" s="31">
        <f t="shared" si="8"/>
        <v>30.22246866113169</v>
      </c>
      <c r="P35" s="31">
        <f t="shared" si="8"/>
        <v>29.72484902400989</v>
      </c>
    </row>
    <row r="36" spans="1:16" ht="18" customHeight="1">
      <c r="A36" s="14" t="s">
        <v>50</v>
      </c>
      <c r="B36" s="31" t="e">
        <f t="shared" si="9"/>
        <v>#DIV/0!</v>
      </c>
      <c r="C36" s="31">
        <f t="shared" si="9"/>
        <v>1.631875186401816</v>
      </c>
      <c r="D36" s="31">
        <f aca="true" t="shared" si="12" ref="D36:L36">D7/D$22*100</f>
        <v>1.6218814361706413</v>
      </c>
      <c r="E36" s="31">
        <f t="shared" si="12"/>
        <v>1.409241624748272</v>
      </c>
      <c r="F36" s="31">
        <f t="shared" si="12"/>
        <v>1.5865313116182074</v>
      </c>
      <c r="G36" s="31">
        <f t="shared" si="12"/>
        <v>1.9035165672210232</v>
      </c>
      <c r="H36" s="31">
        <f t="shared" si="12"/>
        <v>2.015226168515323</v>
      </c>
      <c r="I36" s="31">
        <f t="shared" si="12"/>
        <v>2.1045169519127866</v>
      </c>
      <c r="J36" s="31">
        <f t="shared" si="12"/>
        <v>2.012180755310512</v>
      </c>
      <c r="K36" s="31">
        <f t="shared" si="12"/>
        <v>2.129688181000861</v>
      </c>
      <c r="L36" s="31">
        <f t="shared" si="12"/>
        <v>2.0286842508949823</v>
      </c>
      <c r="M36" s="31">
        <f t="shared" si="7"/>
        <v>2.117004153853758</v>
      </c>
      <c r="N36" s="31">
        <f t="shared" si="7"/>
        <v>2.149548386813232</v>
      </c>
      <c r="O36" s="31">
        <f t="shared" si="8"/>
        <v>2.2629321272474674</v>
      </c>
      <c r="P36" s="31">
        <f t="shared" si="8"/>
        <v>2.387749698273049</v>
      </c>
    </row>
    <row r="37" spans="1:16" ht="18" customHeight="1">
      <c r="A37" s="14" t="s">
        <v>51</v>
      </c>
      <c r="B37" s="31" t="e">
        <f t="shared" si="9"/>
        <v>#DIV/0!</v>
      </c>
      <c r="C37" s="31">
        <f t="shared" si="9"/>
        <v>7.380489555505261</v>
      </c>
      <c r="D37" s="31">
        <f aca="true" t="shared" si="13" ref="D37:L37">D8/D$22*100</f>
        <v>9.342198186392844</v>
      </c>
      <c r="E37" s="31">
        <f t="shared" si="13"/>
        <v>8.354624596247335</v>
      </c>
      <c r="F37" s="31">
        <f t="shared" si="13"/>
        <v>6.977149646060464</v>
      </c>
      <c r="G37" s="31">
        <f t="shared" si="13"/>
        <v>6.2290212009648345</v>
      </c>
      <c r="H37" s="31">
        <f t="shared" si="13"/>
        <v>5.328095844131883</v>
      </c>
      <c r="I37" s="31">
        <f t="shared" si="13"/>
        <v>4.826409511792575</v>
      </c>
      <c r="J37" s="31">
        <f t="shared" si="13"/>
        <v>6.028500189254656</v>
      </c>
      <c r="K37" s="31">
        <f t="shared" si="13"/>
        <v>4.02903357797019</v>
      </c>
      <c r="L37" s="31">
        <f t="shared" si="13"/>
        <v>3.9198592158626906</v>
      </c>
      <c r="M37" s="31">
        <f t="shared" si="7"/>
        <v>4.585391815353715</v>
      </c>
      <c r="N37" s="31">
        <f t="shared" si="7"/>
        <v>3.373309884069712</v>
      </c>
      <c r="O37" s="31">
        <f t="shared" si="8"/>
        <v>3.0953153589066416</v>
      </c>
      <c r="P37" s="31">
        <f t="shared" si="8"/>
        <v>4.003310932904477</v>
      </c>
    </row>
    <row r="38" spans="1:16" ht="18" customHeight="1">
      <c r="A38" s="14" t="s">
        <v>52</v>
      </c>
      <c r="B38" s="31" t="e">
        <f t="shared" si="9"/>
        <v>#DIV/0!</v>
      </c>
      <c r="C38" s="31">
        <f t="shared" si="9"/>
        <v>43.60543944294148</v>
      </c>
      <c r="D38" s="31">
        <f aca="true" t="shared" si="14" ref="D38:L38">D9/D$22*100</f>
        <v>38.05352745786196</v>
      </c>
      <c r="E38" s="31">
        <f t="shared" si="14"/>
        <v>37.87914911741995</v>
      </c>
      <c r="F38" s="31">
        <f t="shared" si="14"/>
        <v>40.22217373607114</v>
      </c>
      <c r="G38" s="31">
        <f t="shared" si="14"/>
        <v>44.402473748163736</v>
      </c>
      <c r="H38" s="31">
        <f t="shared" si="14"/>
        <v>45.005300248533814</v>
      </c>
      <c r="I38" s="31">
        <f t="shared" si="14"/>
        <v>46.55727138114228</v>
      </c>
      <c r="J38" s="31">
        <f t="shared" si="14"/>
        <v>43.82486483827949</v>
      </c>
      <c r="K38" s="31">
        <f t="shared" si="14"/>
        <v>47.27848807544463</v>
      </c>
      <c r="L38" s="31">
        <f t="shared" si="14"/>
        <v>48.456217822430666</v>
      </c>
      <c r="M38" s="31">
        <f t="shared" si="7"/>
        <v>48.1326640177701</v>
      </c>
      <c r="N38" s="31">
        <f t="shared" si="7"/>
        <v>49.78164643422987</v>
      </c>
      <c r="O38" s="31">
        <f t="shared" si="8"/>
        <v>50.226358403945085</v>
      </c>
      <c r="P38" s="31">
        <f t="shared" si="8"/>
        <v>49.45306598837798</v>
      </c>
    </row>
    <row r="39" spans="1:16" ht="18" customHeight="1">
      <c r="A39" s="14" t="s">
        <v>53</v>
      </c>
      <c r="B39" s="31" t="e">
        <f t="shared" si="9"/>
        <v>#DIV/0!</v>
      </c>
      <c r="C39" s="31">
        <f t="shared" si="9"/>
        <v>43.596767131516664</v>
      </c>
      <c r="D39" s="31">
        <f aca="true" t="shared" si="15" ref="D39:L39">D10/D$22*100</f>
        <v>37.95075971028625</v>
      </c>
      <c r="E39" s="31">
        <f t="shared" si="15"/>
        <v>37.79218700504092</v>
      </c>
      <c r="F39" s="31">
        <f t="shared" si="15"/>
        <v>40.13456143433276</v>
      </c>
      <c r="G39" s="31">
        <f t="shared" si="15"/>
        <v>44.3083117212862</v>
      </c>
      <c r="H39" s="31">
        <f t="shared" si="15"/>
        <v>44.91627116284126</v>
      </c>
      <c r="I39" s="31">
        <f t="shared" si="15"/>
        <v>46.46855678144938</v>
      </c>
      <c r="J39" s="31">
        <f t="shared" si="15"/>
        <v>43.73876144708197</v>
      </c>
      <c r="K39" s="31">
        <f t="shared" si="15"/>
        <v>47.18756513921281</v>
      </c>
      <c r="L39" s="31">
        <f t="shared" si="15"/>
        <v>48.366900559999586</v>
      </c>
      <c r="M39" s="31">
        <f t="shared" si="7"/>
        <v>48.03986668127929</v>
      </c>
      <c r="N39" s="31">
        <f t="shared" si="7"/>
        <v>49.68675309492923</v>
      </c>
      <c r="O39" s="31">
        <f t="shared" si="8"/>
        <v>50.13248304666098</v>
      </c>
      <c r="P39" s="31">
        <f t="shared" si="8"/>
        <v>49.38251926439382</v>
      </c>
    </row>
    <row r="40" spans="1:16" ht="18" customHeight="1">
      <c r="A40" s="14" t="s">
        <v>54</v>
      </c>
      <c r="B40" s="31" t="e">
        <f t="shared" si="9"/>
        <v>#DIV/0!</v>
      </c>
      <c r="C40" s="31">
        <f t="shared" si="9"/>
        <v>1.6067043312907572</v>
      </c>
      <c r="D40" s="31">
        <f aca="true" t="shared" si="16" ref="D40:L40">D11/D$22*100</f>
        <v>1.3124657392890804</v>
      </c>
      <c r="E40" s="31">
        <f t="shared" si="16"/>
        <v>1.1886384686631677</v>
      </c>
      <c r="F40" s="31">
        <f t="shared" si="16"/>
        <v>1.2123411268263944</v>
      </c>
      <c r="G40" s="31">
        <f t="shared" si="16"/>
        <v>1.33161646021872</v>
      </c>
      <c r="H40" s="31">
        <f t="shared" si="16"/>
        <v>1.2952085821843746</v>
      </c>
      <c r="I40" s="31">
        <f t="shared" si="16"/>
        <v>1.327400323519188</v>
      </c>
      <c r="J40" s="31">
        <f t="shared" si="16"/>
        <v>1.3133841091888037</v>
      </c>
      <c r="K40" s="31">
        <f t="shared" si="16"/>
        <v>1.4235352493941393</v>
      </c>
      <c r="L40" s="31">
        <f t="shared" si="16"/>
        <v>1.4270423438283701</v>
      </c>
      <c r="M40" s="31">
        <f t="shared" si="7"/>
        <v>1.5416678306625895</v>
      </c>
      <c r="N40" s="31">
        <f t="shared" si="7"/>
        <v>1.6387138454912293</v>
      </c>
      <c r="O40" s="31">
        <f t="shared" si="8"/>
        <v>1.6789636624137845</v>
      </c>
      <c r="P40" s="31">
        <f t="shared" si="8"/>
        <v>1.8054110574957676</v>
      </c>
    </row>
    <row r="41" spans="1:16" ht="18" customHeight="1">
      <c r="A41" s="14" t="s">
        <v>55</v>
      </c>
      <c r="B41" s="31" t="e">
        <f t="shared" si="9"/>
        <v>#DIV/0!</v>
      </c>
      <c r="C41" s="31">
        <f t="shared" si="9"/>
        <v>5.060328969680048</v>
      </c>
      <c r="D41" s="31">
        <f aca="true" t="shared" si="17" ref="D41:L41">D12/D$22*100</f>
        <v>4.88551504133918</v>
      </c>
      <c r="E41" s="31">
        <f t="shared" si="17"/>
        <v>4.196482806147153</v>
      </c>
      <c r="F41" s="31">
        <f t="shared" si="17"/>
        <v>4.161381994694026</v>
      </c>
      <c r="G41" s="31">
        <f t="shared" si="17"/>
        <v>4.406499936524058</v>
      </c>
      <c r="H41" s="31">
        <f t="shared" si="17"/>
        <v>4.138720759038115</v>
      </c>
      <c r="I41" s="31">
        <f t="shared" si="17"/>
        <v>4.04563208040355</v>
      </c>
      <c r="J41" s="31">
        <f t="shared" si="17"/>
        <v>4.619441952988412</v>
      </c>
      <c r="K41" s="31">
        <f t="shared" si="17"/>
        <v>4.937876930138479</v>
      </c>
      <c r="L41" s="31">
        <f t="shared" si="17"/>
        <v>5.544702583168299</v>
      </c>
      <c r="M41" s="31">
        <f t="shared" si="7"/>
        <v>5.650430177077805</v>
      </c>
      <c r="N41" s="31">
        <f t="shared" si="7"/>
        <v>5.321937831128678</v>
      </c>
      <c r="O41" s="31">
        <f t="shared" si="8"/>
        <v>5.167454514636877</v>
      </c>
      <c r="P41" s="31">
        <f t="shared" si="8"/>
        <v>5.380828543332041</v>
      </c>
    </row>
    <row r="42" spans="1:16" ht="18" customHeight="1">
      <c r="A42" s="14" t="s">
        <v>56</v>
      </c>
      <c r="B42" s="31" t="e">
        <f t="shared" si="9"/>
        <v>#DIV/0!</v>
      </c>
      <c r="C42" s="31">
        <f t="shared" si="9"/>
        <v>0</v>
      </c>
      <c r="D42" s="31">
        <f aca="true" t="shared" si="18" ref="D42:L42">D13/D$22*100</f>
        <v>0.25797428236157904</v>
      </c>
      <c r="E42" s="31">
        <f t="shared" si="18"/>
        <v>0.22803696006975718</v>
      </c>
      <c r="F42" s="31">
        <f t="shared" si="18"/>
        <v>0.21468048994094094</v>
      </c>
      <c r="G42" s="31">
        <f t="shared" si="18"/>
        <v>0.1963401585084967</v>
      </c>
      <c r="H42" s="31">
        <f t="shared" si="18"/>
        <v>0.18663185066982727</v>
      </c>
      <c r="I42" s="31">
        <f t="shared" si="18"/>
        <v>0.19898346001308312</v>
      </c>
      <c r="J42" s="31">
        <f t="shared" si="18"/>
        <v>0.19045099766613618</v>
      </c>
      <c r="K42" s="31">
        <f t="shared" si="18"/>
        <v>0.17826650561855317</v>
      </c>
      <c r="L42" s="31">
        <f t="shared" si="18"/>
        <v>0.18294353983856707</v>
      </c>
      <c r="M42" s="31">
        <f t="shared" si="7"/>
        <v>0.20540051129863982</v>
      </c>
      <c r="N42" s="31">
        <f t="shared" si="7"/>
        <v>0.20967362697651729</v>
      </c>
      <c r="O42" s="31">
        <f t="shared" si="8"/>
        <v>0.170330171800596</v>
      </c>
      <c r="P42" s="31">
        <f t="shared" si="8"/>
        <v>0.1737602191486537</v>
      </c>
    </row>
    <row r="43" spans="1:16" ht="18" customHeight="1">
      <c r="A43" s="14" t="s">
        <v>57</v>
      </c>
      <c r="B43" s="31" t="e">
        <f t="shared" si="9"/>
        <v>#DIV/0!</v>
      </c>
      <c r="C43" s="31">
        <f t="shared" si="9"/>
        <v>1.7974951826367633</v>
      </c>
      <c r="D43" s="31">
        <f aca="true" t="shared" si="19" ref="D43:L43">D14/D$22*100</f>
        <v>2.693980357128472</v>
      </c>
      <c r="E43" s="31">
        <f t="shared" si="19"/>
        <v>3.485851327938579</v>
      </c>
      <c r="F43" s="31">
        <f t="shared" si="19"/>
        <v>2.9951739043488144</v>
      </c>
      <c r="G43" s="31">
        <f t="shared" si="19"/>
        <v>2.7271078546944993</v>
      </c>
      <c r="H43" s="31">
        <f t="shared" si="19"/>
        <v>3.099316471992705</v>
      </c>
      <c r="I43" s="31">
        <f t="shared" si="19"/>
        <v>2.198397731533815</v>
      </c>
      <c r="J43" s="31">
        <f t="shared" si="19"/>
        <v>1.5307195697954221</v>
      </c>
      <c r="K43" s="31">
        <f t="shared" si="19"/>
        <v>1.7164818613830533</v>
      </c>
      <c r="L43" s="31">
        <f t="shared" si="19"/>
        <v>1.035370118532384</v>
      </c>
      <c r="M43" s="31">
        <f t="shared" si="7"/>
        <v>0.48680100254073444</v>
      </c>
      <c r="N43" s="31">
        <f t="shared" si="7"/>
        <v>0.3759841841992885</v>
      </c>
      <c r="O43" s="31">
        <f t="shared" si="8"/>
        <v>0.3098031659753983</v>
      </c>
      <c r="P43" s="31">
        <f t="shared" si="8"/>
        <v>0.11937810868771091</v>
      </c>
    </row>
    <row r="44" spans="1:16" ht="18" customHeight="1">
      <c r="A44" s="14" t="s">
        <v>58</v>
      </c>
      <c r="B44" s="31" t="e">
        <f t="shared" si="9"/>
        <v>#DIV/0!</v>
      </c>
      <c r="C44" s="31">
        <f t="shared" si="9"/>
        <v>0</v>
      </c>
      <c r="D44" s="31">
        <f aca="true" t="shared" si="20" ref="D44:L44">D15/D$22*100</f>
        <v>0</v>
      </c>
      <c r="E44" s="31">
        <f t="shared" si="20"/>
        <v>0</v>
      </c>
      <c r="F44" s="31">
        <f t="shared" si="20"/>
        <v>0</v>
      </c>
      <c r="G44" s="31">
        <f t="shared" si="20"/>
        <v>0</v>
      </c>
      <c r="H44" s="31">
        <f t="shared" si="20"/>
        <v>0</v>
      </c>
      <c r="I44" s="31">
        <f t="shared" si="20"/>
        <v>0</v>
      </c>
      <c r="J44" s="31">
        <f t="shared" si="20"/>
        <v>0</v>
      </c>
      <c r="K44" s="31">
        <f t="shared" si="20"/>
        <v>0</v>
      </c>
      <c r="L44" s="31">
        <f t="shared" si="20"/>
        <v>0</v>
      </c>
      <c r="M44" s="31">
        <f t="shared" si="7"/>
        <v>0</v>
      </c>
      <c r="N44" s="31">
        <f t="shared" si="7"/>
        <v>0</v>
      </c>
      <c r="O44" s="31">
        <f t="shared" si="8"/>
        <v>0</v>
      </c>
      <c r="P44" s="31">
        <f t="shared" si="8"/>
        <v>0</v>
      </c>
    </row>
    <row r="45" spans="1:16" ht="18" customHeight="1">
      <c r="A45" s="14" t="s">
        <v>59</v>
      </c>
      <c r="B45" s="31" t="e">
        <f t="shared" si="9"/>
        <v>#DIV/0!</v>
      </c>
      <c r="C45" s="31">
        <f t="shared" si="9"/>
        <v>0</v>
      </c>
      <c r="D45" s="31">
        <f aca="true" t="shared" si="21" ref="D45:L45">D16/D$22*100</f>
        <v>0</v>
      </c>
      <c r="E45" s="31">
        <f t="shared" si="21"/>
        <v>0</v>
      </c>
      <c r="F45" s="31">
        <f t="shared" si="21"/>
        <v>0</v>
      </c>
      <c r="G45" s="31">
        <f t="shared" si="21"/>
        <v>0</v>
      </c>
      <c r="H45" s="31">
        <f t="shared" si="21"/>
        <v>0</v>
      </c>
      <c r="I45" s="31">
        <f t="shared" si="21"/>
        <v>0</v>
      </c>
      <c r="J45" s="31">
        <f t="shared" si="21"/>
        <v>0</v>
      </c>
      <c r="K45" s="31">
        <f t="shared" si="21"/>
        <v>0</v>
      </c>
      <c r="L45" s="31">
        <f t="shared" si="21"/>
        <v>0</v>
      </c>
      <c r="M45" s="31">
        <f t="shared" si="7"/>
        <v>0</v>
      </c>
      <c r="N45" s="31">
        <f t="shared" si="7"/>
        <v>0</v>
      </c>
      <c r="O45" s="31">
        <f t="shared" si="8"/>
        <v>0</v>
      </c>
      <c r="P45" s="31">
        <f t="shared" si="8"/>
        <v>0</v>
      </c>
    </row>
    <row r="46" spans="1:16" ht="18" customHeight="1">
      <c r="A46" s="14" t="s">
        <v>60</v>
      </c>
      <c r="B46" s="31" t="e">
        <f t="shared" si="9"/>
        <v>#DIV/0!</v>
      </c>
      <c r="C46" s="31">
        <f t="shared" si="9"/>
        <v>0</v>
      </c>
      <c r="D46" s="31">
        <f aca="true" t="shared" si="22" ref="D46:L46">D17/D$22*100</f>
        <v>4.4725643871202365</v>
      </c>
      <c r="E46" s="31">
        <f t="shared" si="22"/>
        <v>4.258632086307134</v>
      </c>
      <c r="F46" s="31">
        <f t="shared" si="22"/>
        <v>4.612258235741839</v>
      </c>
      <c r="G46" s="31">
        <f t="shared" si="22"/>
        <v>5.070023032699178</v>
      </c>
      <c r="H46" s="31">
        <f t="shared" si="22"/>
        <v>5.0860094358484735</v>
      </c>
      <c r="I46" s="31">
        <f t="shared" si="22"/>
        <v>5.413882859778244</v>
      </c>
      <c r="J46" s="31">
        <f t="shared" si="22"/>
        <v>5.178067196535394</v>
      </c>
      <c r="K46" s="31">
        <f t="shared" si="22"/>
        <v>5.627466517128674</v>
      </c>
      <c r="L46" s="31">
        <f t="shared" si="22"/>
        <v>5.773218265397404</v>
      </c>
      <c r="M46" s="31">
        <f t="shared" si="7"/>
        <v>5.815538521818297</v>
      </c>
      <c r="N46" s="31">
        <f t="shared" si="7"/>
        <v>6.047097274645716</v>
      </c>
      <c r="O46" s="31">
        <f t="shared" si="8"/>
        <v>6.118920375443481</v>
      </c>
      <c r="P46" s="31">
        <f t="shared" si="8"/>
        <v>6.182533366237636</v>
      </c>
    </row>
    <row r="47" spans="1:16" ht="18" customHeight="1">
      <c r="A47" s="14" t="s">
        <v>61</v>
      </c>
      <c r="B47" s="31" t="e">
        <f t="shared" si="9"/>
        <v>#DIV/0!</v>
      </c>
      <c r="C47" s="31">
        <f t="shared" si="9"/>
        <v>0</v>
      </c>
      <c r="D47" s="31">
        <f aca="true" t="shared" si="23" ref="D47:L47">D18/D$22*100</f>
        <v>0</v>
      </c>
      <c r="E47" s="31">
        <f t="shared" si="23"/>
        <v>0</v>
      </c>
      <c r="F47" s="31">
        <f t="shared" si="23"/>
        <v>0</v>
      </c>
      <c r="G47" s="31">
        <f t="shared" si="23"/>
        <v>0</v>
      </c>
      <c r="H47" s="31">
        <f t="shared" si="23"/>
        <v>0</v>
      </c>
      <c r="I47" s="31">
        <f t="shared" si="23"/>
        <v>0</v>
      </c>
      <c r="J47" s="31">
        <f t="shared" si="23"/>
        <v>0</v>
      </c>
      <c r="K47" s="31">
        <f t="shared" si="23"/>
        <v>0</v>
      </c>
      <c r="L47" s="31">
        <f t="shared" si="23"/>
        <v>0</v>
      </c>
      <c r="M47" s="31">
        <f t="shared" si="7"/>
        <v>0</v>
      </c>
      <c r="N47" s="31">
        <f t="shared" si="7"/>
        <v>0</v>
      </c>
      <c r="O47" s="31">
        <f t="shared" si="8"/>
        <v>0</v>
      </c>
      <c r="P47" s="31">
        <f t="shared" si="8"/>
        <v>0</v>
      </c>
    </row>
    <row r="48" spans="1:16" ht="18" customHeight="1">
      <c r="A48" s="14" t="s">
        <v>62</v>
      </c>
      <c r="B48" s="31" t="e">
        <f t="shared" si="9"/>
        <v>#DIV/0!</v>
      </c>
      <c r="C48" s="31">
        <f t="shared" si="9"/>
        <v>0</v>
      </c>
      <c r="D48" s="31">
        <f aca="true" t="shared" si="24" ref="D48:L48">D19/D$22*100</f>
        <v>0</v>
      </c>
      <c r="E48" s="31">
        <f t="shared" si="24"/>
        <v>0</v>
      </c>
      <c r="F48" s="31">
        <f t="shared" si="24"/>
        <v>0</v>
      </c>
      <c r="G48" s="31">
        <f t="shared" si="24"/>
        <v>0</v>
      </c>
      <c r="H48" s="31">
        <f t="shared" si="24"/>
        <v>0</v>
      </c>
      <c r="I48" s="31">
        <f t="shared" si="24"/>
        <v>0</v>
      </c>
      <c r="J48" s="31">
        <f t="shared" si="24"/>
        <v>0</v>
      </c>
      <c r="K48" s="31">
        <f t="shared" si="24"/>
        <v>0</v>
      </c>
      <c r="L48" s="31">
        <f t="shared" si="24"/>
        <v>0</v>
      </c>
      <c r="M48" s="31">
        <f t="shared" si="7"/>
        <v>0</v>
      </c>
      <c r="N48" s="31">
        <f t="shared" si="7"/>
        <v>0</v>
      </c>
      <c r="O48" s="31">
        <f t="shared" si="8"/>
        <v>0</v>
      </c>
      <c r="P48" s="31">
        <f t="shared" si="8"/>
        <v>0</v>
      </c>
    </row>
    <row r="49" spans="1:16" ht="18" customHeight="1">
      <c r="A49" s="14" t="s">
        <v>63</v>
      </c>
      <c r="B49" s="31" t="e">
        <f t="shared" si="9"/>
        <v>#DIV/0!</v>
      </c>
      <c r="C49" s="31">
        <f t="shared" si="9"/>
        <v>0</v>
      </c>
      <c r="D49" s="31">
        <f aca="true" t="shared" si="25" ref="D49:L49">D20/D$22*100</f>
        <v>4.4725643871202365</v>
      </c>
      <c r="E49" s="31">
        <f t="shared" si="25"/>
        <v>4.258632086307134</v>
      </c>
      <c r="F49" s="31">
        <f t="shared" si="25"/>
        <v>4.612258235741839</v>
      </c>
      <c r="G49" s="31">
        <f t="shared" si="25"/>
        <v>5.070023032699178</v>
      </c>
      <c r="H49" s="31">
        <f t="shared" si="25"/>
        <v>5.0860094358484735</v>
      </c>
      <c r="I49" s="31">
        <f t="shared" si="25"/>
        <v>5.413882859778244</v>
      </c>
      <c r="J49" s="31">
        <f t="shared" si="25"/>
        <v>5.178067196535394</v>
      </c>
      <c r="K49" s="31">
        <f t="shared" si="25"/>
        <v>5.627466517128674</v>
      </c>
      <c r="L49" s="31">
        <f t="shared" si="25"/>
        <v>5.773218265397404</v>
      </c>
      <c r="M49" s="31">
        <f t="shared" si="7"/>
        <v>5.815538521818297</v>
      </c>
      <c r="N49" s="31">
        <f t="shared" si="7"/>
        <v>6.047097274645716</v>
      </c>
      <c r="O49" s="31">
        <f t="shared" si="8"/>
        <v>6.118920375443481</v>
      </c>
      <c r="P49" s="31">
        <f t="shared" si="8"/>
        <v>6.182533366237636</v>
      </c>
    </row>
    <row r="50" spans="1:16" ht="18" customHeight="1">
      <c r="A50" s="14" t="s">
        <v>64</v>
      </c>
      <c r="B50" s="31" t="e">
        <f t="shared" si="9"/>
        <v>#DIV/0!</v>
      </c>
      <c r="C50" s="31">
        <f t="shared" si="9"/>
        <v>0</v>
      </c>
      <c r="D50" s="31">
        <f aca="true" t="shared" si="26" ref="D50:L50">D21/D$22*100</f>
        <v>0</v>
      </c>
      <c r="E50" s="31">
        <f t="shared" si="26"/>
        <v>0</v>
      </c>
      <c r="F50" s="31">
        <f t="shared" si="26"/>
        <v>0</v>
      </c>
      <c r="G50" s="31">
        <f t="shared" si="26"/>
        <v>0</v>
      </c>
      <c r="H50" s="31">
        <f t="shared" si="26"/>
        <v>0</v>
      </c>
      <c r="I50" s="31">
        <f t="shared" si="26"/>
        <v>0</v>
      </c>
      <c r="J50" s="31">
        <f t="shared" si="26"/>
        <v>0</v>
      </c>
      <c r="K50" s="31">
        <f t="shared" si="26"/>
        <v>0</v>
      </c>
      <c r="L50" s="31">
        <f t="shared" si="26"/>
        <v>0</v>
      </c>
      <c r="M50" s="31">
        <f t="shared" si="7"/>
        <v>0</v>
      </c>
      <c r="N50" s="31">
        <f t="shared" si="7"/>
        <v>0</v>
      </c>
      <c r="O50" s="31">
        <f t="shared" si="8"/>
        <v>0</v>
      </c>
      <c r="P50" s="31">
        <f t="shared" si="8"/>
        <v>0</v>
      </c>
    </row>
    <row r="51" spans="1:16" ht="18" customHeight="1">
      <c r="A51" s="14" t="s">
        <v>65</v>
      </c>
      <c r="B51" s="32" t="e">
        <f>+B33+B38+B40+B41+B42+B43+B44+B45+B46</f>
        <v>#DIV/0!</v>
      </c>
      <c r="C51" s="32">
        <f>+C33+C38+C40+C41+C42+C43+C44+C45+C46</f>
        <v>100</v>
      </c>
      <c r="D51" s="32">
        <f aca="true" t="shared" si="27" ref="D51:L51">+D33+D38+D40+D41+D42+D43+D44+D45+D46</f>
        <v>100</v>
      </c>
      <c r="E51" s="32">
        <f t="shared" si="27"/>
        <v>100.00000000000001</v>
      </c>
      <c r="F51" s="32">
        <f t="shared" si="27"/>
        <v>100</v>
      </c>
      <c r="G51" s="32">
        <f t="shared" si="27"/>
        <v>100</v>
      </c>
      <c r="H51" s="32">
        <f t="shared" si="27"/>
        <v>100</v>
      </c>
      <c r="I51" s="32">
        <f t="shared" si="27"/>
        <v>100</v>
      </c>
      <c r="J51" s="32">
        <f t="shared" si="27"/>
        <v>100</v>
      </c>
      <c r="K51" s="32">
        <f t="shared" si="27"/>
        <v>99.99999999999997</v>
      </c>
      <c r="L51" s="32">
        <f t="shared" si="27"/>
        <v>100</v>
      </c>
      <c r="M51" s="32">
        <f>+M33+M38+M40+M41+M42+M43+M44+M45+M46</f>
        <v>99.99999999999999</v>
      </c>
      <c r="N51" s="32">
        <f>+N33+N38+N40+N41+N42+N43+N44+N45+N46</f>
        <v>99.99999999999999</v>
      </c>
      <c r="O51" s="32">
        <f>+O33+O38+O40+O41+O42+O43+O44+O45+O46</f>
        <v>99.99999999999999</v>
      </c>
      <c r="P51" s="32">
        <f>+P33+P38+P40+P41+P42+P43+P44+P45+P46</f>
        <v>100</v>
      </c>
    </row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</sheetData>
  <sheetProtection/>
  <printOptions/>
  <pageMargins left="0.7874015748031497" right="0.7874015748031497" top="0.7874015748031497" bottom="0.7874015748031497" header="0" footer="0.31496062992125984"/>
  <pageSetup firstPageNumber="4" useFirstPageNumber="1" horizontalDpi="300" verticalDpi="300" orientation="landscape" paperSize="9" r:id="rId1"/>
  <headerFooter alignWithMargins="0">
    <oddFooter>&amp;C-&amp;P--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P54"/>
  <sheetViews>
    <sheetView view="pageBreakPreview" zoomScaleSheetLayoutView="100" zoomScalePageLayoutView="0" workbookViewId="0" topLeftCell="A1">
      <pane xSplit="1" ySplit="3" topLeftCell="J28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5.25390625" style="18" customWidth="1"/>
    <col min="2" max="2" width="8.625" style="22" customWidth="1"/>
    <col min="3" max="9" width="8.625" style="18" customWidth="1"/>
    <col min="10" max="11" width="8.625" style="20" customWidth="1"/>
    <col min="12" max="19" width="8.625" style="18" customWidth="1"/>
    <col min="20" max="16384" width="9.00390625" style="18" customWidth="1"/>
  </cols>
  <sheetData>
    <row r="1" spans="1:15" ht="18" customHeight="1">
      <c r="A1" s="33" t="s">
        <v>105</v>
      </c>
      <c r="L1" s="34" t="str">
        <f>'財政指標'!$M$1</f>
        <v>田沼町</v>
      </c>
      <c r="O1" s="34" t="str">
        <f>'財政指標'!$M$1</f>
        <v>田沼町</v>
      </c>
    </row>
    <row r="2" spans="13:16" ht="18" customHeight="1">
      <c r="M2" s="22" t="s">
        <v>178</v>
      </c>
      <c r="P2" s="22" t="s">
        <v>178</v>
      </c>
    </row>
    <row r="3" spans="1:16" ht="18" customHeight="1">
      <c r="A3" s="15"/>
      <c r="B3" s="21" t="s">
        <v>10</v>
      </c>
      <c r="C3" s="15" t="s">
        <v>9</v>
      </c>
      <c r="D3" s="15" t="s">
        <v>8</v>
      </c>
      <c r="E3" s="15" t="s">
        <v>7</v>
      </c>
      <c r="F3" s="15" t="s">
        <v>6</v>
      </c>
      <c r="G3" s="15" t="s">
        <v>5</v>
      </c>
      <c r="H3" s="15" t="s">
        <v>4</v>
      </c>
      <c r="I3" s="15" t="s">
        <v>3</v>
      </c>
      <c r="J3" s="17" t="s">
        <v>174</v>
      </c>
      <c r="K3" s="17" t="s">
        <v>175</v>
      </c>
      <c r="L3" s="15" t="s">
        <v>90</v>
      </c>
      <c r="M3" s="15" t="s">
        <v>183</v>
      </c>
      <c r="N3" s="15" t="s">
        <v>191</v>
      </c>
      <c r="O3" s="2" t="s">
        <v>195</v>
      </c>
      <c r="P3" s="2" t="s">
        <v>196</v>
      </c>
    </row>
    <row r="4" spans="1:16" ht="18" customHeight="1">
      <c r="A4" s="19" t="s">
        <v>67</v>
      </c>
      <c r="B4" s="19"/>
      <c r="C4" s="15"/>
      <c r="D4" s="15">
        <v>1894818</v>
      </c>
      <c r="E4" s="15">
        <v>2008079</v>
      </c>
      <c r="F4" s="15">
        <v>2072015</v>
      </c>
      <c r="G4" s="15">
        <v>2105253</v>
      </c>
      <c r="H4" s="15">
        <v>2199727</v>
      </c>
      <c r="I4" s="15">
        <v>2290734</v>
      </c>
      <c r="J4" s="17">
        <v>2298567</v>
      </c>
      <c r="K4" s="16">
        <v>2269548</v>
      </c>
      <c r="L4" s="19">
        <v>2251423</v>
      </c>
      <c r="M4" s="19">
        <v>2184543</v>
      </c>
      <c r="N4" s="19">
        <v>2161384</v>
      </c>
      <c r="O4" s="19">
        <v>2175814</v>
      </c>
      <c r="P4" s="19">
        <v>2095952</v>
      </c>
    </row>
    <row r="5" spans="1:16" ht="18" customHeight="1">
      <c r="A5" s="19" t="s">
        <v>68</v>
      </c>
      <c r="B5" s="19"/>
      <c r="C5" s="15"/>
      <c r="D5" s="15">
        <v>2334673</v>
      </c>
      <c r="E5" s="15">
        <v>1435349</v>
      </c>
      <c r="F5" s="15">
        <v>1445843</v>
      </c>
      <c r="G5" s="15">
        <v>1505814</v>
      </c>
      <c r="H5" s="15">
        <v>1586588</v>
      </c>
      <c r="I5" s="15">
        <v>1614321</v>
      </c>
      <c r="J5" s="17">
        <v>1596573</v>
      </c>
      <c r="K5" s="16">
        <v>1606059</v>
      </c>
      <c r="L5" s="19">
        <v>1580793</v>
      </c>
      <c r="M5" s="19">
        <v>1500500</v>
      </c>
      <c r="N5" s="19">
        <v>1488581</v>
      </c>
      <c r="O5" s="19">
        <v>1487636</v>
      </c>
      <c r="P5" s="19">
        <v>1407729</v>
      </c>
    </row>
    <row r="6" spans="1:16" ht="18" customHeight="1">
      <c r="A6" s="19" t="s">
        <v>69</v>
      </c>
      <c r="B6" s="19"/>
      <c r="C6" s="15"/>
      <c r="D6" s="15">
        <v>96709</v>
      </c>
      <c r="E6" s="15">
        <v>124595</v>
      </c>
      <c r="F6" s="15">
        <v>265977</v>
      </c>
      <c r="G6" s="15">
        <v>275062</v>
      </c>
      <c r="H6" s="15">
        <v>273247</v>
      </c>
      <c r="I6" s="15">
        <v>298769</v>
      </c>
      <c r="J6" s="17">
        <v>338998</v>
      </c>
      <c r="K6" s="20">
        <v>367734</v>
      </c>
      <c r="L6" s="19">
        <v>418883</v>
      </c>
      <c r="M6" s="19">
        <v>314305</v>
      </c>
      <c r="N6" s="19">
        <v>346211</v>
      </c>
      <c r="O6" s="19">
        <v>350937</v>
      </c>
      <c r="P6" s="19">
        <v>521350</v>
      </c>
    </row>
    <row r="7" spans="1:16" ht="18" customHeight="1">
      <c r="A7" s="19" t="s">
        <v>70</v>
      </c>
      <c r="B7" s="19"/>
      <c r="C7" s="15"/>
      <c r="D7" s="15">
        <v>759331</v>
      </c>
      <c r="E7" s="15">
        <v>797627</v>
      </c>
      <c r="F7" s="15">
        <v>824993</v>
      </c>
      <c r="G7" s="15">
        <v>804588</v>
      </c>
      <c r="H7" s="15">
        <v>847788</v>
      </c>
      <c r="I7" s="15">
        <v>907732</v>
      </c>
      <c r="J7" s="17">
        <v>977226</v>
      </c>
      <c r="K7" s="16">
        <v>1045785</v>
      </c>
      <c r="L7" s="19">
        <v>1095538</v>
      </c>
      <c r="M7" s="19">
        <v>1093630</v>
      </c>
      <c r="N7" s="19">
        <v>1063194</v>
      </c>
      <c r="O7" s="19">
        <v>1062928</v>
      </c>
      <c r="P7" s="19">
        <v>1039369</v>
      </c>
    </row>
    <row r="8" spans="1:16" ht="18" customHeight="1">
      <c r="A8" s="19" t="s">
        <v>71</v>
      </c>
      <c r="B8" s="19"/>
      <c r="C8" s="15"/>
      <c r="D8" s="15">
        <v>758787</v>
      </c>
      <c r="E8" s="15">
        <v>797316</v>
      </c>
      <c r="F8" s="15">
        <v>824805</v>
      </c>
      <c r="G8" s="15">
        <v>804086</v>
      </c>
      <c r="H8" s="15">
        <v>847626</v>
      </c>
      <c r="I8" s="15">
        <v>907326</v>
      </c>
      <c r="J8" s="17">
        <v>977014</v>
      </c>
      <c r="K8" s="16">
        <v>1045466</v>
      </c>
      <c r="L8" s="19">
        <v>1095438</v>
      </c>
      <c r="M8" s="19">
        <v>1093628</v>
      </c>
      <c r="N8" s="19">
        <v>1063194</v>
      </c>
      <c r="O8" s="19">
        <v>1062928</v>
      </c>
      <c r="P8" s="19">
        <v>1039369</v>
      </c>
    </row>
    <row r="9" spans="1:16" ht="18" customHeight="1">
      <c r="A9" s="19" t="s">
        <v>72</v>
      </c>
      <c r="B9" s="19"/>
      <c r="C9" s="15"/>
      <c r="D9" s="15">
        <v>544</v>
      </c>
      <c r="E9" s="15">
        <v>311</v>
      </c>
      <c r="F9" s="15">
        <v>188</v>
      </c>
      <c r="G9" s="15">
        <v>502</v>
      </c>
      <c r="H9" s="15">
        <v>162</v>
      </c>
      <c r="I9" s="15">
        <v>406</v>
      </c>
      <c r="J9" s="17">
        <v>212</v>
      </c>
      <c r="K9" s="16">
        <v>319</v>
      </c>
      <c r="L9" s="19">
        <v>101</v>
      </c>
      <c r="M9" s="19">
        <v>2</v>
      </c>
      <c r="N9" s="19">
        <v>0</v>
      </c>
      <c r="O9" s="19">
        <v>0</v>
      </c>
      <c r="P9" s="19">
        <v>0</v>
      </c>
    </row>
    <row r="10" spans="1:16" ht="18" customHeight="1">
      <c r="A10" s="19" t="s">
        <v>73</v>
      </c>
      <c r="B10" s="19"/>
      <c r="C10" s="15"/>
      <c r="D10" s="15">
        <v>809881</v>
      </c>
      <c r="E10" s="15">
        <v>927875</v>
      </c>
      <c r="F10" s="15">
        <v>950441</v>
      </c>
      <c r="G10" s="15">
        <v>997740</v>
      </c>
      <c r="H10" s="15">
        <v>1111763</v>
      </c>
      <c r="I10" s="15">
        <v>1079802</v>
      </c>
      <c r="J10" s="17">
        <v>990369</v>
      </c>
      <c r="K10" s="16">
        <v>1061044</v>
      </c>
      <c r="L10" s="19">
        <v>1092895</v>
      </c>
      <c r="M10" s="19">
        <v>996527</v>
      </c>
      <c r="N10" s="19">
        <v>1050172</v>
      </c>
      <c r="O10" s="19">
        <v>1026278</v>
      </c>
      <c r="P10" s="19">
        <v>948816</v>
      </c>
    </row>
    <row r="11" spans="1:16" ht="18" customHeight="1">
      <c r="A11" s="19" t="s">
        <v>74</v>
      </c>
      <c r="B11" s="19"/>
      <c r="C11" s="15"/>
      <c r="D11" s="15">
        <v>79604</v>
      </c>
      <c r="E11" s="15">
        <v>34544</v>
      </c>
      <c r="F11" s="15">
        <v>30993</v>
      </c>
      <c r="G11" s="15">
        <v>29039</v>
      </c>
      <c r="H11" s="15">
        <v>25109</v>
      </c>
      <c r="I11" s="15">
        <v>24201</v>
      </c>
      <c r="J11" s="17">
        <v>25515</v>
      </c>
      <c r="K11" s="17">
        <v>22767</v>
      </c>
      <c r="L11" s="19">
        <v>22136</v>
      </c>
      <c r="M11" s="19">
        <v>20664</v>
      </c>
      <c r="N11" s="19">
        <v>17285</v>
      </c>
      <c r="O11" s="19">
        <v>15919</v>
      </c>
      <c r="P11" s="19">
        <v>8892</v>
      </c>
    </row>
    <row r="12" spans="1:16" ht="18" customHeight="1">
      <c r="A12" s="19" t="s">
        <v>75</v>
      </c>
      <c r="B12" s="19"/>
      <c r="C12" s="15"/>
      <c r="D12" s="15">
        <v>667866</v>
      </c>
      <c r="E12" s="15">
        <v>892606</v>
      </c>
      <c r="F12" s="15">
        <v>1329738</v>
      </c>
      <c r="G12" s="15">
        <v>1201293</v>
      </c>
      <c r="H12" s="15">
        <v>1140117</v>
      </c>
      <c r="I12" s="15">
        <v>1196848</v>
      </c>
      <c r="J12" s="17">
        <v>1216230</v>
      </c>
      <c r="K12" s="17">
        <v>1317522</v>
      </c>
      <c r="L12" s="19">
        <v>1501032</v>
      </c>
      <c r="M12" s="19">
        <v>1274790</v>
      </c>
      <c r="N12" s="19">
        <v>1243601</v>
      </c>
      <c r="O12" s="19">
        <v>1277474</v>
      </c>
      <c r="P12" s="19">
        <v>1644592</v>
      </c>
    </row>
    <row r="13" spans="1:16" ht="18" customHeight="1">
      <c r="A13" s="19" t="s">
        <v>76</v>
      </c>
      <c r="B13" s="19"/>
      <c r="C13" s="15"/>
      <c r="D13" s="15">
        <v>360566</v>
      </c>
      <c r="E13" s="15">
        <v>499377</v>
      </c>
      <c r="F13" s="15">
        <v>834416</v>
      </c>
      <c r="G13" s="15">
        <v>551485</v>
      </c>
      <c r="H13" s="15">
        <v>538870</v>
      </c>
      <c r="I13" s="15">
        <v>581119</v>
      </c>
      <c r="J13" s="17">
        <v>654159</v>
      </c>
      <c r="K13" s="17">
        <v>719009</v>
      </c>
      <c r="L13" s="19">
        <v>747350</v>
      </c>
      <c r="M13" s="19">
        <v>680071</v>
      </c>
      <c r="N13" s="19">
        <v>691439</v>
      </c>
      <c r="O13" s="19">
        <v>700613</v>
      </c>
      <c r="P13" s="19">
        <v>615015</v>
      </c>
    </row>
    <row r="14" spans="1:16" ht="18" customHeight="1">
      <c r="A14" s="19" t="s">
        <v>77</v>
      </c>
      <c r="B14" s="19"/>
      <c r="C14" s="15"/>
      <c r="D14" s="15">
        <v>240676</v>
      </c>
      <c r="E14" s="15">
        <v>289585</v>
      </c>
      <c r="F14" s="15">
        <v>207206</v>
      </c>
      <c r="G14" s="15">
        <v>293576</v>
      </c>
      <c r="H14" s="15">
        <v>314436</v>
      </c>
      <c r="I14" s="15">
        <v>377772</v>
      </c>
      <c r="J14" s="17">
        <v>419347</v>
      </c>
      <c r="K14" s="17">
        <v>492607</v>
      </c>
      <c r="L14" s="19">
        <v>393844</v>
      </c>
      <c r="M14" s="19">
        <v>582389</v>
      </c>
      <c r="N14" s="19">
        <v>568460</v>
      </c>
      <c r="O14" s="19">
        <v>539908</v>
      </c>
      <c r="P14" s="19">
        <v>742984</v>
      </c>
    </row>
    <row r="15" spans="1:16" ht="18" customHeight="1">
      <c r="A15" s="19" t="s">
        <v>78</v>
      </c>
      <c r="B15" s="19"/>
      <c r="C15" s="15"/>
      <c r="D15" s="15">
        <v>419927</v>
      </c>
      <c r="E15" s="15">
        <v>547724</v>
      </c>
      <c r="F15" s="15">
        <v>318412</v>
      </c>
      <c r="G15" s="15">
        <v>206581</v>
      </c>
      <c r="H15" s="15">
        <v>245007</v>
      </c>
      <c r="I15" s="15">
        <v>140950</v>
      </c>
      <c r="J15" s="17">
        <v>215345</v>
      </c>
      <c r="K15" s="16">
        <v>86644</v>
      </c>
      <c r="L15" s="19">
        <v>307008</v>
      </c>
      <c r="M15" s="19">
        <v>311456</v>
      </c>
      <c r="N15" s="19">
        <v>226094</v>
      </c>
      <c r="O15" s="19">
        <v>168314</v>
      </c>
      <c r="P15" s="19">
        <v>412233</v>
      </c>
    </row>
    <row r="16" spans="1:16" ht="18" customHeight="1">
      <c r="A16" s="19" t="s">
        <v>79</v>
      </c>
      <c r="B16" s="19"/>
      <c r="C16" s="15"/>
      <c r="D16" s="15">
        <v>66456</v>
      </c>
      <c r="E16" s="15">
        <v>154249</v>
      </c>
      <c r="F16" s="15">
        <v>133201</v>
      </c>
      <c r="G16" s="15">
        <v>191526</v>
      </c>
      <c r="H16" s="15">
        <v>239086</v>
      </c>
      <c r="I16" s="15">
        <v>169372</v>
      </c>
      <c r="J16" s="17">
        <v>181628</v>
      </c>
      <c r="K16" s="16">
        <v>202152</v>
      </c>
      <c r="L16" s="19">
        <v>171440</v>
      </c>
      <c r="M16" s="19">
        <v>191425</v>
      </c>
      <c r="N16" s="19">
        <v>179114</v>
      </c>
      <c r="O16" s="19">
        <v>171687</v>
      </c>
      <c r="P16" s="19">
        <v>210888</v>
      </c>
    </row>
    <row r="17" spans="1:16" ht="18" customHeight="1">
      <c r="A17" s="19" t="s">
        <v>87</v>
      </c>
      <c r="B17" s="19"/>
      <c r="C17" s="15"/>
      <c r="D17" s="15">
        <v>0</v>
      </c>
      <c r="E17" s="15">
        <v>0</v>
      </c>
      <c r="F17" s="15">
        <v>0</v>
      </c>
      <c r="G17" s="15">
        <v>0</v>
      </c>
      <c r="H17" s="15">
        <v>0</v>
      </c>
      <c r="I17" s="15">
        <v>0</v>
      </c>
      <c r="J17" s="17">
        <v>0</v>
      </c>
      <c r="K17" s="16">
        <v>0</v>
      </c>
      <c r="L17" s="19">
        <v>0</v>
      </c>
      <c r="M17" s="19">
        <v>0</v>
      </c>
      <c r="N17" s="19">
        <v>0</v>
      </c>
      <c r="O17" s="19">
        <v>0</v>
      </c>
      <c r="P17" s="19">
        <v>0</v>
      </c>
    </row>
    <row r="18" spans="1:16" ht="18" customHeight="1">
      <c r="A18" s="19" t="s">
        <v>185</v>
      </c>
      <c r="B18" s="19"/>
      <c r="C18" s="15"/>
      <c r="D18" s="15">
        <v>2110020</v>
      </c>
      <c r="E18" s="15">
        <v>2044099</v>
      </c>
      <c r="F18" s="15">
        <v>2219655</v>
      </c>
      <c r="G18" s="15">
        <v>2369562</v>
      </c>
      <c r="H18" s="15">
        <v>2250095</v>
      </c>
      <c r="I18" s="15">
        <v>2419871</v>
      </c>
      <c r="J18" s="17">
        <v>1907454</v>
      </c>
      <c r="K18" s="16">
        <v>1357972</v>
      </c>
      <c r="L18" s="19">
        <v>2040169</v>
      </c>
      <c r="M18" s="19">
        <v>1786009</v>
      </c>
      <c r="N18" s="19">
        <v>2009581</v>
      </c>
      <c r="O18" s="19">
        <v>1805641</v>
      </c>
      <c r="P18" s="19">
        <v>2474133</v>
      </c>
    </row>
    <row r="19" spans="1:16" ht="18" customHeight="1">
      <c r="A19" s="19" t="s">
        <v>81</v>
      </c>
      <c r="B19" s="19"/>
      <c r="C19" s="15"/>
      <c r="D19" s="15">
        <v>596336</v>
      </c>
      <c r="E19" s="15">
        <v>348017</v>
      </c>
      <c r="F19" s="15">
        <v>428649</v>
      </c>
      <c r="G19" s="15">
        <v>660046</v>
      </c>
      <c r="H19" s="15">
        <v>876978</v>
      </c>
      <c r="I19" s="15">
        <v>770569</v>
      </c>
      <c r="J19" s="17">
        <v>751041</v>
      </c>
      <c r="K19" s="16">
        <v>284240</v>
      </c>
      <c r="L19" s="19">
        <v>671540</v>
      </c>
      <c r="M19" s="19">
        <v>255501</v>
      </c>
      <c r="N19" s="19">
        <v>419387</v>
      </c>
      <c r="O19" s="19">
        <v>393853</v>
      </c>
      <c r="P19" s="19">
        <v>498844</v>
      </c>
    </row>
    <row r="20" spans="1:16" ht="18" customHeight="1">
      <c r="A20" s="19" t="s">
        <v>82</v>
      </c>
      <c r="B20" s="19"/>
      <c r="C20" s="15"/>
      <c r="D20" s="15">
        <v>1452944</v>
      </c>
      <c r="E20" s="15">
        <v>1652330</v>
      </c>
      <c r="F20" s="15">
        <v>1781656</v>
      </c>
      <c r="G20" s="15">
        <v>1709116</v>
      </c>
      <c r="H20" s="15">
        <v>1371171</v>
      </c>
      <c r="I20" s="15">
        <v>1630506</v>
      </c>
      <c r="J20" s="17">
        <v>1138344</v>
      </c>
      <c r="K20" s="16">
        <v>1062670</v>
      </c>
      <c r="L20" s="19">
        <v>1355860</v>
      </c>
      <c r="M20" s="19">
        <v>1465258</v>
      </c>
      <c r="N20" s="19">
        <v>1434880</v>
      </c>
      <c r="O20" s="19">
        <v>1265113</v>
      </c>
      <c r="P20" s="19">
        <v>1923173</v>
      </c>
    </row>
    <row r="21" spans="1:16" ht="18" customHeight="1">
      <c r="A21" s="19" t="s">
        <v>186</v>
      </c>
      <c r="B21" s="19"/>
      <c r="C21" s="15"/>
      <c r="D21" s="15">
        <v>124600</v>
      </c>
      <c r="E21" s="15">
        <v>122995</v>
      </c>
      <c r="F21" s="15">
        <v>99370</v>
      </c>
      <c r="G21" s="15">
        <v>79</v>
      </c>
      <c r="H21" s="15">
        <v>86075</v>
      </c>
      <c r="I21" s="15">
        <v>82980</v>
      </c>
      <c r="J21" s="17">
        <v>77448</v>
      </c>
      <c r="K21" s="16">
        <v>40633</v>
      </c>
      <c r="L21" s="19">
        <v>42107</v>
      </c>
      <c r="M21" s="19">
        <v>0</v>
      </c>
      <c r="N21" s="19">
        <v>60390</v>
      </c>
      <c r="O21" s="19">
        <v>41695</v>
      </c>
      <c r="P21" s="19">
        <v>0</v>
      </c>
    </row>
    <row r="22" spans="1:16" ht="18" customHeight="1">
      <c r="A22" s="19" t="s">
        <v>187</v>
      </c>
      <c r="B22" s="19"/>
      <c r="C22" s="15"/>
      <c r="D22" s="15">
        <v>0</v>
      </c>
      <c r="E22" s="15">
        <v>0</v>
      </c>
      <c r="F22" s="15">
        <v>0</v>
      </c>
      <c r="G22" s="15">
        <v>0</v>
      </c>
      <c r="H22" s="15">
        <v>0</v>
      </c>
      <c r="I22" s="15">
        <v>0</v>
      </c>
      <c r="J22" s="17">
        <v>0</v>
      </c>
      <c r="K22" s="16">
        <v>0</v>
      </c>
      <c r="L22" s="19">
        <v>0</v>
      </c>
      <c r="M22" s="19">
        <v>0</v>
      </c>
      <c r="N22" s="19">
        <v>0</v>
      </c>
      <c r="O22" s="19">
        <v>0</v>
      </c>
      <c r="P22" s="19">
        <v>0</v>
      </c>
    </row>
    <row r="23" spans="1:16" ht="18" customHeight="1">
      <c r="A23" s="19" t="s">
        <v>66</v>
      </c>
      <c r="B23" s="19">
        <f aca="true" t="shared" si="0" ref="B23:G23">SUM(B4:B22)-B5-B8-B9-B13-B19-B20</f>
        <v>0</v>
      </c>
      <c r="C23" s="15">
        <f t="shared" si="0"/>
        <v>0</v>
      </c>
      <c r="D23" s="15">
        <f t="shared" si="0"/>
        <v>7269888</v>
      </c>
      <c r="E23" s="15">
        <f t="shared" si="0"/>
        <v>7943978</v>
      </c>
      <c r="F23" s="15">
        <f t="shared" si="0"/>
        <v>8452001</v>
      </c>
      <c r="G23" s="15">
        <f t="shared" si="0"/>
        <v>8474299</v>
      </c>
      <c r="H23" s="15">
        <f aca="true" t="shared" si="1" ref="H23:N23">SUM(H4:H22)-H5-H8-H9-H13-H19-H20</f>
        <v>8732450</v>
      </c>
      <c r="I23" s="15">
        <f t="shared" si="1"/>
        <v>8989031</v>
      </c>
      <c r="J23" s="17">
        <f t="shared" si="1"/>
        <v>8648127</v>
      </c>
      <c r="K23" s="16">
        <f t="shared" si="1"/>
        <v>8264408</v>
      </c>
      <c r="L23" s="21">
        <f t="shared" si="1"/>
        <v>9336475</v>
      </c>
      <c r="M23" s="21">
        <f t="shared" si="1"/>
        <v>8755738</v>
      </c>
      <c r="N23" s="21">
        <f t="shared" si="1"/>
        <v>8925486</v>
      </c>
      <c r="O23" s="21">
        <f>SUM(O4:O22)-O5-O8-O9-O13-O19-O20</f>
        <v>8636595</v>
      </c>
      <c r="P23" s="21">
        <f>SUM(P4:P22)-P5-P8-P9-P13-P19-P20</f>
        <v>10099209</v>
      </c>
    </row>
    <row r="24" spans="1:16" ht="18" customHeight="1">
      <c r="A24" s="19" t="s">
        <v>85</v>
      </c>
      <c r="B24" s="19">
        <f aca="true" t="shared" si="2" ref="B24:G24">SUM(B4:B7)-B5</f>
        <v>0</v>
      </c>
      <c r="C24" s="15">
        <f t="shared" si="2"/>
        <v>0</v>
      </c>
      <c r="D24" s="15">
        <f t="shared" si="2"/>
        <v>2750858</v>
      </c>
      <c r="E24" s="15">
        <f t="shared" si="2"/>
        <v>2930301</v>
      </c>
      <c r="F24" s="15">
        <f t="shared" si="2"/>
        <v>3162985</v>
      </c>
      <c r="G24" s="15">
        <f t="shared" si="2"/>
        <v>3184903</v>
      </c>
      <c r="H24" s="15">
        <f aca="true" t="shared" si="3" ref="H24:M24">SUM(H4:H7)-H5</f>
        <v>3320762</v>
      </c>
      <c r="I24" s="15">
        <f t="shared" si="3"/>
        <v>3497235</v>
      </c>
      <c r="J24" s="17">
        <f t="shared" si="3"/>
        <v>3614791</v>
      </c>
      <c r="K24" s="16">
        <f t="shared" si="3"/>
        <v>3683067</v>
      </c>
      <c r="L24" s="21">
        <f t="shared" si="3"/>
        <v>3765844</v>
      </c>
      <c r="M24" s="21">
        <f t="shared" si="3"/>
        <v>3592478</v>
      </c>
      <c r="N24" s="21">
        <f>SUM(N4:N7)-N5</f>
        <v>3570789</v>
      </c>
      <c r="O24" s="21">
        <f>SUM(O4:O7)-O5</f>
        <v>3589679</v>
      </c>
      <c r="P24" s="21">
        <f>SUM(P4:P7)-P5</f>
        <v>3656671</v>
      </c>
    </row>
    <row r="25" spans="1:16" ht="18" customHeight="1">
      <c r="A25" s="19" t="s">
        <v>188</v>
      </c>
      <c r="B25" s="19">
        <f aca="true" t="shared" si="4" ref="B25:G25">+B18+B21+B22</f>
        <v>0</v>
      </c>
      <c r="C25" s="15">
        <f t="shared" si="4"/>
        <v>0</v>
      </c>
      <c r="D25" s="15">
        <f t="shared" si="4"/>
        <v>2234620</v>
      </c>
      <c r="E25" s="15">
        <f t="shared" si="4"/>
        <v>2167094</v>
      </c>
      <c r="F25" s="15">
        <f t="shared" si="4"/>
        <v>2319025</v>
      </c>
      <c r="G25" s="15">
        <f t="shared" si="4"/>
        <v>2369641</v>
      </c>
      <c r="H25" s="15">
        <f aca="true" t="shared" si="5" ref="H25:M25">+H18+H21+H22</f>
        <v>2336170</v>
      </c>
      <c r="I25" s="15">
        <f t="shared" si="5"/>
        <v>2502851</v>
      </c>
      <c r="J25" s="17">
        <f t="shared" si="5"/>
        <v>1984902</v>
      </c>
      <c r="K25" s="16">
        <f t="shared" si="5"/>
        <v>1398605</v>
      </c>
      <c r="L25" s="21">
        <f t="shared" si="5"/>
        <v>2082276</v>
      </c>
      <c r="M25" s="21">
        <f t="shared" si="5"/>
        <v>1786009</v>
      </c>
      <c r="N25" s="21">
        <f>+N18+N21+N22</f>
        <v>2069971</v>
      </c>
      <c r="O25" s="21">
        <f>+O18+O21+O22</f>
        <v>1847336</v>
      </c>
      <c r="P25" s="21">
        <f>+P18+P21+P22</f>
        <v>2474133</v>
      </c>
    </row>
    <row r="26" ht="18" customHeight="1"/>
    <row r="27" ht="18" customHeight="1"/>
    <row r="28" ht="18" customHeight="1"/>
    <row r="29" ht="18" customHeight="1"/>
    <row r="30" spans="1:16" ht="18" customHeight="1">
      <c r="A30" s="33" t="s">
        <v>106</v>
      </c>
      <c r="L30" s="34"/>
      <c r="M30" s="34" t="str">
        <f>'財政指標'!$M$1</f>
        <v>田沼町</v>
      </c>
      <c r="P30" s="34" t="str">
        <f>'財政指標'!$M$1</f>
        <v>田沼町</v>
      </c>
    </row>
    <row r="31" ht="18" customHeight="1"/>
    <row r="32" spans="1:16" ht="18" customHeight="1">
      <c r="A32" s="15"/>
      <c r="B32" s="21" t="s">
        <v>10</v>
      </c>
      <c r="C32" s="15" t="s">
        <v>9</v>
      </c>
      <c r="D32" s="15" t="s">
        <v>8</v>
      </c>
      <c r="E32" s="15" t="s">
        <v>7</v>
      </c>
      <c r="F32" s="15" t="s">
        <v>6</v>
      </c>
      <c r="G32" s="15" t="s">
        <v>5</v>
      </c>
      <c r="H32" s="15" t="s">
        <v>4</v>
      </c>
      <c r="I32" s="15" t="s">
        <v>3</v>
      </c>
      <c r="J32" s="17" t="s">
        <v>174</v>
      </c>
      <c r="K32" s="17" t="s">
        <v>175</v>
      </c>
      <c r="L32" s="15" t="s">
        <v>90</v>
      </c>
      <c r="M32" s="15" t="s">
        <v>183</v>
      </c>
      <c r="N32" s="15" t="s">
        <v>191</v>
      </c>
      <c r="O32" s="2" t="s">
        <v>195</v>
      </c>
      <c r="P32" s="2" t="s">
        <v>196</v>
      </c>
    </row>
    <row r="33" spans="1:16" ht="18" customHeight="1">
      <c r="A33" s="19" t="s">
        <v>67</v>
      </c>
      <c r="B33" s="35" t="e">
        <f>B4/B$23*100</f>
        <v>#DIV/0!</v>
      </c>
      <c r="C33" s="35" t="e">
        <f aca="true" t="shared" si="6" ref="C33:L33">C4/C$23*100</f>
        <v>#DIV/0!</v>
      </c>
      <c r="D33" s="35">
        <f t="shared" si="6"/>
        <v>26.06392285548278</v>
      </c>
      <c r="E33" s="35">
        <f t="shared" si="6"/>
        <v>25.278003035758662</v>
      </c>
      <c r="F33" s="35">
        <f t="shared" si="6"/>
        <v>24.515082286431344</v>
      </c>
      <c r="G33" s="35">
        <f t="shared" si="6"/>
        <v>24.842798206671727</v>
      </c>
      <c r="H33" s="35">
        <f t="shared" si="6"/>
        <v>25.190261610430063</v>
      </c>
      <c r="I33" s="35">
        <f t="shared" si="6"/>
        <v>25.48365891718473</v>
      </c>
      <c r="J33" s="35">
        <f t="shared" si="6"/>
        <v>26.578784053471928</v>
      </c>
      <c r="K33" s="35">
        <f t="shared" si="6"/>
        <v>27.46171292608013</v>
      </c>
      <c r="L33" s="35">
        <f t="shared" si="6"/>
        <v>24.11427224943033</v>
      </c>
      <c r="M33" s="35">
        <f aca="true" t="shared" si="7" ref="M33:N51">M4/M$23*100</f>
        <v>24.949844319233854</v>
      </c>
      <c r="N33" s="35">
        <f t="shared" si="7"/>
        <v>24.21586902942876</v>
      </c>
      <c r="O33" s="35">
        <f aca="true" t="shared" si="8" ref="O33:P51">O4/O$23*100</f>
        <v>25.192960883311073</v>
      </c>
      <c r="P33" s="35">
        <f t="shared" si="8"/>
        <v>20.753625358183992</v>
      </c>
    </row>
    <row r="34" spans="1:16" ht="18" customHeight="1">
      <c r="A34" s="19" t="s">
        <v>68</v>
      </c>
      <c r="B34" s="35" t="e">
        <f aca="true" t="shared" si="9" ref="B34:L51">B5/B$23*100</f>
        <v>#DIV/0!</v>
      </c>
      <c r="C34" s="35" t="e">
        <f t="shared" si="9"/>
        <v>#DIV/0!</v>
      </c>
      <c r="D34" s="35">
        <f t="shared" si="9"/>
        <v>32.114291169272484</v>
      </c>
      <c r="E34" s="35">
        <f t="shared" si="9"/>
        <v>18.068390924546872</v>
      </c>
      <c r="F34" s="35">
        <f t="shared" si="9"/>
        <v>17.1065171431002</v>
      </c>
      <c r="G34" s="35">
        <f t="shared" si="9"/>
        <v>17.76918657224627</v>
      </c>
      <c r="H34" s="35">
        <f t="shared" si="9"/>
        <v>18.168875859581217</v>
      </c>
      <c r="I34" s="35">
        <f t="shared" si="9"/>
        <v>17.95878777145167</v>
      </c>
      <c r="J34" s="35">
        <f t="shared" si="9"/>
        <v>18.461488828737135</v>
      </c>
      <c r="K34" s="35">
        <f t="shared" si="9"/>
        <v>19.433442782592532</v>
      </c>
      <c r="L34" s="35">
        <f t="shared" si="9"/>
        <v>16.93136863752112</v>
      </c>
      <c r="M34" s="35">
        <f t="shared" si="7"/>
        <v>17.137333255060852</v>
      </c>
      <c r="N34" s="35">
        <f t="shared" si="7"/>
        <v>16.6778705383662</v>
      </c>
      <c r="O34" s="35">
        <f t="shared" si="8"/>
        <v>17.22479750410897</v>
      </c>
      <c r="P34" s="35">
        <f t="shared" si="8"/>
        <v>13.939002549605616</v>
      </c>
    </row>
    <row r="35" spans="1:16" ht="18" customHeight="1">
      <c r="A35" s="19" t="s">
        <v>69</v>
      </c>
      <c r="B35" s="35" t="e">
        <f t="shared" si="9"/>
        <v>#DIV/0!</v>
      </c>
      <c r="C35" s="35" t="e">
        <f t="shared" si="9"/>
        <v>#DIV/0!</v>
      </c>
      <c r="D35" s="35">
        <f t="shared" si="9"/>
        <v>1.3302680866610324</v>
      </c>
      <c r="E35" s="35">
        <f t="shared" si="9"/>
        <v>1.5684207584663503</v>
      </c>
      <c r="F35" s="35">
        <f t="shared" si="9"/>
        <v>3.146911601169948</v>
      </c>
      <c r="G35" s="35">
        <f t="shared" si="9"/>
        <v>3.245837797321053</v>
      </c>
      <c r="H35" s="35">
        <f t="shared" si="9"/>
        <v>3.1290989355793624</v>
      </c>
      <c r="I35" s="35">
        <f t="shared" si="9"/>
        <v>3.3237064150741054</v>
      </c>
      <c r="J35" s="35">
        <f t="shared" si="9"/>
        <v>3.9199008062670684</v>
      </c>
      <c r="K35" s="35">
        <f t="shared" si="9"/>
        <v>4.449610909819554</v>
      </c>
      <c r="L35" s="35">
        <f t="shared" si="9"/>
        <v>4.486521947523022</v>
      </c>
      <c r="M35" s="35">
        <f t="shared" si="7"/>
        <v>3.5897031181152292</v>
      </c>
      <c r="N35" s="35">
        <f t="shared" si="7"/>
        <v>3.8789036249678728</v>
      </c>
      <c r="O35" s="35">
        <f t="shared" si="8"/>
        <v>4.063372197029038</v>
      </c>
      <c r="P35" s="35">
        <f t="shared" si="8"/>
        <v>5.162285481962003</v>
      </c>
    </row>
    <row r="36" spans="1:16" ht="18" customHeight="1">
      <c r="A36" s="19" t="s">
        <v>70</v>
      </c>
      <c r="B36" s="35" t="e">
        <f t="shared" si="9"/>
        <v>#DIV/0!</v>
      </c>
      <c r="C36" s="35" t="e">
        <f t="shared" si="9"/>
        <v>#DIV/0!</v>
      </c>
      <c r="D36" s="35">
        <f t="shared" si="9"/>
        <v>10.444878930734559</v>
      </c>
      <c r="E36" s="35">
        <f t="shared" si="9"/>
        <v>10.04064965940238</v>
      </c>
      <c r="F36" s="35">
        <f t="shared" si="9"/>
        <v>9.760919337326156</v>
      </c>
      <c r="G36" s="35">
        <f t="shared" si="9"/>
        <v>9.494449039383671</v>
      </c>
      <c r="H36" s="35">
        <f t="shared" si="9"/>
        <v>9.708478147598898</v>
      </c>
      <c r="I36" s="35">
        <f t="shared" si="9"/>
        <v>10.098218595530486</v>
      </c>
      <c r="J36" s="35">
        <f t="shared" si="9"/>
        <v>11.2998571829484</v>
      </c>
      <c r="K36" s="35">
        <f t="shared" si="9"/>
        <v>12.654082421874621</v>
      </c>
      <c r="L36" s="35">
        <f t="shared" si="9"/>
        <v>11.733957408979299</v>
      </c>
      <c r="M36" s="35">
        <f t="shared" si="7"/>
        <v>12.490437699255049</v>
      </c>
      <c r="N36" s="35">
        <f t="shared" si="7"/>
        <v>11.911889167715909</v>
      </c>
      <c r="O36" s="35">
        <f t="shared" si="8"/>
        <v>12.307257663465752</v>
      </c>
      <c r="P36" s="35">
        <f t="shared" si="8"/>
        <v>10.291588182797286</v>
      </c>
    </row>
    <row r="37" spans="1:16" ht="18" customHeight="1">
      <c r="A37" s="19" t="s">
        <v>71</v>
      </c>
      <c r="B37" s="35" t="e">
        <f t="shared" si="9"/>
        <v>#DIV/0!</v>
      </c>
      <c r="C37" s="35" t="e">
        <f t="shared" si="9"/>
        <v>#DIV/0!</v>
      </c>
      <c r="D37" s="35">
        <f t="shared" si="9"/>
        <v>10.437396009402072</v>
      </c>
      <c r="E37" s="35">
        <f t="shared" si="9"/>
        <v>10.036734744230158</v>
      </c>
      <c r="F37" s="35">
        <f t="shared" si="9"/>
        <v>9.75869501198592</v>
      </c>
      <c r="G37" s="35">
        <f t="shared" si="9"/>
        <v>9.488525245568985</v>
      </c>
      <c r="H37" s="35">
        <f t="shared" si="9"/>
        <v>9.706622998127672</v>
      </c>
      <c r="I37" s="35">
        <f t="shared" si="9"/>
        <v>10.093701979668332</v>
      </c>
      <c r="J37" s="35">
        <f t="shared" si="9"/>
        <v>11.297405785090806</v>
      </c>
      <c r="K37" s="35">
        <f t="shared" si="9"/>
        <v>12.650222496275596</v>
      </c>
      <c r="L37" s="35">
        <f t="shared" si="9"/>
        <v>11.732886340937023</v>
      </c>
      <c r="M37" s="35">
        <f t="shared" si="7"/>
        <v>12.49041485709143</v>
      </c>
      <c r="N37" s="35">
        <f t="shared" si="7"/>
        <v>11.911889167715909</v>
      </c>
      <c r="O37" s="35">
        <f t="shared" si="8"/>
        <v>12.307257663465752</v>
      </c>
      <c r="P37" s="35">
        <f t="shared" si="8"/>
        <v>10.291588182797286</v>
      </c>
    </row>
    <row r="38" spans="1:16" ht="18" customHeight="1">
      <c r="A38" s="19" t="s">
        <v>72</v>
      </c>
      <c r="B38" s="35" t="e">
        <f t="shared" si="9"/>
        <v>#DIV/0!</v>
      </c>
      <c r="C38" s="35" t="e">
        <f t="shared" si="9"/>
        <v>#DIV/0!</v>
      </c>
      <c r="D38" s="35">
        <f t="shared" si="9"/>
        <v>0.007482921332488204</v>
      </c>
      <c r="E38" s="35">
        <f t="shared" si="9"/>
        <v>0.0039149151722222796</v>
      </c>
      <c r="F38" s="35">
        <f t="shared" si="9"/>
        <v>0.0022243253402359983</v>
      </c>
      <c r="G38" s="35">
        <f t="shared" si="9"/>
        <v>0.005923793814686029</v>
      </c>
      <c r="H38" s="35">
        <f t="shared" si="9"/>
        <v>0.0018551494712251428</v>
      </c>
      <c r="I38" s="35">
        <f t="shared" si="9"/>
        <v>0.0045166158621546635</v>
      </c>
      <c r="J38" s="35">
        <f t="shared" si="9"/>
        <v>0.0024513978575939044</v>
      </c>
      <c r="K38" s="35">
        <f t="shared" si="9"/>
        <v>0.003859925599026573</v>
      </c>
      <c r="L38" s="35">
        <f t="shared" si="9"/>
        <v>0.0010817787226978061</v>
      </c>
      <c r="M38" s="35">
        <f t="shared" si="7"/>
        <v>2.2842163618874847E-05</v>
      </c>
      <c r="N38" s="35">
        <f t="shared" si="7"/>
        <v>0</v>
      </c>
      <c r="O38" s="35">
        <f t="shared" si="8"/>
        <v>0</v>
      </c>
      <c r="P38" s="35">
        <f t="shared" si="8"/>
        <v>0</v>
      </c>
    </row>
    <row r="39" spans="1:16" ht="18" customHeight="1">
      <c r="A39" s="19" t="s">
        <v>73</v>
      </c>
      <c r="B39" s="35" t="e">
        <f t="shared" si="9"/>
        <v>#DIV/0!</v>
      </c>
      <c r="C39" s="35" t="e">
        <f t="shared" si="9"/>
        <v>#DIV/0!</v>
      </c>
      <c r="D39" s="35">
        <f t="shared" si="9"/>
        <v>11.14021288911191</v>
      </c>
      <c r="E39" s="35">
        <f t="shared" si="9"/>
        <v>11.680231239311086</v>
      </c>
      <c r="F39" s="35">
        <f t="shared" si="9"/>
        <v>11.245159578187462</v>
      </c>
      <c r="G39" s="35">
        <f t="shared" si="9"/>
        <v>11.773717212479758</v>
      </c>
      <c r="H39" s="35">
        <f t="shared" si="9"/>
        <v>12.731398404800487</v>
      </c>
      <c r="I39" s="35">
        <f t="shared" si="9"/>
        <v>12.012440495532834</v>
      </c>
      <c r="J39" s="35">
        <f t="shared" si="9"/>
        <v>11.451832286921782</v>
      </c>
      <c r="K39" s="35">
        <f t="shared" si="9"/>
        <v>12.838717546374767</v>
      </c>
      <c r="L39" s="35">
        <f t="shared" si="9"/>
        <v>11.705649080621969</v>
      </c>
      <c r="M39" s="35">
        <f t="shared" si="7"/>
        <v>11.381416392313247</v>
      </c>
      <c r="N39" s="35">
        <f t="shared" si="7"/>
        <v>11.765992350444558</v>
      </c>
      <c r="O39" s="35">
        <f t="shared" si="8"/>
        <v>11.882900610715218</v>
      </c>
      <c r="P39" s="35">
        <f t="shared" si="8"/>
        <v>9.394953604782314</v>
      </c>
    </row>
    <row r="40" spans="1:16" ht="18" customHeight="1">
      <c r="A40" s="19" t="s">
        <v>74</v>
      </c>
      <c r="B40" s="35" t="e">
        <f t="shared" si="9"/>
        <v>#DIV/0!</v>
      </c>
      <c r="C40" s="35" t="e">
        <f t="shared" si="9"/>
        <v>#DIV/0!</v>
      </c>
      <c r="D40" s="35">
        <f t="shared" si="9"/>
        <v>1.094982481160645</v>
      </c>
      <c r="E40" s="35">
        <f t="shared" si="9"/>
        <v>0.43484511160529393</v>
      </c>
      <c r="F40" s="35">
        <f t="shared" si="9"/>
        <v>0.36669423015922503</v>
      </c>
      <c r="G40" s="35">
        <f t="shared" si="9"/>
        <v>0.3426714115232422</v>
      </c>
      <c r="H40" s="35">
        <f t="shared" si="9"/>
        <v>0.28753671649995133</v>
      </c>
      <c r="I40" s="35">
        <f t="shared" si="9"/>
        <v>0.26922812926109607</v>
      </c>
      <c r="J40" s="35">
        <f t="shared" si="9"/>
        <v>0.29503498271937956</v>
      </c>
      <c r="K40" s="35">
        <f t="shared" si="9"/>
        <v>0.27548252700011905</v>
      </c>
      <c r="L40" s="35">
        <f t="shared" si="9"/>
        <v>0.2370916218380063</v>
      </c>
      <c r="M40" s="35">
        <f t="shared" si="7"/>
        <v>0.2360052345102149</v>
      </c>
      <c r="N40" s="35">
        <f t="shared" si="7"/>
        <v>0.19365892232647053</v>
      </c>
      <c r="O40" s="35">
        <f t="shared" si="8"/>
        <v>0.1843203253133903</v>
      </c>
      <c r="P40" s="35">
        <f t="shared" si="8"/>
        <v>0.08804649948327636</v>
      </c>
    </row>
    <row r="41" spans="1:16" ht="18" customHeight="1">
      <c r="A41" s="19" t="s">
        <v>75</v>
      </c>
      <c r="B41" s="35" t="e">
        <f t="shared" si="9"/>
        <v>#DIV/0!</v>
      </c>
      <c r="C41" s="35" t="e">
        <f t="shared" si="9"/>
        <v>#DIV/0!</v>
      </c>
      <c r="D41" s="35">
        <f t="shared" si="9"/>
        <v>9.186744004859497</v>
      </c>
      <c r="E41" s="35">
        <f t="shared" si="9"/>
        <v>11.236259717738392</v>
      </c>
      <c r="F41" s="35">
        <f t="shared" si="9"/>
        <v>15.732818772737959</v>
      </c>
      <c r="G41" s="35">
        <f t="shared" si="9"/>
        <v>14.175721201246263</v>
      </c>
      <c r="H41" s="35">
        <f t="shared" si="9"/>
        <v>13.05609536842467</v>
      </c>
      <c r="I41" s="35">
        <f t="shared" si="9"/>
        <v>13.3145385748475</v>
      </c>
      <c r="J41" s="35">
        <f t="shared" si="9"/>
        <v>14.06350762425205</v>
      </c>
      <c r="K41" s="35">
        <f t="shared" si="9"/>
        <v>15.942121928152627</v>
      </c>
      <c r="L41" s="35">
        <f t="shared" si="9"/>
        <v>16.077074056322115</v>
      </c>
      <c r="M41" s="35">
        <f t="shared" si="7"/>
        <v>14.559480879852732</v>
      </c>
      <c r="N41" s="35">
        <f t="shared" si="7"/>
        <v>13.933146049414006</v>
      </c>
      <c r="O41" s="35">
        <f t="shared" si="8"/>
        <v>14.791407956492113</v>
      </c>
      <c r="P41" s="35">
        <f t="shared" si="8"/>
        <v>16.28436444874049</v>
      </c>
    </row>
    <row r="42" spans="1:16" ht="18" customHeight="1">
      <c r="A42" s="19" t="s">
        <v>76</v>
      </c>
      <c r="B42" s="35" t="e">
        <f t="shared" si="9"/>
        <v>#DIV/0!</v>
      </c>
      <c r="C42" s="35" t="e">
        <f t="shared" si="9"/>
        <v>#DIV/0!</v>
      </c>
      <c r="D42" s="35">
        <f t="shared" si="9"/>
        <v>4.959718774209451</v>
      </c>
      <c r="E42" s="35">
        <f t="shared" si="9"/>
        <v>6.286233421089535</v>
      </c>
      <c r="F42" s="35">
        <f t="shared" si="9"/>
        <v>9.8724077292466</v>
      </c>
      <c r="G42" s="35">
        <f t="shared" si="9"/>
        <v>6.507735920103834</v>
      </c>
      <c r="H42" s="35">
        <f t="shared" si="9"/>
        <v>6.170891330611684</v>
      </c>
      <c r="I42" s="35">
        <f t="shared" si="9"/>
        <v>6.464756879801616</v>
      </c>
      <c r="J42" s="35">
        <f t="shared" si="9"/>
        <v>7.564169675121561</v>
      </c>
      <c r="K42" s="35">
        <f t="shared" si="9"/>
        <v>8.700066598841683</v>
      </c>
      <c r="L42" s="35">
        <f t="shared" si="9"/>
        <v>8.004627013942628</v>
      </c>
      <c r="M42" s="35">
        <f t="shared" si="7"/>
        <v>7.767146527225917</v>
      </c>
      <c r="N42" s="35">
        <f t="shared" si="7"/>
        <v>7.7467938440551025</v>
      </c>
      <c r="O42" s="35">
        <f t="shared" si="8"/>
        <v>8.112143732570534</v>
      </c>
      <c r="P42" s="35">
        <f t="shared" si="8"/>
        <v>6.0897343544430065</v>
      </c>
    </row>
    <row r="43" spans="1:16" ht="18" customHeight="1">
      <c r="A43" s="19" t="s">
        <v>77</v>
      </c>
      <c r="B43" s="35" t="e">
        <f t="shared" si="9"/>
        <v>#DIV/0!</v>
      </c>
      <c r="C43" s="35" t="e">
        <f t="shared" si="9"/>
        <v>#DIV/0!</v>
      </c>
      <c r="D43" s="35">
        <f t="shared" si="9"/>
        <v>3.3105874533417845</v>
      </c>
      <c r="E43" s="35">
        <f t="shared" si="9"/>
        <v>3.645339904012826</v>
      </c>
      <c r="F43" s="35">
        <f t="shared" si="9"/>
        <v>2.451561470473087</v>
      </c>
      <c r="G43" s="35">
        <f t="shared" si="9"/>
        <v>3.464310145299334</v>
      </c>
      <c r="H43" s="35">
        <f t="shared" si="9"/>
        <v>3.600776414408328</v>
      </c>
      <c r="I43" s="35">
        <f t="shared" si="9"/>
        <v>4.202588688369191</v>
      </c>
      <c r="J43" s="35">
        <f t="shared" si="9"/>
        <v>4.848992157492599</v>
      </c>
      <c r="K43" s="35">
        <f t="shared" si="9"/>
        <v>5.960584230594617</v>
      </c>
      <c r="L43" s="35">
        <f t="shared" si="9"/>
        <v>4.21833722041777</v>
      </c>
      <c r="M43" s="35">
        <f t="shared" si="7"/>
        <v>6.651512413916451</v>
      </c>
      <c r="N43" s="35">
        <f t="shared" si="7"/>
        <v>6.36895290631793</v>
      </c>
      <c r="O43" s="35">
        <f t="shared" si="8"/>
        <v>6.251398844104649</v>
      </c>
      <c r="P43" s="35">
        <f t="shared" si="8"/>
        <v>7.356853393171684</v>
      </c>
    </row>
    <row r="44" spans="1:16" ht="18" customHeight="1">
      <c r="A44" s="19" t="s">
        <v>78</v>
      </c>
      <c r="B44" s="35" t="e">
        <f t="shared" si="9"/>
        <v>#DIV/0!</v>
      </c>
      <c r="C44" s="35" t="e">
        <f t="shared" si="9"/>
        <v>#DIV/0!</v>
      </c>
      <c r="D44" s="35">
        <f t="shared" si="9"/>
        <v>5.776251298506937</v>
      </c>
      <c r="E44" s="35">
        <f t="shared" si="9"/>
        <v>6.894832790322431</v>
      </c>
      <c r="F44" s="35">
        <f t="shared" si="9"/>
        <v>3.767297235293749</v>
      </c>
      <c r="G44" s="35">
        <f t="shared" si="9"/>
        <v>2.437735557831981</v>
      </c>
      <c r="H44" s="35">
        <f t="shared" si="9"/>
        <v>2.805707447509004</v>
      </c>
      <c r="I44" s="35">
        <f t="shared" si="9"/>
        <v>1.5680221817012314</v>
      </c>
      <c r="J44" s="35">
        <f t="shared" si="9"/>
        <v>2.490076753035657</v>
      </c>
      <c r="K44" s="35">
        <f t="shared" si="9"/>
        <v>1.048399352984509</v>
      </c>
      <c r="L44" s="35">
        <f t="shared" si="9"/>
        <v>3.2882645752278026</v>
      </c>
      <c r="M44" s="35">
        <f t="shared" si="7"/>
        <v>3.557164456040142</v>
      </c>
      <c r="N44" s="35">
        <f t="shared" si="7"/>
        <v>2.5331281680347715</v>
      </c>
      <c r="O44" s="35">
        <f t="shared" si="8"/>
        <v>1.948846738789998</v>
      </c>
      <c r="P44" s="35">
        <f t="shared" si="8"/>
        <v>4.081834527832823</v>
      </c>
    </row>
    <row r="45" spans="1:16" ht="18" customHeight="1">
      <c r="A45" s="19" t="s">
        <v>79</v>
      </c>
      <c r="B45" s="35" t="e">
        <f t="shared" si="9"/>
        <v>#DIV/0!</v>
      </c>
      <c r="C45" s="35" t="e">
        <f t="shared" si="9"/>
        <v>#DIV/0!</v>
      </c>
      <c r="D45" s="35">
        <f t="shared" si="9"/>
        <v>0.9141268751320516</v>
      </c>
      <c r="E45" s="35">
        <f t="shared" si="9"/>
        <v>1.9417098083604964</v>
      </c>
      <c r="F45" s="35">
        <f t="shared" si="9"/>
        <v>1.5759699981105066</v>
      </c>
      <c r="G45" s="35">
        <f t="shared" si="9"/>
        <v>2.2600807453218255</v>
      </c>
      <c r="H45" s="35">
        <f t="shared" si="9"/>
        <v>2.7379028794897193</v>
      </c>
      <c r="I45" s="35">
        <f t="shared" si="9"/>
        <v>1.88420754139128</v>
      </c>
      <c r="J45" s="35">
        <f t="shared" si="9"/>
        <v>2.100200424901253</v>
      </c>
      <c r="K45" s="35">
        <f t="shared" si="9"/>
        <v>2.4460554222395605</v>
      </c>
      <c r="L45" s="35">
        <f t="shared" si="9"/>
        <v>1.8362390516763556</v>
      </c>
      <c r="M45" s="35">
        <f t="shared" si="7"/>
        <v>2.186280585371559</v>
      </c>
      <c r="N45" s="35">
        <f t="shared" si="7"/>
        <v>2.006770275590595</v>
      </c>
      <c r="O45" s="35">
        <f t="shared" si="8"/>
        <v>1.9879014820076664</v>
      </c>
      <c r="P45" s="35">
        <f t="shared" si="8"/>
        <v>2.0881635383523602</v>
      </c>
    </row>
    <row r="46" spans="1:16" ht="18" customHeight="1">
      <c r="A46" s="19" t="s">
        <v>87</v>
      </c>
      <c r="B46" s="35" t="e">
        <f t="shared" si="9"/>
        <v>#DIV/0!</v>
      </c>
      <c r="C46" s="35" t="e">
        <f t="shared" si="9"/>
        <v>#DIV/0!</v>
      </c>
      <c r="D46" s="35">
        <f t="shared" si="9"/>
        <v>0</v>
      </c>
      <c r="E46" s="35">
        <f t="shared" si="9"/>
        <v>0</v>
      </c>
      <c r="F46" s="35">
        <f t="shared" si="9"/>
        <v>0</v>
      </c>
      <c r="G46" s="35">
        <f t="shared" si="9"/>
        <v>0</v>
      </c>
      <c r="H46" s="35">
        <f t="shared" si="9"/>
        <v>0</v>
      </c>
      <c r="I46" s="35">
        <f t="shared" si="9"/>
        <v>0</v>
      </c>
      <c r="J46" s="35">
        <f t="shared" si="9"/>
        <v>0</v>
      </c>
      <c r="K46" s="35">
        <f t="shared" si="9"/>
        <v>0</v>
      </c>
      <c r="L46" s="35">
        <f t="shared" si="9"/>
        <v>0</v>
      </c>
      <c r="M46" s="35">
        <f t="shared" si="7"/>
        <v>0</v>
      </c>
      <c r="N46" s="35">
        <f t="shared" si="7"/>
        <v>0</v>
      </c>
      <c r="O46" s="35">
        <f t="shared" si="8"/>
        <v>0</v>
      </c>
      <c r="P46" s="35">
        <f t="shared" si="8"/>
        <v>0</v>
      </c>
    </row>
    <row r="47" spans="1:16" ht="18" customHeight="1">
      <c r="A47" s="19" t="s">
        <v>80</v>
      </c>
      <c r="B47" s="35" t="e">
        <f t="shared" si="9"/>
        <v>#DIV/0!</v>
      </c>
      <c r="C47" s="35" t="e">
        <f t="shared" si="9"/>
        <v>#DIV/0!</v>
      </c>
      <c r="D47" s="35">
        <f t="shared" si="9"/>
        <v>29.02410601098669</v>
      </c>
      <c r="E47" s="35">
        <f t="shared" si="9"/>
        <v>25.73142825924241</v>
      </c>
      <c r="F47" s="35">
        <f t="shared" si="9"/>
        <v>26.261887569582637</v>
      </c>
      <c r="G47" s="35">
        <f t="shared" si="9"/>
        <v>27.96174645242043</v>
      </c>
      <c r="H47" s="35">
        <f t="shared" si="9"/>
        <v>25.76705277442184</v>
      </c>
      <c r="I47" s="35">
        <f t="shared" si="9"/>
        <v>26.920265376768644</v>
      </c>
      <c r="J47" s="35">
        <f t="shared" si="9"/>
        <v>22.056267212542092</v>
      </c>
      <c r="K47" s="35">
        <f t="shared" si="9"/>
        <v>16.431570174173395</v>
      </c>
      <c r="L47" s="35">
        <f t="shared" si="9"/>
        <v>21.85159816740258</v>
      </c>
      <c r="M47" s="35">
        <f t="shared" si="7"/>
        <v>20.39815490139152</v>
      </c>
      <c r="N47" s="35">
        <f t="shared" si="7"/>
        <v>22.515087693824178</v>
      </c>
      <c r="O47" s="35">
        <f t="shared" si="8"/>
        <v>20.906862021433213</v>
      </c>
      <c r="P47" s="35">
        <f t="shared" si="8"/>
        <v>24.49828496469377</v>
      </c>
    </row>
    <row r="48" spans="1:16" ht="18" customHeight="1">
      <c r="A48" s="19" t="s">
        <v>81</v>
      </c>
      <c r="B48" s="35" t="e">
        <f t="shared" si="9"/>
        <v>#DIV/0!</v>
      </c>
      <c r="C48" s="35" t="e">
        <f t="shared" si="9"/>
        <v>#DIV/0!</v>
      </c>
      <c r="D48" s="35">
        <f t="shared" si="9"/>
        <v>8.202822381857878</v>
      </c>
      <c r="E48" s="35">
        <f t="shared" si="9"/>
        <v>4.380890782930164</v>
      </c>
      <c r="F48" s="35">
        <f t="shared" si="9"/>
        <v>5.071568259397981</v>
      </c>
      <c r="G48" s="35">
        <f t="shared" si="9"/>
        <v>7.788797633880986</v>
      </c>
      <c r="H48" s="35">
        <f t="shared" si="9"/>
        <v>10.0427485986178</v>
      </c>
      <c r="I48" s="35">
        <f t="shared" si="9"/>
        <v>8.572325537646938</v>
      </c>
      <c r="J48" s="35">
        <f t="shared" si="9"/>
        <v>8.684435369647092</v>
      </c>
      <c r="K48" s="35">
        <f t="shared" si="9"/>
        <v>3.4393268096154013</v>
      </c>
      <c r="L48" s="35">
        <f t="shared" si="9"/>
        <v>7.192650331093908</v>
      </c>
      <c r="M48" s="35">
        <f t="shared" si="7"/>
        <v>2.918097823393071</v>
      </c>
      <c r="N48" s="35">
        <f t="shared" si="7"/>
        <v>4.69875814045308</v>
      </c>
      <c r="O48" s="35">
        <f t="shared" si="8"/>
        <v>4.560280990367152</v>
      </c>
      <c r="P48" s="35">
        <f t="shared" si="8"/>
        <v>4.939436345955411</v>
      </c>
    </row>
    <row r="49" spans="1:16" ht="18" customHeight="1">
      <c r="A49" s="19" t="s">
        <v>82</v>
      </c>
      <c r="B49" s="35" t="e">
        <f t="shared" si="9"/>
        <v>#DIV/0!</v>
      </c>
      <c r="C49" s="35" t="e">
        <f t="shared" si="9"/>
        <v>#DIV/0!</v>
      </c>
      <c r="D49" s="35">
        <f t="shared" si="9"/>
        <v>19.985782449468275</v>
      </c>
      <c r="E49" s="35">
        <f t="shared" si="9"/>
        <v>20.79978066404514</v>
      </c>
      <c r="F49" s="35">
        <f t="shared" si="9"/>
        <v>21.079694619061215</v>
      </c>
      <c r="G49" s="35">
        <f t="shared" si="9"/>
        <v>20.16822866410543</v>
      </c>
      <c r="H49" s="35">
        <f t="shared" si="9"/>
        <v>15.702019479069449</v>
      </c>
      <c r="I49" s="35">
        <f t="shared" si="9"/>
        <v>18.138840549109243</v>
      </c>
      <c r="J49" s="35">
        <f t="shared" si="9"/>
        <v>13.162896428324885</v>
      </c>
      <c r="K49" s="35">
        <f t="shared" si="9"/>
        <v>12.85839227685758</v>
      </c>
      <c r="L49" s="35">
        <f t="shared" si="9"/>
        <v>14.52218315799057</v>
      </c>
      <c r="M49" s="35">
        <f t="shared" si="7"/>
        <v>16.73483148993266</v>
      </c>
      <c r="N49" s="35">
        <f t="shared" si="7"/>
        <v>16.07621142422945</v>
      </c>
      <c r="O49" s="35">
        <f t="shared" si="8"/>
        <v>14.648284422275214</v>
      </c>
      <c r="P49" s="35">
        <f t="shared" si="8"/>
        <v>19.042808204088065</v>
      </c>
    </row>
    <row r="50" spans="1:16" ht="18" customHeight="1">
      <c r="A50" s="19" t="s">
        <v>83</v>
      </c>
      <c r="B50" s="35" t="e">
        <f t="shared" si="9"/>
        <v>#DIV/0!</v>
      </c>
      <c r="C50" s="35" t="e">
        <f t="shared" si="9"/>
        <v>#DIV/0!</v>
      </c>
      <c r="D50" s="35">
        <f t="shared" si="9"/>
        <v>1.7139191140221142</v>
      </c>
      <c r="E50" s="35">
        <f t="shared" si="9"/>
        <v>1.5482797157796762</v>
      </c>
      <c r="F50" s="35">
        <f t="shared" si="9"/>
        <v>1.1756979205279319</v>
      </c>
      <c r="G50" s="35">
        <f t="shared" si="9"/>
        <v>0.0009322305007175225</v>
      </c>
      <c r="H50" s="35">
        <f t="shared" si="9"/>
        <v>0.9856913008376801</v>
      </c>
      <c r="I50" s="35">
        <f t="shared" si="9"/>
        <v>0.9231250843389015</v>
      </c>
      <c r="J50" s="35">
        <f t="shared" si="9"/>
        <v>0.8955465154477957</v>
      </c>
      <c r="K50" s="35">
        <f t="shared" si="9"/>
        <v>0.49166256070610265</v>
      </c>
      <c r="L50" s="35">
        <f t="shared" si="9"/>
        <v>0.4509946205607577</v>
      </c>
      <c r="M50" s="35">
        <f t="shared" si="7"/>
        <v>0</v>
      </c>
      <c r="N50" s="35">
        <f t="shared" si="7"/>
        <v>0.6766018119349467</v>
      </c>
      <c r="O50" s="35">
        <f t="shared" si="8"/>
        <v>0.48277127733788605</v>
      </c>
      <c r="P50" s="35">
        <f t="shared" si="8"/>
        <v>0</v>
      </c>
    </row>
    <row r="51" spans="1:16" ht="18" customHeight="1">
      <c r="A51" s="19" t="s">
        <v>84</v>
      </c>
      <c r="B51" s="35" t="e">
        <f t="shared" si="9"/>
        <v>#DIV/0!</v>
      </c>
      <c r="C51" s="35" t="e">
        <f t="shared" si="9"/>
        <v>#DIV/0!</v>
      </c>
      <c r="D51" s="35">
        <f t="shared" si="9"/>
        <v>0</v>
      </c>
      <c r="E51" s="35">
        <f t="shared" si="9"/>
        <v>0</v>
      </c>
      <c r="F51" s="35">
        <f t="shared" si="9"/>
        <v>0</v>
      </c>
      <c r="G51" s="35">
        <f t="shared" si="9"/>
        <v>0</v>
      </c>
      <c r="H51" s="35">
        <f t="shared" si="9"/>
        <v>0</v>
      </c>
      <c r="I51" s="35">
        <f t="shared" si="9"/>
        <v>0</v>
      </c>
      <c r="J51" s="35">
        <f t="shared" si="9"/>
        <v>0</v>
      </c>
      <c r="K51" s="35">
        <f t="shared" si="9"/>
        <v>0</v>
      </c>
      <c r="L51" s="35">
        <f t="shared" si="9"/>
        <v>0</v>
      </c>
      <c r="M51" s="35">
        <f t="shared" si="7"/>
        <v>0</v>
      </c>
      <c r="N51" s="35">
        <f t="shared" si="7"/>
        <v>0</v>
      </c>
      <c r="O51" s="35">
        <f t="shared" si="8"/>
        <v>0</v>
      </c>
      <c r="P51" s="35">
        <f t="shared" si="8"/>
        <v>0</v>
      </c>
    </row>
    <row r="52" spans="1:16" ht="18" customHeight="1">
      <c r="A52" s="19" t="s">
        <v>66</v>
      </c>
      <c r="B52" s="35" t="e">
        <f aca="true" t="shared" si="10" ref="B52:L52">SUM(B33:B51)-B34-B37-B38-B42-B48-B49</f>
        <v>#DIV/0!</v>
      </c>
      <c r="C52" s="26" t="e">
        <f t="shared" si="10"/>
        <v>#DIV/0!</v>
      </c>
      <c r="D52" s="26">
        <f t="shared" si="10"/>
        <v>99.99999999999994</v>
      </c>
      <c r="E52" s="26">
        <f t="shared" si="10"/>
        <v>99.99999999999999</v>
      </c>
      <c r="F52" s="26">
        <f t="shared" si="10"/>
        <v>100.00000000000007</v>
      </c>
      <c r="G52" s="26">
        <f t="shared" si="10"/>
        <v>100.00000000000004</v>
      </c>
      <c r="H52" s="26">
        <f t="shared" si="10"/>
        <v>99.99999999999999</v>
      </c>
      <c r="I52" s="26">
        <f t="shared" si="10"/>
        <v>99.99999999999999</v>
      </c>
      <c r="J52" s="27">
        <f t="shared" si="10"/>
        <v>100.00000000000001</v>
      </c>
      <c r="K52" s="36">
        <f t="shared" si="10"/>
        <v>100</v>
      </c>
      <c r="L52" s="37">
        <f t="shared" si="10"/>
        <v>100.00000000000001</v>
      </c>
      <c r="M52" s="37">
        <f>SUM(M33:M51)-M34-M37-M38-M42-M48-M49</f>
        <v>100</v>
      </c>
      <c r="N52" s="37">
        <f>SUM(N33:N51)-N34-N37-N38-N42-N48-N49</f>
        <v>100.00000000000003</v>
      </c>
      <c r="O52" s="37">
        <f>SUM(O33:O51)-O34-O37-O38-O42-O48-O49</f>
        <v>100.00000000000001</v>
      </c>
      <c r="P52" s="37">
        <f>SUM(P33:P51)-P34-P37-P38-P42-P48-P49</f>
        <v>100</v>
      </c>
    </row>
    <row r="53" spans="1:16" ht="18" customHeight="1">
      <c r="A53" s="19" t="s">
        <v>85</v>
      </c>
      <c r="B53" s="35" t="e">
        <f aca="true" t="shared" si="11" ref="B53:G53">SUM(B33:B36)-B34</f>
        <v>#DIV/0!</v>
      </c>
      <c r="C53" s="26" t="e">
        <f t="shared" si="11"/>
        <v>#DIV/0!</v>
      </c>
      <c r="D53" s="26">
        <f t="shared" si="11"/>
        <v>37.839069872878376</v>
      </c>
      <c r="E53" s="26">
        <f t="shared" si="11"/>
        <v>36.887073453627394</v>
      </c>
      <c r="F53" s="26">
        <f t="shared" si="11"/>
        <v>37.42291322492745</v>
      </c>
      <c r="G53" s="26">
        <f t="shared" si="11"/>
        <v>37.58308504337646</v>
      </c>
      <c r="H53" s="26">
        <f aca="true" t="shared" si="12" ref="H53:M53">SUM(H33:H36)-H34</f>
        <v>38.02783869360832</v>
      </c>
      <c r="I53" s="26">
        <f t="shared" si="12"/>
        <v>38.90558392778932</v>
      </c>
      <c r="J53" s="27">
        <f t="shared" si="12"/>
        <v>41.7985420426874</v>
      </c>
      <c r="K53" s="36">
        <f t="shared" si="12"/>
        <v>44.5654062577743</v>
      </c>
      <c r="L53" s="37">
        <f t="shared" si="12"/>
        <v>40.33475160593265</v>
      </c>
      <c r="M53" s="37">
        <f t="shared" si="12"/>
        <v>41.02998513660413</v>
      </c>
      <c r="N53" s="37">
        <f>SUM(N33:N36)-N34</f>
        <v>40.00666182211254</v>
      </c>
      <c r="O53" s="37">
        <f>SUM(O33:O36)-O34</f>
        <v>41.56359074380587</v>
      </c>
      <c r="P53" s="37">
        <f>SUM(P33:P36)-P34</f>
        <v>36.207499022943274</v>
      </c>
    </row>
    <row r="54" spans="1:16" ht="18" customHeight="1">
      <c r="A54" s="19" t="s">
        <v>86</v>
      </c>
      <c r="B54" s="35" t="e">
        <f aca="true" t="shared" si="13" ref="B54:L54">+B47+B50+B51</f>
        <v>#DIV/0!</v>
      </c>
      <c r="C54" s="26" t="e">
        <f t="shared" si="13"/>
        <v>#DIV/0!</v>
      </c>
      <c r="D54" s="26">
        <f t="shared" si="13"/>
        <v>30.738025125008804</v>
      </c>
      <c r="E54" s="26">
        <f t="shared" si="13"/>
        <v>27.279707975022085</v>
      </c>
      <c r="F54" s="26">
        <f t="shared" si="13"/>
        <v>27.437585490110568</v>
      </c>
      <c r="G54" s="26">
        <f t="shared" si="13"/>
        <v>27.962678682921148</v>
      </c>
      <c r="H54" s="26">
        <f t="shared" si="13"/>
        <v>26.752744075259518</v>
      </c>
      <c r="I54" s="26">
        <f t="shared" si="13"/>
        <v>27.843390461107546</v>
      </c>
      <c r="J54" s="27">
        <f t="shared" si="13"/>
        <v>22.951813727989887</v>
      </c>
      <c r="K54" s="36">
        <f t="shared" si="13"/>
        <v>16.923232734879498</v>
      </c>
      <c r="L54" s="37">
        <f t="shared" si="13"/>
        <v>22.302592787963338</v>
      </c>
      <c r="M54" s="37">
        <f>+M47+M50+M51</f>
        <v>20.39815490139152</v>
      </c>
      <c r="N54" s="37">
        <f>+N47+N50+N51</f>
        <v>23.191689505759125</v>
      </c>
      <c r="O54" s="37">
        <f>+O47+O50+O51</f>
        <v>21.3896332987711</v>
      </c>
      <c r="P54" s="37">
        <f>+P47+P50+P51</f>
        <v>24.49828496469377</v>
      </c>
    </row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  <row r="137" ht="18" customHeight="1"/>
    <row r="138" ht="18" customHeight="1"/>
    <row r="139" ht="18" customHeight="1"/>
    <row r="140" ht="18" customHeight="1"/>
    <row r="141" ht="18" customHeight="1"/>
    <row r="142" ht="18" customHeight="1"/>
    <row r="143" ht="18" customHeight="1"/>
    <row r="144" ht="18" customHeight="1"/>
    <row r="145" ht="18" customHeight="1"/>
    <row r="146" ht="18" customHeight="1"/>
    <row r="147" ht="18" customHeight="1"/>
    <row r="148" ht="18" customHeight="1"/>
    <row r="149" ht="18" customHeight="1"/>
    <row r="150" ht="18" customHeight="1"/>
    <row r="151" ht="18" customHeight="1"/>
    <row r="152" ht="18" customHeight="1"/>
    <row r="153" ht="18" customHeight="1"/>
    <row r="154" ht="18" customHeight="1"/>
    <row r="155" ht="18" customHeight="1"/>
    <row r="156" ht="18" customHeight="1"/>
    <row r="157" ht="18" customHeight="1"/>
    <row r="158" ht="18" customHeight="1"/>
    <row r="159" ht="18" customHeight="1"/>
    <row r="160" ht="18" customHeight="1"/>
    <row r="161" ht="18" customHeight="1"/>
    <row r="162" ht="18" customHeight="1"/>
    <row r="163" ht="18" customHeight="1"/>
    <row r="164" ht="18" customHeight="1"/>
    <row r="165" ht="18" customHeight="1"/>
    <row r="166" ht="18" customHeight="1"/>
    <row r="167" ht="18" customHeight="1"/>
    <row r="168" ht="18" customHeight="1"/>
    <row r="169" ht="18" customHeight="1"/>
    <row r="170" ht="18" customHeight="1"/>
    <row r="171" ht="18" customHeight="1"/>
    <row r="172" ht="18" customHeight="1"/>
    <row r="173" ht="18" customHeight="1"/>
    <row r="174" ht="18" customHeight="1"/>
    <row r="175" ht="18" customHeight="1"/>
    <row r="176" ht="18" customHeight="1"/>
    <row r="177" ht="18" customHeight="1"/>
    <row r="178" ht="18" customHeight="1"/>
    <row r="179" ht="18" customHeight="1"/>
    <row r="180" ht="18" customHeight="1"/>
    <row r="181" ht="18" customHeight="1"/>
    <row r="182" ht="18" customHeight="1"/>
    <row r="183" ht="18" customHeight="1"/>
    <row r="184" ht="18" customHeight="1"/>
    <row r="185" ht="18" customHeight="1"/>
    <row r="186" ht="18" customHeight="1"/>
    <row r="187" ht="18" customHeight="1"/>
    <row r="188" ht="18" customHeight="1"/>
    <row r="189" ht="18" customHeight="1"/>
    <row r="190" ht="18" customHeight="1"/>
    <row r="191" ht="18" customHeight="1"/>
    <row r="192" ht="18" customHeight="1"/>
    <row r="193" ht="18" customHeight="1"/>
    <row r="194" ht="18" customHeight="1"/>
    <row r="195" ht="18" customHeight="1"/>
    <row r="196" ht="18" customHeight="1"/>
    <row r="197" ht="18" customHeight="1"/>
    <row r="198" ht="18" customHeight="1"/>
    <row r="199" ht="18" customHeight="1"/>
    <row r="200" ht="18" customHeight="1"/>
    <row r="201" ht="18" customHeight="1"/>
    <row r="202" ht="18" customHeight="1"/>
    <row r="203" ht="18" customHeight="1"/>
    <row r="204" ht="18" customHeight="1"/>
    <row r="205" ht="18" customHeight="1"/>
    <row r="206" ht="18" customHeight="1"/>
    <row r="207" ht="18" customHeight="1"/>
    <row r="208" ht="18" customHeight="1"/>
    <row r="209" ht="18" customHeight="1"/>
    <row r="210" ht="18" customHeight="1"/>
    <row r="211" ht="18" customHeight="1"/>
    <row r="212" ht="18" customHeight="1"/>
    <row r="213" ht="18" customHeight="1"/>
    <row r="214" ht="18" customHeight="1"/>
    <row r="215" ht="18" customHeight="1"/>
    <row r="216" ht="18" customHeight="1"/>
    <row r="217" ht="18" customHeight="1"/>
    <row r="218" ht="18" customHeight="1"/>
    <row r="219" ht="18" customHeight="1"/>
    <row r="220" ht="18" customHeight="1"/>
    <row r="221" ht="18" customHeight="1"/>
    <row r="222" ht="18" customHeight="1"/>
    <row r="223" ht="18" customHeight="1"/>
    <row r="224" ht="18" customHeight="1"/>
    <row r="225" ht="18" customHeight="1"/>
    <row r="226" ht="18" customHeight="1"/>
    <row r="227" ht="18" customHeight="1"/>
    <row r="228" ht="18" customHeight="1"/>
    <row r="229" ht="18" customHeight="1"/>
    <row r="230" ht="18" customHeight="1"/>
    <row r="231" ht="18" customHeight="1"/>
    <row r="232" ht="18" customHeight="1"/>
    <row r="233" ht="18" customHeight="1"/>
    <row r="234" ht="18" customHeight="1"/>
    <row r="235" ht="18" customHeight="1"/>
    <row r="236" ht="18" customHeight="1"/>
    <row r="237" ht="18" customHeight="1"/>
    <row r="238" ht="18" customHeight="1"/>
    <row r="239" ht="18" customHeight="1"/>
    <row r="240" ht="18" customHeight="1"/>
    <row r="241" ht="18" customHeight="1"/>
    <row r="242" ht="18" customHeight="1"/>
    <row r="243" ht="18" customHeight="1"/>
    <row r="244" ht="18" customHeight="1"/>
    <row r="245" ht="18" customHeight="1"/>
    <row r="246" ht="18" customHeight="1"/>
    <row r="247" ht="18" customHeight="1"/>
    <row r="248" ht="18" customHeight="1"/>
    <row r="249" ht="18" customHeight="1"/>
    <row r="250" ht="18" customHeight="1"/>
    <row r="251" ht="18" customHeight="1"/>
    <row r="252" ht="18" customHeight="1"/>
    <row r="253" ht="18" customHeight="1"/>
    <row r="254" ht="18" customHeight="1"/>
    <row r="255" ht="18" customHeight="1"/>
    <row r="256" ht="18" customHeight="1"/>
    <row r="257" ht="18" customHeight="1"/>
    <row r="258" ht="18" customHeight="1"/>
    <row r="259" ht="18" customHeight="1"/>
    <row r="260" ht="18" customHeight="1"/>
    <row r="261" ht="18" customHeight="1"/>
    <row r="262" ht="18" customHeight="1"/>
    <row r="263" ht="18" customHeight="1"/>
    <row r="264" ht="18" customHeight="1"/>
    <row r="265" ht="18" customHeight="1"/>
    <row r="266" ht="18" customHeight="1"/>
    <row r="267" ht="18" customHeight="1"/>
    <row r="268" ht="18" customHeight="1"/>
    <row r="269" ht="18" customHeight="1"/>
    <row r="270" ht="18" customHeight="1"/>
    <row r="271" ht="18" customHeight="1"/>
    <row r="272" ht="18" customHeight="1"/>
    <row r="273" ht="18" customHeight="1"/>
    <row r="274" ht="18" customHeight="1"/>
  </sheetData>
  <sheetProtection/>
  <printOptions/>
  <pageMargins left="0.7874015748031497" right="0.7874015748031497" top="0.7874015748031497" bottom="0.7874015748031497" header="0.5118110236220472" footer="0.5118110236220472"/>
  <pageSetup firstPageNumber="6" useFirstPageNumber="1" horizontalDpi="600" verticalDpi="600" orientation="landscape" paperSize="9" r:id="rId1"/>
  <headerFooter alignWithMargins="0">
    <oddFooter>&amp;C-&amp;P--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381"/>
  <sheetViews>
    <sheetView tabSelected="1" view="pageBreakPreview" zoomScaleSheetLayoutView="100" zoomScalePageLayoutView="0" workbookViewId="0" topLeftCell="A1">
      <pane xSplit="1" ySplit="3" topLeftCell="I4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:IV16384"/>
    </sheetView>
  </sheetViews>
  <sheetFormatPr defaultColWidth="9.00390625" defaultRowHeight="13.5"/>
  <cols>
    <col min="1" max="1" width="24.75390625" style="22" customWidth="1"/>
    <col min="2" max="9" width="8.625" style="22" customWidth="1"/>
    <col min="10" max="11" width="8.625" style="25" customWidth="1"/>
    <col min="12" max="13" width="8.625" style="22" customWidth="1"/>
    <col min="14" max="16384" width="9.00390625" style="22" customWidth="1"/>
  </cols>
  <sheetData>
    <row r="1" spans="1:15" ht="15" customHeight="1">
      <c r="A1" s="38" t="s">
        <v>108</v>
      </c>
      <c r="L1" s="39" t="str">
        <f>'財政指標'!$M$1</f>
        <v>田沼町</v>
      </c>
      <c r="O1" s="39" t="str">
        <f>'財政指標'!$M$1</f>
        <v>田沼町</v>
      </c>
    </row>
    <row r="2" spans="13:16" ht="15" customHeight="1">
      <c r="M2" s="22" t="s">
        <v>178</v>
      </c>
      <c r="P2" s="22" t="s">
        <v>178</v>
      </c>
    </row>
    <row r="3" spans="1:16" ht="18" customHeight="1">
      <c r="A3" s="21"/>
      <c r="B3" s="21" t="s">
        <v>10</v>
      </c>
      <c r="C3" s="21" t="s">
        <v>92</v>
      </c>
      <c r="D3" s="21" t="s">
        <v>93</v>
      </c>
      <c r="E3" s="21" t="s">
        <v>94</v>
      </c>
      <c r="F3" s="21" t="s">
        <v>95</v>
      </c>
      <c r="G3" s="21" t="s">
        <v>96</v>
      </c>
      <c r="H3" s="21" t="s">
        <v>97</v>
      </c>
      <c r="I3" s="21" t="s">
        <v>98</v>
      </c>
      <c r="J3" s="17" t="s">
        <v>174</v>
      </c>
      <c r="K3" s="17" t="s">
        <v>175</v>
      </c>
      <c r="L3" s="67" t="s">
        <v>90</v>
      </c>
      <c r="M3" s="67" t="s">
        <v>183</v>
      </c>
      <c r="N3" s="67" t="s">
        <v>191</v>
      </c>
      <c r="O3" s="2" t="s">
        <v>195</v>
      </c>
      <c r="P3" s="2" t="s">
        <v>196</v>
      </c>
    </row>
    <row r="4" spans="1:16" ht="18" customHeight="1">
      <c r="A4" s="24" t="s">
        <v>100</v>
      </c>
      <c r="B4" s="19"/>
      <c r="C4" s="21"/>
      <c r="D4" s="21">
        <v>130696</v>
      </c>
      <c r="E4" s="21">
        <v>137827</v>
      </c>
      <c r="F4" s="21">
        <v>141122</v>
      </c>
      <c r="G4" s="21">
        <v>141169</v>
      </c>
      <c r="H4" s="21">
        <v>144215</v>
      </c>
      <c r="I4" s="21">
        <v>150783</v>
      </c>
      <c r="J4" s="23">
        <v>151127</v>
      </c>
      <c r="K4" s="16">
        <v>149754</v>
      </c>
      <c r="L4" s="68">
        <v>129423</v>
      </c>
      <c r="M4" s="68">
        <v>123964</v>
      </c>
      <c r="N4" s="68">
        <v>129324</v>
      </c>
      <c r="O4" s="68">
        <v>132356</v>
      </c>
      <c r="P4" s="68">
        <v>129753</v>
      </c>
    </row>
    <row r="5" spans="1:16" ht="18" customHeight="1">
      <c r="A5" s="24" t="s">
        <v>99</v>
      </c>
      <c r="B5" s="19"/>
      <c r="C5" s="21"/>
      <c r="D5" s="21">
        <v>1324974</v>
      </c>
      <c r="E5" s="21">
        <v>1783257</v>
      </c>
      <c r="F5" s="21">
        <v>1591932</v>
      </c>
      <c r="G5" s="21">
        <v>1813939</v>
      </c>
      <c r="H5" s="21">
        <v>1623281</v>
      </c>
      <c r="I5" s="21">
        <v>1538460</v>
      </c>
      <c r="J5" s="23">
        <v>1525711</v>
      </c>
      <c r="K5" s="16">
        <v>1421458</v>
      </c>
      <c r="L5" s="68">
        <v>1848213</v>
      </c>
      <c r="M5" s="68">
        <v>1637960</v>
      </c>
      <c r="N5" s="68">
        <v>1576985</v>
      </c>
      <c r="O5" s="68">
        <v>1531652</v>
      </c>
      <c r="P5" s="68">
        <v>1760819</v>
      </c>
    </row>
    <row r="6" spans="1:16" ht="18" customHeight="1">
      <c r="A6" s="24" t="s">
        <v>101</v>
      </c>
      <c r="B6" s="19"/>
      <c r="C6" s="21"/>
      <c r="D6" s="21">
        <v>749729</v>
      </c>
      <c r="E6" s="21">
        <v>916619</v>
      </c>
      <c r="F6" s="21">
        <v>1169731</v>
      </c>
      <c r="G6" s="21">
        <v>1102474</v>
      </c>
      <c r="H6" s="21">
        <v>1282038</v>
      </c>
      <c r="I6" s="21">
        <v>1239305</v>
      </c>
      <c r="J6" s="23">
        <v>1248962</v>
      </c>
      <c r="K6" s="25">
        <v>1353812</v>
      </c>
      <c r="L6" s="68">
        <v>1939116</v>
      </c>
      <c r="M6" s="68">
        <v>1326394</v>
      </c>
      <c r="N6" s="68">
        <v>1382070</v>
      </c>
      <c r="O6" s="68">
        <v>1430516</v>
      </c>
      <c r="P6" s="68">
        <v>1744022</v>
      </c>
    </row>
    <row r="7" spans="1:16" ht="18" customHeight="1">
      <c r="A7" s="24" t="s">
        <v>110</v>
      </c>
      <c r="B7" s="19"/>
      <c r="C7" s="21"/>
      <c r="D7" s="21">
        <v>530846</v>
      </c>
      <c r="E7" s="21">
        <v>795864</v>
      </c>
      <c r="F7" s="21">
        <v>1173296</v>
      </c>
      <c r="G7" s="21">
        <v>968874</v>
      </c>
      <c r="H7" s="21">
        <v>980088</v>
      </c>
      <c r="I7" s="21">
        <v>911901</v>
      </c>
      <c r="J7" s="23">
        <v>1039163</v>
      </c>
      <c r="K7" s="16">
        <v>1093584</v>
      </c>
      <c r="L7" s="68">
        <v>1082450</v>
      </c>
      <c r="M7" s="68">
        <v>1045319</v>
      </c>
      <c r="N7" s="68">
        <v>1026106</v>
      </c>
      <c r="O7" s="68">
        <v>1045951</v>
      </c>
      <c r="P7" s="68">
        <v>1461274</v>
      </c>
    </row>
    <row r="8" spans="1:16" ht="18" customHeight="1">
      <c r="A8" s="24" t="s">
        <v>111</v>
      </c>
      <c r="B8" s="19"/>
      <c r="C8" s="21"/>
      <c r="D8" s="21">
        <v>34175</v>
      </c>
      <c r="E8" s="21">
        <v>26480</v>
      </c>
      <c r="F8" s="21">
        <v>23560</v>
      </c>
      <c r="G8" s="21">
        <v>30072</v>
      </c>
      <c r="H8" s="21">
        <v>32730</v>
      </c>
      <c r="I8" s="21">
        <v>37919</v>
      </c>
      <c r="J8" s="23">
        <v>39311</v>
      </c>
      <c r="K8" s="16">
        <v>35833</v>
      </c>
      <c r="L8" s="68">
        <v>41197</v>
      </c>
      <c r="M8" s="68">
        <v>42433</v>
      </c>
      <c r="N8" s="68">
        <v>39587</v>
      </c>
      <c r="O8" s="68">
        <v>32907</v>
      </c>
      <c r="P8" s="68">
        <v>28274</v>
      </c>
    </row>
    <row r="9" spans="1:16" ht="18" customHeight="1">
      <c r="A9" s="24" t="s">
        <v>112</v>
      </c>
      <c r="B9" s="19"/>
      <c r="C9" s="21"/>
      <c r="D9" s="21">
        <v>720731</v>
      </c>
      <c r="E9" s="21">
        <v>483245</v>
      </c>
      <c r="F9" s="21">
        <v>516340</v>
      </c>
      <c r="G9" s="21">
        <v>680451</v>
      </c>
      <c r="H9" s="21">
        <v>607602</v>
      </c>
      <c r="I9" s="21">
        <v>721639</v>
      </c>
      <c r="J9" s="23">
        <v>619982</v>
      </c>
      <c r="K9" s="16">
        <v>489902</v>
      </c>
      <c r="L9" s="68">
        <v>403581</v>
      </c>
      <c r="M9" s="68">
        <v>293850</v>
      </c>
      <c r="N9" s="68">
        <v>375692</v>
      </c>
      <c r="O9" s="68">
        <v>354831</v>
      </c>
      <c r="P9" s="68">
        <v>416506</v>
      </c>
    </row>
    <row r="10" spans="1:16" ht="18" customHeight="1">
      <c r="A10" s="24" t="s">
        <v>113</v>
      </c>
      <c r="B10" s="19"/>
      <c r="C10" s="21"/>
      <c r="D10" s="21">
        <v>102517</v>
      </c>
      <c r="E10" s="21">
        <v>133245</v>
      </c>
      <c r="F10" s="21">
        <v>250844</v>
      </c>
      <c r="G10" s="21">
        <v>307425</v>
      </c>
      <c r="H10" s="21">
        <v>445603</v>
      </c>
      <c r="I10" s="21">
        <v>484388</v>
      </c>
      <c r="J10" s="23">
        <v>278185</v>
      </c>
      <c r="K10" s="16">
        <v>276559</v>
      </c>
      <c r="L10" s="68">
        <v>297109</v>
      </c>
      <c r="M10" s="68">
        <v>577118</v>
      </c>
      <c r="N10" s="68">
        <v>536008</v>
      </c>
      <c r="O10" s="68">
        <v>263850</v>
      </c>
      <c r="P10" s="68">
        <v>263872</v>
      </c>
    </row>
    <row r="11" spans="1:16" ht="18" customHeight="1">
      <c r="A11" s="24" t="s">
        <v>114</v>
      </c>
      <c r="B11" s="19"/>
      <c r="C11" s="21"/>
      <c r="D11" s="21">
        <v>1485989</v>
      </c>
      <c r="E11" s="21">
        <v>1417852</v>
      </c>
      <c r="F11" s="21">
        <v>1129151</v>
      </c>
      <c r="G11" s="21">
        <v>1384365</v>
      </c>
      <c r="H11" s="21">
        <v>1289685</v>
      </c>
      <c r="I11" s="21">
        <v>1461056</v>
      </c>
      <c r="J11" s="23">
        <v>1276598</v>
      </c>
      <c r="K11" s="23">
        <v>1139582</v>
      </c>
      <c r="L11" s="68">
        <v>1277095</v>
      </c>
      <c r="M11" s="68">
        <v>1273636</v>
      </c>
      <c r="N11" s="68">
        <v>1553951</v>
      </c>
      <c r="O11" s="68">
        <v>1207371</v>
      </c>
      <c r="P11" s="68">
        <v>1258564</v>
      </c>
    </row>
    <row r="12" spans="1:16" ht="18" customHeight="1">
      <c r="A12" s="24" t="s">
        <v>115</v>
      </c>
      <c r="B12" s="19"/>
      <c r="C12" s="21"/>
      <c r="D12" s="21">
        <v>249598</v>
      </c>
      <c r="E12" s="21">
        <v>243359</v>
      </c>
      <c r="F12" s="21">
        <v>265822</v>
      </c>
      <c r="G12" s="21">
        <v>276206</v>
      </c>
      <c r="H12" s="21">
        <v>255311</v>
      </c>
      <c r="I12" s="21">
        <v>294649</v>
      </c>
      <c r="J12" s="23">
        <v>265766</v>
      </c>
      <c r="K12" s="23">
        <v>265623</v>
      </c>
      <c r="L12" s="68">
        <v>317784</v>
      </c>
      <c r="M12" s="68">
        <v>264947</v>
      </c>
      <c r="N12" s="68">
        <v>322720</v>
      </c>
      <c r="O12" s="68">
        <v>322845</v>
      </c>
      <c r="P12" s="68">
        <v>270403</v>
      </c>
    </row>
    <row r="13" spans="1:16" ht="18" customHeight="1">
      <c r="A13" s="24" t="s">
        <v>116</v>
      </c>
      <c r="B13" s="19"/>
      <c r="C13" s="21"/>
      <c r="D13" s="21">
        <v>1056681</v>
      </c>
      <c r="E13" s="21">
        <v>1085301</v>
      </c>
      <c r="F13" s="21">
        <v>1265826</v>
      </c>
      <c r="G13" s="21">
        <v>964607</v>
      </c>
      <c r="H13" s="21">
        <v>1138007</v>
      </c>
      <c r="I13" s="21">
        <v>1158179</v>
      </c>
      <c r="J13" s="23">
        <v>1148611</v>
      </c>
      <c r="K13" s="23">
        <v>951848</v>
      </c>
      <c r="L13" s="68">
        <v>862830</v>
      </c>
      <c r="M13" s="68">
        <v>1076444</v>
      </c>
      <c r="N13" s="68">
        <v>859429</v>
      </c>
      <c r="O13" s="68">
        <v>1209660</v>
      </c>
      <c r="P13" s="68">
        <v>1726323</v>
      </c>
    </row>
    <row r="14" spans="1:16" ht="18" customHeight="1">
      <c r="A14" s="24" t="s">
        <v>117</v>
      </c>
      <c r="B14" s="19"/>
      <c r="C14" s="21"/>
      <c r="D14" s="21">
        <v>124600</v>
      </c>
      <c r="E14" s="21">
        <v>122995</v>
      </c>
      <c r="F14" s="21">
        <v>99370</v>
      </c>
      <c r="G14" s="21">
        <v>79</v>
      </c>
      <c r="H14" s="21">
        <v>86075</v>
      </c>
      <c r="I14" s="21">
        <v>82980</v>
      </c>
      <c r="J14" s="23">
        <v>77448</v>
      </c>
      <c r="K14" s="23">
        <v>40633</v>
      </c>
      <c r="L14" s="68">
        <v>42107</v>
      </c>
      <c r="M14" s="68">
        <v>0</v>
      </c>
      <c r="N14" s="68">
        <v>60390</v>
      </c>
      <c r="O14" s="68">
        <v>41695</v>
      </c>
      <c r="P14" s="68">
        <v>0</v>
      </c>
    </row>
    <row r="15" spans="1:16" ht="18" customHeight="1">
      <c r="A15" s="24" t="s">
        <v>118</v>
      </c>
      <c r="B15" s="19"/>
      <c r="C15" s="21"/>
      <c r="D15" s="21">
        <v>759352</v>
      </c>
      <c r="E15" s="21">
        <v>797643</v>
      </c>
      <c r="F15" s="21">
        <v>825007</v>
      </c>
      <c r="G15" s="21">
        <v>804638</v>
      </c>
      <c r="H15" s="21">
        <v>847815</v>
      </c>
      <c r="I15" s="21">
        <v>907772</v>
      </c>
      <c r="J15" s="23">
        <v>977263</v>
      </c>
      <c r="K15" s="16">
        <v>1045823</v>
      </c>
      <c r="L15" s="68">
        <v>1095570</v>
      </c>
      <c r="M15" s="68">
        <v>1093673</v>
      </c>
      <c r="N15" s="68">
        <v>1063224</v>
      </c>
      <c r="O15" s="68">
        <v>1062961</v>
      </c>
      <c r="P15" s="68">
        <v>1039399</v>
      </c>
    </row>
    <row r="16" spans="1:16" ht="18" customHeight="1">
      <c r="A16" s="24" t="s">
        <v>88</v>
      </c>
      <c r="B16" s="19"/>
      <c r="C16" s="21"/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3">
        <v>0</v>
      </c>
      <c r="K16" s="16">
        <v>0</v>
      </c>
      <c r="L16" s="68">
        <v>0</v>
      </c>
      <c r="M16" s="68">
        <v>0</v>
      </c>
      <c r="N16" s="68">
        <v>0</v>
      </c>
      <c r="O16" s="68">
        <v>0</v>
      </c>
      <c r="P16" s="68">
        <v>0</v>
      </c>
    </row>
    <row r="17" spans="1:16" ht="18" customHeight="1">
      <c r="A17" s="24" t="s">
        <v>120</v>
      </c>
      <c r="B17" s="19"/>
      <c r="C17" s="21"/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3">
        <v>0</v>
      </c>
      <c r="K17" s="16">
        <v>0</v>
      </c>
      <c r="L17" s="68">
        <v>0</v>
      </c>
      <c r="M17" s="68">
        <v>0</v>
      </c>
      <c r="N17" s="68">
        <v>0</v>
      </c>
      <c r="O17" s="68">
        <v>0</v>
      </c>
      <c r="P17" s="68">
        <v>0</v>
      </c>
    </row>
    <row r="18" spans="1:16" ht="18" customHeight="1">
      <c r="A18" s="24" t="s">
        <v>119</v>
      </c>
      <c r="B18" s="19"/>
      <c r="C18" s="21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3">
        <v>0</v>
      </c>
      <c r="K18" s="16">
        <v>0</v>
      </c>
      <c r="L18" s="68">
        <v>0</v>
      </c>
      <c r="M18" s="68">
        <v>0</v>
      </c>
      <c r="N18" s="68">
        <v>0</v>
      </c>
      <c r="O18" s="68">
        <v>0</v>
      </c>
      <c r="P18" s="68">
        <v>0</v>
      </c>
    </row>
    <row r="19" spans="1:16" ht="18" customHeight="1">
      <c r="A19" s="24" t="s">
        <v>121</v>
      </c>
      <c r="B19" s="19">
        <f aca="true" t="shared" si="0" ref="B19:G19">SUM(B4:B18)</f>
        <v>0</v>
      </c>
      <c r="C19" s="21">
        <f t="shared" si="0"/>
        <v>0</v>
      </c>
      <c r="D19" s="21">
        <f t="shared" si="0"/>
        <v>7269888</v>
      </c>
      <c r="E19" s="21">
        <f t="shared" si="0"/>
        <v>7943687</v>
      </c>
      <c r="F19" s="21">
        <f t="shared" si="0"/>
        <v>8452001</v>
      </c>
      <c r="G19" s="21">
        <f t="shared" si="0"/>
        <v>8474299</v>
      </c>
      <c r="H19" s="21">
        <f aca="true" t="shared" si="1" ref="H19:N19">SUM(H4:H18)</f>
        <v>8732450</v>
      </c>
      <c r="I19" s="21">
        <f t="shared" si="1"/>
        <v>8989031</v>
      </c>
      <c r="J19" s="21">
        <f t="shared" si="1"/>
        <v>8648127</v>
      </c>
      <c r="K19" s="21">
        <f t="shared" si="1"/>
        <v>8264411</v>
      </c>
      <c r="L19" s="69">
        <f t="shared" si="1"/>
        <v>9336475</v>
      </c>
      <c r="M19" s="69">
        <f t="shared" si="1"/>
        <v>8755738</v>
      </c>
      <c r="N19" s="69">
        <f t="shared" si="1"/>
        <v>8925486</v>
      </c>
      <c r="O19" s="69">
        <f>SUM(O4:O18)</f>
        <v>8636595</v>
      </c>
      <c r="P19" s="69">
        <f>SUM(P4:P18)</f>
        <v>10099209</v>
      </c>
    </row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spans="1:16" ht="18" customHeight="1">
      <c r="A30" s="38" t="s">
        <v>109</v>
      </c>
      <c r="L30" s="39"/>
      <c r="M30" s="39" t="str">
        <f>'財政指標'!$M$1</f>
        <v>田沼町</v>
      </c>
      <c r="P30" s="39" t="str">
        <f>'財政指標'!$M$1</f>
        <v>田沼町</v>
      </c>
    </row>
    <row r="31" ht="18" customHeight="1"/>
    <row r="32" spans="1:16" ht="18" customHeight="1">
      <c r="A32" s="21"/>
      <c r="B32" s="21" t="s">
        <v>10</v>
      </c>
      <c r="C32" s="21" t="s">
        <v>92</v>
      </c>
      <c r="D32" s="21" t="s">
        <v>93</v>
      </c>
      <c r="E32" s="21" t="s">
        <v>94</v>
      </c>
      <c r="F32" s="21" t="s">
        <v>95</v>
      </c>
      <c r="G32" s="21" t="s">
        <v>96</v>
      </c>
      <c r="H32" s="21" t="s">
        <v>97</v>
      </c>
      <c r="I32" s="21" t="s">
        <v>98</v>
      </c>
      <c r="J32" s="17" t="s">
        <v>174</v>
      </c>
      <c r="K32" s="17" t="s">
        <v>175</v>
      </c>
      <c r="L32" s="15" t="s">
        <v>90</v>
      </c>
      <c r="M32" s="67" t="s">
        <v>183</v>
      </c>
      <c r="N32" s="67" t="s">
        <v>191</v>
      </c>
      <c r="O32" s="2" t="s">
        <v>195</v>
      </c>
      <c r="P32" s="2" t="s">
        <v>196</v>
      </c>
    </row>
    <row r="33" spans="1:16" s="41" customFormat="1" ht="18" customHeight="1">
      <c r="A33" s="24" t="s">
        <v>100</v>
      </c>
      <c r="B33" s="40" t="e">
        <f>B4/B$19*100</f>
        <v>#DIV/0!</v>
      </c>
      <c r="C33" s="40" t="e">
        <f aca="true" t="shared" si="2" ref="C33:L33">C4/C$19*100</f>
        <v>#DIV/0!</v>
      </c>
      <c r="D33" s="40">
        <f t="shared" si="2"/>
        <v>1.7977718501302908</v>
      </c>
      <c r="E33" s="40">
        <f t="shared" si="2"/>
        <v>1.7350507390333985</v>
      </c>
      <c r="F33" s="40">
        <f t="shared" si="2"/>
        <v>1.669687450344599</v>
      </c>
      <c r="G33" s="40">
        <f t="shared" si="2"/>
        <v>1.6658487032378724</v>
      </c>
      <c r="H33" s="40">
        <f t="shared" si="2"/>
        <v>1.6514838332884814</v>
      </c>
      <c r="I33" s="40">
        <f t="shared" si="2"/>
        <v>1.6774110579883417</v>
      </c>
      <c r="J33" s="40">
        <f t="shared" si="2"/>
        <v>1.747511339738651</v>
      </c>
      <c r="K33" s="40">
        <f t="shared" si="2"/>
        <v>1.812034759645908</v>
      </c>
      <c r="L33" s="40">
        <f t="shared" si="2"/>
        <v>1.3862083923536452</v>
      </c>
      <c r="M33" s="40">
        <f aca="true" t="shared" si="3" ref="M33:N47">M4/M$19*100</f>
        <v>1.4158029854251006</v>
      </c>
      <c r="N33" s="40">
        <f t="shared" si="3"/>
        <v>1.4489295036707244</v>
      </c>
      <c r="O33" s="40">
        <f aca="true" t="shared" si="4" ref="O33:P47">O4/O$19*100</f>
        <v>1.5325021029699784</v>
      </c>
      <c r="P33" s="40">
        <f t="shared" si="4"/>
        <v>1.2847837885125457</v>
      </c>
    </row>
    <row r="34" spans="1:16" s="41" customFormat="1" ht="18" customHeight="1">
      <c r="A34" s="24" t="s">
        <v>99</v>
      </c>
      <c r="B34" s="40" t="e">
        <f aca="true" t="shared" si="5" ref="B34:L47">B5/B$19*100</f>
        <v>#DIV/0!</v>
      </c>
      <c r="C34" s="40" t="e">
        <f t="shared" si="5"/>
        <v>#DIV/0!</v>
      </c>
      <c r="D34" s="40">
        <f t="shared" si="5"/>
        <v>18.225507738221</v>
      </c>
      <c r="E34" s="40">
        <f t="shared" si="5"/>
        <v>22.4487319301478</v>
      </c>
      <c r="F34" s="40">
        <f t="shared" si="5"/>
        <v>18.83497174219454</v>
      </c>
      <c r="G34" s="40">
        <f t="shared" si="5"/>
        <v>21.405180534696736</v>
      </c>
      <c r="H34" s="40">
        <f t="shared" si="5"/>
        <v>18.589067214813713</v>
      </c>
      <c r="I34" s="40">
        <f t="shared" si="5"/>
        <v>17.114859210075036</v>
      </c>
      <c r="J34" s="40">
        <f t="shared" si="5"/>
        <v>17.64209753163893</v>
      </c>
      <c r="K34" s="40">
        <f t="shared" si="5"/>
        <v>17.1997496252304</v>
      </c>
      <c r="L34" s="40">
        <f t="shared" si="5"/>
        <v>19.795618796173073</v>
      </c>
      <c r="M34" s="40">
        <f t="shared" si="3"/>
        <v>18.70727516058612</v>
      </c>
      <c r="N34" s="40">
        <f t="shared" si="3"/>
        <v>17.668337612091936</v>
      </c>
      <c r="O34" s="40">
        <f t="shared" si="4"/>
        <v>17.73444279834819</v>
      </c>
      <c r="P34" s="40">
        <f t="shared" si="4"/>
        <v>17.435216956100223</v>
      </c>
    </row>
    <row r="35" spans="1:16" s="41" customFormat="1" ht="18" customHeight="1">
      <c r="A35" s="24" t="s">
        <v>101</v>
      </c>
      <c r="B35" s="40" t="e">
        <f t="shared" si="5"/>
        <v>#DIV/0!</v>
      </c>
      <c r="C35" s="40" t="e">
        <f t="shared" si="5"/>
        <v>#DIV/0!</v>
      </c>
      <c r="D35" s="40">
        <f t="shared" si="5"/>
        <v>10.312799867068104</v>
      </c>
      <c r="E35" s="40">
        <f t="shared" si="5"/>
        <v>11.538961693732395</v>
      </c>
      <c r="F35" s="40">
        <f t="shared" si="5"/>
        <v>13.839693109359546</v>
      </c>
      <c r="G35" s="40">
        <f t="shared" si="5"/>
        <v>13.009618848709492</v>
      </c>
      <c r="H35" s="40">
        <f t="shared" si="5"/>
        <v>14.681309369077406</v>
      </c>
      <c r="I35" s="40">
        <f t="shared" si="5"/>
        <v>13.786858672531</v>
      </c>
      <c r="J35" s="40">
        <f t="shared" si="5"/>
        <v>14.441994202906594</v>
      </c>
      <c r="K35" s="40">
        <f t="shared" si="5"/>
        <v>16.381227893917664</v>
      </c>
      <c r="L35" s="40">
        <f t="shared" si="5"/>
        <v>20.769251778642367</v>
      </c>
      <c r="M35" s="40">
        <f t="shared" si="3"/>
        <v>15.148854385546942</v>
      </c>
      <c r="N35" s="40">
        <f t="shared" si="3"/>
        <v>15.48453495977698</v>
      </c>
      <c r="O35" s="40">
        <f t="shared" si="4"/>
        <v>16.563425748226006</v>
      </c>
      <c r="P35" s="40">
        <f t="shared" si="4"/>
        <v>17.26889699975513</v>
      </c>
    </row>
    <row r="36" spans="1:16" s="41" customFormat="1" ht="18" customHeight="1">
      <c r="A36" s="24" t="s">
        <v>110</v>
      </c>
      <c r="B36" s="40" t="e">
        <f t="shared" si="5"/>
        <v>#DIV/0!</v>
      </c>
      <c r="C36" s="40" t="e">
        <f t="shared" si="5"/>
        <v>#DIV/0!</v>
      </c>
      <c r="D36" s="40">
        <f t="shared" si="5"/>
        <v>7.301983194239031</v>
      </c>
      <c r="E36" s="40">
        <f t="shared" si="5"/>
        <v>10.018823752748567</v>
      </c>
      <c r="F36" s="40">
        <f t="shared" si="5"/>
        <v>13.88187247019966</v>
      </c>
      <c r="G36" s="40">
        <f t="shared" si="5"/>
        <v>11.433087267749226</v>
      </c>
      <c r="H36" s="40">
        <f t="shared" si="5"/>
        <v>11.223516882432765</v>
      </c>
      <c r="I36" s="40">
        <f t="shared" si="5"/>
        <v>10.144597343139655</v>
      </c>
      <c r="J36" s="40">
        <f t="shared" si="5"/>
        <v>12.01604694288139</v>
      </c>
      <c r="K36" s="40">
        <f t="shared" si="5"/>
        <v>13.232449354225</v>
      </c>
      <c r="L36" s="40">
        <f t="shared" si="5"/>
        <v>11.593776023606338</v>
      </c>
      <c r="M36" s="40">
        <f t="shared" si="3"/>
        <v>11.938673815959318</v>
      </c>
      <c r="N36" s="40">
        <f t="shared" si="3"/>
        <v>11.496359974123537</v>
      </c>
      <c r="O36" s="40">
        <f t="shared" si="4"/>
        <v>12.110687140012933</v>
      </c>
      <c r="P36" s="40">
        <f t="shared" si="4"/>
        <v>14.469192587261043</v>
      </c>
    </row>
    <row r="37" spans="1:16" s="41" customFormat="1" ht="18" customHeight="1">
      <c r="A37" s="24" t="s">
        <v>111</v>
      </c>
      <c r="B37" s="40" t="e">
        <f t="shared" si="5"/>
        <v>#DIV/0!</v>
      </c>
      <c r="C37" s="40" t="e">
        <f t="shared" si="5"/>
        <v>#DIV/0!</v>
      </c>
      <c r="D37" s="40">
        <f t="shared" si="5"/>
        <v>0.47008977304739774</v>
      </c>
      <c r="E37" s="40">
        <f t="shared" si="5"/>
        <v>0.333346467452708</v>
      </c>
      <c r="F37" s="40">
        <f t="shared" si="5"/>
        <v>0.2787505585955326</v>
      </c>
      <c r="G37" s="40">
        <f t="shared" si="5"/>
        <v>0.3548612103490802</v>
      </c>
      <c r="H37" s="40">
        <f t="shared" si="5"/>
        <v>0.37480890242715387</v>
      </c>
      <c r="I37" s="40">
        <f t="shared" si="5"/>
        <v>0.4218363469877899</v>
      </c>
      <c r="J37" s="40">
        <f t="shared" si="5"/>
        <v>0.45456085462204704</v>
      </c>
      <c r="K37" s="40">
        <f t="shared" si="5"/>
        <v>0.4335820181256716</v>
      </c>
      <c r="L37" s="40">
        <f t="shared" si="5"/>
        <v>0.4412479013760547</v>
      </c>
      <c r="M37" s="40">
        <f t="shared" si="3"/>
        <v>0.4846307644198582</v>
      </c>
      <c r="N37" s="40">
        <f t="shared" si="3"/>
        <v>0.4435276689695104</v>
      </c>
      <c r="O37" s="40">
        <f t="shared" si="4"/>
        <v>0.38101821377522044</v>
      </c>
      <c r="P37" s="40">
        <f t="shared" si="4"/>
        <v>0.27996251983694964</v>
      </c>
    </row>
    <row r="38" spans="1:16" s="41" customFormat="1" ht="18" customHeight="1">
      <c r="A38" s="24" t="s">
        <v>112</v>
      </c>
      <c r="B38" s="40" t="e">
        <f t="shared" si="5"/>
        <v>#DIV/0!</v>
      </c>
      <c r="C38" s="40" t="e">
        <f t="shared" si="5"/>
        <v>#DIV/0!</v>
      </c>
      <c r="D38" s="40">
        <f t="shared" si="5"/>
        <v>9.913921645010213</v>
      </c>
      <c r="E38" s="40">
        <f t="shared" si="5"/>
        <v>6.083384201819634</v>
      </c>
      <c r="F38" s="40">
        <f t="shared" si="5"/>
        <v>6.109085883922635</v>
      </c>
      <c r="G38" s="40">
        <f t="shared" si="5"/>
        <v>8.02958451194606</v>
      </c>
      <c r="H38" s="40">
        <f t="shared" si="5"/>
        <v>6.957978574168762</v>
      </c>
      <c r="I38" s="40">
        <f t="shared" si="5"/>
        <v>8.027995453570023</v>
      </c>
      <c r="J38" s="40">
        <f t="shared" si="5"/>
        <v>7.168974276164075</v>
      </c>
      <c r="K38" s="40">
        <f t="shared" si="5"/>
        <v>5.927851361700187</v>
      </c>
      <c r="L38" s="40">
        <f t="shared" si="5"/>
        <v>4.322627115694092</v>
      </c>
      <c r="M38" s="40">
        <f t="shared" si="3"/>
        <v>3.3560848897031867</v>
      </c>
      <c r="N38" s="40">
        <f t="shared" si="3"/>
        <v>4.209204966541878</v>
      </c>
      <c r="O38" s="40">
        <f t="shared" si="4"/>
        <v>4.108459410218958</v>
      </c>
      <c r="P38" s="40">
        <f t="shared" si="4"/>
        <v>4.124144772130173</v>
      </c>
    </row>
    <row r="39" spans="1:16" s="41" customFormat="1" ht="18" customHeight="1">
      <c r="A39" s="24" t="s">
        <v>113</v>
      </c>
      <c r="B39" s="40" t="e">
        <f t="shared" si="5"/>
        <v>#DIV/0!</v>
      </c>
      <c r="C39" s="40" t="e">
        <f t="shared" si="5"/>
        <v>#DIV/0!</v>
      </c>
      <c r="D39" s="40">
        <f t="shared" si="5"/>
        <v>1.4101592761814212</v>
      </c>
      <c r="E39" s="40">
        <f t="shared" si="5"/>
        <v>1.6773697150957736</v>
      </c>
      <c r="F39" s="40">
        <f t="shared" si="5"/>
        <v>2.967865242798717</v>
      </c>
      <c r="G39" s="40">
        <f t="shared" si="5"/>
        <v>3.627733692190941</v>
      </c>
      <c r="H39" s="40">
        <f t="shared" si="5"/>
        <v>5.102840554483564</v>
      </c>
      <c r="I39" s="40">
        <f t="shared" si="5"/>
        <v>5.38865646363885</v>
      </c>
      <c r="J39" s="40">
        <f t="shared" si="5"/>
        <v>3.2167080802583037</v>
      </c>
      <c r="K39" s="40">
        <f t="shared" si="5"/>
        <v>3.346384878486803</v>
      </c>
      <c r="L39" s="40">
        <f t="shared" si="5"/>
        <v>3.1822395497229947</v>
      </c>
      <c r="M39" s="40">
        <f t="shared" si="3"/>
        <v>6.591311891698906</v>
      </c>
      <c r="N39" s="40">
        <f t="shared" si="3"/>
        <v>6.005364861924606</v>
      </c>
      <c r="O39" s="40">
        <f t="shared" si="4"/>
        <v>3.0550234206883617</v>
      </c>
      <c r="P39" s="40">
        <f t="shared" si="4"/>
        <v>2.6127986855208163</v>
      </c>
    </row>
    <row r="40" spans="1:16" s="41" customFormat="1" ht="18" customHeight="1">
      <c r="A40" s="24" t="s">
        <v>114</v>
      </c>
      <c r="B40" s="40" t="e">
        <f t="shared" si="5"/>
        <v>#DIV/0!</v>
      </c>
      <c r="C40" s="40" t="e">
        <f t="shared" si="5"/>
        <v>#DIV/0!</v>
      </c>
      <c r="D40" s="40">
        <f t="shared" si="5"/>
        <v>20.44032865430664</v>
      </c>
      <c r="E40" s="40">
        <f t="shared" si="5"/>
        <v>17.848789862943995</v>
      </c>
      <c r="F40" s="40">
        <f t="shared" si="5"/>
        <v>13.359570118366054</v>
      </c>
      <c r="G40" s="40">
        <f t="shared" si="5"/>
        <v>16.33604148260523</v>
      </c>
      <c r="H40" s="40">
        <f t="shared" si="5"/>
        <v>14.768879295043199</v>
      </c>
      <c r="I40" s="40">
        <f t="shared" si="5"/>
        <v>16.253765283488285</v>
      </c>
      <c r="J40" s="40">
        <f t="shared" si="5"/>
        <v>14.761554727399353</v>
      </c>
      <c r="K40" s="40">
        <f t="shared" si="5"/>
        <v>13.789028643420565</v>
      </c>
      <c r="L40" s="40">
        <f t="shared" si="5"/>
        <v>13.67855641449262</v>
      </c>
      <c r="M40" s="40">
        <f t="shared" si="3"/>
        <v>14.54630095144464</v>
      </c>
      <c r="N40" s="40">
        <f t="shared" si="3"/>
        <v>17.410267631364835</v>
      </c>
      <c r="O40" s="40">
        <f t="shared" si="4"/>
        <v>13.979710754064536</v>
      </c>
      <c r="P40" s="40">
        <f t="shared" si="4"/>
        <v>12.46200568777218</v>
      </c>
    </row>
    <row r="41" spans="1:16" s="41" customFormat="1" ht="18" customHeight="1">
      <c r="A41" s="24" t="s">
        <v>115</v>
      </c>
      <c r="B41" s="40" t="e">
        <f t="shared" si="5"/>
        <v>#DIV/0!</v>
      </c>
      <c r="C41" s="40" t="e">
        <f t="shared" si="5"/>
        <v>#DIV/0!</v>
      </c>
      <c r="D41" s="40">
        <f t="shared" si="5"/>
        <v>3.4333128653426295</v>
      </c>
      <c r="E41" s="40">
        <f t="shared" si="5"/>
        <v>3.0635522270703768</v>
      </c>
      <c r="F41" s="40">
        <f t="shared" si="5"/>
        <v>3.1450777159160297</v>
      </c>
      <c r="G41" s="40">
        <f t="shared" si="5"/>
        <v>3.259337439002329</v>
      </c>
      <c r="H41" s="40">
        <f t="shared" si="5"/>
        <v>2.9237041151108794</v>
      </c>
      <c r="I41" s="40">
        <f t="shared" si="5"/>
        <v>3.2778727762758857</v>
      </c>
      <c r="J41" s="40">
        <f t="shared" si="5"/>
        <v>3.073104731232555</v>
      </c>
      <c r="K41" s="40">
        <f t="shared" si="5"/>
        <v>3.214058448932416</v>
      </c>
      <c r="L41" s="40">
        <f t="shared" si="5"/>
        <v>3.4036828674633623</v>
      </c>
      <c r="M41" s="40">
        <f t="shared" si="3"/>
        <v>3.025981362165017</v>
      </c>
      <c r="N41" s="40">
        <f t="shared" si="3"/>
        <v>3.6157134748740853</v>
      </c>
      <c r="O41" s="40">
        <f t="shared" si="4"/>
        <v>3.7381051212891188</v>
      </c>
      <c r="P41" s="40">
        <f t="shared" si="4"/>
        <v>2.677467116484073</v>
      </c>
    </row>
    <row r="42" spans="1:16" s="41" customFormat="1" ht="18" customHeight="1">
      <c r="A42" s="24" t="s">
        <v>116</v>
      </c>
      <c r="B42" s="40" t="e">
        <f t="shared" si="5"/>
        <v>#DIV/0!</v>
      </c>
      <c r="C42" s="40" t="e">
        <f t="shared" si="5"/>
        <v>#DIV/0!</v>
      </c>
      <c r="D42" s="40">
        <f t="shared" si="5"/>
        <v>14.535038228924572</v>
      </c>
      <c r="E42" s="40">
        <f t="shared" si="5"/>
        <v>13.66243408130255</v>
      </c>
      <c r="F42" s="40">
        <f t="shared" si="5"/>
        <v>14.97664280919986</v>
      </c>
      <c r="G42" s="40">
        <f t="shared" si="5"/>
        <v>11.382735020324395</v>
      </c>
      <c r="H42" s="40">
        <f t="shared" si="5"/>
        <v>13.031932619138958</v>
      </c>
      <c r="I42" s="40">
        <f t="shared" si="5"/>
        <v>12.884358725651296</v>
      </c>
      <c r="J42" s="40">
        <f t="shared" si="5"/>
        <v>13.281615776456569</v>
      </c>
      <c r="K42" s="40">
        <f t="shared" si="5"/>
        <v>11.517433002787495</v>
      </c>
      <c r="L42" s="40">
        <f t="shared" si="5"/>
        <v>9.241496389161863</v>
      </c>
      <c r="M42" s="40">
        <f t="shared" si="3"/>
        <v>12.294154987278057</v>
      </c>
      <c r="N42" s="40">
        <f t="shared" si="3"/>
        <v>9.628932250860066</v>
      </c>
      <c r="O42" s="40">
        <f t="shared" si="4"/>
        <v>14.006214254576022</v>
      </c>
      <c r="P42" s="40">
        <f t="shared" si="4"/>
        <v>17.09364565086236</v>
      </c>
    </row>
    <row r="43" spans="1:16" s="41" customFormat="1" ht="18" customHeight="1">
      <c r="A43" s="24" t="s">
        <v>117</v>
      </c>
      <c r="B43" s="40" t="e">
        <f t="shared" si="5"/>
        <v>#DIV/0!</v>
      </c>
      <c r="C43" s="40" t="e">
        <f t="shared" si="5"/>
        <v>#DIV/0!</v>
      </c>
      <c r="D43" s="40">
        <f t="shared" si="5"/>
        <v>1.7139191140221142</v>
      </c>
      <c r="E43" s="40">
        <f t="shared" si="5"/>
        <v>1.5483364336988605</v>
      </c>
      <c r="F43" s="40">
        <f t="shared" si="5"/>
        <v>1.1756979205279319</v>
      </c>
      <c r="G43" s="40">
        <f t="shared" si="5"/>
        <v>0.0009322305007175225</v>
      </c>
      <c r="H43" s="40">
        <f t="shared" si="5"/>
        <v>0.9856913008376801</v>
      </c>
      <c r="I43" s="40">
        <f t="shared" si="5"/>
        <v>0.9231250843389015</v>
      </c>
      <c r="J43" s="40">
        <f t="shared" si="5"/>
        <v>0.8955465154477957</v>
      </c>
      <c r="K43" s="40">
        <f t="shared" si="5"/>
        <v>0.49166238223147424</v>
      </c>
      <c r="L43" s="40">
        <f t="shared" si="5"/>
        <v>0.4509946205607577</v>
      </c>
      <c r="M43" s="40">
        <f t="shared" si="3"/>
        <v>0</v>
      </c>
      <c r="N43" s="40">
        <f t="shared" si="3"/>
        <v>0.6766018119349467</v>
      </c>
      <c r="O43" s="40">
        <f t="shared" si="4"/>
        <v>0.48277127733788605</v>
      </c>
      <c r="P43" s="40">
        <f t="shared" si="4"/>
        <v>0</v>
      </c>
    </row>
    <row r="44" spans="1:16" s="41" customFormat="1" ht="18" customHeight="1">
      <c r="A44" s="24" t="s">
        <v>118</v>
      </c>
      <c r="B44" s="40" t="e">
        <f t="shared" si="5"/>
        <v>#DIV/0!</v>
      </c>
      <c r="C44" s="40" t="e">
        <f t="shared" si="5"/>
        <v>#DIV/0!</v>
      </c>
      <c r="D44" s="40">
        <f t="shared" si="5"/>
        <v>10.445167793506585</v>
      </c>
      <c r="E44" s="40">
        <f t="shared" si="5"/>
        <v>10.041218894953943</v>
      </c>
      <c r="F44" s="40">
        <f t="shared" si="5"/>
        <v>9.761084978574896</v>
      </c>
      <c r="G44" s="40">
        <f t="shared" si="5"/>
        <v>9.495039058687922</v>
      </c>
      <c r="H44" s="40">
        <f t="shared" si="5"/>
        <v>9.708787339177436</v>
      </c>
      <c r="I44" s="40">
        <f t="shared" si="5"/>
        <v>10.098663582314934</v>
      </c>
      <c r="J44" s="40">
        <f t="shared" si="5"/>
        <v>11.300285021253735</v>
      </c>
      <c r="K44" s="40">
        <f t="shared" si="5"/>
        <v>12.654537631296412</v>
      </c>
      <c r="L44" s="40">
        <f t="shared" si="5"/>
        <v>11.734300150752826</v>
      </c>
      <c r="M44" s="40">
        <f t="shared" si="3"/>
        <v>12.490928805772853</v>
      </c>
      <c r="N44" s="40">
        <f t="shared" si="3"/>
        <v>11.912225283866896</v>
      </c>
      <c r="O44" s="40">
        <f t="shared" si="4"/>
        <v>12.307639758492787</v>
      </c>
      <c r="P44" s="40">
        <f t="shared" si="4"/>
        <v>10.291885235764504</v>
      </c>
    </row>
    <row r="45" spans="1:16" s="41" customFormat="1" ht="18" customHeight="1">
      <c r="A45" s="24" t="s">
        <v>88</v>
      </c>
      <c r="B45" s="40" t="e">
        <f t="shared" si="5"/>
        <v>#DIV/0!</v>
      </c>
      <c r="C45" s="40" t="e">
        <f t="shared" si="5"/>
        <v>#DIV/0!</v>
      </c>
      <c r="D45" s="40">
        <f t="shared" si="5"/>
        <v>0</v>
      </c>
      <c r="E45" s="40">
        <f t="shared" si="5"/>
        <v>0</v>
      </c>
      <c r="F45" s="40">
        <f t="shared" si="5"/>
        <v>0</v>
      </c>
      <c r="G45" s="40">
        <f t="shared" si="5"/>
        <v>0</v>
      </c>
      <c r="H45" s="40">
        <f t="shared" si="5"/>
        <v>0</v>
      </c>
      <c r="I45" s="40">
        <f t="shared" si="5"/>
        <v>0</v>
      </c>
      <c r="J45" s="40">
        <f t="shared" si="5"/>
        <v>0</v>
      </c>
      <c r="K45" s="40">
        <f t="shared" si="5"/>
        <v>0</v>
      </c>
      <c r="L45" s="40">
        <f t="shared" si="5"/>
        <v>0</v>
      </c>
      <c r="M45" s="40">
        <f t="shared" si="3"/>
        <v>0</v>
      </c>
      <c r="N45" s="40">
        <f t="shared" si="3"/>
        <v>0</v>
      </c>
      <c r="O45" s="40">
        <f t="shared" si="4"/>
        <v>0</v>
      </c>
      <c r="P45" s="40">
        <f t="shared" si="4"/>
        <v>0</v>
      </c>
    </row>
    <row r="46" spans="1:16" s="41" customFormat="1" ht="18" customHeight="1">
      <c r="A46" s="24" t="s">
        <v>120</v>
      </c>
      <c r="B46" s="40" t="e">
        <f t="shared" si="5"/>
        <v>#DIV/0!</v>
      </c>
      <c r="C46" s="40" t="e">
        <f t="shared" si="5"/>
        <v>#DIV/0!</v>
      </c>
      <c r="D46" s="40">
        <f t="shared" si="5"/>
        <v>0</v>
      </c>
      <c r="E46" s="40">
        <f t="shared" si="5"/>
        <v>0</v>
      </c>
      <c r="F46" s="40">
        <f t="shared" si="5"/>
        <v>0</v>
      </c>
      <c r="G46" s="40">
        <f t="shared" si="5"/>
        <v>0</v>
      </c>
      <c r="H46" s="40">
        <f t="shared" si="5"/>
        <v>0</v>
      </c>
      <c r="I46" s="40">
        <f t="shared" si="5"/>
        <v>0</v>
      </c>
      <c r="J46" s="40">
        <f t="shared" si="5"/>
        <v>0</v>
      </c>
      <c r="K46" s="40">
        <f t="shared" si="5"/>
        <v>0</v>
      </c>
      <c r="L46" s="40">
        <f t="shared" si="5"/>
        <v>0</v>
      </c>
      <c r="M46" s="40">
        <f t="shared" si="3"/>
        <v>0</v>
      </c>
      <c r="N46" s="40">
        <f t="shared" si="3"/>
        <v>0</v>
      </c>
      <c r="O46" s="40">
        <f t="shared" si="4"/>
        <v>0</v>
      </c>
      <c r="P46" s="40">
        <f t="shared" si="4"/>
        <v>0</v>
      </c>
    </row>
    <row r="47" spans="1:16" s="41" customFormat="1" ht="18" customHeight="1">
      <c r="A47" s="24" t="s">
        <v>119</v>
      </c>
      <c r="B47" s="40" t="e">
        <f t="shared" si="5"/>
        <v>#DIV/0!</v>
      </c>
      <c r="C47" s="40" t="e">
        <f t="shared" si="5"/>
        <v>#DIV/0!</v>
      </c>
      <c r="D47" s="40">
        <f t="shared" si="5"/>
        <v>0</v>
      </c>
      <c r="E47" s="40">
        <f t="shared" si="5"/>
        <v>0</v>
      </c>
      <c r="F47" s="40">
        <f t="shared" si="5"/>
        <v>0</v>
      </c>
      <c r="G47" s="40">
        <f t="shared" si="5"/>
        <v>0</v>
      </c>
      <c r="H47" s="40">
        <f t="shared" si="5"/>
        <v>0</v>
      </c>
      <c r="I47" s="40">
        <f t="shared" si="5"/>
        <v>0</v>
      </c>
      <c r="J47" s="40">
        <f t="shared" si="5"/>
        <v>0</v>
      </c>
      <c r="K47" s="40">
        <f t="shared" si="5"/>
        <v>0</v>
      </c>
      <c r="L47" s="40">
        <f t="shared" si="5"/>
        <v>0</v>
      </c>
      <c r="M47" s="40">
        <f t="shared" si="3"/>
        <v>0</v>
      </c>
      <c r="N47" s="40">
        <f t="shared" si="3"/>
        <v>0</v>
      </c>
      <c r="O47" s="40">
        <f t="shared" si="4"/>
        <v>0</v>
      </c>
      <c r="P47" s="40">
        <f t="shared" si="4"/>
        <v>0</v>
      </c>
    </row>
    <row r="48" spans="1:16" s="41" customFormat="1" ht="18" customHeight="1">
      <c r="A48" s="24" t="s">
        <v>121</v>
      </c>
      <c r="B48" s="40" t="e">
        <f aca="true" t="shared" si="6" ref="B48:L48">SUM(B33:B47)</f>
        <v>#DIV/0!</v>
      </c>
      <c r="C48" s="37" t="e">
        <f t="shared" si="6"/>
        <v>#DIV/0!</v>
      </c>
      <c r="D48" s="37">
        <f t="shared" si="6"/>
        <v>100.00000000000001</v>
      </c>
      <c r="E48" s="37">
        <f t="shared" si="6"/>
        <v>100</v>
      </c>
      <c r="F48" s="37">
        <f t="shared" si="6"/>
        <v>100.00000000000001</v>
      </c>
      <c r="G48" s="37">
        <f t="shared" si="6"/>
        <v>100</v>
      </c>
      <c r="H48" s="37">
        <f t="shared" si="6"/>
        <v>100</v>
      </c>
      <c r="I48" s="37">
        <f t="shared" si="6"/>
        <v>100</v>
      </c>
      <c r="J48" s="37">
        <f t="shared" si="6"/>
        <v>100</v>
      </c>
      <c r="K48" s="37">
        <f t="shared" si="6"/>
        <v>99.99999999999999</v>
      </c>
      <c r="L48" s="37">
        <f t="shared" si="6"/>
        <v>100</v>
      </c>
      <c r="M48" s="37">
        <f>SUM(M33:M47)</f>
        <v>100</v>
      </c>
      <c r="N48" s="37">
        <f>SUM(N33:N47)</f>
        <v>99.99999999999997</v>
      </c>
      <c r="O48" s="37">
        <f>SUM(O33:O47)</f>
        <v>100.00000000000001</v>
      </c>
      <c r="P48" s="37">
        <f>SUM(P33:P47)</f>
        <v>99.99999999999997</v>
      </c>
    </row>
    <row r="49" spans="10:11" s="41" customFormat="1" ht="18" customHeight="1">
      <c r="J49" s="42"/>
      <c r="K49" s="42"/>
    </row>
    <row r="50" spans="10:11" s="41" customFormat="1" ht="18" customHeight="1">
      <c r="J50" s="42"/>
      <c r="K50" s="42"/>
    </row>
    <row r="51" spans="10:11" s="41" customFormat="1" ht="18" customHeight="1">
      <c r="J51" s="42"/>
      <c r="K51" s="42"/>
    </row>
    <row r="52" spans="10:11" s="41" customFormat="1" ht="18" customHeight="1">
      <c r="J52" s="42"/>
      <c r="K52" s="42"/>
    </row>
    <row r="53" spans="10:11" s="41" customFormat="1" ht="18" customHeight="1">
      <c r="J53" s="42"/>
      <c r="K53" s="42"/>
    </row>
    <row r="54" spans="10:11" s="41" customFormat="1" ht="18" customHeight="1">
      <c r="J54" s="42"/>
      <c r="K54" s="42"/>
    </row>
    <row r="55" spans="10:11" s="41" customFormat="1" ht="18" customHeight="1">
      <c r="J55" s="42"/>
      <c r="K55" s="42"/>
    </row>
    <row r="56" spans="10:11" s="41" customFormat="1" ht="18" customHeight="1">
      <c r="J56" s="42"/>
      <c r="K56" s="42"/>
    </row>
    <row r="57" spans="10:11" s="41" customFormat="1" ht="18" customHeight="1">
      <c r="J57" s="42"/>
      <c r="K57" s="42"/>
    </row>
    <row r="58" spans="10:11" s="41" customFormat="1" ht="18" customHeight="1">
      <c r="J58" s="42"/>
      <c r="K58" s="42"/>
    </row>
    <row r="59" spans="10:11" s="41" customFormat="1" ht="18" customHeight="1">
      <c r="J59" s="42"/>
      <c r="K59" s="42"/>
    </row>
    <row r="60" spans="10:11" s="41" customFormat="1" ht="18" customHeight="1">
      <c r="J60" s="42"/>
      <c r="K60" s="42"/>
    </row>
    <row r="61" spans="10:11" s="41" customFormat="1" ht="18" customHeight="1">
      <c r="J61" s="42"/>
      <c r="K61" s="42"/>
    </row>
    <row r="62" spans="10:11" s="41" customFormat="1" ht="18" customHeight="1">
      <c r="J62" s="42"/>
      <c r="K62" s="42"/>
    </row>
    <row r="63" spans="10:11" s="41" customFormat="1" ht="18" customHeight="1">
      <c r="J63" s="42"/>
      <c r="K63" s="42"/>
    </row>
    <row r="64" spans="10:11" s="41" customFormat="1" ht="18" customHeight="1">
      <c r="J64" s="42"/>
      <c r="K64" s="42"/>
    </row>
    <row r="65" spans="10:11" s="41" customFormat="1" ht="18" customHeight="1">
      <c r="J65" s="42"/>
      <c r="K65" s="42"/>
    </row>
    <row r="66" spans="10:11" s="41" customFormat="1" ht="18" customHeight="1">
      <c r="J66" s="42"/>
      <c r="K66" s="42"/>
    </row>
    <row r="67" spans="10:11" s="41" customFormat="1" ht="18" customHeight="1">
      <c r="J67" s="42"/>
      <c r="K67" s="42"/>
    </row>
    <row r="68" spans="10:11" s="41" customFormat="1" ht="18" customHeight="1">
      <c r="J68" s="42"/>
      <c r="K68" s="42"/>
    </row>
    <row r="69" spans="10:11" s="41" customFormat="1" ht="18" customHeight="1">
      <c r="J69" s="42"/>
      <c r="K69" s="42"/>
    </row>
    <row r="70" spans="10:11" s="41" customFormat="1" ht="18" customHeight="1">
      <c r="J70" s="42"/>
      <c r="K70" s="42"/>
    </row>
    <row r="71" spans="10:11" s="41" customFormat="1" ht="18" customHeight="1">
      <c r="J71" s="42"/>
      <c r="K71" s="42"/>
    </row>
    <row r="72" spans="10:11" s="41" customFormat="1" ht="18" customHeight="1">
      <c r="J72" s="42"/>
      <c r="K72" s="42"/>
    </row>
    <row r="73" spans="10:11" s="41" customFormat="1" ht="18" customHeight="1">
      <c r="J73" s="42"/>
      <c r="K73" s="42"/>
    </row>
    <row r="74" spans="10:11" s="41" customFormat="1" ht="18" customHeight="1">
      <c r="J74" s="42"/>
      <c r="K74" s="42"/>
    </row>
    <row r="75" spans="10:11" s="41" customFormat="1" ht="18" customHeight="1">
      <c r="J75" s="42"/>
      <c r="K75" s="42"/>
    </row>
    <row r="76" spans="10:11" s="41" customFormat="1" ht="18" customHeight="1">
      <c r="J76" s="42"/>
      <c r="K76" s="42"/>
    </row>
    <row r="77" spans="10:11" s="41" customFormat="1" ht="18" customHeight="1">
      <c r="J77" s="42"/>
      <c r="K77" s="42"/>
    </row>
    <row r="78" spans="10:11" s="41" customFormat="1" ht="18" customHeight="1">
      <c r="J78" s="42"/>
      <c r="K78" s="42"/>
    </row>
    <row r="79" spans="10:11" s="41" customFormat="1" ht="18" customHeight="1">
      <c r="J79" s="42"/>
      <c r="K79" s="42"/>
    </row>
    <row r="80" spans="10:11" s="41" customFormat="1" ht="18" customHeight="1">
      <c r="J80" s="42"/>
      <c r="K80" s="42"/>
    </row>
    <row r="81" spans="10:11" s="41" customFormat="1" ht="18" customHeight="1">
      <c r="J81" s="42"/>
      <c r="K81" s="42"/>
    </row>
    <row r="82" spans="10:11" s="41" customFormat="1" ht="18" customHeight="1">
      <c r="J82" s="42"/>
      <c r="K82" s="42"/>
    </row>
    <row r="83" spans="10:11" s="41" customFormat="1" ht="18" customHeight="1">
      <c r="J83" s="42"/>
      <c r="K83" s="42"/>
    </row>
    <row r="84" spans="10:11" s="41" customFormat="1" ht="18" customHeight="1">
      <c r="J84" s="42"/>
      <c r="K84" s="42"/>
    </row>
    <row r="85" spans="10:11" s="41" customFormat="1" ht="18" customHeight="1">
      <c r="J85" s="42"/>
      <c r="K85" s="42"/>
    </row>
    <row r="86" spans="10:11" s="41" customFormat="1" ht="18" customHeight="1">
      <c r="J86" s="42"/>
      <c r="K86" s="42"/>
    </row>
    <row r="87" spans="10:11" s="41" customFormat="1" ht="18" customHeight="1">
      <c r="J87" s="42"/>
      <c r="K87" s="42"/>
    </row>
    <row r="88" spans="10:11" s="41" customFormat="1" ht="18" customHeight="1">
      <c r="J88" s="42"/>
      <c r="K88" s="42"/>
    </row>
    <row r="89" spans="10:11" s="41" customFormat="1" ht="18" customHeight="1">
      <c r="J89" s="42"/>
      <c r="K89" s="42"/>
    </row>
    <row r="90" spans="10:11" s="41" customFormat="1" ht="18" customHeight="1">
      <c r="J90" s="42"/>
      <c r="K90" s="42"/>
    </row>
    <row r="91" spans="10:11" s="41" customFormat="1" ht="18" customHeight="1">
      <c r="J91" s="42"/>
      <c r="K91" s="42"/>
    </row>
    <row r="92" spans="10:11" s="41" customFormat="1" ht="18" customHeight="1">
      <c r="J92" s="42"/>
      <c r="K92" s="42"/>
    </row>
    <row r="93" spans="10:11" s="41" customFormat="1" ht="18" customHeight="1">
      <c r="J93" s="42"/>
      <c r="K93" s="42"/>
    </row>
    <row r="94" spans="10:11" s="41" customFormat="1" ht="18" customHeight="1">
      <c r="J94" s="42"/>
      <c r="K94" s="42"/>
    </row>
    <row r="95" spans="10:11" s="41" customFormat="1" ht="18" customHeight="1">
      <c r="J95" s="42"/>
      <c r="K95" s="42"/>
    </row>
    <row r="96" spans="10:11" s="41" customFormat="1" ht="18" customHeight="1">
      <c r="J96" s="42"/>
      <c r="K96" s="42"/>
    </row>
    <row r="97" spans="10:11" s="41" customFormat="1" ht="18" customHeight="1">
      <c r="J97" s="42"/>
      <c r="K97" s="42"/>
    </row>
    <row r="98" spans="10:11" s="41" customFormat="1" ht="18" customHeight="1">
      <c r="J98" s="42"/>
      <c r="K98" s="42"/>
    </row>
    <row r="99" spans="10:11" s="41" customFormat="1" ht="18" customHeight="1">
      <c r="J99" s="42"/>
      <c r="K99" s="42"/>
    </row>
    <row r="100" spans="10:11" s="41" customFormat="1" ht="18" customHeight="1">
      <c r="J100" s="42"/>
      <c r="K100" s="42"/>
    </row>
    <row r="101" spans="10:11" s="41" customFormat="1" ht="18" customHeight="1">
      <c r="J101" s="42"/>
      <c r="K101" s="42"/>
    </row>
    <row r="102" spans="10:11" s="41" customFormat="1" ht="18" customHeight="1">
      <c r="J102" s="42"/>
      <c r="K102" s="42"/>
    </row>
    <row r="103" spans="10:11" s="41" customFormat="1" ht="18" customHeight="1">
      <c r="J103" s="42"/>
      <c r="K103" s="42"/>
    </row>
    <row r="104" spans="10:11" s="41" customFormat="1" ht="18" customHeight="1">
      <c r="J104" s="42"/>
      <c r="K104" s="42"/>
    </row>
    <row r="105" spans="10:11" s="41" customFormat="1" ht="18" customHeight="1">
      <c r="J105" s="42"/>
      <c r="K105" s="42"/>
    </row>
    <row r="106" spans="10:11" s="41" customFormat="1" ht="18" customHeight="1">
      <c r="J106" s="42"/>
      <c r="K106" s="42"/>
    </row>
    <row r="107" spans="10:11" s="41" customFormat="1" ht="18" customHeight="1">
      <c r="J107" s="42"/>
      <c r="K107" s="42"/>
    </row>
    <row r="108" spans="10:11" s="41" customFormat="1" ht="18" customHeight="1">
      <c r="J108" s="42"/>
      <c r="K108" s="42"/>
    </row>
    <row r="109" spans="10:11" s="41" customFormat="1" ht="18" customHeight="1">
      <c r="J109" s="42"/>
      <c r="K109" s="42"/>
    </row>
    <row r="110" spans="10:11" s="41" customFormat="1" ht="18" customHeight="1">
      <c r="J110" s="42"/>
      <c r="K110" s="42"/>
    </row>
    <row r="111" spans="10:11" s="41" customFormat="1" ht="18" customHeight="1">
      <c r="J111" s="42"/>
      <c r="K111" s="42"/>
    </row>
    <row r="112" spans="10:11" s="41" customFormat="1" ht="18" customHeight="1">
      <c r="J112" s="42"/>
      <c r="K112" s="42"/>
    </row>
    <row r="113" spans="10:11" s="41" customFormat="1" ht="18" customHeight="1">
      <c r="J113" s="42"/>
      <c r="K113" s="42"/>
    </row>
    <row r="114" spans="10:11" s="41" customFormat="1" ht="18" customHeight="1">
      <c r="J114" s="42"/>
      <c r="K114" s="42"/>
    </row>
    <row r="115" spans="10:11" s="41" customFormat="1" ht="18" customHeight="1">
      <c r="J115" s="42"/>
      <c r="K115" s="42"/>
    </row>
    <row r="116" spans="10:11" s="41" customFormat="1" ht="18" customHeight="1">
      <c r="J116" s="42"/>
      <c r="K116" s="42"/>
    </row>
    <row r="117" spans="10:11" s="41" customFormat="1" ht="18" customHeight="1">
      <c r="J117" s="42"/>
      <c r="K117" s="42"/>
    </row>
    <row r="118" spans="10:11" s="41" customFormat="1" ht="18" customHeight="1">
      <c r="J118" s="42"/>
      <c r="K118" s="42"/>
    </row>
    <row r="119" spans="10:11" s="41" customFormat="1" ht="18" customHeight="1">
      <c r="J119" s="42"/>
      <c r="K119" s="42"/>
    </row>
    <row r="120" spans="10:11" s="41" customFormat="1" ht="18" customHeight="1">
      <c r="J120" s="42"/>
      <c r="K120" s="42"/>
    </row>
    <row r="121" spans="10:11" s="41" customFormat="1" ht="18" customHeight="1">
      <c r="J121" s="42"/>
      <c r="K121" s="42"/>
    </row>
    <row r="122" spans="10:11" s="41" customFormat="1" ht="18" customHeight="1">
      <c r="J122" s="42"/>
      <c r="K122" s="42"/>
    </row>
    <row r="123" spans="10:11" s="41" customFormat="1" ht="18" customHeight="1">
      <c r="J123" s="42"/>
      <c r="K123" s="42"/>
    </row>
    <row r="124" spans="10:11" s="41" customFormat="1" ht="18" customHeight="1">
      <c r="J124" s="42"/>
      <c r="K124" s="42"/>
    </row>
    <row r="125" spans="10:11" s="41" customFormat="1" ht="18" customHeight="1">
      <c r="J125" s="42"/>
      <c r="K125" s="42"/>
    </row>
    <row r="126" spans="10:11" s="41" customFormat="1" ht="18" customHeight="1">
      <c r="J126" s="42"/>
      <c r="K126" s="42"/>
    </row>
    <row r="127" spans="10:11" s="41" customFormat="1" ht="18" customHeight="1">
      <c r="J127" s="42"/>
      <c r="K127" s="42"/>
    </row>
    <row r="128" spans="10:11" s="41" customFormat="1" ht="18" customHeight="1">
      <c r="J128" s="42"/>
      <c r="K128" s="42"/>
    </row>
    <row r="129" spans="10:11" s="41" customFormat="1" ht="18" customHeight="1">
      <c r="J129" s="42"/>
      <c r="K129" s="42"/>
    </row>
    <row r="130" spans="10:11" s="41" customFormat="1" ht="18" customHeight="1">
      <c r="J130" s="42"/>
      <c r="K130" s="42"/>
    </row>
    <row r="131" spans="10:11" s="41" customFormat="1" ht="18" customHeight="1">
      <c r="J131" s="42"/>
      <c r="K131" s="42"/>
    </row>
    <row r="132" spans="10:11" s="41" customFormat="1" ht="18" customHeight="1">
      <c r="J132" s="42"/>
      <c r="K132" s="42"/>
    </row>
    <row r="133" spans="10:11" s="41" customFormat="1" ht="18" customHeight="1">
      <c r="J133" s="42"/>
      <c r="K133" s="42"/>
    </row>
    <row r="134" spans="10:11" s="41" customFormat="1" ht="18" customHeight="1">
      <c r="J134" s="42"/>
      <c r="K134" s="42"/>
    </row>
    <row r="135" spans="10:11" s="41" customFormat="1" ht="18" customHeight="1">
      <c r="J135" s="42"/>
      <c r="K135" s="42"/>
    </row>
    <row r="136" spans="10:11" s="41" customFormat="1" ht="18" customHeight="1">
      <c r="J136" s="42"/>
      <c r="K136" s="42"/>
    </row>
    <row r="137" spans="10:11" s="41" customFormat="1" ht="18" customHeight="1">
      <c r="J137" s="42"/>
      <c r="K137" s="42"/>
    </row>
    <row r="138" spans="10:11" s="41" customFormat="1" ht="18" customHeight="1">
      <c r="J138" s="42"/>
      <c r="K138" s="42"/>
    </row>
    <row r="139" spans="10:11" s="41" customFormat="1" ht="18" customHeight="1">
      <c r="J139" s="42"/>
      <c r="K139" s="42"/>
    </row>
    <row r="140" spans="10:11" s="41" customFormat="1" ht="18" customHeight="1">
      <c r="J140" s="42"/>
      <c r="K140" s="42"/>
    </row>
    <row r="141" spans="10:11" s="41" customFormat="1" ht="18" customHeight="1">
      <c r="J141" s="42"/>
      <c r="K141" s="42"/>
    </row>
    <row r="142" spans="10:11" s="41" customFormat="1" ht="18" customHeight="1">
      <c r="J142" s="42"/>
      <c r="K142" s="42"/>
    </row>
    <row r="143" spans="10:11" s="41" customFormat="1" ht="18" customHeight="1">
      <c r="J143" s="42"/>
      <c r="K143" s="42"/>
    </row>
    <row r="144" spans="10:11" s="41" customFormat="1" ht="18" customHeight="1">
      <c r="J144" s="42"/>
      <c r="K144" s="42"/>
    </row>
    <row r="145" spans="10:11" s="41" customFormat="1" ht="18" customHeight="1">
      <c r="J145" s="42"/>
      <c r="K145" s="42"/>
    </row>
    <row r="146" spans="10:11" s="41" customFormat="1" ht="18" customHeight="1">
      <c r="J146" s="42"/>
      <c r="K146" s="42"/>
    </row>
    <row r="147" spans="10:11" s="41" customFormat="1" ht="18" customHeight="1">
      <c r="J147" s="42"/>
      <c r="K147" s="42"/>
    </row>
    <row r="148" spans="10:11" s="41" customFormat="1" ht="18" customHeight="1">
      <c r="J148" s="42"/>
      <c r="K148" s="42"/>
    </row>
    <row r="149" spans="10:11" s="41" customFormat="1" ht="18" customHeight="1">
      <c r="J149" s="42"/>
      <c r="K149" s="42"/>
    </row>
    <row r="150" spans="10:11" s="41" customFormat="1" ht="18" customHeight="1">
      <c r="J150" s="42"/>
      <c r="K150" s="42"/>
    </row>
    <row r="151" spans="10:11" s="41" customFormat="1" ht="18" customHeight="1">
      <c r="J151" s="42"/>
      <c r="K151" s="42"/>
    </row>
    <row r="152" spans="10:11" s="41" customFormat="1" ht="18" customHeight="1">
      <c r="J152" s="42"/>
      <c r="K152" s="42"/>
    </row>
    <row r="153" spans="10:11" s="41" customFormat="1" ht="18" customHeight="1">
      <c r="J153" s="42"/>
      <c r="K153" s="42"/>
    </row>
    <row r="154" spans="10:11" s="41" customFormat="1" ht="18" customHeight="1">
      <c r="J154" s="42"/>
      <c r="K154" s="42"/>
    </row>
    <row r="155" spans="10:11" s="41" customFormat="1" ht="18" customHeight="1">
      <c r="J155" s="42"/>
      <c r="K155" s="42"/>
    </row>
    <row r="156" spans="10:11" s="41" customFormat="1" ht="18" customHeight="1">
      <c r="J156" s="42"/>
      <c r="K156" s="42"/>
    </row>
    <row r="157" spans="10:11" s="41" customFormat="1" ht="18" customHeight="1">
      <c r="J157" s="42"/>
      <c r="K157" s="42"/>
    </row>
    <row r="158" spans="10:11" s="41" customFormat="1" ht="18" customHeight="1">
      <c r="J158" s="42"/>
      <c r="K158" s="42"/>
    </row>
    <row r="159" spans="10:11" s="41" customFormat="1" ht="18" customHeight="1">
      <c r="J159" s="42"/>
      <c r="K159" s="42"/>
    </row>
    <row r="160" spans="10:11" s="41" customFormat="1" ht="18" customHeight="1">
      <c r="J160" s="42"/>
      <c r="K160" s="42"/>
    </row>
    <row r="161" spans="10:11" s="41" customFormat="1" ht="18" customHeight="1">
      <c r="J161" s="42"/>
      <c r="K161" s="42"/>
    </row>
    <row r="162" spans="10:11" s="41" customFormat="1" ht="18" customHeight="1">
      <c r="J162" s="42"/>
      <c r="K162" s="42"/>
    </row>
    <row r="163" spans="10:11" s="41" customFormat="1" ht="18" customHeight="1">
      <c r="J163" s="42"/>
      <c r="K163" s="42"/>
    </row>
    <row r="164" spans="10:11" s="41" customFormat="1" ht="18" customHeight="1">
      <c r="J164" s="42"/>
      <c r="K164" s="42"/>
    </row>
    <row r="165" spans="10:11" s="41" customFormat="1" ht="18" customHeight="1">
      <c r="J165" s="42"/>
      <c r="K165" s="42"/>
    </row>
    <row r="166" spans="10:11" s="41" customFormat="1" ht="18" customHeight="1">
      <c r="J166" s="42"/>
      <c r="K166" s="42"/>
    </row>
    <row r="167" spans="10:11" s="41" customFormat="1" ht="18" customHeight="1">
      <c r="J167" s="42"/>
      <c r="K167" s="42"/>
    </row>
    <row r="168" spans="10:11" s="41" customFormat="1" ht="18" customHeight="1">
      <c r="J168" s="42"/>
      <c r="K168" s="42"/>
    </row>
    <row r="169" spans="10:11" s="41" customFormat="1" ht="18" customHeight="1">
      <c r="J169" s="42"/>
      <c r="K169" s="42"/>
    </row>
    <row r="170" spans="10:11" s="41" customFormat="1" ht="18" customHeight="1">
      <c r="J170" s="42"/>
      <c r="K170" s="42"/>
    </row>
    <row r="171" spans="10:11" s="41" customFormat="1" ht="18" customHeight="1">
      <c r="J171" s="42"/>
      <c r="K171" s="42"/>
    </row>
    <row r="172" spans="10:11" s="41" customFormat="1" ht="18" customHeight="1">
      <c r="J172" s="42"/>
      <c r="K172" s="42"/>
    </row>
    <row r="173" spans="10:11" s="41" customFormat="1" ht="18" customHeight="1">
      <c r="J173" s="42"/>
      <c r="K173" s="42"/>
    </row>
    <row r="174" spans="10:11" s="41" customFormat="1" ht="18" customHeight="1">
      <c r="J174" s="42"/>
      <c r="K174" s="42"/>
    </row>
    <row r="175" spans="10:11" s="41" customFormat="1" ht="18" customHeight="1">
      <c r="J175" s="42"/>
      <c r="K175" s="42"/>
    </row>
    <row r="176" spans="10:11" s="41" customFormat="1" ht="18" customHeight="1">
      <c r="J176" s="42"/>
      <c r="K176" s="42"/>
    </row>
    <row r="177" spans="10:11" s="41" customFormat="1" ht="18" customHeight="1">
      <c r="J177" s="42"/>
      <c r="K177" s="42"/>
    </row>
    <row r="178" spans="10:11" s="41" customFormat="1" ht="18" customHeight="1">
      <c r="J178" s="42"/>
      <c r="K178" s="42"/>
    </row>
    <row r="179" spans="10:11" s="41" customFormat="1" ht="18" customHeight="1">
      <c r="J179" s="42"/>
      <c r="K179" s="42"/>
    </row>
    <row r="180" spans="10:11" s="41" customFormat="1" ht="18" customHeight="1">
      <c r="J180" s="42"/>
      <c r="K180" s="42"/>
    </row>
    <row r="181" spans="10:11" s="41" customFormat="1" ht="18" customHeight="1">
      <c r="J181" s="42"/>
      <c r="K181" s="42"/>
    </row>
    <row r="182" spans="10:11" s="41" customFormat="1" ht="18" customHeight="1">
      <c r="J182" s="42"/>
      <c r="K182" s="42"/>
    </row>
    <row r="183" spans="10:11" s="41" customFormat="1" ht="18" customHeight="1">
      <c r="J183" s="42"/>
      <c r="K183" s="42"/>
    </row>
    <row r="184" spans="10:11" s="41" customFormat="1" ht="18" customHeight="1">
      <c r="J184" s="42"/>
      <c r="K184" s="42"/>
    </row>
    <row r="185" spans="10:11" s="41" customFormat="1" ht="18" customHeight="1">
      <c r="J185" s="42"/>
      <c r="K185" s="42"/>
    </row>
    <row r="186" spans="10:11" s="41" customFormat="1" ht="18" customHeight="1">
      <c r="J186" s="42"/>
      <c r="K186" s="42"/>
    </row>
    <row r="187" spans="10:11" s="41" customFormat="1" ht="18" customHeight="1">
      <c r="J187" s="42"/>
      <c r="K187" s="42"/>
    </row>
    <row r="188" spans="10:11" s="41" customFormat="1" ht="18" customHeight="1">
      <c r="J188" s="42"/>
      <c r="K188" s="42"/>
    </row>
    <row r="189" spans="10:11" s="41" customFormat="1" ht="18" customHeight="1">
      <c r="J189" s="42"/>
      <c r="K189" s="42"/>
    </row>
    <row r="190" spans="10:11" s="41" customFormat="1" ht="18" customHeight="1">
      <c r="J190" s="42"/>
      <c r="K190" s="42"/>
    </row>
    <row r="191" spans="10:11" s="41" customFormat="1" ht="18" customHeight="1">
      <c r="J191" s="42"/>
      <c r="K191" s="42"/>
    </row>
    <row r="192" spans="10:11" s="41" customFormat="1" ht="18" customHeight="1">
      <c r="J192" s="42"/>
      <c r="K192" s="42"/>
    </row>
    <row r="193" spans="10:11" s="41" customFormat="1" ht="18" customHeight="1">
      <c r="J193" s="42"/>
      <c r="K193" s="42"/>
    </row>
    <row r="194" spans="10:11" s="41" customFormat="1" ht="18" customHeight="1">
      <c r="J194" s="42"/>
      <c r="K194" s="42"/>
    </row>
    <row r="195" spans="10:11" s="41" customFormat="1" ht="18" customHeight="1">
      <c r="J195" s="42"/>
      <c r="K195" s="42"/>
    </row>
    <row r="196" spans="10:11" s="41" customFormat="1" ht="18" customHeight="1">
      <c r="J196" s="42"/>
      <c r="K196" s="42"/>
    </row>
    <row r="197" spans="10:11" s="41" customFormat="1" ht="18" customHeight="1">
      <c r="J197" s="42"/>
      <c r="K197" s="42"/>
    </row>
    <row r="198" spans="10:11" s="41" customFormat="1" ht="18" customHeight="1">
      <c r="J198" s="42"/>
      <c r="K198" s="42"/>
    </row>
    <row r="199" spans="10:11" s="41" customFormat="1" ht="18" customHeight="1">
      <c r="J199" s="42"/>
      <c r="K199" s="42"/>
    </row>
    <row r="200" spans="10:11" s="41" customFormat="1" ht="18" customHeight="1">
      <c r="J200" s="42"/>
      <c r="K200" s="42"/>
    </row>
    <row r="201" spans="10:11" s="41" customFormat="1" ht="18" customHeight="1">
      <c r="J201" s="42"/>
      <c r="K201" s="42"/>
    </row>
    <row r="202" spans="10:11" s="41" customFormat="1" ht="18" customHeight="1">
      <c r="J202" s="42"/>
      <c r="K202" s="42"/>
    </row>
    <row r="203" spans="10:11" s="41" customFormat="1" ht="18" customHeight="1">
      <c r="J203" s="42"/>
      <c r="K203" s="42"/>
    </row>
    <row r="204" spans="10:11" s="41" customFormat="1" ht="18" customHeight="1">
      <c r="J204" s="42"/>
      <c r="K204" s="42"/>
    </row>
    <row r="205" spans="10:11" s="41" customFormat="1" ht="18" customHeight="1">
      <c r="J205" s="42"/>
      <c r="K205" s="42"/>
    </row>
    <row r="206" spans="10:11" s="41" customFormat="1" ht="18" customHeight="1">
      <c r="J206" s="42"/>
      <c r="K206" s="42"/>
    </row>
    <row r="207" spans="10:11" s="41" customFormat="1" ht="18" customHeight="1">
      <c r="J207" s="42"/>
      <c r="K207" s="42"/>
    </row>
    <row r="208" spans="10:11" s="41" customFormat="1" ht="18" customHeight="1">
      <c r="J208" s="42"/>
      <c r="K208" s="42"/>
    </row>
    <row r="209" spans="10:11" s="41" customFormat="1" ht="18" customHeight="1">
      <c r="J209" s="42"/>
      <c r="K209" s="42"/>
    </row>
    <row r="210" spans="10:11" s="41" customFormat="1" ht="18" customHeight="1">
      <c r="J210" s="42"/>
      <c r="K210" s="42"/>
    </row>
    <row r="211" spans="10:11" s="41" customFormat="1" ht="18" customHeight="1">
      <c r="J211" s="42"/>
      <c r="K211" s="42"/>
    </row>
    <row r="212" spans="10:11" s="41" customFormat="1" ht="18" customHeight="1">
      <c r="J212" s="42"/>
      <c r="K212" s="42"/>
    </row>
    <row r="213" spans="10:11" s="41" customFormat="1" ht="18" customHeight="1">
      <c r="J213" s="42"/>
      <c r="K213" s="42"/>
    </row>
    <row r="214" spans="10:11" s="41" customFormat="1" ht="18" customHeight="1">
      <c r="J214" s="42"/>
      <c r="K214" s="42"/>
    </row>
    <row r="215" spans="10:11" s="41" customFormat="1" ht="18" customHeight="1">
      <c r="J215" s="42"/>
      <c r="K215" s="42"/>
    </row>
    <row r="216" spans="10:11" s="41" customFormat="1" ht="18" customHeight="1">
      <c r="J216" s="42"/>
      <c r="K216" s="42"/>
    </row>
    <row r="217" spans="10:11" s="41" customFormat="1" ht="18" customHeight="1">
      <c r="J217" s="42"/>
      <c r="K217" s="42"/>
    </row>
    <row r="218" spans="10:11" s="41" customFormat="1" ht="18" customHeight="1">
      <c r="J218" s="42"/>
      <c r="K218" s="42"/>
    </row>
    <row r="219" spans="10:11" s="41" customFormat="1" ht="18" customHeight="1">
      <c r="J219" s="42"/>
      <c r="K219" s="42"/>
    </row>
    <row r="220" spans="10:11" s="41" customFormat="1" ht="18" customHeight="1">
      <c r="J220" s="42"/>
      <c r="K220" s="42"/>
    </row>
    <row r="221" spans="10:11" s="41" customFormat="1" ht="18" customHeight="1">
      <c r="J221" s="42"/>
      <c r="K221" s="42"/>
    </row>
    <row r="222" spans="10:11" s="41" customFormat="1" ht="18" customHeight="1">
      <c r="J222" s="42"/>
      <c r="K222" s="42"/>
    </row>
    <row r="223" spans="10:11" s="41" customFormat="1" ht="18" customHeight="1">
      <c r="J223" s="42"/>
      <c r="K223" s="42"/>
    </row>
    <row r="224" spans="10:11" s="41" customFormat="1" ht="18" customHeight="1">
      <c r="J224" s="42"/>
      <c r="K224" s="42"/>
    </row>
    <row r="225" spans="10:11" s="41" customFormat="1" ht="18" customHeight="1">
      <c r="J225" s="42"/>
      <c r="K225" s="42"/>
    </row>
    <row r="226" spans="10:11" s="41" customFormat="1" ht="18" customHeight="1">
      <c r="J226" s="42"/>
      <c r="K226" s="42"/>
    </row>
    <row r="227" spans="10:11" s="41" customFormat="1" ht="18" customHeight="1">
      <c r="J227" s="42"/>
      <c r="K227" s="42"/>
    </row>
    <row r="228" spans="10:11" s="41" customFormat="1" ht="18" customHeight="1">
      <c r="J228" s="42"/>
      <c r="K228" s="42"/>
    </row>
    <row r="229" spans="10:11" s="41" customFormat="1" ht="18" customHeight="1">
      <c r="J229" s="42"/>
      <c r="K229" s="42"/>
    </row>
    <row r="230" spans="10:11" s="41" customFormat="1" ht="12">
      <c r="J230" s="42"/>
      <c r="K230" s="42"/>
    </row>
    <row r="231" spans="10:11" s="41" customFormat="1" ht="12">
      <c r="J231" s="42"/>
      <c r="K231" s="42"/>
    </row>
    <row r="232" spans="10:11" s="41" customFormat="1" ht="12">
      <c r="J232" s="42"/>
      <c r="K232" s="42"/>
    </row>
    <row r="233" spans="10:11" s="41" customFormat="1" ht="12">
      <c r="J233" s="42"/>
      <c r="K233" s="42"/>
    </row>
    <row r="234" spans="10:11" s="41" customFormat="1" ht="12">
      <c r="J234" s="42"/>
      <c r="K234" s="42"/>
    </row>
    <row r="235" spans="10:11" s="41" customFormat="1" ht="12">
      <c r="J235" s="42"/>
      <c r="K235" s="42"/>
    </row>
    <row r="236" spans="10:11" s="41" customFormat="1" ht="12">
      <c r="J236" s="42"/>
      <c r="K236" s="42"/>
    </row>
    <row r="237" spans="10:11" s="41" customFormat="1" ht="12">
      <c r="J237" s="42"/>
      <c r="K237" s="42"/>
    </row>
    <row r="238" spans="10:11" s="41" customFormat="1" ht="12">
      <c r="J238" s="42"/>
      <c r="K238" s="42"/>
    </row>
    <row r="239" spans="10:11" s="41" customFormat="1" ht="12">
      <c r="J239" s="42"/>
      <c r="K239" s="42"/>
    </row>
    <row r="240" spans="10:11" s="41" customFormat="1" ht="12">
      <c r="J240" s="42"/>
      <c r="K240" s="42"/>
    </row>
    <row r="241" spans="10:11" s="41" customFormat="1" ht="12">
      <c r="J241" s="42"/>
      <c r="K241" s="42"/>
    </row>
    <row r="242" spans="10:11" s="41" customFormat="1" ht="12">
      <c r="J242" s="42"/>
      <c r="K242" s="42"/>
    </row>
    <row r="243" spans="10:11" s="41" customFormat="1" ht="12">
      <c r="J243" s="42"/>
      <c r="K243" s="42"/>
    </row>
    <row r="244" spans="10:11" s="41" customFormat="1" ht="12">
      <c r="J244" s="42"/>
      <c r="K244" s="42"/>
    </row>
    <row r="245" spans="10:11" s="41" customFormat="1" ht="12">
      <c r="J245" s="42"/>
      <c r="K245" s="42"/>
    </row>
    <row r="246" spans="10:11" s="41" customFormat="1" ht="12">
      <c r="J246" s="42"/>
      <c r="K246" s="42"/>
    </row>
    <row r="247" spans="10:11" s="41" customFormat="1" ht="12">
      <c r="J247" s="42"/>
      <c r="K247" s="42"/>
    </row>
    <row r="248" spans="10:11" s="41" customFormat="1" ht="12">
      <c r="J248" s="42"/>
      <c r="K248" s="42"/>
    </row>
    <row r="249" spans="10:11" s="41" customFormat="1" ht="12">
      <c r="J249" s="42"/>
      <c r="K249" s="42"/>
    </row>
    <row r="250" spans="10:11" s="41" customFormat="1" ht="12">
      <c r="J250" s="42"/>
      <c r="K250" s="42"/>
    </row>
    <row r="251" spans="10:11" s="41" customFormat="1" ht="12">
      <c r="J251" s="42"/>
      <c r="K251" s="42"/>
    </row>
    <row r="252" spans="10:11" s="41" customFormat="1" ht="12">
      <c r="J252" s="42"/>
      <c r="K252" s="42"/>
    </row>
    <row r="253" spans="10:11" s="41" customFormat="1" ht="12">
      <c r="J253" s="42"/>
      <c r="K253" s="42"/>
    </row>
    <row r="254" spans="10:11" s="41" customFormat="1" ht="12">
      <c r="J254" s="42"/>
      <c r="K254" s="42"/>
    </row>
    <row r="255" spans="10:11" s="41" customFormat="1" ht="12">
      <c r="J255" s="42"/>
      <c r="K255" s="42"/>
    </row>
    <row r="256" spans="10:11" s="41" customFormat="1" ht="12">
      <c r="J256" s="42"/>
      <c r="K256" s="42"/>
    </row>
    <row r="257" spans="10:11" s="41" customFormat="1" ht="12">
      <c r="J257" s="42"/>
      <c r="K257" s="42"/>
    </row>
    <row r="258" spans="10:11" s="41" customFormat="1" ht="12">
      <c r="J258" s="42"/>
      <c r="K258" s="42"/>
    </row>
    <row r="259" spans="10:11" s="41" customFormat="1" ht="12">
      <c r="J259" s="42"/>
      <c r="K259" s="42"/>
    </row>
    <row r="260" spans="10:11" s="41" customFormat="1" ht="12">
      <c r="J260" s="42"/>
      <c r="K260" s="42"/>
    </row>
    <row r="261" spans="10:11" s="41" customFormat="1" ht="12">
      <c r="J261" s="42"/>
      <c r="K261" s="42"/>
    </row>
    <row r="262" spans="10:11" s="41" customFormat="1" ht="12">
      <c r="J262" s="42"/>
      <c r="K262" s="42"/>
    </row>
    <row r="263" spans="10:11" s="41" customFormat="1" ht="12">
      <c r="J263" s="42"/>
      <c r="K263" s="42"/>
    </row>
    <row r="264" spans="10:11" s="41" customFormat="1" ht="12">
      <c r="J264" s="42"/>
      <c r="K264" s="42"/>
    </row>
    <row r="265" spans="10:11" s="41" customFormat="1" ht="12">
      <c r="J265" s="42"/>
      <c r="K265" s="42"/>
    </row>
    <row r="266" spans="10:11" s="41" customFormat="1" ht="12">
      <c r="J266" s="42"/>
      <c r="K266" s="42"/>
    </row>
    <row r="267" spans="10:11" s="41" customFormat="1" ht="12">
      <c r="J267" s="42"/>
      <c r="K267" s="42"/>
    </row>
    <row r="268" spans="10:11" s="41" customFormat="1" ht="12">
      <c r="J268" s="42"/>
      <c r="K268" s="42"/>
    </row>
    <row r="269" spans="10:11" s="41" customFormat="1" ht="12">
      <c r="J269" s="42"/>
      <c r="K269" s="42"/>
    </row>
    <row r="270" spans="10:11" s="41" customFormat="1" ht="12">
      <c r="J270" s="42"/>
      <c r="K270" s="42"/>
    </row>
    <row r="271" spans="10:11" s="41" customFormat="1" ht="12">
      <c r="J271" s="42"/>
      <c r="K271" s="42"/>
    </row>
    <row r="272" spans="10:11" s="41" customFormat="1" ht="12">
      <c r="J272" s="42"/>
      <c r="K272" s="42"/>
    </row>
    <row r="273" spans="10:11" s="41" customFormat="1" ht="12">
      <c r="J273" s="42"/>
      <c r="K273" s="42"/>
    </row>
    <row r="274" spans="10:11" s="41" customFormat="1" ht="12">
      <c r="J274" s="42"/>
      <c r="K274" s="42"/>
    </row>
    <row r="275" spans="10:11" s="41" customFormat="1" ht="12">
      <c r="J275" s="42"/>
      <c r="K275" s="42"/>
    </row>
    <row r="276" spans="10:11" s="41" customFormat="1" ht="12">
      <c r="J276" s="42"/>
      <c r="K276" s="42"/>
    </row>
    <row r="277" spans="10:11" s="41" customFormat="1" ht="12">
      <c r="J277" s="42"/>
      <c r="K277" s="42"/>
    </row>
    <row r="278" spans="10:11" s="41" customFormat="1" ht="12">
      <c r="J278" s="42"/>
      <c r="K278" s="42"/>
    </row>
    <row r="279" spans="10:11" s="41" customFormat="1" ht="12">
      <c r="J279" s="42"/>
      <c r="K279" s="42"/>
    </row>
    <row r="280" spans="10:11" s="41" customFormat="1" ht="12">
      <c r="J280" s="42"/>
      <c r="K280" s="42"/>
    </row>
    <row r="281" spans="10:11" s="41" customFormat="1" ht="12">
      <c r="J281" s="42"/>
      <c r="K281" s="42"/>
    </row>
    <row r="282" spans="10:11" s="41" customFormat="1" ht="12">
      <c r="J282" s="42"/>
      <c r="K282" s="42"/>
    </row>
    <row r="283" spans="10:11" s="41" customFormat="1" ht="12">
      <c r="J283" s="42"/>
      <c r="K283" s="42"/>
    </row>
    <row r="284" spans="10:11" s="41" customFormat="1" ht="12">
      <c r="J284" s="42"/>
      <c r="K284" s="42"/>
    </row>
    <row r="285" spans="10:11" s="41" customFormat="1" ht="12">
      <c r="J285" s="42"/>
      <c r="K285" s="42"/>
    </row>
    <row r="286" spans="10:11" s="41" customFormat="1" ht="12">
      <c r="J286" s="42"/>
      <c r="K286" s="42"/>
    </row>
    <row r="287" spans="10:11" s="41" customFormat="1" ht="12">
      <c r="J287" s="42"/>
      <c r="K287" s="42"/>
    </row>
    <row r="288" spans="10:11" s="41" customFormat="1" ht="12">
      <c r="J288" s="42"/>
      <c r="K288" s="42"/>
    </row>
    <row r="289" spans="10:11" s="41" customFormat="1" ht="12">
      <c r="J289" s="42"/>
      <c r="K289" s="42"/>
    </row>
    <row r="290" spans="10:11" s="41" customFormat="1" ht="12">
      <c r="J290" s="42"/>
      <c r="K290" s="42"/>
    </row>
    <row r="291" spans="10:11" s="41" customFormat="1" ht="12">
      <c r="J291" s="42"/>
      <c r="K291" s="42"/>
    </row>
    <row r="292" spans="10:11" s="41" customFormat="1" ht="12">
      <c r="J292" s="42"/>
      <c r="K292" s="42"/>
    </row>
    <row r="293" spans="10:11" s="41" customFormat="1" ht="12">
      <c r="J293" s="42"/>
      <c r="K293" s="42"/>
    </row>
    <row r="294" spans="10:11" s="41" customFormat="1" ht="12">
      <c r="J294" s="42"/>
      <c r="K294" s="42"/>
    </row>
    <row r="295" spans="10:11" s="41" customFormat="1" ht="12">
      <c r="J295" s="42"/>
      <c r="K295" s="42"/>
    </row>
    <row r="296" spans="10:11" s="41" customFormat="1" ht="12">
      <c r="J296" s="42"/>
      <c r="K296" s="42"/>
    </row>
    <row r="297" spans="10:11" s="41" customFormat="1" ht="12">
      <c r="J297" s="42"/>
      <c r="K297" s="42"/>
    </row>
    <row r="298" spans="10:11" s="41" customFormat="1" ht="12">
      <c r="J298" s="42"/>
      <c r="K298" s="42"/>
    </row>
    <row r="299" spans="10:11" s="41" customFormat="1" ht="12">
      <c r="J299" s="42"/>
      <c r="K299" s="42"/>
    </row>
    <row r="300" spans="10:11" s="41" customFormat="1" ht="12">
      <c r="J300" s="42"/>
      <c r="K300" s="42"/>
    </row>
    <row r="301" spans="10:11" s="41" customFormat="1" ht="12">
      <c r="J301" s="42"/>
      <c r="K301" s="42"/>
    </row>
    <row r="302" spans="10:11" s="41" customFormat="1" ht="12">
      <c r="J302" s="42"/>
      <c r="K302" s="42"/>
    </row>
    <row r="303" spans="10:11" s="41" customFormat="1" ht="12">
      <c r="J303" s="42"/>
      <c r="K303" s="42"/>
    </row>
    <row r="304" spans="10:11" s="41" customFormat="1" ht="12">
      <c r="J304" s="42"/>
      <c r="K304" s="42"/>
    </row>
    <row r="305" spans="10:11" s="41" customFormat="1" ht="12">
      <c r="J305" s="42"/>
      <c r="K305" s="42"/>
    </row>
    <row r="306" spans="10:11" s="41" customFormat="1" ht="12">
      <c r="J306" s="42"/>
      <c r="K306" s="42"/>
    </row>
    <row r="307" spans="10:11" s="41" customFormat="1" ht="12">
      <c r="J307" s="42"/>
      <c r="K307" s="42"/>
    </row>
    <row r="308" spans="10:11" s="41" customFormat="1" ht="12">
      <c r="J308" s="42"/>
      <c r="K308" s="42"/>
    </row>
    <row r="309" spans="10:11" s="41" customFormat="1" ht="12">
      <c r="J309" s="42"/>
      <c r="K309" s="42"/>
    </row>
    <row r="310" spans="10:11" s="41" customFormat="1" ht="12">
      <c r="J310" s="42"/>
      <c r="K310" s="42"/>
    </row>
    <row r="311" spans="10:11" s="41" customFormat="1" ht="12">
      <c r="J311" s="42"/>
      <c r="K311" s="42"/>
    </row>
    <row r="312" spans="10:11" s="41" customFormat="1" ht="12">
      <c r="J312" s="42"/>
      <c r="K312" s="42"/>
    </row>
    <row r="313" spans="10:11" s="41" customFormat="1" ht="12">
      <c r="J313" s="42"/>
      <c r="K313" s="42"/>
    </row>
    <row r="314" spans="10:11" s="41" customFormat="1" ht="12">
      <c r="J314" s="42"/>
      <c r="K314" s="42"/>
    </row>
    <row r="315" spans="10:11" s="41" customFormat="1" ht="12">
      <c r="J315" s="42"/>
      <c r="K315" s="42"/>
    </row>
    <row r="316" spans="10:11" s="41" customFormat="1" ht="12">
      <c r="J316" s="42"/>
      <c r="K316" s="42"/>
    </row>
    <row r="317" spans="10:11" s="41" customFormat="1" ht="12">
      <c r="J317" s="42"/>
      <c r="K317" s="42"/>
    </row>
    <row r="318" spans="10:11" s="41" customFormat="1" ht="12">
      <c r="J318" s="42"/>
      <c r="K318" s="42"/>
    </row>
    <row r="319" spans="10:11" s="41" customFormat="1" ht="12">
      <c r="J319" s="42"/>
      <c r="K319" s="42"/>
    </row>
    <row r="320" spans="10:11" s="41" customFormat="1" ht="12">
      <c r="J320" s="42"/>
      <c r="K320" s="42"/>
    </row>
    <row r="321" spans="10:11" s="41" customFormat="1" ht="12">
      <c r="J321" s="42"/>
      <c r="K321" s="42"/>
    </row>
    <row r="322" spans="10:11" s="41" customFormat="1" ht="12">
      <c r="J322" s="42"/>
      <c r="K322" s="42"/>
    </row>
    <row r="323" spans="10:11" s="41" customFormat="1" ht="12">
      <c r="J323" s="42"/>
      <c r="K323" s="42"/>
    </row>
    <row r="324" spans="10:11" s="41" customFormat="1" ht="12">
      <c r="J324" s="42"/>
      <c r="K324" s="42"/>
    </row>
    <row r="325" spans="10:11" s="41" customFormat="1" ht="12">
      <c r="J325" s="42"/>
      <c r="K325" s="42"/>
    </row>
    <row r="326" spans="10:11" s="41" customFormat="1" ht="12">
      <c r="J326" s="42"/>
      <c r="K326" s="42"/>
    </row>
    <row r="327" spans="10:11" s="41" customFormat="1" ht="12">
      <c r="J327" s="42"/>
      <c r="K327" s="42"/>
    </row>
    <row r="328" spans="10:11" s="41" customFormat="1" ht="12">
      <c r="J328" s="42"/>
      <c r="K328" s="42"/>
    </row>
    <row r="329" spans="10:11" s="41" customFormat="1" ht="12">
      <c r="J329" s="42"/>
      <c r="K329" s="42"/>
    </row>
    <row r="330" spans="10:11" s="41" customFormat="1" ht="12">
      <c r="J330" s="42"/>
      <c r="K330" s="42"/>
    </row>
    <row r="331" spans="10:11" s="41" customFormat="1" ht="12">
      <c r="J331" s="42"/>
      <c r="K331" s="42"/>
    </row>
    <row r="332" spans="10:11" s="41" customFormat="1" ht="12">
      <c r="J332" s="42"/>
      <c r="K332" s="42"/>
    </row>
    <row r="333" spans="10:11" s="41" customFormat="1" ht="12">
      <c r="J333" s="42"/>
      <c r="K333" s="42"/>
    </row>
    <row r="334" spans="10:11" s="41" customFormat="1" ht="12">
      <c r="J334" s="42"/>
      <c r="K334" s="42"/>
    </row>
    <row r="335" spans="10:11" s="41" customFormat="1" ht="12">
      <c r="J335" s="42"/>
      <c r="K335" s="42"/>
    </row>
    <row r="336" spans="10:11" s="41" customFormat="1" ht="12">
      <c r="J336" s="42"/>
      <c r="K336" s="42"/>
    </row>
    <row r="337" spans="10:11" s="41" customFormat="1" ht="12">
      <c r="J337" s="42"/>
      <c r="K337" s="42"/>
    </row>
    <row r="338" spans="10:11" s="41" customFormat="1" ht="12">
      <c r="J338" s="42"/>
      <c r="K338" s="42"/>
    </row>
    <row r="339" spans="10:11" s="41" customFormat="1" ht="12">
      <c r="J339" s="42"/>
      <c r="K339" s="42"/>
    </row>
    <row r="340" spans="10:11" s="41" customFormat="1" ht="12">
      <c r="J340" s="42"/>
      <c r="K340" s="42"/>
    </row>
    <row r="341" spans="10:11" s="41" customFormat="1" ht="12">
      <c r="J341" s="42"/>
      <c r="K341" s="42"/>
    </row>
    <row r="342" spans="10:11" s="41" customFormat="1" ht="12">
      <c r="J342" s="42"/>
      <c r="K342" s="42"/>
    </row>
    <row r="343" spans="10:11" s="41" customFormat="1" ht="12">
      <c r="J343" s="42"/>
      <c r="K343" s="42"/>
    </row>
    <row r="344" spans="10:11" s="41" customFormat="1" ht="12">
      <c r="J344" s="42"/>
      <c r="K344" s="42"/>
    </row>
    <row r="345" spans="10:11" s="41" customFormat="1" ht="12">
      <c r="J345" s="42"/>
      <c r="K345" s="42"/>
    </row>
    <row r="346" spans="10:11" s="41" customFormat="1" ht="12">
      <c r="J346" s="42"/>
      <c r="K346" s="42"/>
    </row>
    <row r="347" spans="10:11" s="41" customFormat="1" ht="12">
      <c r="J347" s="42"/>
      <c r="K347" s="42"/>
    </row>
    <row r="348" spans="10:11" s="41" customFormat="1" ht="12">
      <c r="J348" s="42"/>
      <c r="K348" s="42"/>
    </row>
    <row r="349" spans="10:11" s="41" customFormat="1" ht="12">
      <c r="J349" s="42"/>
      <c r="K349" s="42"/>
    </row>
    <row r="350" spans="10:11" s="41" customFormat="1" ht="12">
      <c r="J350" s="42"/>
      <c r="K350" s="42"/>
    </row>
    <row r="351" spans="10:11" s="41" customFormat="1" ht="12">
      <c r="J351" s="42"/>
      <c r="K351" s="42"/>
    </row>
    <row r="352" spans="10:11" s="41" customFormat="1" ht="12">
      <c r="J352" s="42"/>
      <c r="K352" s="42"/>
    </row>
    <row r="353" spans="10:11" s="41" customFormat="1" ht="12">
      <c r="J353" s="42"/>
      <c r="K353" s="42"/>
    </row>
    <row r="354" spans="10:11" s="41" customFormat="1" ht="12">
      <c r="J354" s="42"/>
      <c r="K354" s="42"/>
    </row>
    <row r="355" spans="10:11" s="41" customFormat="1" ht="12">
      <c r="J355" s="42"/>
      <c r="K355" s="42"/>
    </row>
    <row r="356" spans="10:11" s="41" customFormat="1" ht="12">
      <c r="J356" s="42"/>
      <c r="K356" s="42"/>
    </row>
    <row r="357" spans="10:11" s="41" customFormat="1" ht="12">
      <c r="J357" s="42"/>
      <c r="K357" s="42"/>
    </row>
    <row r="358" spans="10:11" s="41" customFormat="1" ht="12">
      <c r="J358" s="42"/>
      <c r="K358" s="42"/>
    </row>
    <row r="359" spans="10:11" s="41" customFormat="1" ht="12">
      <c r="J359" s="42"/>
      <c r="K359" s="42"/>
    </row>
    <row r="360" spans="10:11" s="41" customFormat="1" ht="12">
      <c r="J360" s="42"/>
      <c r="K360" s="42"/>
    </row>
    <row r="361" spans="10:11" s="41" customFormat="1" ht="12">
      <c r="J361" s="42"/>
      <c r="K361" s="42"/>
    </row>
    <row r="362" spans="10:11" s="41" customFormat="1" ht="12">
      <c r="J362" s="42"/>
      <c r="K362" s="42"/>
    </row>
    <row r="363" spans="10:11" s="41" customFormat="1" ht="12">
      <c r="J363" s="42"/>
      <c r="K363" s="42"/>
    </row>
    <row r="364" spans="10:11" s="41" customFormat="1" ht="12">
      <c r="J364" s="42"/>
      <c r="K364" s="42"/>
    </row>
    <row r="365" spans="10:11" s="41" customFormat="1" ht="12">
      <c r="J365" s="42"/>
      <c r="K365" s="42"/>
    </row>
    <row r="366" spans="10:11" s="41" customFormat="1" ht="12">
      <c r="J366" s="42"/>
      <c r="K366" s="42"/>
    </row>
    <row r="367" spans="10:11" s="41" customFormat="1" ht="12">
      <c r="J367" s="42"/>
      <c r="K367" s="42"/>
    </row>
    <row r="368" spans="10:11" s="41" customFormat="1" ht="12">
      <c r="J368" s="42"/>
      <c r="K368" s="42"/>
    </row>
    <row r="369" spans="10:11" s="41" customFormat="1" ht="12">
      <c r="J369" s="42"/>
      <c r="K369" s="42"/>
    </row>
    <row r="370" spans="10:11" s="41" customFormat="1" ht="12">
      <c r="J370" s="42"/>
      <c r="K370" s="42"/>
    </row>
    <row r="371" spans="10:11" s="41" customFormat="1" ht="12">
      <c r="J371" s="42"/>
      <c r="K371" s="42"/>
    </row>
    <row r="372" spans="10:11" s="41" customFormat="1" ht="12">
      <c r="J372" s="42"/>
      <c r="K372" s="42"/>
    </row>
    <row r="373" spans="10:11" s="41" customFormat="1" ht="12">
      <c r="J373" s="42"/>
      <c r="K373" s="42"/>
    </row>
    <row r="374" spans="10:11" s="41" customFormat="1" ht="12">
      <c r="J374" s="42"/>
      <c r="K374" s="42"/>
    </row>
    <row r="375" spans="10:11" s="41" customFormat="1" ht="12">
      <c r="J375" s="42"/>
      <c r="K375" s="42"/>
    </row>
    <row r="376" spans="10:11" s="41" customFormat="1" ht="12">
      <c r="J376" s="42"/>
      <c r="K376" s="42"/>
    </row>
    <row r="377" spans="10:11" s="41" customFormat="1" ht="12">
      <c r="J377" s="42"/>
      <c r="K377" s="42"/>
    </row>
    <row r="378" spans="10:11" s="41" customFormat="1" ht="12">
      <c r="J378" s="42"/>
      <c r="K378" s="42"/>
    </row>
    <row r="379" spans="10:11" s="41" customFormat="1" ht="12">
      <c r="J379" s="42"/>
      <c r="K379" s="42"/>
    </row>
    <row r="380" spans="10:11" s="41" customFormat="1" ht="12">
      <c r="J380" s="42"/>
      <c r="K380" s="42"/>
    </row>
    <row r="381" spans="10:11" s="41" customFormat="1" ht="12">
      <c r="J381" s="42"/>
      <c r="K381" s="42"/>
    </row>
  </sheetData>
  <sheetProtection/>
  <printOptions/>
  <pageMargins left="0.7874015748031497" right="0.7874015748031497" top="0.7874015748031497" bottom="0.7874015748031497" header="0.5118110236220472" footer="0.5118110236220472"/>
  <pageSetup firstPageNumber="8" useFirstPageNumber="1" horizontalDpi="600" verticalDpi="600" orientation="landscape" paperSize="9" r:id="rId1"/>
  <headerFooter alignWithMargins="0">
    <oddFooter>&amp;C-&amp;P--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M1:AD95"/>
  <sheetViews>
    <sheetView view="pageBreakPreview" zoomScale="50" zoomScaleNormal="75" zoomScaleSheetLayoutView="50" zoomScalePageLayoutView="0" workbookViewId="0" topLeftCell="A15">
      <selection activeCell="O39" sqref="O39"/>
    </sheetView>
  </sheetViews>
  <sheetFormatPr defaultColWidth="9.00390625" defaultRowHeight="13.5"/>
  <cols>
    <col min="1" max="13" width="9.125" style="0" customWidth="1"/>
    <col min="14" max="15" width="10.125" style="0" customWidth="1"/>
    <col min="16" max="16" width="11.25390625" style="0" customWidth="1"/>
    <col min="17" max="17" width="11.75390625" style="0" hidden="1" customWidth="1"/>
    <col min="18" max="23" width="11.75390625" style="0" bestFit="1" customWidth="1"/>
  </cols>
  <sheetData>
    <row r="1" spans="13:30" ht="13.5">
      <c r="M1" t="str">
        <f>'財政指標'!$M$1</f>
        <v>田沼町</v>
      </c>
      <c r="Q1" t="str">
        <f>'歳入'!B3</f>
        <v>８９（元）</v>
      </c>
      <c r="R1" t="str">
        <f>'歳入'!D3</f>
        <v>９１（H3）</v>
      </c>
      <c r="S1" t="str">
        <f>'歳入'!E3</f>
        <v>９２（H4）</v>
      </c>
      <c r="T1" t="str">
        <f>'歳入'!F3</f>
        <v>９３（H5）</v>
      </c>
      <c r="U1" t="str">
        <f>'歳入'!G3</f>
        <v>９４（H6）</v>
      </c>
      <c r="V1" t="str">
        <f>'歳入'!H3</f>
        <v>９５（H7）</v>
      </c>
      <c r="W1" t="str">
        <f>'歳入'!I3</f>
        <v>９６（H8）</v>
      </c>
      <c r="X1" t="str">
        <f>'歳入'!J3</f>
        <v>９７(H9）</v>
      </c>
      <c r="Y1" t="str">
        <f>'歳入'!K3</f>
        <v>９８(H10）</v>
      </c>
      <c r="Z1" t="str">
        <f>'歳入'!L3</f>
        <v>９９(H11）</v>
      </c>
      <c r="AA1" t="str">
        <f>'歳入'!M3</f>
        <v>００(H12）</v>
      </c>
      <c r="AB1" t="str">
        <f>'歳入'!N3</f>
        <v>０１(H13）</v>
      </c>
      <c r="AC1" t="str">
        <f>'歳入'!O3</f>
        <v>０２(H14）</v>
      </c>
      <c r="AD1" t="str">
        <f>'歳入'!P3</f>
        <v>０３(H15）</v>
      </c>
    </row>
    <row r="2" spans="16:30" ht="13.5">
      <c r="P2" t="s">
        <v>147</v>
      </c>
      <c r="Q2" s="47">
        <f>'歳入'!B4</f>
        <v>0</v>
      </c>
      <c r="R2" s="47">
        <f>'歳入'!D4</f>
        <v>2606849</v>
      </c>
      <c r="S2" s="47">
        <f>'歳入'!E4</f>
        <v>2986358</v>
      </c>
      <c r="T2" s="47">
        <f>'歳入'!F4</f>
        <v>2965337</v>
      </c>
      <c r="U2" s="47">
        <f>'歳入'!G4</f>
        <v>2756950</v>
      </c>
      <c r="V2" s="47">
        <f>'歳入'!H4</f>
        <v>2915901</v>
      </c>
      <c r="W2" s="47">
        <f>'歳入'!I4</f>
        <v>2922856</v>
      </c>
      <c r="X2" s="47">
        <f>'歳入'!J4</f>
        <v>3009173</v>
      </c>
      <c r="Y2" s="47">
        <f>'歳入'!K4</f>
        <v>2849666</v>
      </c>
      <c r="Z2" s="47">
        <f>'歳入'!L4</f>
        <v>2900895</v>
      </c>
      <c r="AA2" s="47">
        <f>'歳入'!M4</f>
        <v>2792106</v>
      </c>
      <c r="AB2" s="47">
        <f>'歳入'!N4</f>
        <v>2730434</v>
      </c>
      <c r="AC2" s="47">
        <f>'歳入'!O4</f>
        <v>2761108</v>
      </c>
      <c r="AD2" s="47">
        <f>'歳入'!P4</f>
        <v>2666318</v>
      </c>
    </row>
    <row r="3" spans="16:30" ht="13.5">
      <c r="P3" s="47" t="s">
        <v>182</v>
      </c>
      <c r="Q3" s="47">
        <f>'歳入'!B13</f>
        <v>0</v>
      </c>
      <c r="R3" s="47">
        <f>'歳入'!D13</f>
        <v>2035846</v>
      </c>
      <c r="S3" s="47">
        <f>'歳入'!E13</f>
        <v>2247989</v>
      </c>
      <c r="T3" s="47">
        <f>'歳入'!F13</f>
        <v>2483548</v>
      </c>
      <c r="U3" s="47">
        <f>'歳入'!G13</f>
        <v>2189697</v>
      </c>
      <c r="V3" s="47">
        <f>'歳入'!H13</f>
        <v>2356899</v>
      </c>
      <c r="W3" s="47">
        <f>'歳入'!I13</f>
        <v>2493466</v>
      </c>
      <c r="X3" s="47">
        <f>'歳入'!J13</f>
        <v>2789634</v>
      </c>
      <c r="Y3" s="47">
        <f>'歳入'!K13</f>
        <v>2879274</v>
      </c>
      <c r="Z3" s="47">
        <f>'歳入'!L13</f>
        <v>3094819</v>
      </c>
      <c r="AA3" s="47">
        <f>'歳入'!M13</f>
        <v>3208367</v>
      </c>
      <c r="AB3" s="47">
        <f>'歳入'!N13</f>
        <v>2959505</v>
      </c>
      <c r="AC3" s="47">
        <f>'歳入'!O13</f>
        <v>2800534</v>
      </c>
      <c r="AD3" s="47">
        <f>'歳入'!P13</f>
        <v>2555049</v>
      </c>
    </row>
    <row r="4" spans="16:30" ht="13.5">
      <c r="P4" t="s">
        <v>148</v>
      </c>
      <c r="Q4" s="47">
        <f>'歳入'!B20</f>
        <v>0</v>
      </c>
      <c r="R4" s="47">
        <f>'歳入'!D20</f>
        <v>459462</v>
      </c>
      <c r="S4" s="47">
        <f>'歳入'!E20</f>
        <v>402700</v>
      </c>
      <c r="T4" s="47">
        <f>'歳入'!F20</f>
        <v>443707</v>
      </c>
      <c r="U4" s="47">
        <f>'歳入'!G20</f>
        <v>418949</v>
      </c>
      <c r="V4" s="47">
        <f>'歳入'!H20</f>
        <v>531517</v>
      </c>
      <c r="W4" s="47">
        <f>'歳入'!I20</f>
        <v>507867</v>
      </c>
      <c r="X4" s="47">
        <f>'歳入'!J20</f>
        <v>418234</v>
      </c>
      <c r="Y4" s="47">
        <f>'歳入'!K20</f>
        <v>433448</v>
      </c>
      <c r="Z4" s="47">
        <f>'歳入'!L20</f>
        <v>715768</v>
      </c>
      <c r="AA4" s="47">
        <f>'歳入'!M20</f>
        <v>295975</v>
      </c>
      <c r="AB4" s="47">
        <f>'歳入'!N20</f>
        <v>412739</v>
      </c>
      <c r="AC4" s="47">
        <f>'歳入'!O20</f>
        <v>529037</v>
      </c>
      <c r="AD4" s="47">
        <f>'歳入'!P20</f>
        <v>588453</v>
      </c>
    </row>
    <row r="5" spans="16:30" ht="13.5">
      <c r="P5" t="s">
        <v>190</v>
      </c>
      <c r="Q5" s="47">
        <f>'歳入'!B26</f>
        <v>0</v>
      </c>
      <c r="R5" s="47">
        <f>'歳入'!D21</f>
        <v>372870</v>
      </c>
      <c r="S5" s="47">
        <f>'歳入'!E21</f>
        <v>354556</v>
      </c>
      <c r="T5" s="47">
        <f>'歳入'!F21</f>
        <v>452627</v>
      </c>
      <c r="U5" s="47">
        <f>'歳入'!G21</f>
        <v>527794</v>
      </c>
      <c r="V5" s="47">
        <f>'歳入'!H21</f>
        <v>563577</v>
      </c>
      <c r="W5" s="47">
        <f>'歳入'!I21</f>
        <v>548413</v>
      </c>
      <c r="X5" s="47">
        <f>'歳入'!J21</f>
        <v>636520</v>
      </c>
      <c r="Y5" s="47">
        <f>'歳入'!K21</f>
        <v>490075</v>
      </c>
      <c r="Z5" s="47">
        <f>'歳入'!L21</f>
        <v>533569</v>
      </c>
      <c r="AA5" s="47">
        <f>'歳入'!M21</f>
        <v>402103</v>
      </c>
      <c r="AB5" s="47">
        <f>'歳入'!N21</f>
        <v>433065</v>
      </c>
      <c r="AC5" s="47">
        <f>'歳入'!O21</f>
        <v>445507</v>
      </c>
      <c r="AD5" s="47">
        <f>'歳入'!P21</f>
        <v>682709</v>
      </c>
    </row>
    <row r="6" spans="16:30" ht="13.5">
      <c r="P6" t="s">
        <v>149</v>
      </c>
      <c r="Q6" s="47">
        <f>'歳入'!B27</f>
        <v>0</v>
      </c>
      <c r="R6" s="47">
        <f>'歳入'!D27</f>
        <v>584000</v>
      </c>
      <c r="S6" s="47">
        <f>'歳入'!E27</f>
        <v>603600</v>
      </c>
      <c r="T6" s="47">
        <f>'歳入'!F27</f>
        <v>785700</v>
      </c>
      <c r="U6" s="47">
        <f>'歳入'!G27</f>
        <v>988700</v>
      </c>
      <c r="V6" s="47">
        <f>'歳入'!H27</f>
        <v>936820</v>
      </c>
      <c r="W6" s="47">
        <f>'歳入'!I27</f>
        <v>1205480</v>
      </c>
      <c r="X6" s="47">
        <f>'歳入'!J27</f>
        <v>595100</v>
      </c>
      <c r="Y6" s="47">
        <f>'歳入'!K27</f>
        <v>570300</v>
      </c>
      <c r="Z6" s="47">
        <f>'歳入'!L27</f>
        <v>723800</v>
      </c>
      <c r="AA6" s="47">
        <f>'歳入'!M27</f>
        <v>961200</v>
      </c>
      <c r="AB6" s="47">
        <f>'歳入'!N27</f>
        <v>716686</v>
      </c>
      <c r="AC6" s="47">
        <f>'歳入'!O27</f>
        <v>869422</v>
      </c>
      <c r="AD6" s="47">
        <f>'歳入'!P27</f>
        <v>1649800</v>
      </c>
    </row>
    <row r="7" spans="16:30" ht="13.5">
      <c r="P7" t="str">
        <f>'歳入'!A30</f>
        <v>　 歳 入 合 計</v>
      </c>
      <c r="Q7" s="47">
        <f>'歳入'!B30</f>
        <v>0</v>
      </c>
      <c r="R7" s="47">
        <f>'歳入'!D30</f>
        <v>7639590</v>
      </c>
      <c r="S7" s="47">
        <f>'歳入'!E30</f>
        <v>8369908</v>
      </c>
      <c r="T7" s="47">
        <f>'歳入'!F30</f>
        <v>8765644</v>
      </c>
      <c r="U7" s="47">
        <f>'歳入'!G30</f>
        <v>8735667</v>
      </c>
      <c r="V7" s="47">
        <f>'歳入'!H30</f>
        <v>8951855</v>
      </c>
      <c r="W7" s="47">
        <f>'歳入'!I30</f>
        <v>9226759</v>
      </c>
      <c r="X7" s="47">
        <f>'歳入'!J30</f>
        <v>8829419</v>
      </c>
      <c r="Y7" s="47">
        <f>'歳入'!K30</f>
        <v>8610096</v>
      </c>
      <c r="Z7" s="47">
        <f>'歳入'!L30</f>
        <v>9567986</v>
      </c>
      <c r="AA7" s="47">
        <f>'歳入'!M30</f>
        <v>9243780</v>
      </c>
      <c r="AB7" s="47">
        <f>'歳入'!N30</f>
        <v>9121110</v>
      </c>
      <c r="AC7" s="47">
        <f>'歳入'!O30</f>
        <v>8847921</v>
      </c>
      <c r="AD7" s="47">
        <f>'歳入'!P30</f>
        <v>10365403</v>
      </c>
    </row>
    <row r="30" spans="17:30" ht="13.5">
      <c r="Q30" t="str">
        <f>'税'!B3</f>
        <v>８９（元）</v>
      </c>
      <c r="R30" t="str">
        <f>'税'!D3</f>
        <v>９１（H3）</v>
      </c>
      <c r="S30" t="str">
        <f>'税'!E3</f>
        <v>９２（H4）</v>
      </c>
      <c r="T30" t="str">
        <f>'税'!F3</f>
        <v>９３（H5）</v>
      </c>
      <c r="U30" t="str">
        <f>'税'!G3</f>
        <v>９４（H6）</v>
      </c>
      <c r="V30" t="str">
        <f>'税'!H3</f>
        <v>９５（H7）</v>
      </c>
      <c r="W30" t="str">
        <f>'税'!I3</f>
        <v>９６（H8）</v>
      </c>
      <c r="X30" t="str">
        <f>'税'!J3</f>
        <v>９７（H9）</v>
      </c>
      <c r="Y30" t="str">
        <f>'税'!K3</f>
        <v>９８(H10)</v>
      </c>
      <c r="Z30" t="str">
        <f>'税'!L3</f>
        <v>９９(H11)</v>
      </c>
      <c r="AA30" t="str">
        <f>'税'!M3</f>
        <v>００(H12)</v>
      </c>
      <c r="AB30" t="str">
        <f>'税'!N3</f>
        <v>０１(H13)</v>
      </c>
      <c r="AC30" t="str">
        <f>'税'!O3</f>
        <v>０２(H14）</v>
      </c>
      <c r="AD30" t="str">
        <f>'税'!P3</f>
        <v>０３(H15）</v>
      </c>
    </row>
    <row r="31" spans="16:30" ht="13.5">
      <c r="P31" t="s">
        <v>151</v>
      </c>
      <c r="Q31">
        <f>'税'!B4</f>
        <v>0</v>
      </c>
      <c r="R31" s="47">
        <f>'税'!D4</f>
        <v>1259733</v>
      </c>
      <c r="S31" s="47">
        <f>'税'!E4</f>
        <v>1456244</v>
      </c>
      <c r="T31" s="47">
        <f>'税'!F4</f>
        <v>1381313</v>
      </c>
      <c r="U31" s="47">
        <f>'税'!G4</f>
        <v>1154223</v>
      </c>
      <c r="V31" s="47">
        <f>'税'!H4</f>
        <v>1201025</v>
      </c>
      <c r="W31" s="47">
        <f>'税'!I4</f>
        <v>1176696</v>
      </c>
      <c r="X31" s="47">
        <f>'税'!J4</f>
        <v>1304268</v>
      </c>
      <c r="Y31" s="47">
        <f>'税'!K4</f>
        <v>1106750</v>
      </c>
      <c r="Z31" s="47">
        <f>'税'!L4</f>
        <v>1090171</v>
      </c>
      <c r="AA31" s="47">
        <f>'税'!M4</f>
        <v>1065677</v>
      </c>
      <c r="AB31" s="47">
        <f>'税'!N4</f>
        <v>1000020</v>
      </c>
      <c r="AC31" s="47">
        <f>'税'!O4</f>
        <v>1003060</v>
      </c>
      <c r="AD31" s="47">
        <f>'税'!P4</f>
        <v>983472</v>
      </c>
    </row>
    <row r="32" spans="16:30" ht="13.5">
      <c r="P32" t="s">
        <v>152</v>
      </c>
      <c r="Q32">
        <f>'税'!B9</f>
        <v>0</v>
      </c>
      <c r="R32" s="47">
        <f>'税'!D9</f>
        <v>991998</v>
      </c>
      <c r="S32" s="47">
        <f>'税'!E9</f>
        <v>1131207</v>
      </c>
      <c r="T32" s="47">
        <f>'税'!F9</f>
        <v>1192723</v>
      </c>
      <c r="U32" s="47">
        <f>'税'!G9</f>
        <v>1224154</v>
      </c>
      <c r="V32" s="47">
        <f>'税'!H9</f>
        <v>1312310</v>
      </c>
      <c r="W32" s="47">
        <f>'税'!I9</f>
        <v>1360802</v>
      </c>
      <c r="X32" s="47">
        <f>'税'!J9</f>
        <v>1318766</v>
      </c>
      <c r="Y32" s="47">
        <f>'税'!K9</f>
        <v>1347279</v>
      </c>
      <c r="Z32" s="47">
        <f>'税'!L9</f>
        <v>1405664</v>
      </c>
      <c r="AA32" s="47">
        <f>'税'!M9</f>
        <v>1343915</v>
      </c>
      <c r="AB32" s="47">
        <f>'税'!N9</f>
        <v>1359255</v>
      </c>
      <c r="AC32" s="47">
        <f>'税'!O9</f>
        <v>1386804</v>
      </c>
      <c r="AD32" s="47">
        <f>'税'!P9</f>
        <v>1318576</v>
      </c>
    </row>
    <row r="33" spans="16:30" ht="13.5">
      <c r="P33" t="s">
        <v>153</v>
      </c>
      <c r="Q33">
        <f>'税'!B12</f>
        <v>0</v>
      </c>
      <c r="R33" s="47">
        <f>'税'!D12</f>
        <v>127358</v>
      </c>
      <c r="S33" s="47">
        <f>'税'!E12</f>
        <v>125322</v>
      </c>
      <c r="T33" s="47">
        <f>'税'!F12</f>
        <v>123399</v>
      </c>
      <c r="U33" s="47">
        <f>'税'!G12</f>
        <v>121485</v>
      </c>
      <c r="V33" s="47">
        <f>'税'!H12</f>
        <v>120681</v>
      </c>
      <c r="W33" s="47">
        <f>'税'!I12</f>
        <v>118248</v>
      </c>
      <c r="X33" s="47">
        <f>'税'!J12</f>
        <v>139007</v>
      </c>
      <c r="Y33" s="47">
        <f>'税'!K12</f>
        <v>140713</v>
      </c>
      <c r="Z33" s="47">
        <f>'税'!L12</f>
        <v>160846</v>
      </c>
      <c r="AA33" s="47">
        <f>'税'!M12</f>
        <v>157766</v>
      </c>
      <c r="AB33" s="47">
        <f>'税'!N12</f>
        <v>145312</v>
      </c>
      <c r="AC33" s="47">
        <f>'税'!O12</f>
        <v>142679</v>
      </c>
      <c r="AD33" s="47">
        <f>'税'!P12</f>
        <v>143470</v>
      </c>
    </row>
    <row r="34" spans="16:30" ht="13.5">
      <c r="P34" t="s">
        <v>150</v>
      </c>
      <c r="Q34">
        <f>'税'!B22</f>
        <v>0</v>
      </c>
      <c r="R34" s="47">
        <f>'税'!D22</f>
        <v>2606849</v>
      </c>
      <c r="S34" s="47">
        <f>'税'!E22</f>
        <v>2986358</v>
      </c>
      <c r="T34" s="47">
        <f>'税'!F22</f>
        <v>2965337</v>
      </c>
      <c r="U34" s="47">
        <f>'税'!G22</f>
        <v>2756950</v>
      </c>
      <c r="V34" s="47">
        <f>'税'!H22</f>
        <v>2915901</v>
      </c>
      <c r="W34" s="47">
        <f>'税'!I22</f>
        <v>2922856</v>
      </c>
      <c r="X34" s="47">
        <f>'税'!J22</f>
        <v>3009173</v>
      </c>
      <c r="Y34" s="47">
        <f>'税'!K22</f>
        <v>2849666</v>
      </c>
      <c r="Z34" s="47">
        <f>'税'!L22</f>
        <v>2900895</v>
      </c>
      <c r="AA34" s="47">
        <f>'税'!M22</f>
        <v>2792106</v>
      </c>
      <c r="AB34" s="47">
        <f>'税'!N22</f>
        <v>2730434</v>
      </c>
      <c r="AC34" s="47">
        <f>'税'!O22</f>
        <v>2761108</v>
      </c>
      <c r="AD34" s="47">
        <f>'税'!P22</f>
        <v>2666318</v>
      </c>
    </row>
    <row r="39" spans="13:30" ht="13.5">
      <c r="M39" t="str">
        <f>'財政指標'!$M$1</f>
        <v>田沼町</v>
      </c>
      <c r="P39">
        <f>'歳出（性質別）'!A3</f>
        <v>0</v>
      </c>
      <c r="Q39" t="str">
        <f>'歳出（性質別）'!B3</f>
        <v>８９（元）</v>
      </c>
      <c r="R39" t="str">
        <f>'歳出（性質別）'!D3</f>
        <v>９１（H3）</v>
      </c>
      <c r="S39" t="str">
        <f>'歳出（性質別）'!E3</f>
        <v>９２（H4）</v>
      </c>
      <c r="T39" t="str">
        <f>'歳出（性質別）'!F3</f>
        <v>９３（H5）</v>
      </c>
      <c r="U39" t="str">
        <f>'歳出（性質別）'!G3</f>
        <v>９４（H6）</v>
      </c>
      <c r="V39" t="str">
        <f>'歳出（性質別）'!H3</f>
        <v>９５（H7）</v>
      </c>
      <c r="W39" t="str">
        <f>'歳出（性質別）'!I3</f>
        <v>９６（H8）</v>
      </c>
      <c r="X39" t="str">
        <f>'歳出（性質別）'!J3</f>
        <v>９７(H9）</v>
      </c>
      <c r="Y39" t="str">
        <f>'歳出（性質別）'!K3</f>
        <v>９８(H10）</v>
      </c>
      <c r="Z39" t="str">
        <f>'歳出（性質別）'!L3</f>
        <v>９９(H11)</v>
      </c>
      <c r="AA39" t="str">
        <f>'歳出（性質別）'!M3</f>
        <v>００(H12)</v>
      </c>
      <c r="AB39" t="str">
        <f>'歳出（性質別）'!N3</f>
        <v>０１(H13)</v>
      </c>
      <c r="AC39" t="str">
        <f>'歳出（性質別）'!O3</f>
        <v>０２(H14）</v>
      </c>
      <c r="AD39" t="str">
        <f>'歳出（性質別）'!P3</f>
        <v>０３(H15）</v>
      </c>
    </row>
    <row r="40" spans="16:30" ht="13.5">
      <c r="P40" t="s">
        <v>156</v>
      </c>
      <c r="Q40">
        <f>'歳出（性質別）'!B4</f>
        <v>0</v>
      </c>
      <c r="R40" s="47">
        <f>'歳出（性質別）'!D4</f>
        <v>1894818</v>
      </c>
      <c r="S40" s="47">
        <f>'歳出（性質別）'!E4</f>
        <v>2008079</v>
      </c>
      <c r="T40" s="47">
        <f>'歳出（性質別）'!F4</f>
        <v>2072015</v>
      </c>
      <c r="U40" s="47">
        <f>'歳出（性質別）'!G4</f>
        <v>2105253</v>
      </c>
      <c r="V40" s="47">
        <f>'歳出（性質別）'!H4</f>
        <v>2199727</v>
      </c>
      <c r="W40" s="47">
        <f>'歳出（性質別）'!I4</f>
        <v>2290734</v>
      </c>
      <c r="X40" s="47">
        <f>'歳出（性質別）'!J4</f>
        <v>2298567</v>
      </c>
      <c r="Y40" s="47">
        <f>'歳出（性質別）'!K4</f>
        <v>2269548</v>
      </c>
      <c r="Z40" s="47">
        <f>'歳出（性質別）'!L4</f>
        <v>2251423</v>
      </c>
      <c r="AA40" s="47">
        <f>'歳出（性質別）'!M4</f>
        <v>2184543</v>
      </c>
      <c r="AB40" s="47">
        <f>'歳出（性質別）'!N4</f>
        <v>2161384</v>
      </c>
      <c r="AC40" s="47">
        <f>'歳出（性質別）'!O4</f>
        <v>2175814</v>
      </c>
      <c r="AD40" s="47">
        <f>'歳出（性質別）'!P4</f>
        <v>2095952</v>
      </c>
    </row>
    <row r="41" spans="16:30" ht="13.5">
      <c r="P41" t="s">
        <v>157</v>
      </c>
      <c r="Q41">
        <f>'歳出（性質別）'!B6</f>
        <v>0</v>
      </c>
      <c r="R41" s="47">
        <f>'歳出（性質別）'!D6</f>
        <v>96709</v>
      </c>
      <c r="S41" s="47">
        <f>'歳出（性質別）'!E6</f>
        <v>124595</v>
      </c>
      <c r="T41" s="47">
        <f>'歳出（性質別）'!F6</f>
        <v>265977</v>
      </c>
      <c r="U41" s="47">
        <f>'歳出（性質別）'!G6</f>
        <v>275062</v>
      </c>
      <c r="V41" s="47">
        <f>'歳出（性質別）'!H6</f>
        <v>273247</v>
      </c>
      <c r="W41" s="47">
        <f>'歳出（性質別）'!I6</f>
        <v>298769</v>
      </c>
      <c r="X41" s="47">
        <f>'歳出（性質別）'!J6</f>
        <v>338998</v>
      </c>
      <c r="Y41" s="47">
        <f>'歳出（性質別）'!K6</f>
        <v>367734</v>
      </c>
      <c r="Z41" s="47">
        <f>'歳出（性質別）'!L6</f>
        <v>418883</v>
      </c>
      <c r="AA41" s="47">
        <f>'歳出（性質別）'!M6</f>
        <v>314305</v>
      </c>
      <c r="AB41" s="47">
        <f>'歳出（性質別）'!N6</f>
        <v>346211</v>
      </c>
      <c r="AC41" s="47">
        <f>'歳出（性質別）'!O6</f>
        <v>350937</v>
      </c>
      <c r="AD41" s="47">
        <f>'歳出（性質別）'!P6</f>
        <v>521350</v>
      </c>
    </row>
    <row r="42" spans="16:30" ht="13.5">
      <c r="P42" t="s">
        <v>158</v>
      </c>
      <c r="Q42">
        <f>'歳出（性質別）'!B7</f>
        <v>0</v>
      </c>
      <c r="R42" s="47">
        <f>'歳出（性質別）'!D7</f>
        <v>759331</v>
      </c>
      <c r="S42" s="47">
        <f>'歳出（性質別）'!E7</f>
        <v>797627</v>
      </c>
      <c r="T42" s="47">
        <f>'歳出（性質別）'!F7</f>
        <v>824993</v>
      </c>
      <c r="U42" s="47">
        <f>'歳出（性質別）'!G7</f>
        <v>804588</v>
      </c>
      <c r="V42" s="47">
        <f>'歳出（性質別）'!H7</f>
        <v>847788</v>
      </c>
      <c r="W42" s="47">
        <f>'歳出（性質別）'!I7</f>
        <v>907732</v>
      </c>
      <c r="X42" s="47">
        <f>'歳出（性質別）'!J7</f>
        <v>977226</v>
      </c>
      <c r="Y42" s="47">
        <f>'歳出（性質別）'!K7</f>
        <v>1045785</v>
      </c>
      <c r="Z42" s="47">
        <f>'歳出（性質別）'!L7</f>
        <v>1095538</v>
      </c>
      <c r="AA42" s="47">
        <f>'歳出（性質別）'!M7</f>
        <v>1093630</v>
      </c>
      <c r="AB42" s="47">
        <f>'歳出（性質別）'!N7</f>
        <v>1063194</v>
      </c>
      <c r="AC42" s="47">
        <f>'歳出（性質別）'!O7</f>
        <v>1062928</v>
      </c>
      <c r="AD42" s="47">
        <f>'歳出（性質別）'!P7</f>
        <v>1039369</v>
      </c>
    </row>
    <row r="43" spans="16:30" ht="13.5">
      <c r="P43" t="s">
        <v>159</v>
      </c>
      <c r="Q43">
        <f>'歳出（性質別）'!B10</f>
        <v>0</v>
      </c>
      <c r="R43" s="47">
        <f>'歳出（性質別）'!D10</f>
        <v>809881</v>
      </c>
      <c r="S43" s="47">
        <f>'歳出（性質別）'!E10</f>
        <v>927875</v>
      </c>
      <c r="T43" s="47">
        <f>'歳出（性質別）'!F10</f>
        <v>950441</v>
      </c>
      <c r="U43" s="47">
        <f>'歳出（性質別）'!G10</f>
        <v>997740</v>
      </c>
      <c r="V43" s="47">
        <f>'歳出（性質別）'!H10</f>
        <v>1111763</v>
      </c>
      <c r="W43" s="47">
        <f>'歳出（性質別）'!I10</f>
        <v>1079802</v>
      </c>
      <c r="X43" s="47">
        <f>'歳出（性質別）'!J10</f>
        <v>990369</v>
      </c>
      <c r="Y43" s="47">
        <f>'歳出（性質別）'!K10</f>
        <v>1061044</v>
      </c>
      <c r="Z43" s="47">
        <f>'歳出（性質別）'!L10</f>
        <v>1092895</v>
      </c>
      <c r="AA43" s="47">
        <f>'歳出（性質別）'!M10</f>
        <v>996527</v>
      </c>
      <c r="AB43" s="47">
        <f>'歳出（性質別）'!N10</f>
        <v>1050172</v>
      </c>
      <c r="AC43" s="47">
        <f>'歳出（性質別）'!O10</f>
        <v>1026278</v>
      </c>
      <c r="AD43" s="47">
        <f>'歳出（性質別）'!P10</f>
        <v>948816</v>
      </c>
    </row>
    <row r="44" spans="16:30" ht="13.5">
      <c r="P44" t="s">
        <v>160</v>
      </c>
      <c r="Q44">
        <f>'歳出（性質別）'!B11</f>
        <v>0</v>
      </c>
      <c r="R44" s="47">
        <f>'歳出（性質別）'!D11</f>
        <v>79604</v>
      </c>
      <c r="S44" s="47">
        <f>'歳出（性質別）'!E11</f>
        <v>34544</v>
      </c>
      <c r="T44" s="47">
        <f>'歳出（性質別）'!F11</f>
        <v>30993</v>
      </c>
      <c r="U44" s="47">
        <f>'歳出（性質別）'!G11</f>
        <v>29039</v>
      </c>
      <c r="V44" s="47">
        <f>'歳出（性質別）'!H11</f>
        <v>25109</v>
      </c>
      <c r="W44" s="47">
        <f>'歳出（性質別）'!I11</f>
        <v>24201</v>
      </c>
      <c r="X44" s="47">
        <f>'歳出（性質別）'!J11</f>
        <v>25515</v>
      </c>
      <c r="Y44" s="47">
        <f>'歳出（性質別）'!K11</f>
        <v>22767</v>
      </c>
      <c r="Z44" s="47">
        <f>'歳出（性質別）'!L11</f>
        <v>22136</v>
      </c>
      <c r="AA44" s="47">
        <f>'歳出（性質別）'!M11</f>
        <v>20664</v>
      </c>
      <c r="AB44" s="47">
        <f>'歳出（性質別）'!N11</f>
        <v>17285</v>
      </c>
      <c r="AC44" s="47">
        <f>'歳出（性質別）'!O11</f>
        <v>15919</v>
      </c>
      <c r="AD44" s="47">
        <f>'歳出（性質別）'!P11</f>
        <v>8892</v>
      </c>
    </row>
    <row r="45" spans="16:30" ht="13.5">
      <c r="P45" t="s">
        <v>161</v>
      </c>
      <c r="Q45">
        <f>'歳出（性質別）'!B16</f>
        <v>0</v>
      </c>
      <c r="R45" s="47">
        <f>'歳出（性質別）'!D16</f>
        <v>66456</v>
      </c>
      <c r="S45" s="47">
        <f>'歳出（性質別）'!E16</f>
        <v>154249</v>
      </c>
      <c r="T45" s="47">
        <f>'歳出（性質別）'!F16</f>
        <v>133201</v>
      </c>
      <c r="U45" s="47">
        <f>'歳出（性質別）'!G16</f>
        <v>191526</v>
      </c>
      <c r="V45" s="47">
        <f>'歳出（性質別）'!H16</f>
        <v>239086</v>
      </c>
      <c r="W45" s="47">
        <f>'歳出（性質別）'!I16</f>
        <v>169372</v>
      </c>
      <c r="X45" s="47">
        <f>'歳出（性質別）'!J16</f>
        <v>181628</v>
      </c>
      <c r="Y45" s="47">
        <f>'歳出（性質別）'!K16</f>
        <v>202152</v>
      </c>
      <c r="Z45" s="47">
        <f>'歳出（性質別）'!L16</f>
        <v>171440</v>
      </c>
      <c r="AA45" s="47">
        <f>'歳出（性質別）'!M16</f>
        <v>191425</v>
      </c>
      <c r="AB45" s="47">
        <f>'歳出（性質別）'!N16</f>
        <v>179114</v>
      </c>
      <c r="AC45" s="47">
        <f>'歳出（性質別）'!O16</f>
        <v>171687</v>
      </c>
      <c r="AD45" s="47">
        <f>'歳出（性質別）'!P16</f>
        <v>210888</v>
      </c>
    </row>
    <row r="46" spans="16:30" ht="13.5">
      <c r="P46" t="s">
        <v>163</v>
      </c>
      <c r="Q46">
        <f>'歳出（性質別）'!B18</f>
        <v>0</v>
      </c>
      <c r="R46" s="47">
        <f>'歳出（性質別）'!D18</f>
        <v>2110020</v>
      </c>
      <c r="S46" s="47">
        <f>'歳出（性質別）'!E18</f>
        <v>2044099</v>
      </c>
      <c r="T46" s="47">
        <f>'歳出（性質別）'!F18</f>
        <v>2219655</v>
      </c>
      <c r="U46" s="47">
        <f>'歳出（性質別）'!G18</f>
        <v>2369562</v>
      </c>
      <c r="V46" s="47">
        <f>'歳出（性質別）'!H18</f>
        <v>2250095</v>
      </c>
      <c r="W46" s="47">
        <f>'歳出（性質別）'!I18</f>
        <v>2419871</v>
      </c>
      <c r="X46" s="47">
        <f>'歳出（性質別）'!J18</f>
        <v>1907454</v>
      </c>
      <c r="Y46" s="47">
        <f>'歳出（性質別）'!K18</f>
        <v>1357972</v>
      </c>
      <c r="Z46" s="47">
        <f>'歳出（性質別）'!L18</f>
        <v>2040169</v>
      </c>
      <c r="AA46" s="47">
        <f>'歳出（性質別）'!M18</f>
        <v>1786009</v>
      </c>
      <c r="AB46" s="47">
        <f>'歳出（性質別）'!N18</f>
        <v>2009581</v>
      </c>
      <c r="AC46" s="47">
        <f>'歳出（性質別）'!O18</f>
        <v>1805641</v>
      </c>
      <c r="AD46" s="47">
        <f>'歳出（性質別）'!P18</f>
        <v>2474133</v>
      </c>
    </row>
    <row r="47" spans="16:30" ht="13.5">
      <c r="P47" t="s">
        <v>162</v>
      </c>
      <c r="Q47">
        <f>'歳出（性質別）'!B23</f>
        <v>0</v>
      </c>
      <c r="R47" s="47">
        <f>'歳出（性質別）'!D23</f>
        <v>7269888</v>
      </c>
      <c r="S47" s="47">
        <f>'歳出（性質別）'!E23</f>
        <v>7943978</v>
      </c>
      <c r="T47" s="47">
        <f>'歳出（性質別）'!F23</f>
        <v>8452001</v>
      </c>
      <c r="U47" s="47">
        <f>'歳出（性質別）'!G23</f>
        <v>8474299</v>
      </c>
      <c r="V47" s="47">
        <f>'歳出（性質別）'!H23</f>
        <v>8732450</v>
      </c>
      <c r="W47" s="47">
        <f>'歳出（性質別）'!I23</f>
        <v>8989031</v>
      </c>
      <c r="X47" s="47">
        <f>'歳出（性質別）'!J23</f>
        <v>8648127</v>
      </c>
      <c r="Y47" s="47">
        <f>'歳出（性質別）'!K23</f>
        <v>8264408</v>
      </c>
      <c r="Z47" s="47">
        <f>'歳出（性質別）'!L23</f>
        <v>9336475</v>
      </c>
      <c r="AA47" s="47">
        <f>'歳出（性質別）'!M23</f>
        <v>8755738</v>
      </c>
      <c r="AB47" s="47">
        <f>'歳出（性質別）'!N23</f>
        <v>8925486</v>
      </c>
      <c r="AC47" s="47">
        <f>'歳出（性質別）'!O23</f>
        <v>8636595</v>
      </c>
      <c r="AD47" s="47">
        <f>'歳出（性質別）'!P23</f>
        <v>10099209</v>
      </c>
    </row>
    <row r="54" spans="16:30" ht="13.5">
      <c r="P54">
        <f>'歳出（目的別）'!A3</f>
        <v>0</v>
      </c>
      <c r="Q54" t="str">
        <f>'歳出（目的別）'!B3</f>
        <v>８９（元）</v>
      </c>
      <c r="R54" t="str">
        <f>'歳出（目的別）'!D3</f>
        <v>９１（H3）</v>
      </c>
      <c r="S54" t="str">
        <f>'歳出（目的別）'!E3</f>
        <v>９２（H4）</v>
      </c>
      <c r="T54" t="str">
        <f>'歳出（目的別）'!F3</f>
        <v>９３（H5）</v>
      </c>
      <c r="U54" t="str">
        <f>'歳出（目的別）'!G3</f>
        <v>９４（H6）</v>
      </c>
      <c r="V54" t="str">
        <f>'歳出（目的別）'!H3</f>
        <v>９５（H7）</v>
      </c>
      <c r="W54" t="str">
        <f>'歳出（目的別）'!I3</f>
        <v>９６（H8）</v>
      </c>
      <c r="X54" t="str">
        <f>'歳出（目的別）'!J3</f>
        <v>９７(H9）</v>
      </c>
      <c r="Y54" t="str">
        <f>'歳出（目的別）'!K3</f>
        <v>９８(H10）</v>
      </c>
      <c r="Z54" t="str">
        <f>'歳出（目的別）'!L3</f>
        <v>９９(H11)</v>
      </c>
      <c r="AA54" t="str">
        <f>'歳出（目的別）'!M3</f>
        <v>００(H12)</v>
      </c>
      <c r="AB54" t="str">
        <f>'歳出（目的別）'!N3</f>
        <v>０１(H13)</v>
      </c>
      <c r="AC54" t="str">
        <f>'歳出（目的別）'!O3</f>
        <v>０２(H14）</v>
      </c>
      <c r="AD54" t="str">
        <f>'歳出（目的別）'!P3</f>
        <v>０３(H15）</v>
      </c>
    </row>
    <row r="55" spans="16:30" ht="13.5">
      <c r="P55" t="s">
        <v>164</v>
      </c>
      <c r="Q55">
        <f>'歳出（目的別）'!B5</f>
        <v>0</v>
      </c>
      <c r="R55" s="47">
        <f>'歳出（目的別）'!D5</f>
        <v>1324974</v>
      </c>
      <c r="S55" s="47">
        <f>'歳出（目的別）'!E5</f>
        <v>1783257</v>
      </c>
      <c r="T55" s="47">
        <f>'歳出（目的別）'!F5</f>
        <v>1591932</v>
      </c>
      <c r="U55" s="47">
        <f>'歳出（目的別）'!G5</f>
        <v>1813939</v>
      </c>
      <c r="V55" s="47">
        <f>'歳出（目的別）'!H5</f>
        <v>1623281</v>
      </c>
      <c r="W55" s="47">
        <f>'歳出（目的別）'!I5</f>
        <v>1538460</v>
      </c>
      <c r="X55" s="47">
        <f>'歳出（目的別）'!J5</f>
        <v>1525711</v>
      </c>
      <c r="Y55" s="47">
        <f>'歳出（目的別）'!K5</f>
        <v>1421458</v>
      </c>
      <c r="Z55" s="47">
        <f>'歳出（目的別）'!L5</f>
        <v>1848213</v>
      </c>
      <c r="AA55" s="47">
        <f>'歳出（目的別）'!M5</f>
        <v>1637960</v>
      </c>
      <c r="AB55" s="47">
        <f>'歳出（目的別）'!N5</f>
        <v>1576985</v>
      </c>
      <c r="AC55" s="47">
        <f>'歳出（目的別）'!O5</f>
        <v>1531652</v>
      </c>
      <c r="AD55" s="47">
        <f>'歳出（目的別）'!P5</f>
        <v>1760819</v>
      </c>
    </row>
    <row r="56" spans="16:30" ht="13.5">
      <c r="P56" t="s">
        <v>165</v>
      </c>
      <c r="Q56">
        <f>'歳出（目的別）'!B6</f>
        <v>0</v>
      </c>
      <c r="R56" s="47">
        <f>'歳出（目的別）'!D6</f>
        <v>749729</v>
      </c>
      <c r="S56" s="47">
        <f>'歳出（目的別）'!E6</f>
        <v>916619</v>
      </c>
      <c r="T56" s="47">
        <f>'歳出（目的別）'!F6</f>
        <v>1169731</v>
      </c>
      <c r="U56" s="47">
        <f>'歳出（目的別）'!G6</f>
        <v>1102474</v>
      </c>
      <c r="V56" s="47">
        <f>'歳出（目的別）'!H6</f>
        <v>1282038</v>
      </c>
      <c r="W56" s="47">
        <f>'歳出（目的別）'!I6</f>
        <v>1239305</v>
      </c>
      <c r="X56" s="47">
        <f>'歳出（目的別）'!J6</f>
        <v>1248962</v>
      </c>
      <c r="Y56" s="47">
        <f>'歳出（目的別）'!K6</f>
        <v>1353812</v>
      </c>
      <c r="Z56" s="47">
        <f>'歳出（目的別）'!L6</f>
        <v>1939116</v>
      </c>
      <c r="AA56" s="47">
        <f>'歳出（目的別）'!M6</f>
        <v>1326394</v>
      </c>
      <c r="AB56" s="47">
        <f>'歳出（目的別）'!N6</f>
        <v>1382070</v>
      </c>
      <c r="AC56" s="47">
        <f>'歳出（目的別）'!O6</f>
        <v>1430516</v>
      </c>
      <c r="AD56" s="47">
        <f>'歳出（目的別）'!P6</f>
        <v>1744022</v>
      </c>
    </row>
    <row r="57" spans="16:30" ht="13.5">
      <c r="P57" t="s">
        <v>166</v>
      </c>
      <c r="Q57">
        <f>'歳出（目的別）'!B7</f>
        <v>0</v>
      </c>
      <c r="R57" s="47">
        <f>'歳出（目的別）'!D7</f>
        <v>530846</v>
      </c>
      <c r="S57" s="47">
        <f>'歳出（目的別）'!E7</f>
        <v>795864</v>
      </c>
      <c r="T57" s="47">
        <f>'歳出（目的別）'!F7</f>
        <v>1173296</v>
      </c>
      <c r="U57" s="47">
        <f>'歳出（目的別）'!G7</f>
        <v>968874</v>
      </c>
      <c r="V57" s="47">
        <f>'歳出（目的別）'!H7</f>
        <v>980088</v>
      </c>
      <c r="W57" s="47">
        <f>'歳出（目的別）'!I7</f>
        <v>911901</v>
      </c>
      <c r="X57" s="47">
        <f>'歳出（目的別）'!J7</f>
        <v>1039163</v>
      </c>
      <c r="Y57" s="47">
        <f>'歳出（目的別）'!K7</f>
        <v>1093584</v>
      </c>
      <c r="Z57" s="47">
        <f>'歳出（目的別）'!L7</f>
        <v>1082450</v>
      </c>
      <c r="AA57" s="47">
        <f>'歳出（目的別）'!M7</f>
        <v>1045319</v>
      </c>
      <c r="AB57" s="47">
        <f>'歳出（目的別）'!N7</f>
        <v>1026106</v>
      </c>
      <c r="AC57" s="47">
        <f>'歳出（目的別）'!O7</f>
        <v>1045951</v>
      </c>
      <c r="AD57" s="47">
        <f>'歳出（目的別）'!P7</f>
        <v>1461274</v>
      </c>
    </row>
    <row r="58" spans="16:30" ht="13.5">
      <c r="P58" t="s">
        <v>180</v>
      </c>
      <c r="Q58">
        <f>'歳出（目的別）'!B9</f>
        <v>0</v>
      </c>
      <c r="R58" s="47">
        <f>'歳出（目的別）'!D9</f>
        <v>720731</v>
      </c>
      <c r="S58" s="47">
        <f>'歳出（目的別）'!E9</f>
        <v>483245</v>
      </c>
      <c r="T58" s="47">
        <f>'歳出（目的別）'!F9</f>
        <v>516340</v>
      </c>
      <c r="U58" s="47">
        <f>'歳出（目的別）'!G9</f>
        <v>680451</v>
      </c>
      <c r="V58" s="47">
        <f>'歳出（目的別）'!H9</f>
        <v>607602</v>
      </c>
      <c r="W58" s="47">
        <f>'歳出（目的別）'!I9</f>
        <v>721639</v>
      </c>
      <c r="X58" s="47">
        <f>'歳出（目的別）'!J9</f>
        <v>619982</v>
      </c>
      <c r="Y58" s="47">
        <f>'歳出（目的別）'!K9</f>
        <v>489902</v>
      </c>
      <c r="Z58" s="47">
        <f>'歳出（目的別）'!L9</f>
        <v>403581</v>
      </c>
      <c r="AA58" s="47">
        <f>'歳出（目的別）'!M9</f>
        <v>293850</v>
      </c>
      <c r="AB58" s="47">
        <f>'歳出（目的別）'!N9</f>
        <v>375692</v>
      </c>
      <c r="AC58" s="47">
        <f>'歳出（目的別）'!O9</f>
        <v>354831</v>
      </c>
      <c r="AD58" s="47">
        <f>'歳出（目的別）'!P9</f>
        <v>416506</v>
      </c>
    </row>
    <row r="59" spans="16:30" ht="13.5">
      <c r="P59" t="s">
        <v>167</v>
      </c>
      <c r="Q59">
        <f>'歳出（目的別）'!B10</f>
        <v>0</v>
      </c>
      <c r="R59" s="47">
        <f>'歳出（目的別）'!D10</f>
        <v>102517</v>
      </c>
      <c r="S59" s="47">
        <f>'歳出（目的別）'!E10</f>
        <v>133245</v>
      </c>
      <c r="T59" s="47">
        <f>'歳出（目的別）'!F10</f>
        <v>250844</v>
      </c>
      <c r="U59" s="47">
        <f>'歳出（目的別）'!G10</f>
        <v>307425</v>
      </c>
      <c r="V59" s="47">
        <f>'歳出（目的別）'!H10</f>
        <v>445603</v>
      </c>
      <c r="W59" s="47">
        <f>'歳出（目的別）'!I10</f>
        <v>484388</v>
      </c>
      <c r="X59" s="47">
        <f>'歳出（目的別）'!J10</f>
        <v>278185</v>
      </c>
      <c r="Y59" s="47">
        <f>'歳出（目的別）'!K10</f>
        <v>276559</v>
      </c>
      <c r="Z59" s="47">
        <f>'歳出（目的別）'!L10</f>
        <v>297109</v>
      </c>
      <c r="AA59" s="47">
        <f>'歳出（目的別）'!M10</f>
        <v>577118</v>
      </c>
      <c r="AB59" s="47">
        <f>'歳出（目的別）'!N10</f>
        <v>536008</v>
      </c>
      <c r="AC59" s="47">
        <f>'歳出（目的別）'!O10</f>
        <v>263850</v>
      </c>
      <c r="AD59" s="47">
        <f>'歳出（目的別）'!P10</f>
        <v>263872</v>
      </c>
    </row>
    <row r="60" spans="16:30" ht="13.5">
      <c r="P60" t="s">
        <v>168</v>
      </c>
      <c r="Q60">
        <f>'歳出（目的別）'!B11</f>
        <v>0</v>
      </c>
      <c r="R60" s="47">
        <f>'歳出（目的別）'!D11</f>
        <v>1485989</v>
      </c>
      <c r="S60" s="47">
        <f>'歳出（目的別）'!E11</f>
        <v>1417852</v>
      </c>
      <c r="T60" s="47">
        <f>'歳出（目的別）'!F11</f>
        <v>1129151</v>
      </c>
      <c r="U60" s="47">
        <f>'歳出（目的別）'!G11</f>
        <v>1384365</v>
      </c>
      <c r="V60" s="47">
        <f>'歳出（目的別）'!H11</f>
        <v>1289685</v>
      </c>
      <c r="W60" s="47">
        <f>'歳出（目的別）'!I11</f>
        <v>1461056</v>
      </c>
      <c r="X60" s="47">
        <f>'歳出（目的別）'!J11</f>
        <v>1276598</v>
      </c>
      <c r="Y60" s="47">
        <f>'歳出（目的別）'!K11</f>
        <v>1139582</v>
      </c>
      <c r="Z60" s="47">
        <f>'歳出（目的別）'!L11</f>
        <v>1277095</v>
      </c>
      <c r="AA60" s="47">
        <f>'歳出（目的別）'!M11</f>
        <v>1273636</v>
      </c>
      <c r="AB60" s="47">
        <f>'歳出（目的別）'!N11</f>
        <v>1553951</v>
      </c>
      <c r="AC60" s="47">
        <f>'歳出（目的別）'!O11</f>
        <v>1207371</v>
      </c>
      <c r="AD60" s="47">
        <f>'歳出（目的別）'!P11</f>
        <v>1258564</v>
      </c>
    </row>
    <row r="61" spans="16:30" ht="13.5">
      <c r="P61" t="s">
        <v>169</v>
      </c>
      <c r="Q61">
        <f>'歳出（目的別）'!B13</f>
        <v>0</v>
      </c>
      <c r="R61" s="47">
        <f>'歳出（目的別）'!D13</f>
        <v>1056681</v>
      </c>
      <c r="S61" s="47">
        <f>'歳出（目的別）'!E13</f>
        <v>1085301</v>
      </c>
      <c r="T61" s="47">
        <f>'歳出（目的別）'!F13</f>
        <v>1265826</v>
      </c>
      <c r="U61" s="47">
        <f>'歳出（目的別）'!G13</f>
        <v>964607</v>
      </c>
      <c r="V61" s="47">
        <f>'歳出（目的別）'!H13</f>
        <v>1138007</v>
      </c>
      <c r="W61" s="47">
        <f>'歳出（目的別）'!I13</f>
        <v>1158179</v>
      </c>
      <c r="X61" s="47">
        <f>'歳出（目的別）'!J13</f>
        <v>1148611</v>
      </c>
      <c r="Y61" s="47">
        <f>'歳出（目的別）'!K13</f>
        <v>951848</v>
      </c>
      <c r="Z61" s="47">
        <f>'歳出（目的別）'!L13</f>
        <v>862830</v>
      </c>
      <c r="AA61" s="47">
        <f>'歳出（目的別）'!M13</f>
        <v>1076444</v>
      </c>
      <c r="AB61" s="47">
        <f>'歳出（目的別）'!N13</f>
        <v>859429</v>
      </c>
      <c r="AC61" s="47">
        <f>'歳出（目的別）'!O13</f>
        <v>1209660</v>
      </c>
      <c r="AD61" s="47">
        <f>'歳出（目的別）'!P13</f>
        <v>1726323</v>
      </c>
    </row>
    <row r="62" spans="16:30" ht="13.5">
      <c r="P62" t="s">
        <v>170</v>
      </c>
      <c r="Q62">
        <f>'歳出（目的別）'!B15</f>
        <v>0</v>
      </c>
      <c r="R62" s="47">
        <f>'歳出（目的別）'!D15</f>
        <v>759352</v>
      </c>
      <c r="S62" s="47">
        <f>'歳出（目的別）'!E15</f>
        <v>797643</v>
      </c>
      <c r="T62" s="47">
        <f>'歳出（目的別）'!F15</f>
        <v>825007</v>
      </c>
      <c r="U62" s="47">
        <f>'歳出（目的別）'!G15</f>
        <v>804638</v>
      </c>
      <c r="V62" s="47">
        <f>'歳出（目的別）'!H15</f>
        <v>847815</v>
      </c>
      <c r="W62" s="47">
        <f>'歳出（目的別）'!I15</f>
        <v>907772</v>
      </c>
      <c r="X62" s="47">
        <f>'歳出（目的別）'!J15</f>
        <v>977263</v>
      </c>
      <c r="Y62" s="47">
        <f>'歳出（目的別）'!K15</f>
        <v>1045823</v>
      </c>
      <c r="Z62" s="47">
        <f>'歳出（目的別）'!L15</f>
        <v>1095570</v>
      </c>
      <c r="AA62" s="47">
        <f>'歳出（目的別）'!M15</f>
        <v>1093673</v>
      </c>
      <c r="AB62" s="47">
        <f>'歳出（目的別）'!N15</f>
        <v>1063224</v>
      </c>
      <c r="AC62" s="47">
        <f>'歳出（目的別）'!O15</f>
        <v>1062961</v>
      </c>
      <c r="AD62" s="47">
        <f>'歳出（目的別）'!P15</f>
        <v>1039399</v>
      </c>
    </row>
    <row r="63" spans="16:30" ht="13.5">
      <c r="P63" t="s">
        <v>171</v>
      </c>
      <c r="Q63">
        <f>'歳出（目的別）'!B19</f>
        <v>0</v>
      </c>
      <c r="R63" s="47">
        <f>'歳出（目的別）'!D19</f>
        <v>7269888</v>
      </c>
      <c r="S63" s="47">
        <f>'歳出（目的別）'!E19</f>
        <v>7943687</v>
      </c>
      <c r="T63" s="47">
        <f>'歳出（目的別）'!F19</f>
        <v>8452001</v>
      </c>
      <c r="U63" s="47">
        <f>'歳出（目的別）'!G19</f>
        <v>8474299</v>
      </c>
      <c r="V63" s="47">
        <f>'歳出（目的別）'!H19</f>
        <v>8732450</v>
      </c>
      <c r="W63" s="47">
        <f>'歳出（目的別）'!I19</f>
        <v>8989031</v>
      </c>
      <c r="X63" s="47">
        <f>'歳出（目的別）'!J19</f>
        <v>8648127</v>
      </c>
      <c r="Y63" s="47">
        <f>'歳出（目的別）'!K19</f>
        <v>8264411</v>
      </c>
      <c r="Z63" s="47">
        <f>'歳出（目的別）'!L19</f>
        <v>9336475</v>
      </c>
      <c r="AA63" s="47">
        <f>'歳出（目的別）'!M19</f>
        <v>8755738</v>
      </c>
      <c r="AB63" s="47">
        <f>'歳出（目的別）'!N19</f>
        <v>8925486</v>
      </c>
      <c r="AC63" s="47">
        <f>'歳出（目的別）'!O19</f>
        <v>8636595</v>
      </c>
      <c r="AD63" s="47">
        <f>'歳出（目的別）'!P19</f>
        <v>10099209</v>
      </c>
    </row>
    <row r="77" spans="13:30" ht="13.5">
      <c r="M77" s="39" t="str">
        <f>'財政指標'!$M$1</f>
        <v>田沼町</v>
      </c>
      <c r="P77">
        <f>'歳出（性質別）'!A3</f>
        <v>0</v>
      </c>
      <c r="Q77" t="str">
        <f>'歳出（性質別）'!B3</f>
        <v>８９（元）</v>
      </c>
      <c r="R77" t="str">
        <f>'歳出（性質別）'!D3</f>
        <v>９１（H3）</v>
      </c>
      <c r="S77" t="str">
        <f>'歳出（性質別）'!E3</f>
        <v>９２（H4）</v>
      </c>
      <c r="T77" t="str">
        <f>'歳出（性質別）'!F3</f>
        <v>９３（H5）</v>
      </c>
      <c r="U77" t="str">
        <f>'歳出（性質別）'!G3</f>
        <v>９４（H6）</v>
      </c>
      <c r="V77" t="str">
        <f>'歳出（性質別）'!H3</f>
        <v>９５（H7）</v>
      </c>
      <c r="W77" t="str">
        <f>'歳出（性質別）'!I3</f>
        <v>９６（H8）</v>
      </c>
      <c r="X77" t="str">
        <f>'歳出（性質別）'!J3</f>
        <v>９７(H9）</v>
      </c>
      <c r="Y77" t="str">
        <f>'歳出（性質別）'!K3</f>
        <v>９８(H10）</v>
      </c>
      <c r="Z77" t="str">
        <f>'歳出（性質別）'!L3</f>
        <v>９９(H11)</v>
      </c>
      <c r="AA77" t="str">
        <f>'歳出（性質別）'!M3</f>
        <v>００(H12)</v>
      </c>
      <c r="AB77" t="str">
        <f>'歳出（性質別）'!N3</f>
        <v>０１(H13)</v>
      </c>
      <c r="AC77" t="str">
        <f>'歳出（性質別）'!O3</f>
        <v>０２(H14）</v>
      </c>
      <c r="AD77" t="str">
        <f>'歳出（性質別）'!P3</f>
        <v>０３(H15）</v>
      </c>
    </row>
    <row r="78" spans="16:30" ht="13.5">
      <c r="P78" t="s">
        <v>172</v>
      </c>
      <c r="Q78">
        <f>'歳出（性質別）'!B19</f>
        <v>0</v>
      </c>
      <c r="R78" s="47">
        <f>'歳出（性質別）'!D19</f>
        <v>596336</v>
      </c>
      <c r="S78" s="47">
        <f>'歳出（性質別）'!E19</f>
        <v>348017</v>
      </c>
      <c r="T78" s="47">
        <f>'歳出（性質別）'!F19</f>
        <v>428649</v>
      </c>
      <c r="U78" s="47">
        <f>'歳出（性質別）'!G19</f>
        <v>660046</v>
      </c>
      <c r="V78" s="47">
        <f>'歳出（性質別）'!H19</f>
        <v>876978</v>
      </c>
      <c r="W78" s="47">
        <f>'歳出（性質別）'!I19</f>
        <v>770569</v>
      </c>
      <c r="X78" s="47">
        <f>'歳出（性質別）'!J19</f>
        <v>751041</v>
      </c>
      <c r="Y78" s="47">
        <f>'歳出（性質別）'!K19</f>
        <v>284240</v>
      </c>
      <c r="Z78" s="47">
        <f>'歳出（性質別）'!L19</f>
        <v>671540</v>
      </c>
      <c r="AA78" s="47">
        <f>'歳出（性質別）'!M19</f>
        <v>255501</v>
      </c>
      <c r="AB78" s="47">
        <f>'歳出（性質別）'!N19</f>
        <v>419387</v>
      </c>
      <c r="AC78" s="47">
        <f>'歳出（性質別）'!O19</f>
        <v>393853</v>
      </c>
      <c r="AD78" s="47">
        <f>'歳出（性質別）'!P19</f>
        <v>498844</v>
      </c>
    </row>
    <row r="79" spans="16:30" ht="13.5">
      <c r="P79" t="s">
        <v>173</v>
      </c>
      <c r="Q79">
        <f>'歳出（性質別）'!B20</f>
        <v>0</v>
      </c>
      <c r="R79" s="47">
        <f>'歳出（性質別）'!D20</f>
        <v>1452944</v>
      </c>
      <c r="S79" s="47">
        <f>'歳出（性質別）'!E20</f>
        <v>1652330</v>
      </c>
      <c r="T79" s="47">
        <f>'歳出（性質別）'!F20</f>
        <v>1781656</v>
      </c>
      <c r="U79" s="47">
        <f>'歳出（性質別）'!G20</f>
        <v>1709116</v>
      </c>
      <c r="V79" s="47">
        <f>'歳出（性質別）'!H20</f>
        <v>1371171</v>
      </c>
      <c r="W79" s="47">
        <f>'歳出（性質別）'!I20</f>
        <v>1630506</v>
      </c>
      <c r="X79" s="47">
        <f>'歳出（性質別）'!J20</f>
        <v>1138344</v>
      </c>
      <c r="Y79" s="47">
        <f>'歳出（性質別）'!K20</f>
        <v>1062670</v>
      </c>
      <c r="Z79" s="47">
        <f>'歳出（性質別）'!L20</f>
        <v>1355860</v>
      </c>
      <c r="AA79" s="47">
        <f>'歳出（性質別）'!M20</f>
        <v>1465258</v>
      </c>
      <c r="AB79" s="47">
        <f>'歳出（性質別）'!N20</f>
        <v>1434880</v>
      </c>
      <c r="AC79" s="47">
        <f>'歳出（性質別）'!O20</f>
        <v>1265113</v>
      </c>
      <c r="AD79" s="47">
        <f>'歳出（性質別）'!P20</f>
        <v>1923173</v>
      </c>
    </row>
    <row r="93" spans="17:30" ht="13.5">
      <c r="Q93" t="str">
        <f>'財政指標'!C3</f>
        <v>８９（元）</v>
      </c>
      <c r="R93" t="str">
        <f>'財政指標'!E3</f>
        <v>９１（H3）</v>
      </c>
      <c r="S93" t="str">
        <f>'財政指標'!F3</f>
        <v>９２（H4）</v>
      </c>
      <c r="T93" t="str">
        <f>'財政指標'!G3</f>
        <v>９３（H5）</v>
      </c>
      <c r="U93" t="str">
        <f>'財政指標'!H3</f>
        <v>９４（H6）</v>
      </c>
      <c r="V93" t="str">
        <f>'財政指標'!I3</f>
        <v>９５（H7）</v>
      </c>
      <c r="W93" t="str">
        <f>'財政指標'!J3</f>
        <v>９６（H8）</v>
      </c>
      <c r="X93" t="str">
        <f>'財政指標'!K3</f>
        <v>９７（H9）</v>
      </c>
      <c r="Y93" t="str">
        <f>'財政指標'!L3</f>
        <v>９８(H10)</v>
      </c>
      <c r="Z93" t="str">
        <f>'財政指標'!M3</f>
        <v>９９(H11)</v>
      </c>
      <c r="AA93" t="str">
        <f>'財政指標'!N3</f>
        <v>００(H12)</v>
      </c>
      <c r="AB93" t="str">
        <f>'財政指標'!O3</f>
        <v>０１(H13)</v>
      </c>
      <c r="AC93" t="str">
        <f>'財政指標'!P3</f>
        <v>０２(H14)</v>
      </c>
      <c r="AD93" t="str">
        <f>'財政指標'!Q3</f>
        <v>０３(H15)</v>
      </c>
    </row>
    <row r="94" spans="16:30" ht="13.5">
      <c r="P94" t="s">
        <v>154</v>
      </c>
      <c r="Q94">
        <f>'財政指標'!C6</f>
        <v>0</v>
      </c>
      <c r="R94" s="47">
        <f>'財政指標'!E6</f>
        <v>7269888</v>
      </c>
      <c r="S94" s="47">
        <f>'財政指標'!F6</f>
        <v>7943978</v>
      </c>
      <c r="T94" s="47">
        <f>'財政指標'!G6</f>
        <v>8452001</v>
      </c>
      <c r="U94" s="47">
        <f>'財政指標'!H6</f>
        <v>8474299</v>
      </c>
      <c r="V94" s="47">
        <f>'財政指標'!I6</f>
        <v>8732450</v>
      </c>
      <c r="W94" s="47">
        <f>'財政指標'!J6</f>
        <v>8989031</v>
      </c>
      <c r="X94" s="47">
        <f>'財政指標'!K6</f>
        <v>8648127</v>
      </c>
      <c r="Y94" s="47">
        <f>'財政指標'!L6</f>
        <v>8264408</v>
      </c>
      <c r="Z94" s="47">
        <f>'財政指標'!M6</f>
        <v>9336475</v>
      </c>
      <c r="AA94" s="47">
        <f>'財政指標'!N6</f>
        <v>8755738</v>
      </c>
      <c r="AB94" s="47">
        <f>'財政指標'!O6</f>
        <v>8925486</v>
      </c>
      <c r="AC94" s="47">
        <f>'財政指標'!P6</f>
        <v>8636595</v>
      </c>
      <c r="AD94" s="47">
        <f>'財政指標'!Q6</f>
        <v>10099209</v>
      </c>
    </row>
    <row r="95" spans="16:30" ht="13.5">
      <c r="P95" t="s">
        <v>155</v>
      </c>
      <c r="Q95">
        <f>'財政指標'!B29</f>
        <v>0</v>
      </c>
      <c r="R95" s="47">
        <f>'財政指標'!E29</f>
        <v>5743651</v>
      </c>
      <c r="S95" s="47">
        <f>'財政指標'!F29</f>
        <v>5894461</v>
      </c>
      <c r="T95" s="47">
        <f>'財政指標'!G29</f>
        <v>6198955</v>
      </c>
      <c r="U95" s="47">
        <f>'財政指標'!H29</f>
        <v>6726253</v>
      </c>
      <c r="V95" s="47">
        <f>'財政指標'!I29</f>
        <v>7173774</v>
      </c>
      <c r="W95" s="47">
        <f>'財政指標'!J29</f>
        <v>7833916</v>
      </c>
      <c r="X95" s="47">
        <f>'財政指標'!K29</f>
        <v>7813037</v>
      </c>
      <c r="Y95" s="47">
        <f>'財政指標'!L29</f>
        <v>7677852</v>
      </c>
      <c r="Z95" s="47">
        <f>'財政指標'!M29</f>
        <v>7620327</v>
      </c>
      <c r="AA95" s="47">
        <f>'財政指標'!N29</f>
        <v>7775889</v>
      </c>
      <c r="AB95" s="47">
        <f>'財政指標'!O29</f>
        <v>7694055</v>
      </c>
      <c r="AC95" s="47">
        <f>'財政指標'!P29</f>
        <v>7741421</v>
      </c>
      <c r="AD95" s="47">
        <f>'財政指標'!Q29</f>
        <v>8564624</v>
      </c>
    </row>
  </sheetData>
  <sheetProtection/>
  <printOptions/>
  <pageMargins left="0.7874015748031497" right="0.7874015748031497" top="0.7874015748031497" bottom="0.7874015748031497" header="0" footer="0.5118110236220472"/>
  <pageSetup firstPageNumber="10" useFirstPageNumber="1" horizontalDpi="300" verticalDpi="300" orientation="landscape" paperSize="9" r:id="rId2"/>
  <headerFooter alignWithMargins="0">
    <oddFooter>&amp;C-&amp;P--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とちぎ地域・自治研究所</dc:creator>
  <cp:keywords/>
  <dc:description/>
  <cp:lastModifiedBy/>
  <cp:lastPrinted>2007-02-19T19:43:48Z</cp:lastPrinted>
  <dcterms:created xsi:type="dcterms:W3CDTF">2002-01-04T12:12:41Z</dcterms:created>
  <dcterms:modified xsi:type="dcterms:W3CDTF">2007-09-25T06:22:53Z</dcterms:modified>
  <cp:category/>
  <cp:version/>
  <cp:contentType/>
  <cp:contentStatus/>
</cp:coreProperties>
</file>