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5" documentId="13_ncr:1_{7611B934-F2E4-4A9F-99F3-946217157C10}" xr6:coauthVersionLast="47" xr6:coauthVersionMax="47" xr10:uidLastSave="{D8A0A33A-55AC-4273-82A9-B52D6216538E}"/>
  <bookViews>
    <workbookView xWindow="-108" yWindow="-108" windowWidth="23256" windowHeight="12576" tabRatio="601" activeTab="4" xr2:uid="{00000000-000D-0000-FFFF-FFFF00000000}"/>
  </bookViews>
  <sheets>
    <sheet name="財政指標" sheetId="4" r:id="rId1"/>
    <sheet name="旧佐野市" sheetId="11" state="hidden" r:id="rId2"/>
    <sheet name="旧田沼町" sheetId="10" state="hidden" r:id="rId3"/>
    <sheet name="旧葛生町" sheetId="12" state="hidden" r:id="rId4"/>
    <sheet name="歳入" sheetId="1" r:id="rId5"/>
    <sheet name="歳入・旧佐野市" sheetId="15" state="hidden" r:id="rId6"/>
    <sheet name="歳入・旧田沼町" sheetId="14" state="hidden" r:id="rId7"/>
    <sheet name="歳入・旧葛生町" sheetId="13" state="hidden" r:id="rId8"/>
    <sheet name="税" sheetId="2" r:id="rId9"/>
    <sheet name="税・旧佐野市" sheetId="18" state="hidden" r:id="rId10"/>
    <sheet name="税・旧田沼市" sheetId="17" state="hidden" r:id="rId11"/>
    <sheet name="税・旧葛生町" sheetId="16" state="hidden" r:id="rId12"/>
    <sheet name="歳出（性質別）" sheetId="5" r:id="rId13"/>
    <sheet name="性質・旧佐野市" sheetId="21" state="hidden" r:id="rId14"/>
    <sheet name="性質・旧田沼市" sheetId="20" state="hidden" r:id="rId15"/>
    <sheet name="性質・旧葛生町" sheetId="19" state="hidden" r:id="rId16"/>
    <sheet name="歳出（目的別）" sheetId="3" r:id="rId17"/>
    <sheet name="目的・旧佐野市" sheetId="24" state="hidden" r:id="rId18"/>
    <sheet name="目的・旧田沼町" sheetId="23" state="hidden" r:id="rId19"/>
    <sheet name="目的・旧葛生町" sheetId="22" state="hidden" r:id="rId20"/>
    <sheet name="グラフ" sheetId="9" r:id="rId21"/>
  </sheets>
  <externalReferences>
    <externalReference r:id="rId22"/>
    <externalReference r:id="rId23"/>
    <externalReference r:id="rId24"/>
  </externalReferences>
  <definedNames>
    <definedName name="_xlnm.Print_Area" localSheetId="20">グラフ!$A$1:$N$252</definedName>
    <definedName name="_xlnm.Print_Area" localSheetId="12">'歳出（性質別）'!$A$1:$AF$54</definedName>
    <definedName name="_xlnm.Print_Area" localSheetId="16">'歳出（目的別）'!$A$1:$AF$48</definedName>
    <definedName name="_xlnm.Print_Area" localSheetId="4">歳入!$A$1:$AF$74</definedName>
    <definedName name="_xlnm.Print_Area" localSheetId="0">財政指標!$A$1:$AE$39</definedName>
    <definedName name="_xlnm.Print_Area" localSheetId="8">税!$A$1:$AF$51</definedName>
    <definedName name="_xlnm.Print_Titles" localSheetId="12">'歳出（性質別）'!$A:$A</definedName>
    <definedName name="_xlnm.Print_Titles" localSheetId="16">'歳出（目的別）'!$A:$A</definedName>
    <definedName name="_xlnm.Print_Titles" localSheetId="4">歳入!$A:$A</definedName>
    <definedName name="_xlnm.Print_Titles" localSheetId="0">財政指標!$A:$B</definedName>
    <definedName name="_xlnm.Print_Titles" localSheetId="8">税!$A:$A</definedName>
  </definedNames>
  <calcPr calcId="181029"/>
</workbook>
</file>

<file path=xl/calcChain.xml><?xml version="1.0" encoding="utf-8"?>
<calcChain xmlns="http://schemas.openxmlformats.org/spreadsheetml/2006/main">
  <c r="K29" i="5" l="1"/>
  <c r="U29" i="5"/>
  <c r="K1" i="1"/>
  <c r="U1" i="1"/>
  <c r="AT201" i="9"/>
  <c r="AT200" i="9"/>
  <c r="AT199" i="9"/>
  <c r="AT198" i="9"/>
  <c r="AT161" i="9"/>
  <c r="AT160" i="9"/>
  <c r="AT127" i="9"/>
  <c r="AT126" i="9"/>
  <c r="AT125" i="9"/>
  <c r="AT124" i="9"/>
  <c r="AT123" i="9"/>
  <c r="AT122" i="9"/>
  <c r="AT121" i="9"/>
  <c r="AT120" i="9"/>
  <c r="AT88" i="9"/>
  <c r="AT87" i="9"/>
  <c r="AT86" i="9"/>
  <c r="AT85" i="9"/>
  <c r="AT84" i="9"/>
  <c r="AT83" i="9"/>
  <c r="AT82" i="9"/>
  <c r="AT46" i="9"/>
  <c r="AT45" i="9"/>
  <c r="AT44" i="9"/>
  <c r="AT43" i="9"/>
  <c r="AT7" i="9"/>
  <c r="AT6" i="9"/>
  <c r="AT5" i="9"/>
  <c r="AT4" i="9"/>
  <c r="AT3" i="9"/>
  <c r="AT2" i="9"/>
  <c r="AF19" i="3"/>
  <c r="AF46" i="3" s="1"/>
  <c r="AF3" i="3"/>
  <c r="AF32" i="3" s="1"/>
  <c r="AF26" i="5"/>
  <c r="AF25" i="5"/>
  <c r="AF24" i="5"/>
  <c r="AF48" i="5" s="1"/>
  <c r="AF3" i="5"/>
  <c r="AF31" i="5" s="1"/>
  <c r="AF17" i="2"/>
  <c r="AF22" i="2" s="1"/>
  <c r="AF3" i="2"/>
  <c r="AF32" i="2" s="1"/>
  <c r="AF40" i="1"/>
  <c r="AF37" i="1"/>
  <c r="AF36" i="1"/>
  <c r="AF35" i="1"/>
  <c r="AF34" i="1"/>
  <c r="AF33" i="1"/>
  <c r="AF69" i="1" s="1"/>
  <c r="AF3" i="1"/>
  <c r="AT1" i="9" s="1"/>
  <c r="AE33" i="4"/>
  <c r="AE27" i="4"/>
  <c r="AE15" i="4"/>
  <c r="AS201" i="9"/>
  <c r="AS200" i="9"/>
  <c r="AS199" i="9"/>
  <c r="AS198" i="9"/>
  <c r="AS161" i="9"/>
  <c r="AS160" i="9"/>
  <c r="AS127" i="9"/>
  <c r="AS126" i="9"/>
  <c r="AS125" i="9"/>
  <c r="AS124" i="9"/>
  <c r="AS123" i="9"/>
  <c r="AS122" i="9"/>
  <c r="AS121" i="9"/>
  <c r="AS120" i="9"/>
  <c r="AS89" i="9"/>
  <c r="AS88" i="9"/>
  <c r="AS87" i="9"/>
  <c r="AS86" i="9"/>
  <c r="AS85" i="9"/>
  <c r="AS84" i="9"/>
  <c r="AS83" i="9"/>
  <c r="AS82" i="9"/>
  <c r="AS81" i="9"/>
  <c r="AS45" i="9"/>
  <c r="AS44" i="9"/>
  <c r="AS43" i="9"/>
  <c r="AS42" i="9"/>
  <c r="AS6" i="9"/>
  <c r="AS5" i="9"/>
  <c r="AS4" i="9"/>
  <c r="AS3" i="9"/>
  <c r="AS2" i="9"/>
  <c r="AE3" i="3"/>
  <c r="AE32" i="3" s="1"/>
  <c r="AE19" i="3"/>
  <c r="AE43" i="3" s="1"/>
  <c r="AE3" i="5"/>
  <c r="AE31" i="5" s="1"/>
  <c r="AE34" i="5"/>
  <c r="AE26" i="5"/>
  <c r="AE25" i="5"/>
  <c r="AE24" i="5"/>
  <c r="AE49" i="5" s="1"/>
  <c r="AE17" i="2"/>
  <c r="AE22" i="2" s="1"/>
  <c r="AS46" i="9" s="1"/>
  <c r="AD17" i="2"/>
  <c r="AE3" i="2"/>
  <c r="AE32" i="2" s="1"/>
  <c r="AE3" i="1"/>
  <c r="AS1" i="9" s="1"/>
  <c r="AE37" i="1"/>
  <c r="AE36" i="1"/>
  <c r="AE35" i="1"/>
  <c r="AE34" i="1"/>
  <c r="AE33" i="1"/>
  <c r="AE69" i="1" s="1"/>
  <c r="AD33" i="4"/>
  <c r="AD27" i="4"/>
  <c r="AD15" i="4"/>
  <c r="AT128" i="9" l="1"/>
  <c r="AT42" i="9"/>
  <c r="AT159" i="9"/>
  <c r="AE46" i="5"/>
  <c r="AS119" i="9"/>
  <c r="AT81" i="9"/>
  <c r="AT89" i="9"/>
  <c r="AS7" i="9"/>
  <c r="AS128" i="9"/>
  <c r="AT119" i="9"/>
  <c r="AF39" i="3"/>
  <c r="AF41" i="3"/>
  <c r="AF33" i="3"/>
  <c r="AF42" i="3"/>
  <c r="AF35" i="3"/>
  <c r="AF44" i="3"/>
  <c r="AF36" i="3"/>
  <c r="AF45" i="3"/>
  <c r="AF38" i="3"/>
  <c r="AF47" i="3"/>
  <c r="AF37" i="3"/>
  <c r="AF43" i="3"/>
  <c r="AF34" i="3"/>
  <c r="AF40" i="3"/>
  <c r="AF37" i="5"/>
  <c r="AF43" i="5"/>
  <c r="AF44" i="5"/>
  <c r="AF47" i="5"/>
  <c r="AF32" i="5"/>
  <c r="AF49" i="5"/>
  <c r="AF35" i="5"/>
  <c r="AF38" i="5"/>
  <c r="AF50" i="5"/>
  <c r="AF41" i="5"/>
  <c r="AF33" i="5"/>
  <c r="AF39" i="5"/>
  <c r="AF45" i="5"/>
  <c r="AF51" i="5"/>
  <c r="AF34" i="5"/>
  <c r="AF40" i="5"/>
  <c r="AF46" i="5"/>
  <c r="AF36" i="5"/>
  <c r="AF42" i="5"/>
  <c r="AF50" i="2"/>
  <c r="AF44" i="2"/>
  <c r="AF38" i="2"/>
  <c r="AF49" i="2"/>
  <c r="AF43" i="2"/>
  <c r="AF37" i="2"/>
  <c r="AF48" i="2"/>
  <c r="AF42" i="2"/>
  <c r="AF36" i="2"/>
  <c r="AF41" i="2"/>
  <c r="AF40" i="2"/>
  <c r="AF34" i="2"/>
  <c r="AF45" i="2"/>
  <c r="AF39" i="2"/>
  <c r="AF33" i="2"/>
  <c r="AF47" i="2"/>
  <c r="AF35" i="2"/>
  <c r="AF46" i="2"/>
  <c r="AF71" i="1"/>
  <c r="AF72" i="1"/>
  <c r="AF73" i="1"/>
  <c r="AF74" i="1"/>
  <c r="AF46" i="1"/>
  <c r="AF52" i="1"/>
  <c r="AF58" i="1"/>
  <c r="AF64" i="1"/>
  <c r="AF41" i="1"/>
  <c r="AF47" i="1"/>
  <c r="AF53" i="1"/>
  <c r="AF59" i="1"/>
  <c r="AF65" i="1"/>
  <c r="AF42" i="1"/>
  <c r="AF48" i="1"/>
  <c r="AF54" i="1"/>
  <c r="AF60" i="1"/>
  <c r="AF66" i="1"/>
  <c r="AF43" i="1"/>
  <c r="AF49" i="1"/>
  <c r="AF55" i="1"/>
  <c r="AF61" i="1"/>
  <c r="AF67" i="1"/>
  <c r="AF44" i="1"/>
  <c r="AF50" i="1"/>
  <c r="AF56" i="1"/>
  <c r="AF62" i="1"/>
  <c r="AF68" i="1"/>
  <c r="AF45" i="1"/>
  <c r="AF51" i="1"/>
  <c r="AF57" i="1"/>
  <c r="AF63" i="1"/>
  <c r="AE40" i="1"/>
  <c r="AS159" i="9"/>
  <c r="AE38" i="3"/>
  <c r="AE44" i="3"/>
  <c r="AE33" i="3"/>
  <c r="AE39" i="3"/>
  <c r="AE45" i="3"/>
  <c r="AE34" i="3"/>
  <c r="AE40" i="3"/>
  <c r="AE46" i="3"/>
  <c r="AE35" i="3"/>
  <c r="AE41" i="3"/>
  <c r="AE47" i="3"/>
  <c r="AE36" i="3"/>
  <c r="AE42" i="3"/>
  <c r="AE37" i="3"/>
  <c r="AE38" i="5"/>
  <c r="AE50" i="5"/>
  <c r="AE39" i="5"/>
  <c r="AE51" i="5"/>
  <c r="AE40" i="5"/>
  <c r="AE32" i="5"/>
  <c r="AE44" i="5"/>
  <c r="AE33" i="5"/>
  <c r="AE45" i="5"/>
  <c r="AE35" i="5"/>
  <c r="AE41" i="5"/>
  <c r="AE47" i="5"/>
  <c r="AE36" i="5"/>
  <c r="AE42" i="5"/>
  <c r="AE48" i="5"/>
  <c r="AE37" i="5"/>
  <c r="AE43" i="5"/>
  <c r="AE49" i="2"/>
  <c r="AE43" i="2"/>
  <c r="AE37" i="2"/>
  <c r="AE47" i="2"/>
  <c r="AE41" i="2"/>
  <c r="AE35" i="2"/>
  <c r="AE48" i="2"/>
  <c r="AE42" i="2"/>
  <c r="AE36" i="2"/>
  <c r="AE38" i="2"/>
  <c r="AE40" i="2"/>
  <c r="AE34" i="2"/>
  <c r="AE45" i="2"/>
  <c r="AE39" i="2"/>
  <c r="AE50" i="2"/>
  <c r="AE44" i="2"/>
  <c r="AE46" i="2"/>
  <c r="AE33" i="2"/>
  <c r="AE46" i="1"/>
  <c r="AE52" i="1"/>
  <c r="AE58" i="1"/>
  <c r="AE64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F48" i="3" l="1"/>
  <c r="AF54" i="5"/>
  <c r="AF53" i="5"/>
  <c r="AF52" i="5"/>
  <c r="AF51" i="2"/>
  <c r="AF70" i="1"/>
  <c r="AE48" i="3"/>
  <c r="AE53" i="5"/>
  <c r="AE52" i="5"/>
  <c r="AE54" i="5"/>
  <c r="AE51" i="2"/>
  <c r="AE70" i="1"/>
  <c r="AR201" i="9" l="1"/>
  <c r="AR200" i="9"/>
  <c r="AR199" i="9"/>
  <c r="AR198" i="9"/>
  <c r="AR161" i="9"/>
  <c r="AR160" i="9"/>
  <c r="AR159" i="9"/>
  <c r="AR127" i="9"/>
  <c r="AR126" i="9"/>
  <c r="AR125" i="9"/>
  <c r="AR124" i="9"/>
  <c r="AR123" i="9"/>
  <c r="AR122" i="9"/>
  <c r="AR121" i="9"/>
  <c r="AR120" i="9"/>
  <c r="AR119" i="9"/>
  <c r="AR88" i="9"/>
  <c r="AR87" i="9"/>
  <c r="AR86" i="9"/>
  <c r="AR85" i="9"/>
  <c r="AR84" i="9"/>
  <c r="AR83" i="9"/>
  <c r="AR82" i="9"/>
  <c r="AR81" i="9"/>
  <c r="AR45" i="9"/>
  <c r="AR44" i="9"/>
  <c r="AR42" i="9"/>
  <c r="AR6" i="9"/>
  <c r="AR5" i="9"/>
  <c r="AR4" i="9"/>
  <c r="AR3" i="9"/>
  <c r="AR2" i="9"/>
  <c r="AR1" i="9"/>
  <c r="AD19" i="3"/>
  <c r="AD42" i="3" s="1"/>
  <c r="AE29" i="5"/>
  <c r="AD26" i="5"/>
  <c r="AD25" i="5"/>
  <c r="AD24" i="5"/>
  <c r="AD49" i="5" s="1"/>
  <c r="AD4" i="2"/>
  <c r="AR43" i="9" s="1"/>
  <c r="AD37" i="1"/>
  <c r="AD36" i="1"/>
  <c r="AD35" i="1"/>
  <c r="AD34" i="1"/>
  <c r="AD33" i="1"/>
  <c r="AD69" i="1" s="1"/>
  <c r="AR128" i="9" l="1"/>
  <c r="AR7" i="9"/>
  <c r="AR89" i="9"/>
  <c r="AD37" i="3"/>
  <c r="AD43" i="3"/>
  <c r="AD38" i="3"/>
  <c r="AD44" i="3"/>
  <c r="AD33" i="3"/>
  <c r="AD39" i="3"/>
  <c r="AD45" i="3"/>
  <c r="AD34" i="3"/>
  <c r="AD40" i="3"/>
  <c r="AD46" i="3"/>
  <c r="AD35" i="3"/>
  <c r="AD41" i="3"/>
  <c r="AD47" i="3"/>
  <c r="AD36" i="3"/>
  <c r="AD39" i="5"/>
  <c r="AD44" i="5"/>
  <c r="AD45" i="5"/>
  <c r="AD50" i="5"/>
  <c r="AD32" i="5"/>
  <c r="AD51" i="5"/>
  <c r="AD33" i="5"/>
  <c r="AD38" i="5"/>
  <c r="AD34" i="5"/>
  <c r="AD40" i="5"/>
  <c r="AD46" i="5"/>
  <c r="AD35" i="5"/>
  <c r="AD41" i="5"/>
  <c r="AD47" i="5"/>
  <c r="AD36" i="5"/>
  <c r="AD42" i="5"/>
  <c r="AD48" i="5"/>
  <c r="AD37" i="5"/>
  <c r="AD43" i="5"/>
  <c r="AD22" i="2"/>
  <c r="AR46" i="9" s="1"/>
  <c r="AD46" i="1"/>
  <c r="AD52" i="1"/>
  <c r="AD58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48" i="3" l="1"/>
  <c r="AD54" i="5"/>
  <c r="AD52" i="5"/>
  <c r="AD53" i="5"/>
  <c r="AD46" i="2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33" i="2"/>
  <c r="AD70" i="1"/>
  <c r="AD51" i="2" l="1"/>
  <c r="AC33" i="4"/>
  <c r="AC27" i="4"/>
  <c r="AC15" i="4"/>
  <c r="M211" i="9" l="1"/>
  <c r="M169" i="9"/>
  <c r="M127" i="9"/>
  <c r="AQ201" i="9" l="1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P201" i="9"/>
  <c r="AQ200" i="9" l="1"/>
  <c r="AQ199" i="9"/>
  <c r="AQ198" i="9"/>
  <c r="AQ161" i="9"/>
  <c r="AQ160" i="9"/>
  <c r="AQ159" i="9"/>
  <c r="AQ127" i="9"/>
  <c r="AQ126" i="9"/>
  <c r="AQ125" i="9"/>
  <c r="AQ124" i="9"/>
  <c r="AQ123" i="9"/>
  <c r="AQ122" i="9"/>
  <c r="AQ121" i="9"/>
  <c r="AQ120" i="9"/>
  <c r="AQ119" i="9"/>
  <c r="AQ88" i="9"/>
  <c r="AQ87" i="9"/>
  <c r="AQ86" i="9"/>
  <c r="AQ85" i="9"/>
  <c r="AQ84" i="9"/>
  <c r="AQ83" i="9"/>
  <c r="AQ82" i="9"/>
  <c r="AQ81" i="9"/>
  <c r="AQ45" i="9"/>
  <c r="AQ44" i="9"/>
  <c r="AQ42" i="9"/>
  <c r="AQ6" i="9"/>
  <c r="AQ5" i="9"/>
  <c r="AQ4" i="9"/>
  <c r="AQ3" i="9"/>
  <c r="AQ2" i="9"/>
  <c r="AQ1" i="9"/>
  <c r="AC19" i="3" l="1"/>
  <c r="AC26" i="5"/>
  <c r="AC25" i="5"/>
  <c r="AC24" i="5"/>
  <c r="AQ89" i="9" s="1"/>
  <c r="AC4" i="2"/>
  <c r="AQ43" i="9" s="1"/>
  <c r="AC37" i="1"/>
  <c r="AC36" i="1"/>
  <c r="AC35" i="1"/>
  <c r="AC34" i="1"/>
  <c r="AC33" i="1"/>
  <c r="AC50" i="5" l="1"/>
  <c r="AC69" i="1"/>
  <c r="AQ7" i="9"/>
  <c r="AC46" i="3"/>
  <c r="AQ128" i="9"/>
  <c r="AC74" i="1"/>
  <c r="AC72" i="1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7" i="5"/>
  <c r="AC41" i="5"/>
  <c r="AC45" i="5"/>
  <c r="AC49" i="5"/>
  <c r="AC35" i="5"/>
  <c r="AC39" i="5"/>
  <c r="AC43" i="5"/>
  <c r="AC47" i="5"/>
  <c r="AC51" i="5"/>
  <c r="AC32" i="5"/>
  <c r="AC34" i="5"/>
  <c r="AC36" i="5"/>
  <c r="AC38" i="5"/>
  <c r="AC40" i="5"/>
  <c r="AC42" i="5"/>
  <c r="AC44" i="5"/>
  <c r="AC46" i="5"/>
  <c r="AC48" i="5"/>
  <c r="AC22" i="2"/>
  <c r="AQ46" i="9" s="1"/>
  <c r="AC42" i="1"/>
  <c r="AC46" i="1"/>
  <c r="AC50" i="1"/>
  <c r="AC54" i="1"/>
  <c r="AC58" i="1"/>
  <c r="AC62" i="1"/>
  <c r="AC66" i="1"/>
  <c r="AC71" i="1"/>
  <c r="AC73" i="1"/>
  <c r="AC44" i="1"/>
  <c r="AC48" i="1"/>
  <c r="AC52" i="1"/>
  <c r="AC56" i="1"/>
  <c r="AC60" i="1"/>
  <c r="AC64" i="1"/>
  <c r="AC68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48" i="3" l="1"/>
  <c r="AC53" i="5"/>
  <c r="AC52" i="5"/>
  <c r="AC54" i="5"/>
  <c r="AC50" i="2"/>
  <c r="AC48" i="2"/>
  <c r="AC44" i="2"/>
  <c r="AC42" i="2"/>
  <c r="AC40" i="2"/>
  <c r="AC38" i="2"/>
  <c r="AC36" i="2"/>
  <c r="AC34" i="2"/>
  <c r="AC49" i="2"/>
  <c r="AC47" i="2"/>
  <c r="AC45" i="2"/>
  <c r="AC43" i="2"/>
  <c r="AC41" i="2"/>
  <c r="AC39" i="2"/>
  <c r="AC37" i="2"/>
  <c r="AC35" i="2"/>
  <c r="AC33" i="2"/>
  <c r="AC46" i="2"/>
  <c r="AC70" i="1"/>
  <c r="AC51" i="2" l="1"/>
  <c r="AB33" i="4" l="1"/>
  <c r="AB27" i="4"/>
  <c r="AB15" i="4"/>
  <c r="AP200" i="9"/>
  <c r="AP199" i="9"/>
  <c r="AP198" i="9"/>
  <c r="AP161" i="9"/>
  <c r="AP160" i="9"/>
  <c r="AP159" i="9"/>
  <c r="AP127" i="9"/>
  <c r="AP126" i="9"/>
  <c r="AP125" i="9"/>
  <c r="AP124" i="9"/>
  <c r="AP123" i="9"/>
  <c r="AP122" i="9"/>
  <c r="AP121" i="9"/>
  <c r="AP120" i="9"/>
  <c r="AP119" i="9"/>
  <c r="AP88" i="9"/>
  <c r="AP87" i="9"/>
  <c r="AP86" i="9"/>
  <c r="AP85" i="9"/>
  <c r="AP84" i="9"/>
  <c r="AP83" i="9"/>
  <c r="AP82" i="9"/>
  <c r="AP81" i="9"/>
  <c r="AP45" i="9"/>
  <c r="AP44" i="9"/>
  <c r="AP42" i="9"/>
  <c r="AP6" i="9"/>
  <c r="AP5" i="9"/>
  <c r="AP4" i="9"/>
  <c r="AP3" i="9"/>
  <c r="AP2" i="9"/>
  <c r="AP1" i="9"/>
  <c r="AO200" i="9"/>
  <c r="AN200" i="9"/>
  <c r="AO199" i="9"/>
  <c r="AN199" i="9"/>
  <c r="AO198" i="9"/>
  <c r="AN198" i="9"/>
  <c r="AO161" i="9"/>
  <c r="AN161" i="9"/>
  <c r="AO160" i="9"/>
  <c r="AN160" i="9"/>
  <c r="AO159" i="9"/>
  <c r="AN159" i="9"/>
  <c r="AO127" i="9"/>
  <c r="AN127" i="9"/>
  <c r="AO126" i="9"/>
  <c r="AN126" i="9"/>
  <c r="AO125" i="9"/>
  <c r="AN125" i="9"/>
  <c r="AO124" i="9"/>
  <c r="AN124" i="9"/>
  <c r="AO123" i="9"/>
  <c r="AN123" i="9"/>
  <c r="AO122" i="9"/>
  <c r="AN122" i="9"/>
  <c r="AO121" i="9"/>
  <c r="AN121" i="9"/>
  <c r="AO120" i="9"/>
  <c r="AN120" i="9"/>
  <c r="AO119" i="9"/>
  <c r="AN119" i="9"/>
  <c r="AO88" i="9"/>
  <c r="AN88" i="9"/>
  <c r="AO87" i="9"/>
  <c r="AN87" i="9"/>
  <c r="AO86" i="9"/>
  <c r="AN86" i="9"/>
  <c r="AO85" i="9"/>
  <c r="AN85" i="9"/>
  <c r="AO84" i="9"/>
  <c r="AN84" i="9"/>
  <c r="AO83" i="9"/>
  <c r="AN83" i="9"/>
  <c r="AO82" i="9"/>
  <c r="AN82" i="9"/>
  <c r="AO81" i="9"/>
  <c r="AN81" i="9"/>
  <c r="AO45" i="9"/>
  <c r="AN45" i="9"/>
  <c r="AO44" i="9"/>
  <c r="AN44" i="9"/>
  <c r="AO42" i="9"/>
  <c r="AN42" i="9"/>
  <c r="AO6" i="9"/>
  <c r="AN6" i="9"/>
  <c r="AO5" i="9"/>
  <c r="AN5" i="9"/>
  <c r="AO4" i="9"/>
  <c r="AN4" i="9"/>
  <c r="AO3" i="9"/>
  <c r="AN3" i="9"/>
  <c r="AO2" i="9"/>
  <c r="AN2" i="9"/>
  <c r="AO1" i="9"/>
  <c r="AN1" i="9"/>
  <c r="AB19" i="3"/>
  <c r="AA19" i="3"/>
  <c r="AA41" i="3" s="1"/>
  <c r="Y19" i="3"/>
  <c r="AM128" i="9" s="1"/>
  <c r="Z19" i="3"/>
  <c r="Z47" i="3" s="1"/>
  <c r="Z38" i="3"/>
  <c r="AB26" i="5"/>
  <c r="AA26" i="5"/>
  <c r="Z26" i="5"/>
  <c r="AB25" i="5"/>
  <c r="AA25" i="5"/>
  <c r="Z25" i="5"/>
  <c r="AB24" i="5"/>
  <c r="AP89" i="9" s="1"/>
  <c r="AA24" i="5"/>
  <c r="AO89" i="9" s="1"/>
  <c r="Z24" i="5"/>
  <c r="AN89" i="9" s="1"/>
  <c r="AB17" i="2"/>
  <c r="AA17" i="2"/>
  <c r="AB4" i="2"/>
  <c r="AP43" i="9" s="1"/>
  <c r="AA4" i="2"/>
  <c r="AO43" i="9" s="1"/>
  <c r="Z17" i="2"/>
  <c r="Z4" i="2"/>
  <c r="AN43" i="9" s="1"/>
  <c r="Z33" i="1"/>
  <c r="Z41" i="1" s="1"/>
  <c r="AA33" i="1"/>
  <c r="AA63" i="1" s="1"/>
  <c r="AB33" i="1"/>
  <c r="AB46" i="1" s="1"/>
  <c r="Z34" i="1"/>
  <c r="AA34" i="1"/>
  <c r="AB34" i="1"/>
  <c r="Z35" i="1"/>
  <c r="AA35" i="1"/>
  <c r="AB35" i="1"/>
  <c r="Z36" i="1"/>
  <c r="AA36" i="1"/>
  <c r="AB36" i="1"/>
  <c r="Z37" i="1"/>
  <c r="Z74" i="1" s="1"/>
  <c r="AA37" i="1"/>
  <c r="AB37" i="1"/>
  <c r="AB56" i="1"/>
  <c r="AA33" i="4"/>
  <c r="Z33" i="4"/>
  <c r="Y33" i="4"/>
  <c r="AA27" i="4"/>
  <c r="Z27" i="4"/>
  <c r="Y27" i="4"/>
  <c r="AA15" i="4"/>
  <c r="Z15" i="4"/>
  <c r="Y15" i="4"/>
  <c r="AM200" i="9"/>
  <c r="AM199" i="9"/>
  <c r="AM198" i="9"/>
  <c r="AM161" i="9"/>
  <c r="AM160" i="9"/>
  <c r="AM159" i="9"/>
  <c r="AM127" i="9"/>
  <c r="AM126" i="9"/>
  <c r="AM125" i="9"/>
  <c r="AM124" i="9"/>
  <c r="AM123" i="9"/>
  <c r="AM122" i="9"/>
  <c r="AM121" i="9"/>
  <c r="AM120" i="9"/>
  <c r="AM119" i="9"/>
  <c r="AM88" i="9"/>
  <c r="AM87" i="9"/>
  <c r="AM86" i="9"/>
  <c r="AM85" i="9"/>
  <c r="AM84" i="9"/>
  <c r="AM83" i="9"/>
  <c r="AM82" i="9"/>
  <c r="AM81" i="9"/>
  <c r="AM45" i="9"/>
  <c r="AM44" i="9"/>
  <c r="AM43" i="9"/>
  <c r="AM42" i="9"/>
  <c r="AM6" i="9"/>
  <c r="AM5" i="9"/>
  <c r="AM4" i="9"/>
  <c r="AM3" i="9"/>
  <c r="AM2" i="9"/>
  <c r="AM1" i="9"/>
  <c r="Y47" i="3"/>
  <c r="Y24" i="5"/>
  <c r="Y26" i="5"/>
  <c r="Y25" i="5"/>
  <c r="Y22" i="2"/>
  <c r="Y50" i="2" s="1"/>
  <c r="Y37" i="1"/>
  <c r="Y36" i="1"/>
  <c r="Y35" i="1"/>
  <c r="Y34" i="1"/>
  <c r="Y33" i="1"/>
  <c r="AM7" i="9" s="1"/>
  <c r="X33" i="4"/>
  <c r="X27" i="4"/>
  <c r="X15" i="4"/>
  <c r="AL200" i="9"/>
  <c r="AK200" i="9"/>
  <c r="AL199" i="9"/>
  <c r="AK199" i="9"/>
  <c r="AL198" i="9"/>
  <c r="AK198" i="9"/>
  <c r="AL161" i="9"/>
  <c r="AK161" i="9"/>
  <c r="AL160" i="9"/>
  <c r="AK160" i="9"/>
  <c r="AL159" i="9"/>
  <c r="AK159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AL7" i="9" s="1"/>
  <c r="X19" i="3"/>
  <c r="AL128" i="9" s="1"/>
  <c r="W19" i="3"/>
  <c r="X26" i="5"/>
  <c r="X25" i="5"/>
  <c r="X24" i="5"/>
  <c r="W26" i="5"/>
  <c r="W25" i="5"/>
  <c r="W24" i="5"/>
  <c r="X22" i="2"/>
  <c r="AL46" i="9" s="1"/>
  <c r="W17" i="2"/>
  <c r="W22" i="2" s="1"/>
  <c r="W47" i="2" s="1"/>
  <c r="X37" i="1"/>
  <c r="X36" i="1"/>
  <c r="X35" i="1"/>
  <c r="X34" i="1"/>
  <c r="X66" i="1"/>
  <c r="W37" i="1"/>
  <c r="W36" i="1"/>
  <c r="W35" i="1"/>
  <c r="W34" i="1"/>
  <c r="W33" i="1"/>
  <c r="AK7" i="9" s="1"/>
  <c r="W33" i="4"/>
  <c r="W27" i="4"/>
  <c r="W15" i="4"/>
  <c r="V33" i="4"/>
  <c r="V27" i="4"/>
  <c r="V15" i="4"/>
  <c r="AJ200" i="9"/>
  <c r="AJ199" i="9"/>
  <c r="AJ198" i="9"/>
  <c r="AJ161" i="9"/>
  <c r="AJ160" i="9"/>
  <c r="AJ159" i="9"/>
  <c r="AJ127" i="9"/>
  <c r="AJ126" i="9"/>
  <c r="AJ125" i="9"/>
  <c r="AJ124" i="9"/>
  <c r="AJ123" i="9"/>
  <c r="AJ122" i="9"/>
  <c r="AJ121" i="9"/>
  <c r="AJ120" i="9"/>
  <c r="AJ119" i="9"/>
  <c r="AJ88" i="9"/>
  <c r="AJ87" i="9"/>
  <c r="AJ86" i="9"/>
  <c r="AJ85" i="9"/>
  <c r="AJ84" i="9"/>
  <c r="AJ83" i="9"/>
  <c r="AJ82" i="9"/>
  <c r="AJ81" i="9"/>
  <c r="AJ45" i="9"/>
  <c r="AJ44" i="9"/>
  <c r="AJ43" i="9"/>
  <c r="AJ42" i="9"/>
  <c r="AJ6" i="9"/>
  <c r="AJ5" i="9"/>
  <c r="AJ4" i="9"/>
  <c r="AJ3" i="9"/>
  <c r="AJ2" i="9"/>
  <c r="AJ1" i="9"/>
  <c r="V19" i="3"/>
  <c r="V26" i="5"/>
  <c r="V25" i="5"/>
  <c r="V24" i="5"/>
  <c r="V17" i="2"/>
  <c r="V22" i="2" s="1"/>
  <c r="AJ46" i="9" s="1"/>
  <c r="V37" i="1"/>
  <c r="V36" i="1"/>
  <c r="V35" i="1"/>
  <c r="V34" i="1"/>
  <c r="V71" i="1" s="1"/>
  <c r="V33" i="1"/>
  <c r="U33" i="4"/>
  <c r="U27" i="4"/>
  <c r="U15" i="4"/>
  <c r="AI200" i="9"/>
  <c r="AI199" i="9"/>
  <c r="AI198" i="9"/>
  <c r="AI161" i="9"/>
  <c r="AI160" i="9"/>
  <c r="AI159" i="9"/>
  <c r="AI127" i="9"/>
  <c r="AI126" i="9"/>
  <c r="AI125" i="9"/>
  <c r="AI124" i="9"/>
  <c r="AI123" i="9"/>
  <c r="AI122" i="9"/>
  <c r="AI121" i="9"/>
  <c r="AI120" i="9"/>
  <c r="AI119" i="9"/>
  <c r="AI88" i="9"/>
  <c r="AI87" i="9"/>
  <c r="AI86" i="9"/>
  <c r="AI85" i="9"/>
  <c r="AI84" i="9"/>
  <c r="AI83" i="9"/>
  <c r="AI82" i="9"/>
  <c r="AI81" i="9"/>
  <c r="AI45" i="9"/>
  <c r="AI44" i="9"/>
  <c r="AI43" i="9"/>
  <c r="AI42" i="9"/>
  <c r="AI6" i="9"/>
  <c r="AI5" i="9"/>
  <c r="AI4" i="9"/>
  <c r="AI3" i="9"/>
  <c r="AI2" i="9"/>
  <c r="AI1" i="9"/>
  <c r="U19" i="3"/>
  <c r="U41" i="3" s="1"/>
  <c r="U24" i="5"/>
  <c r="U26" i="5"/>
  <c r="U25" i="5"/>
  <c r="U17" i="2"/>
  <c r="U22" i="2" s="1"/>
  <c r="U37" i="1"/>
  <c r="U33" i="1"/>
  <c r="U53" i="1" s="1"/>
  <c r="U36" i="1"/>
  <c r="U35" i="1"/>
  <c r="U34" i="1"/>
  <c r="U43" i="1"/>
  <c r="T33" i="4"/>
  <c r="T27" i="4"/>
  <c r="T15" i="4"/>
  <c r="AH200" i="9"/>
  <c r="AH199" i="9"/>
  <c r="AH198" i="9"/>
  <c r="AH161" i="9"/>
  <c r="AH160" i="9"/>
  <c r="AH159" i="9"/>
  <c r="AH127" i="9"/>
  <c r="AH126" i="9"/>
  <c r="AH125" i="9"/>
  <c r="AH124" i="9"/>
  <c r="AH123" i="9"/>
  <c r="AH122" i="9"/>
  <c r="AH121" i="9"/>
  <c r="AH120" i="9"/>
  <c r="AH119" i="9"/>
  <c r="AH88" i="9"/>
  <c r="AH87" i="9"/>
  <c r="AH86" i="9"/>
  <c r="AH85" i="9"/>
  <c r="AH84" i="9"/>
  <c r="AH83" i="9"/>
  <c r="AH82" i="9"/>
  <c r="AH81" i="9"/>
  <c r="AH45" i="9"/>
  <c r="AH44" i="9"/>
  <c r="AH43" i="9"/>
  <c r="AH42" i="9"/>
  <c r="T33" i="1"/>
  <c r="T43" i="1" s="1"/>
  <c r="AH6" i="9"/>
  <c r="AH5" i="9"/>
  <c r="AH4" i="9"/>
  <c r="AH3" i="9"/>
  <c r="AH2" i="9"/>
  <c r="AH1" i="9"/>
  <c r="T19" i="3"/>
  <c r="T42" i="3" s="1"/>
  <c r="T24" i="5"/>
  <c r="T26" i="5"/>
  <c r="T25" i="5"/>
  <c r="T17" i="2"/>
  <c r="T37" i="1"/>
  <c r="T36" i="1"/>
  <c r="T35" i="1"/>
  <c r="T34" i="1"/>
  <c r="T50" i="1"/>
  <c r="S33" i="4"/>
  <c r="S27" i="4"/>
  <c r="S15" i="4"/>
  <c r="AG1" i="9"/>
  <c r="AG2" i="9"/>
  <c r="AG3" i="9"/>
  <c r="AG4" i="9"/>
  <c r="AG5" i="9"/>
  <c r="AG6" i="9"/>
  <c r="S33" i="1"/>
  <c r="AG7" i="9" s="1"/>
  <c r="AG42" i="9"/>
  <c r="AG43" i="9"/>
  <c r="AG44" i="9"/>
  <c r="AG45" i="9"/>
  <c r="AG81" i="9"/>
  <c r="AG82" i="9"/>
  <c r="AG83" i="9"/>
  <c r="AG84" i="9"/>
  <c r="AG85" i="9"/>
  <c r="AG86" i="9"/>
  <c r="AG87" i="9"/>
  <c r="AG88" i="9"/>
  <c r="AG119" i="9"/>
  <c r="AG120" i="9"/>
  <c r="AG121" i="9"/>
  <c r="AG122" i="9"/>
  <c r="AG123" i="9"/>
  <c r="AG124" i="9"/>
  <c r="AG125" i="9"/>
  <c r="AG126" i="9"/>
  <c r="AG127" i="9"/>
  <c r="AG159" i="9"/>
  <c r="AG160" i="9"/>
  <c r="AG161" i="9"/>
  <c r="AG198" i="9"/>
  <c r="AG199" i="9"/>
  <c r="AG200" i="9"/>
  <c r="S19" i="3"/>
  <c r="S40" i="3" s="1"/>
  <c r="S24" i="5"/>
  <c r="S51" i="5" s="1"/>
  <c r="S26" i="5"/>
  <c r="S25" i="5"/>
  <c r="S17" i="2"/>
  <c r="S22" i="2" s="1"/>
  <c r="S47" i="2" s="1"/>
  <c r="S37" i="1"/>
  <c r="S36" i="1"/>
  <c r="S35" i="1"/>
  <c r="S34" i="1"/>
  <c r="S59" i="1"/>
  <c r="R33" i="4"/>
  <c r="R27" i="4"/>
  <c r="R15" i="4"/>
  <c r="O31" i="4"/>
  <c r="AD200" i="9" s="1"/>
  <c r="N31" i="4"/>
  <c r="AC200" i="9" s="1"/>
  <c r="M31" i="4"/>
  <c r="AB200" i="9" s="1"/>
  <c r="L31" i="4"/>
  <c r="AA200" i="9" s="1"/>
  <c r="K31" i="4"/>
  <c r="Z200" i="9" s="1"/>
  <c r="J31" i="4"/>
  <c r="Y200" i="9" s="1"/>
  <c r="I31" i="4"/>
  <c r="X200" i="9" s="1"/>
  <c r="H31" i="4"/>
  <c r="W200" i="9" s="1"/>
  <c r="G31" i="4"/>
  <c r="V200" i="9" s="1"/>
  <c r="F31" i="4"/>
  <c r="U200" i="9" s="1"/>
  <c r="E31" i="4"/>
  <c r="T200" i="9" s="1"/>
  <c r="D31" i="4"/>
  <c r="S200" i="9" s="1"/>
  <c r="C31" i="4"/>
  <c r="R200" i="9" s="1"/>
  <c r="O6" i="4"/>
  <c r="AD199" i="9" s="1"/>
  <c r="N6" i="4"/>
  <c r="AC199" i="9" s="1"/>
  <c r="M6" i="4"/>
  <c r="AB199" i="9" s="1"/>
  <c r="L6" i="4"/>
  <c r="AA199" i="9" s="1"/>
  <c r="K6" i="4"/>
  <c r="Z199" i="9" s="1"/>
  <c r="J6" i="4"/>
  <c r="Y199" i="9" s="1"/>
  <c r="I6" i="4"/>
  <c r="X199" i="9" s="1"/>
  <c r="H6" i="4"/>
  <c r="W199" i="9" s="1"/>
  <c r="G6" i="4"/>
  <c r="V199" i="9" s="1"/>
  <c r="F6" i="4"/>
  <c r="U199" i="9" s="1"/>
  <c r="E6" i="4"/>
  <c r="T199" i="9" s="1"/>
  <c r="D6" i="4"/>
  <c r="S199" i="9" s="1"/>
  <c r="C6" i="4"/>
  <c r="R199" i="9" s="1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AD159" i="9"/>
  <c r="AC159" i="9"/>
  <c r="AB159" i="9"/>
  <c r="AA159" i="9"/>
  <c r="Z159" i="9"/>
  <c r="Y159" i="9"/>
  <c r="X159" i="9"/>
  <c r="W159" i="9"/>
  <c r="V159" i="9"/>
  <c r="U159" i="9"/>
  <c r="T159" i="9"/>
  <c r="S159" i="9"/>
  <c r="R159" i="9"/>
  <c r="Z119" i="9"/>
  <c r="Y119" i="9"/>
  <c r="X119" i="9"/>
  <c r="W119" i="9"/>
  <c r="V119" i="9"/>
  <c r="U119" i="9"/>
  <c r="T119" i="9"/>
  <c r="S119" i="9"/>
  <c r="R119" i="9"/>
  <c r="AD119" i="9"/>
  <c r="AC119" i="9"/>
  <c r="AB119" i="9"/>
  <c r="AA119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E4" i="3"/>
  <c r="F4" i="3"/>
  <c r="G4" i="3"/>
  <c r="H4" i="3"/>
  <c r="I4" i="3"/>
  <c r="J4" i="3"/>
  <c r="K4" i="3"/>
  <c r="L4" i="3"/>
  <c r="M4" i="3"/>
  <c r="N4" i="3"/>
  <c r="O4" i="3"/>
  <c r="P4" i="3"/>
  <c r="E5" i="3"/>
  <c r="S120" i="9" s="1"/>
  <c r="F5" i="3"/>
  <c r="T120" i="9" s="1"/>
  <c r="G5" i="3"/>
  <c r="H5" i="3"/>
  <c r="V120" i="9" s="1"/>
  <c r="I5" i="3"/>
  <c r="W120" i="9" s="1"/>
  <c r="J5" i="3"/>
  <c r="X120" i="9" s="1"/>
  <c r="K5" i="3"/>
  <c r="L5" i="3"/>
  <c r="Z120" i="9" s="1"/>
  <c r="M5" i="3"/>
  <c r="AA120" i="9" s="1"/>
  <c r="N5" i="3"/>
  <c r="O5" i="3"/>
  <c r="P5" i="3"/>
  <c r="AD120" i="9" s="1"/>
  <c r="E6" i="3"/>
  <c r="S121" i="9" s="1"/>
  <c r="F6" i="3"/>
  <c r="T121" i="9" s="1"/>
  <c r="G6" i="3"/>
  <c r="U121" i="9" s="1"/>
  <c r="H6" i="3"/>
  <c r="V121" i="9" s="1"/>
  <c r="I6" i="3"/>
  <c r="W121" i="9" s="1"/>
  <c r="J6" i="3"/>
  <c r="X121" i="9" s="1"/>
  <c r="K6" i="3"/>
  <c r="Y121" i="9" s="1"/>
  <c r="L6" i="3"/>
  <c r="Z121" i="9" s="1"/>
  <c r="M6" i="3"/>
  <c r="AA121" i="9" s="1"/>
  <c r="N6" i="3"/>
  <c r="AB121" i="9" s="1"/>
  <c r="O6" i="3"/>
  <c r="P6" i="3"/>
  <c r="AD121" i="9" s="1"/>
  <c r="E7" i="3"/>
  <c r="S122" i="9" s="1"/>
  <c r="F7" i="3"/>
  <c r="G7" i="3"/>
  <c r="U122" i="9" s="1"/>
  <c r="H7" i="3"/>
  <c r="V122" i="9" s="1"/>
  <c r="I7" i="3"/>
  <c r="W122" i="9" s="1"/>
  <c r="J7" i="3"/>
  <c r="X122" i="9" s="1"/>
  <c r="K7" i="3"/>
  <c r="Y122" i="9" s="1"/>
  <c r="L7" i="3"/>
  <c r="Z122" i="9" s="1"/>
  <c r="M7" i="3"/>
  <c r="AA122" i="9" s="1"/>
  <c r="N7" i="3"/>
  <c r="O7" i="3"/>
  <c r="P7" i="3"/>
  <c r="AD122" i="9" s="1"/>
  <c r="E8" i="3"/>
  <c r="F8" i="3"/>
  <c r="G8" i="3"/>
  <c r="H8" i="3"/>
  <c r="I8" i="3"/>
  <c r="J8" i="3"/>
  <c r="K8" i="3"/>
  <c r="L8" i="3"/>
  <c r="M8" i="3"/>
  <c r="N8" i="3"/>
  <c r="O8" i="3"/>
  <c r="P8" i="3"/>
  <c r="E9" i="3"/>
  <c r="S123" i="9" s="1"/>
  <c r="F9" i="3"/>
  <c r="G9" i="3"/>
  <c r="H9" i="3"/>
  <c r="V123" i="9" s="1"/>
  <c r="I9" i="3"/>
  <c r="W123" i="9" s="1"/>
  <c r="J9" i="3"/>
  <c r="K9" i="3"/>
  <c r="Y123" i="9" s="1"/>
  <c r="L9" i="3"/>
  <c r="Z123" i="9" s="1"/>
  <c r="M9" i="3"/>
  <c r="AA123" i="9" s="1"/>
  <c r="N9" i="3"/>
  <c r="O9" i="3"/>
  <c r="P9" i="3"/>
  <c r="E10" i="3"/>
  <c r="S124" i="9" s="1"/>
  <c r="F10" i="3"/>
  <c r="G10" i="3"/>
  <c r="H10" i="3"/>
  <c r="I10" i="3"/>
  <c r="J10" i="3"/>
  <c r="K10" i="3"/>
  <c r="Y124" i="9" s="1"/>
  <c r="L10" i="3"/>
  <c r="Z124" i="9" s="1"/>
  <c r="M10" i="3"/>
  <c r="AA124" i="9" s="1"/>
  <c r="N10" i="3"/>
  <c r="O10" i="3"/>
  <c r="AC124" i="9" s="1"/>
  <c r="P10" i="3"/>
  <c r="AD124" i="9" s="1"/>
  <c r="E11" i="3"/>
  <c r="S125" i="9" s="1"/>
  <c r="F11" i="3"/>
  <c r="T125" i="9" s="1"/>
  <c r="G11" i="3"/>
  <c r="H11" i="3"/>
  <c r="V125" i="9" s="1"/>
  <c r="I11" i="3"/>
  <c r="W125" i="9" s="1"/>
  <c r="J11" i="3"/>
  <c r="K11" i="3"/>
  <c r="Y125" i="9" s="1"/>
  <c r="L11" i="3"/>
  <c r="M11" i="3"/>
  <c r="AA125" i="9" s="1"/>
  <c r="N11" i="3"/>
  <c r="O11" i="3"/>
  <c r="AC125" i="9" s="1"/>
  <c r="P11" i="3"/>
  <c r="AD125" i="9" s="1"/>
  <c r="E12" i="3"/>
  <c r="F12" i="3"/>
  <c r="G12" i="3"/>
  <c r="H12" i="3"/>
  <c r="I12" i="3"/>
  <c r="J12" i="3"/>
  <c r="K12" i="3"/>
  <c r="L12" i="3"/>
  <c r="M12" i="3"/>
  <c r="N12" i="3"/>
  <c r="O12" i="3"/>
  <c r="P12" i="3"/>
  <c r="E13" i="3"/>
  <c r="S126" i="9" s="1"/>
  <c r="F13" i="3"/>
  <c r="T126" i="9" s="1"/>
  <c r="G13" i="3"/>
  <c r="U126" i="9" s="1"/>
  <c r="H13" i="3"/>
  <c r="I13" i="3"/>
  <c r="W126" i="9" s="1"/>
  <c r="J13" i="3"/>
  <c r="K13" i="3"/>
  <c r="Y126" i="9" s="1"/>
  <c r="L13" i="3"/>
  <c r="Z126" i="9" s="1"/>
  <c r="M13" i="3"/>
  <c r="AA126" i="9" s="1"/>
  <c r="N13" i="3"/>
  <c r="O13" i="3"/>
  <c r="AC126" i="9" s="1"/>
  <c r="P13" i="3"/>
  <c r="AD126" i="9" s="1"/>
  <c r="E14" i="3"/>
  <c r="F14" i="3"/>
  <c r="G14" i="3"/>
  <c r="H14" i="3"/>
  <c r="I14" i="3"/>
  <c r="J14" i="3"/>
  <c r="K14" i="3"/>
  <c r="L14" i="3"/>
  <c r="M14" i="3"/>
  <c r="N14" i="3"/>
  <c r="O14" i="3"/>
  <c r="P14" i="3"/>
  <c r="E15" i="3"/>
  <c r="S127" i="9" s="1"/>
  <c r="F15" i="3"/>
  <c r="G15" i="3"/>
  <c r="H15" i="3"/>
  <c r="I15" i="3"/>
  <c r="W127" i="9" s="1"/>
  <c r="J15" i="3"/>
  <c r="K15" i="3"/>
  <c r="Y127" i="9" s="1"/>
  <c r="L15" i="3"/>
  <c r="Z127" i="9" s="1"/>
  <c r="M15" i="3"/>
  <c r="AA127" i="9" s="1"/>
  <c r="N15" i="3"/>
  <c r="AB127" i="9" s="1"/>
  <c r="O15" i="3"/>
  <c r="P15" i="3"/>
  <c r="AD127" i="9" s="1"/>
  <c r="E16" i="3"/>
  <c r="F16" i="3"/>
  <c r="G16" i="3"/>
  <c r="H16" i="3"/>
  <c r="I16" i="3"/>
  <c r="J16" i="3"/>
  <c r="K16" i="3"/>
  <c r="L16" i="3"/>
  <c r="M16" i="3"/>
  <c r="N16" i="3"/>
  <c r="O16" i="3"/>
  <c r="P16" i="3"/>
  <c r="E17" i="3"/>
  <c r="F17" i="3"/>
  <c r="G17" i="3"/>
  <c r="H17" i="3"/>
  <c r="I17" i="3"/>
  <c r="J17" i="3"/>
  <c r="K17" i="3"/>
  <c r="L17" i="3"/>
  <c r="M17" i="3"/>
  <c r="N17" i="3"/>
  <c r="O17" i="3"/>
  <c r="P17" i="3"/>
  <c r="E18" i="3"/>
  <c r="F18" i="3"/>
  <c r="G18" i="3"/>
  <c r="H18" i="3"/>
  <c r="I18" i="3"/>
  <c r="J18" i="3"/>
  <c r="K18" i="3"/>
  <c r="L18" i="3"/>
  <c r="M18" i="3"/>
  <c r="N18" i="3"/>
  <c r="O18" i="3"/>
  <c r="P18" i="3"/>
  <c r="D5" i="3"/>
  <c r="R120" i="9" s="1"/>
  <c r="D6" i="3"/>
  <c r="D7" i="3"/>
  <c r="D8" i="3"/>
  <c r="D9" i="3"/>
  <c r="R123" i="9" s="1"/>
  <c r="D10" i="3"/>
  <c r="R124" i="9" s="1"/>
  <c r="D11" i="3"/>
  <c r="R125" i="9" s="1"/>
  <c r="D12" i="3"/>
  <c r="D13" i="3"/>
  <c r="R126" i="9" s="1"/>
  <c r="D14" i="3"/>
  <c r="D15" i="3"/>
  <c r="D16" i="3"/>
  <c r="D17" i="3"/>
  <c r="D18" i="3"/>
  <c r="D4" i="3"/>
  <c r="P30" i="22"/>
  <c r="M30" i="22"/>
  <c r="P19" i="22"/>
  <c r="O19" i="22"/>
  <c r="N19" i="22"/>
  <c r="N47" i="22" s="1"/>
  <c r="M19" i="22"/>
  <c r="M46" i="22" s="1"/>
  <c r="L19" i="22"/>
  <c r="K19" i="22"/>
  <c r="J19" i="22"/>
  <c r="J47" i="22" s="1"/>
  <c r="I19" i="22"/>
  <c r="H19" i="22"/>
  <c r="H47" i="22" s="1"/>
  <c r="G19" i="22"/>
  <c r="F19" i="22"/>
  <c r="F47" i="22" s="1"/>
  <c r="E19" i="22"/>
  <c r="D19" i="22"/>
  <c r="C19" i="22"/>
  <c r="B19" i="22"/>
  <c r="O1" i="22"/>
  <c r="L1" i="22"/>
  <c r="P30" i="23"/>
  <c r="M30" i="23"/>
  <c r="P19" i="23"/>
  <c r="P47" i="23" s="1"/>
  <c r="O19" i="23"/>
  <c r="N19" i="23"/>
  <c r="M19" i="23"/>
  <c r="M46" i="23" s="1"/>
  <c r="L19" i="23"/>
  <c r="K19" i="23"/>
  <c r="J19" i="23"/>
  <c r="J47" i="23" s="1"/>
  <c r="I19" i="23"/>
  <c r="H19" i="23"/>
  <c r="G19" i="23"/>
  <c r="G46" i="23" s="1"/>
  <c r="F19" i="23"/>
  <c r="F47" i="23" s="1"/>
  <c r="E19" i="23"/>
  <c r="D19" i="23"/>
  <c r="C19" i="23"/>
  <c r="C46" i="23" s="1"/>
  <c r="B19" i="23"/>
  <c r="O1" i="23"/>
  <c r="L1" i="23"/>
  <c r="Q30" i="24"/>
  <c r="M30" i="24"/>
  <c r="Q19" i="24"/>
  <c r="Q44" i="24" s="1"/>
  <c r="P19" i="24"/>
  <c r="O19" i="24"/>
  <c r="N19" i="24"/>
  <c r="N47" i="24" s="1"/>
  <c r="M19" i="24"/>
  <c r="L19" i="24"/>
  <c r="L47" i="24" s="1"/>
  <c r="K19" i="24"/>
  <c r="J19" i="24"/>
  <c r="I19" i="24"/>
  <c r="I46" i="24" s="1"/>
  <c r="H19" i="24"/>
  <c r="H47" i="24" s="1"/>
  <c r="G19" i="24"/>
  <c r="F19" i="24"/>
  <c r="F47" i="24" s="1"/>
  <c r="E19" i="24"/>
  <c r="D19" i="24"/>
  <c r="C19" i="24"/>
  <c r="B19" i="24"/>
  <c r="P1" i="24"/>
  <c r="L1" i="24"/>
  <c r="E4" i="5"/>
  <c r="S82" i="9" s="1"/>
  <c r="F4" i="5"/>
  <c r="G4" i="5"/>
  <c r="U82" i="9" s="1"/>
  <c r="H4" i="5"/>
  <c r="V82" i="9" s="1"/>
  <c r="I4" i="5"/>
  <c r="W82" i="9" s="1"/>
  <c r="J4" i="5"/>
  <c r="X82" i="9" s="1"/>
  <c r="K4" i="5"/>
  <c r="Y82" i="9" s="1"/>
  <c r="L4" i="5"/>
  <c r="Z82" i="9" s="1"/>
  <c r="M4" i="5"/>
  <c r="N4" i="5"/>
  <c r="O4" i="5"/>
  <c r="AC82" i="9" s="1"/>
  <c r="P4" i="5"/>
  <c r="AD82" i="9" s="1"/>
  <c r="E5" i="5"/>
  <c r="F5" i="5"/>
  <c r="G5" i="5"/>
  <c r="H5" i="5"/>
  <c r="I5" i="5"/>
  <c r="J5" i="5"/>
  <c r="K5" i="5"/>
  <c r="L5" i="5"/>
  <c r="M5" i="5"/>
  <c r="N5" i="5"/>
  <c r="O5" i="5"/>
  <c r="P5" i="5"/>
  <c r="E6" i="5"/>
  <c r="F6" i="5"/>
  <c r="T83" i="9" s="1"/>
  <c r="G6" i="5"/>
  <c r="U83" i="9" s="1"/>
  <c r="H6" i="5"/>
  <c r="I6" i="5"/>
  <c r="W83" i="9" s="1"/>
  <c r="J6" i="5"/>
  <c r="K6" i="5"/>
  <c r="Y83" i="9" s="1"/>
  <c r="L6" i="5"/>
  <c r="Z83" i="9" s="1"/>
  <c r="M6" i="5"/>
  <c r="AA83" i="9" s="1"/>
  <c r="N6" i="5"/>
  <c r="O6" i="5"/>
  <c r="AC83" i="9" s="1"/>
  <c r="P6" i="5"/>
  <c r="AD83" i="9" s="1"/>
  <c r="E7" i="5"/>
  <c r="S84" i="9" s="1"/>
  <c r="F7" i="5"/>
  <c r="T84" i="9" s="1"/>
  <c r="G7" i="5"/>
  <c r="U84" i="9" s="1"/>
  <c r="H7" i="5"/>
  <c r="V84" i="9" s="1"/>
  <c r="I7" i="5"/>
  <c r="J7" i="5"/>
  <c r="X84" i="9" s="1"/>
  <c r="K7" i="5"/>
  <c r="Y84" i="9" s="1"/>
  <c r="L7" i="5"/>
  <c r="Z84" i="9" s="1"/>
  <c r="M7" i="5"/>
  <c r="N7" i="5"/>
  <c r="AB84" i="9" s="1"/>
  <c r="O7" i="5"/>
  <c r="AC84" i="9" s="1"/>
  <c r="P7" i="5"/>
  <c r="AD84" i="9" s="1"/>
  <c r="E8" i="5"/>
  <c r="F8" i="5"/>
  <c r="G8" i="5"/>
  <c r="H8" i="5"/>
  <c r="I8" i="5"/>
  <c r="J8" i="5"/>
  <c r="K8" i="5"/>
  <c r="L8" i="5"/>
  <c r="M8" i="5"/>
  <c r="N8" i="5"/>
  <c r="O8" i="5"/>
  <c r="P8" i="5"/>
  <c r="E10" i="5"/>
  <c r="F10" i="5"/>
  <c r="G10" i="5"/>
  <c r="H10" i="5"/>
  <c r="I10" i="5"/>
  <c r="J10" i="5"/>
  <c r="K10" i="5"/>
  <c r="L10" i="5"/>
  <c r="M10" i="5"/>
  <c r="N10" i="5"/>
  <c r="O10" i="5"/>
  <c r="P10" i="5"/>
  <c r="E11" i="5"/>
  <c r="S85" i="9" s="1"/>
  <c r="F11" i="5"/>
  <c r="T85" i="9" s="1"/>
  <c r="G11" i="5"/>
  <c r="U85" i="9" s="1"/>
  <c r="H11" i="5"/>
  <c r="I11" i="5"/>
  <c r="J11" i="5"/>
  <c r="X85" i="9" s="1"/>
  <c r="K11" i="5"/>
  <c r="Y85" i="9" s="1"/>
  <c r="L11" i="5"/>
  <c r="Z85" i="9" s="1"/>
  <c r="M11" i="5"/>
  <c r="AA85" i="9" s="1"/>
  <c r="N11" i="5"/>
  <c r="AB85" i="9" s="1"/>
  <c r="O11" i="5"/>
  <c r="AC85" i="9" s="1"/>
  <c r="P11" i="5"/>
  <c r="AD85" i="9" s="1"/>
  <c r="E12" i="5"/>
  <c r="F12" i="5"/>
  <c r="T86" i="9" s="1"/>
  <c r="G12" i="5"/>
  <c r="U86" i="9" s="1"/>
  <c r="H12" i="5"/>
  <c r="V86" i="9" s="1"/>
  <c r="I12" i="5"/>
  <c r="J12" i="5"/>
  <c r="X86" i="9" s="1"/>
  <c r="K12" i="5"/>
  <c r="Y86" i="9" s="1"/>
  <c r="L12" i="5"/>
  <c r="Z86" i="9" s="1"/>
  <c r="M12" i="5"/>
  <c r="AA86" i="9" s="1"/>
  <c r="N12" i="5"/>
  <c r="AB86" i="9" s="1"/>
  <c r="O12" i="5"/>
  <c r="AC86" i="9" s="1"/>
  <c r="P12" i="5"/>
  <c r="AD86" i="9" s="1"/>
  <c r="E13" i="5"/>
  <c r="F13" i="5"/>
  <c r="G13" i="5"/>
  <c r="H13" i="5"/>
  <c r="I13" i="5"/>
  <c r="J13" i="5"/>
  <c r="K13" i="5"/>
  <c r="L13" i="5"/>
  <c r="M13" i="5"/>
  <c r="N13" i="5"/>
  <c r="O13" i="5"/>
  <c r="P13" i="5"/>
  <c r="E14" i="5"/>
  <c r="F14" i="5"/>
  <c r="G14" i="5"/>
  <c r="H14" i="5"/>
  <c r="I14" i="5"/>
  <c r="J14" i="5"/>
  <c r="K14" i="5"/>
  <c r="L14" i="5"/>
  <c r="M14" i="5"/>
  <c r="N14" i="5"/>
  <c r="O14" i="5"/>
  <c r="P14" i="5"/>
  <c r="E15" i="5"/>
  <c r="F15" i="5"/>
  <c r="G15" i="5"/>
  <c r="H15" i="5"/>
  <c r="I15" i="5"/>
  <c r="J15" i="5"/>
  <c r="K15" i="5"/>
  <c r="L15" i="5"/>
  <c r="M15" i="5"/>
  <c r="N15" i="5"/>
  <c r="O15" i="5"/>
  <c r="P15" i="5"/>
  <c r="E16" i="5"/>
  <c r="F16" i="5"/>
  <c r="G16" i="5"/>
  <c r="H16" i="5"/>
  <c r="I16" i="5"/>
  <c r="J16" i="5"/>
  <c r="K16" i="5"/>
  <c r="L16" i="5"/>
  <c r="M16" i="5"/>
  <c r="N16" i="5"/>
  <c r="O16" i="5"/>
  <c r="P16" i="5"/>
  <c r="E17" i="5"/>
  <c r="S87" i="9" s="1"/>
  <c r="F17" i="5"/>
  <c r="T87" i="9" s="1"/>
  <c r="G17" i="5"/>
  <c r="U87" i="9" s="1"/>
  <c r="H17" i="5"/>
  <c r="V87" i="9" s="1"/>
  <c r="I17" i="5"/>
  <c r="W87" i="9" s="1"/>
  <c r="J17" i="5"/>
  <c r="X87" i="9" s="1"/>
  <c r="K17" i="5"/>
  <c r="Y87" i="9" s="1"/>
  <c r="L17" i="5"/>
  <c r="M17" i="5"/>
  <c r="N17" i="5"/>
  <c r="AB87" i="9" s="1"/>
  <c r="O17" i="5"/>
  <c r="P17" i="5"/>
  <c r="AD87" i="9" s="1"/>
  <c r="E18" i="5"/>
  <c r="F18" i="5"/>
  <c r="G18" i="5"/>
  <c r="H18" i="5"/>
  <c r="I18" i="5"/>
  <c r="J18" i="5"/>
  <c r="K18" i="5"/>
  <c r="L18" i="5"/>
  <c r="M18" i="5"/>
  <c r="N18" i="5"/>
  <c r="O18" i="5"/>
  <c r="P18" i="5"/>
  <c r="E19" i="5"/>
  <c r="F19" i="5"/>
  <c r="T88" i="9" s="1"/>
  <c r="G19" i="5"/>
  <c r="H19" i="5"/>
  <c r="V88" i="9" s="1"/>
  <c r="I19" i="5"/>
  <c r="W88" i="9" s="1"/>
  <c r="J19" i="5"/>
  <c r="X88" i="9" s="1"/>
  <c r="K19" i="5"/>
  <c r="Y88" i="9" s="1"/>
  <c r="L19" i="5"/>
  <c r="Z88" i="9" s="1"/>
  <c r="M19" i="5"/>
  <c r="AA88" i="9" s="1"/>
  <c r="N19" i="5"/>
  <c r="AB88" i="9" s="1"/>
  <c r="O19" i="5"/>
  <c r="AC88" i="9" s="1"/>
  <c r="P19" i="5"/>
  <c r="AD88" i="9" s="1"/>
  <c r="E20" i="5"/>
  <c r="S160" i="9" s="1"/>
  <c r="F20" i="5"/>
  <c r="T160" i="9" s="1"/>
  <c r="G20" i="5"/>
  <c r="U160" i="9" s="1"/>
  <c r="H20" i="5"/>
  <c r="V160" i="9" s="1"/>
  <c r="I20" i="5"/>
  <c r="J20" i="5"/>
  <c r="K20" i="5"/>
  <c r="Y160" i="9" s="1"/>
  <c r="L20" i="5"/>
  <c r="Z160" i="9" s="1"/>
  <c r="M20" i="5"/>
  <c r="N20" i="5"/>
  <c r="AB160" i="9" s="1"/>
  <c r="O20" i="5"/>
  <c r="P20" i="5"/>
  <c r="AD160" i="9" s="1"/>
  <c r="E21" i="5"/>
  <c r="S161" i="9" s="1"/>
  <c r="F21" i="5"/>
  <c r="T161" i="9" s="1"/>
  <c r="G21" i="5"/>
  <c r="H21" i="5"/>
  <c r="V161" i="9" s="1"/>
  <c r="I21" i="5"/>
  <c r="W161" i="9" s="1"/>
  <c r="J21" i="5"/>
  <c r="X161" i="9" s="1"/>
  <c r="K21" i="5"/>
  <c r="Y161" i="9" s="1"/>
  <c r="L21" i="5"/>
  <c r="Z161" i="9" s="1"/>
  <c r="M21" i="5"/>
  <c r="AA161" i="9" s="1"/>
  <c r="N21" i="5"/>
  <c r="O21" i="5"/>
  <c r="AC161" i="9" s="1"/>
  <c r="P21" i="5"/>
  <c r="AD161" i="9" s="1"/>
  <c r="E22" i="5"/>
  <c r="F22" i="5"/>
  <c r="G22" i="5"/>
  <c r="H22" i="5"/>
  <c r="I22" i="5"/>
  <c r="J22" i="5"/>
  <c r="K22" i="5"/>
  <c r="L22" i="5"/>
  <c r="M22" i="5"/>
  <c r="N22" i="5"/>
  <c r="O22" i="5"/>
  <c r="P22" i="5"/>
  <c r="E23" i="5"/>
  <c r="F23" i="5"/>
  <c r="G23" i="5"/>
  <c r="H23" i="5"/>
  <c r="I23" i="5"/>
  <c r="J23" i="5"/>
  <c r="K23" i="5"/>
  <c r="L23" i="5"/>
  <c r="M23" i="5"/>
  <c r="N23" i="5"/>
  <c r="O23" i="5"/>
  <c r="P23" i="5"/>
  <c r="D5" i="5"/>
  <c r="D6" i="5"/>
  <c r="R83" i="9" s="1"/>
  <c r="D7" i="5"/>
  <c r="D8" i="5"/>
  <c r="D10" i="5"/>
  <c r="D11" i="5"/>
  <c r="R85" i="9" s="1"/>
  <c r="D12" i="5"/>
  <c r="R86" i="9" s="1"/>
  <c r="D13" i="5"/>
  <c r="D14" i="5"/>
  <c r="D15" i="5"/>
  <c r="D16" i="5"/>
  <c r="D17" i="5"/>
  <c r="R87" i="9" s="1"/>
  <c r="D18" i="5"/>
  <c r="D19" i="5"/>
  <c r="D20" i="5"/>
  <c r="R160" i="9" s="1"/>
  <c r="D21" i="5"/>
  <c r="R161" i="9" s="1"/>
  <c r="D22" i="5"/>
  <c r="D23" i="5"/>
  <c r="D4" i="5"/>
  <c r="R82" i="9" s="1"/>
  <c r="P30" i="19"/>
  <c r="M30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P23" i="19"/>
  <c r="P51" i="19" s="1"/>
  <c r="O23" i="19"/>
  <c r="O33" i="19" s="1"/>
  <c r="N23" i="19"/>
  <c r="M23" i="19"/>
  <c r="L23" i="19"/>
  <c r="K23" i="19"/>
  <c r="J23" i="19"/>
  <c r="I23" i="19"/>
  <c r="H23" i="19"/>
  <c r="H51" i="19" s="1"/>
  <c r="G23" i="19"/>
  <c r="F23" i="19"/>
  <c r="E23" i="19"/>
  <c r="E48" i="19" s="1"/>
  <c r="D23" i="19"/>
  <c r="C23" i="19"/>
  <c r="B23" i="19"/>
  <c r="O1" i="19"/>
  <c r="L1" i="19"/>
  <c r="P30" i="20"/>
  <c r="M30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P23" i="20"/>
  <c r="O23" i="20"/>
  <c r="N23" i="20"/>
  <c r="M23" i="20"/>
  <c r="M39" i="20" s="1"/>
  <c r="L23" i="20"/>
  <c r="K23" i="20"/>
  <c r="J23" i="20"/>
  <c r="I23" i="20"/>
  <c r="H23" i="20"/>
  <c r="G23" i="20"/>
  <c r="F23" i="20"/>
  <c r="F43" i="20" s="1"/>
  <c r="E23" i="20"/>
  <c r="D23" i="20"/>
  <c r="D51" i="20" s="1"/>
  <c r="C23" i="20"/>
  <c r="B23" i="20"/>
  <c r="O1" i="20"/>
  <c r="L1" i="20"/>
  <c r="Q30" i="21"/>
  <c r="M30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Q23" i="21"/>
  <c r="Q51" i="21" s="1"/>
  <c r="P23" i="21"/>
  <c r="O23" i="21"/>
  <c r="N23" i="21"/>
  <c r="M23" i="21"/>
  <c r="L23" i="21"/>
  <c r="K23" i="21"/>
  <c r="J23" i="21"/>
  <c r="I23" i="21"/>
  <c r="H23" i="21"/>
  <c r="G23" i="21"/>
  <c r="G33" i="21" s="1"/>
  <c r="F23" i="21"/>
  <c r="E23" i="21"/>
  <c r="D23" i="21"/>
  <c r="C23" i="21"/>
  <c r="C51" i="21" s="1"/>
  <c r="B23" i="21"/>
  <c r="B48" i="21" s="1"/>
  <c r="P1" i="21"/>
  <c r="L1" i="21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P30" i="1"/>
  <c r="AD6" i="9" s="1"/>
  <c r="O30" i="1"/>
  <c r="AC6" i="9" s="1"/>
  <c r="N30" i="1"/>
  <c r="AB6" i="9" s="1"/>
  <c r="M30" i="1"/>
  <c r="AA6" i="9" s="1"/>
  <c r="L30" i="1"/>
  <c r="K30" i="1"/>
  <c r="Y6" i="9" s="1"/>
  <c r="J30" i="1"/>
  <c r="X6" i="9" s="1"/>
  <c r="I30" i="1"/>
  <c r="W6" i="9" s="1"/>
  <c r="H30" i="1"/>
  <c r="V6" i="9" s="1"/>
  <c r="G30" i="1"/>
  <c r="U6" i="9" s="1"/>
  <c r="F30" i="1"/>
  <c r="T6" i="9" s="1"/>
  <c r="E30" i="1"/>
  <c r="S6" i="9" s="1"/>
  <c r="D30" i="1"/>
  <c r="P24" i="1"/>
  <c r="AD5" i="9" s="1"/>
  <c r="O24" i="1"/>
  <c r="AC5" i="9" s="1"/>
  <c r="N24" i="1"/>
  <c r="AB5" i="9" s="1"/>
  <c r="M24" i="1"/>
  <c r="AA5" i="9" s="1"/>
  <c r="L24" i="1"/>
  <c r="Z5" i="9" s="1"/>
  <c r="K24" i="1"/>
  <c r="J24" i="1"/>
  <c r="X5" i="9" s="1"/>
  <c r="I24" i="1"/>
  <c r="W5" i="9" s="1"/>
  <c r="H24" i="1"/>
  <c r="G24" i="1"/>
  <c r="U5" i="9" s="1"/>
  <c r="F24" i="1"/>
  <c r="E24" i="1"/>
  <c r="S5" i="9" s="1"/>
  <c r="D24" i="1"/>
  <c r="P23" i="1"/>
  <c r="AD4" i="9" s="1"/>
  <c r="O23" i="1"/>
  <c r="AC4" i="9" s="1"/>
  <c r="N23" i="1"/>
  <c r="AB4" i="9" s="1"/>
  <c r="M23" i="1"/>
  <c r="L23" i="1"/>
  <c r="Z4" i="9" s="1"/>
  <c r="K23" i="1"/>
  <c r="Y4" i="9" s="1"/>
  <c r="J23" i="1"/>
  <c r="X4" i="9" s="1"/>
  <c r="I23" i="1"/>
  <c r="W4" i="9" s="1"/>
  <c r="H23" i="1"/>
  <c r="V4" i="9" s="1"/>
  <c r="G23" i="1"/>
  <c r="F23" i="1"/>
  <c r="T4" i="9" s="1"/>
  <c r="E23" i="1"/>
  <c r="D23" i="1"/>
  <c r="R4" i="9" s="1"/>
  <c r="P15" i="1"/>
  <c r="AD3" i="9" s="1"/>
  <c r="O15" i="1"/>
  <c r="N15" i="1"/>
  <c r="AB3" i="9" s="1"/>
  <c r="M15" i="1"/>
  <c r="L15" i="1"/>
  <c r="Z3" i="9" s="1"/>
  <c r="K15" i="1"/>
  <c r="J15" i="1"/>
  <c r="I15" i="1"/>
  <c r="W3" i="9" s="1"/>
  <c r="H15" i="1"/>
  <c r="G15" i="1"/>
  <c r="U3" i="9" s="1"/>
  <c r="F15" i="1"/>
  <c r="T3" i="9" s="1"/>
  <c r="E15" i="1"/>
  <c r="D15" i="1"/>
  <c r="R3" i="9" s="1"/>
  <c r="P4" i="1"/>
  <c r="AD2" i="9" s="1"/>
  <c r="O4" i="1"/>
  <c r="AC2" i="9" s="1"/>
  <c r="N4" i="1"/>
  <c r="AB2" i="9" s="1"/>
  <c r="M4" i="1"/>
  <c r="AA2" i="9" s="1"/>
  <c r="L4" i="1"/>
  <c r="K4" i="1"/>
  <c r="Y2" i="9" s="1"/>
  <c r="J4" i="1"/>
  <c r="I4" i="1"/>
  <c r="W2" i="9" s="1"/>
  <c r="H4" i="1"/>
  <c r="G4" i="1"/>
  <c r="U2" i="9" s="1"/>
  <c r="F4" i="1"/>
  <c r="T2" i="9" s="1"/>
  <c r="E4" i="1"/>
  <c r="S2" i="9" s="1"/>
  <c r="D4" i="1"/>
  <c r="R2" i="9" s="1"/>
  <c r="S1" i="9"/>
  <c r="R1" i="9"/>
  <c r="X1" i="9"/>
  <c r="W1" i="9"/>
  <c r="V1" i="9"/>
  <c r="U1" i="9"/>
  <c r="T1" i="9"/>
  <c r="AD1" i="9"/>
  <c r="AC1" i="9"/>
  <c r="AB1" i="9"/>
  <c r="AA1" i="9"/>
  <c r="Z1" i="9"/>
  <c r="Y1" i="9"/>
  <c r="E5" i="2"/>
  <c r="F5" i="2"/>
  <c r="G5" i="2"/>
  <c r="H5" i="2"/>
  <c r="I5" i="2"/>
  <c r="J5" i="2"/>
  <c r="K5" i="2"/>
  <c r="L5" i="2"/>
  <c r="M5" i="2"/>
  <c r="N5" i="2"/>
  <c r="O5" i="2"/>
  <c r="P5" i="2"/>
  <c r="E6" i="2"/>
  <c r="F6" i="2"/>
  <c r="G6" i="2"/>
  <c r="H6" i="2"/>
  <c r="I6" i="2"/>
  <c r="J6" i="2"/>
  <c r="K6" i="2"/>
  <c r="L6" i="2"/>
  <c r="M6" i="2"/>
  <c r="N6" i="2"/>
  <c r="O6" i="2"/>
  <c r="P6" i="2"/>
  <c r="E7" i="2"/>
  <c r="F7" i="2"/>
  <c r="G7" i="2"/>
  <c r="H7" i="2"/>
  <c r="I7" i="2"/>
  <c r="J7" i="2"/>
  <c r="K7" i="2"/>
  <c r="L7" i="2"/>
  <c r="M7" i="2"/>
  <c r="N7" i="2"/>
  <c r="O7" i="2"/>
  <c r="P7" i="2"/>
  <c r="E8" i="2"/>
  <c r="F8" i="2"/>
  <c r="G8" i="2"/>
  <c r="H8" i="2"/>
  <c r="I8" i="2"/>
  <c r="J8" i="2"/>
  <c r="K8" i="2"/>
  <c r="L8" i="2"/>
  <c r="M8" i="2"/>
  <c r="N8" i="2"/>
  <c r="O8" i="2"/>
  <c r="P8" i="2"/>
  <c r="E9" i="2"/>
  <c r="S44" i="9" s="1"/>
  <c r="F9" i="2"/>
  <c r="T44" i="9" s="1"/>
  <c r="G9" i="2"/>
  <c r="H9" i="2"/>
  <c r="V44" i="9" s="1"/>
  <c r="I9" i="2"/>
  <c r="J9" i="2"/>
  <c r="X44" i="9" s="1"/>
  <c r="K9" i="2"/>
  <c r="Y44" i="9" s="1"/>
  <c r="L9" i="2"/>
  <c r="Z44" i="9" s="1"/>
  <c r="M9" i="2"/>
  <c r="AA44" i="9" s="1"/>
  <c r="N9" i="2"/>
  <c r="AB44" i="9" s="1"/>
  <c r="O9" i="2"/>
  <c r="AC44" i="9" s="1"/>
  <c r="P9" i="2"/>
  <c r="E10" i="2"/>
  <c r="F10" i="2"/>
  <c r="G10" i="2"/>
  <c r="H10" i="2"/>
  <c r="I10" i="2"/>
  <c r="J10" i="2"/>
  <c r="K10" i="2"/>
  <c r="L10" i="2"/>
  <c r="M10" i="2"/>
  <c r="N10" i="2"/>
  <c r="O10" i="2"/>
  <c r="P10" i="2"/>
  <c r="E11" i="2"/>
  <c r="F11" i="2"/>
  <c r="G11" i="2"/>
  <c r="H11" i="2"/>
  <c r="I11" i="2"/>
  <c r="J11" i="2"/>
  <c r="K11" i="2"/>
  <c r="L11" i="2"/>
  <c r="M11" i="2"/>
  <c r="N11" i="2"/>
  <c r="O11" i="2"/>
  <c r="P11" i="2"/>
  <c r="E12" i="2"/>
  <c r="S45" i="9" s="1"/>
  <c r="F12" i="2"/>
  <c r="T45" i="9" s="1"/>
  <c r="G12" i="2"/>
  <c r="H12" i="2"/>
  <c r="I12" i="2"/>
  <c r="W45" i="9" s="1"/>
  <c r="J12" i="2"/>
  <c r="X45" i="9" s="1"/>
  <c r="K12" i="2"/>
  <c r="Y45" i="9" s="1"/>
  <c r="L12" i="2"/>
  <c r="M12" i="2"/>
  <c r="AA45" i="9" s="1"/>
  <c r="N12" i="2"/>
  <c r="AB45" i="9" s="1"/>
  <c r="O12" i="2"/>
  <c r="AC45" i="9" s="1"/>
  <c r="P12" i="2"/>
  <c r="AD45" i="9" s="1"/>
  <c r="E13" i="2"/>
  <c r="F13" i="2"/>
  <c r="G13" i="2"/>
  <c r="H13" i="2"/>
  <c r="I13" i="2"/>
  <c r="J13" i="2"/>
  <c r="K13" i="2"/>
  <c r="L13" i="2"/>
  <c r="M13" i="2"/>
  <c r="N13" i="2"/>
  <c r="O13" i="2"/>
  <c r="P13" i="2"/>
  <c r="E14" i="2"/>
  <c r="F14" i="2"/>
  <c r="G14" i="2"/>
  <c r="H14" i="2"/>
  <c r="I14" i="2"/>
  <c r="J14" i="2"/>
  <c r="K14" i="2"/>
  <c r="L14" i="2"/>
  <c r="M14" i="2"/>
  <c r="N14" i="2"/>
  <c r="O14" i="2"/>
  <c r="P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8" i="2"/>
  <c r="F18" i="2"/>
  <c r="G18" i="2"/>
  <c r="H18" i="2"/>
  <c r="I18" i="2"/>
  <c r="J18" i="2"/>
  <c r="K18" i="2"/>
  <c r="L18" i="2"/>
  <c r="M18" i="2"/>
  <c r="N18" i="2"/>
  <c r="O18" i="2"/>
  <c r="P18" i="2"/>
  <c r="E19" i="2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D5" i="2"/>
  <c r="D6" i="2"/>
  <c r="D7" i="2"/>
  <c r="D8" i="2"/>
  <c r="D9" i="2"/>
  <c r="R44" i="9" s="1"/>
  <c r="D10" i="2"/>
  <c r="D11" i="2"/>
  <c r="D12" i="2"/>
  <c r="D13" i="2"/>
  <c r="D14" i="2"/>
  <c r="D15" i="2"/>
  <c r="D16" i="2"/>
  <c r="D18" i="2"/>
  <c r="D19" i="2"/>
  <c r="D20" i="2"/>
  <c r="D21" i="2"/>
  <c r="P30" i="17"/>
  <c r="M30" i="17"/>
  <c r="P17" i="17"/>
  <c r="O17" i="17"/>
  <c r="N17" i="17"/>
  <c r="M17" i="17"/>
  <c r="L17" i="17"/>
  <c r="L22" i="17" s="1"/>
  <c r="K17" i="17"/>
  <c r="J17" i="17"/>
  <c r="I17" i="17"/>
  <c r="H17" i="17"/>
  <c r="G17" i="17"/>
  <c r="F17" i="17"/>
  <c r="E17" i="17"/>
  <c r="D17" i="17"/>
  <c r="C17" i="17"/>
  <c r="B17" i="17"/>
  <c r="P4" i="17"/>
  <c r="O4" i="17"/>
  <c r="O22" i="17" s="1"/>
  <c r="N4" i="17"/>
  <c r="N22" i="17" s="1"/>
  <c r="N37" i="17" s="1"/>
  <c r="M4" i="17"/>
  <c r="L4" i="17"/>
  <c r="K4" i="17"/>
  <c r="J4" i="17"/>
  <c r="I4" i="17"/>
  <c r="H4" i="17"/>
  <c r="G4" i="17"/>
  <c r="F4" i="17"/>
  <c r="E4" i="17"/>
  <c r="D4" i="17"/>
  <c r="C4" i="17"/>
  <c r="B4" i="17"/>
  <c r="O1" i="17"/>
  <c r="L1" i="17"/>
  <c r="P30" i="16"/>
  <c r="M30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1" i="16"/>
  <c r="L1" i="16"/>
  <c r="Q30" i="18"/>
  <c r="M30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Q4" i="18"/>
  <c r="P4" i="18"/>
  <c r="O4" i="18"/>
  <c r="N4" i="18"/>
  <c r="M4" i="18"/>
  <c r="L4" i="18"/>
  <c r="K4" i="18"/>
  <c r="J4" i="18"/>
  <c r="I4" i="18"/>
  <c r="I22" i="18" s="1"/>
  <c r="H4" i="18"/>
  <c r="G4" i="18"/>
  <c r="F4" i="18"/>
  <c r="E4" i="18"/>
  <c r="E22" i="18" s="1"/>
  <c r="D4" i="18"/>
  <c r="C4" i="18"/>
  <c r="B4" i="18"/>
  <c r="P1" i="18"/>
  <c r="L1" i="18"/>
  <c r="E5" i="1"/>
  <c r="F5" i="1"/>
  <c r="G5" i="1"/>
  <c r="H5" i="1"/>
  <c r="I5" i="1"/>
  <c r="J5" i="1"/>
  <c r="K5" i="1"/>
  <c r="L5" i="1"/>
  <c r="M5" i="1"/>
  <c r="N5" i="1"/>
  <c r="O5" i="1"/>
  <c r="P5" i="1"/>
  <c r="E6" i="1"/>
  <c r="F6" i="1"/>
  <c r="G6" i="1"/>
  <c r="H6" i="1"/>
  <c r="I6" i="1"/>
  <c r="J6" i="1"/>
  <c r="K6" i="1"/>
  <c r="L6" i="1"/>
  <c r="M6" i="1"/>
  <c r="N6" i="1"/>
  <c r="O6" i="1"/>
  <c r="P6" i="1"/>
  <c r="E7" i="1"/>
  <c r="F7" i="1"/>
  <c r="G7" i="1"/>
  <c r="H7" i="1"/>
  <c r="I7" i="1"/>
  <c r="J7" i="1"/>
  <c r="K7" i="1"/>
  <c r="L7" i="1"/>
  <c r="M7" i="1"/>
  <c r="N7" i="1"/>
  <c r="O7" i="1"/>
  <c r="P7" i="1"/>
  <c r="E8" i="1"/>
  <c r="F8" i="1"/>
  <c r="G8" i="1"/>
  <c r="H8" i="1"/>
  <c r="I8" i="1"/>
  <c r="J8" i="1"/>
  <c r="K8" i="1"/>
  <c r="L8" i="1"/>
  <c r="M8" i="1"/>
  <c r="N8" i="1"/>
  <c r="O8" i="1"/>
  <c r="P8" i="1"/>
  <c r="E9" i="1"/>
  <c r="F9" i="1"/>
  <c r="G9" i="1"/>
  <c r="H9" i="1"/>
  <c r="I9" i="1"/>
  <c r="J9" i="1"/>
  <c r="K9" i="1"/>
  <c r="L9" i="1"/>
  <c r="M9" i="1"/>
  <c r="N9" i="1"/>
  <c r="O9" i="1"/>
  <c r="P9" i="1"/>
  <c r="E10" i="1"/>
  <c r="F10" i="1"/>
  <c r="G10" i="1"/>
  <c r="H10" i="1"/>
  <c r="I10" i="1"/>
  <c r="J10" i="1"/>
  <c r="K10" i="1"/>
  <c r="L10" i="1"/>
  <c r="M10" i="1"/>
  <c r="N10" i="1"/>
  <c r="O10" i="1"/>
  <c r="P10" i="1"/>
  <c r="E11" i="1"/>
  <c r="F11" i="1"/>
  <c r="G11" i="1"/>
  <c r="H11" i="1"/>
  <c r="I11" i="1"/>
  <c r="J11" i="1"/>
  <c r="K11" i="1"/>
  <c r="L11" i="1"/>
  <c r="M11" i="1"/>
  <c r="N11" i="1"/>
  <c r="O11" i="1"/>
  <c r="P11" i="1"/>
  <c r="E12" i="1"/>
  <c r="F12" i="1"/>
  <c r="G12" i="1"/>
  <c r="H12" i="1"/>
  <c r="I12" i="1"/>
  <c r="J12" i="1"/>
  <c r="K12" i="1"/>
  <c r="L12" i="1"/>
  <c r="M12" i="1"/>
  <c r="N12" i="1"/>
  <c r="O12" i="1"/>
  <c r="P12" i="1"/>
  <c r="E14" i="1"/>
  <c r="F14" i="1"/>
  <c r="G14" i="1"/>
  <c r="H14" i="1"/>
  <c r="I14" i="1"/>
  <c r="J14" i="1"/>
  <c r="K14" i="1"/>
  <c r="L14" i="1"/>
  <c r="M14" i="1"/>
  <c r="N14" i="1"/>
  <c r="O14" i="1"/>
  <c r="P14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E19" i="1"/>
  <c r="F19" i="1"/>
  <c r="G19" i="1"/>
  <c r="H19" i="1"/>
  <c r="I19" i="1"/>
  <c r="J19" i="1"/>
  <c r="K19" i="1"/>
  <c r="L19" i="1"/>
  <c r="M19" i="1"/>
  <c r="N19" i="1"/>
  <c r="O19" i="1"/>
  <c r="P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E22" i="1"/>
  <c r="F22" i="1"/>
  <c r="G22" i="1"/>
  <c r="H22" i="1"/>
  <c r="I22" i="1"/>
  <c r="J22" i="1"/>
  <c r="K22" i="1"/>
  <c r="L22" i="1"/>
  <c r="M22" i="1"/>
  <c r="N22" i="1"/>
  <c r="O22" i="1"/>
  <c r="P22" i="1"/>
  <c r="E25" i="1"/>
  <c r="F25" i="1"/>
  <c r="G25" i="1"/>
  <c r="H25" i="1"/>
  <c r="I25" i="1"/>
  <c r="J25" i="1"/>
  <c r="K25" i="1"/>
  <c r="L25" i="1"/>
  <c r="M25" i="1"/>
  <c r="N25" i="1"/>
  <c r="O25" i="1"/>
  <c r="P25" i="1"/>
  <c r="E26" i="1"/>
  <c r="F26" i="1"/>
  <c r="G26" i="1"/>
  <c r="H26" i="1"/>
  <c r="I26" i="1"/>
  <c r="J26" i="1"/>
  <c r="K26" i="1"/>
  <c r="L26" i="1"/>
  <c r="M26" i="1"/>
  <c r="N26" i="1"/>
  <c r="O26" i="1"/>
  <c r="P26" i="1"/>
  <c r="E27" i="1"/>
  <c r="F27" i="1"/>
  <c r="G27" i="1"/>
  <c r="H27" i="1"/>
  <c r="I27" i="1"/>
  <c r="J27" i="1"/>
  <c r="K27" i="1"/>
  <c r="L27" i="1"/>
  <c r="M27" i="1"/>
  <c r="N27" i="1"/>
  <c r="O27" i="1"/>
  <c r="P27" i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E31" i="1"/>
  <c r="F31" i="1"/>
  <c r="G31" i="1"/>
  <c r="H31" i="1"/>
  <c r="I31" i="1"/>
  <c r="J31" i="1"/>
  <c r="K31" i="1"/>
  <c r="L31" i="1"/>
  <c r="M31" i="1"/>
  <c r="N31" i="1"/>
  <c r="O31" i="1"/>
  <c r="P31" i="1"/>
  <c r="E32" i="1"/>
  <c r="F32" i="1"/>
  <c r="G32" i="1"/>
  <c r="H32" i="1"/>
  <c r="I32" i="1"/>
  <c r="J32" i="1"/>
  <c r="K32" i="1"/>
  <c r="L32" i="1"/>
  <c r="M32" i="1"/>
  <c r="N32" i="1"/>
  <c r="O32" i="1"/>
  <c r="P32" i="1"/>
  <c r="D12" i="1"/>
  <c r="D11" i="1"/>
  <c r="D10" i="1"/>
  <c r="D9" i="1"/>
  <c r="D8" i="1"/>
  <c r="D7" i="1"/>
  <c r="D32" i="1"/>
  <c r="D31" i="1"/>
  <c r="D29" i="1"/>
  <c r="D28" i="1"/>
  <c r="D27" i="1"/>
  <c r="D26" i="1"/>
  <c r="D25" i="1"/>
  <c r="D22" i="1"/>
  <c r="D21" i="1"/>
  <c r="D20" i="1"/>
  <c r="D19" i="1"/>
  <c r="D17" i="1"/>
  <c r="D16" i="1"/>
  <c r="D14" i="1"/>
  <c r="D6" i="1"/>
  <c r="D5" i="1"/>
  <c r="P35" i="13"/>
  <c r="M35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P30" i="13"/>
  <c r="P38" i="13" s="1"/>
  <c r="O30" i="13"/>
  <c r="O41" i="13" s="1"/>
  <c r="N30" i="13"/>
  <c r="M30" i="13"/>
  <c r="L30" i="13"/>
  <c r="K30" i="13"/>
  <c r="K50" i="13" s="1"/>
  <c r="J30" i="13"/>
  <c r="I30" i="13"/>
  <c r="I38" i="13" s="1"/>
  <c r="H30" i="13"/>
  <c r="H61" i="13"/>
  <c r="G30" i="13"/>
  <c r="F30" i="13"/>
  <c r="E30" i="13"/>
  <c r="D30" i="13"/>
  <c r="C30" i="13"/>
  <c r="B30" i="13"/>
  <c r="O1" i="13"/>
  <c r="L1" i="13"/>
  <c r="P35" i="14"/>
  <c r="M35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E36" i="1" s="1"/>
  <c r="D33" i="14"/>
  <c r="C33" i="14"/>
  <c r="B33" i="14"/>
  <c r="P32" i="14"/>
  <c r="O32" i="14"/>
  <c r="N32" i="14"/>
  <c r="M32" i="14"/>
  <c r="L32" i="14"/>
  <c r="K32" i="14"/>
  <c r="J32" i="14"/>
  <c r="I32" i="14"/>
  <c r="H32" i="14"/>
  <c r="H35" i="1" s="1"/>
  <c r="G32" i="14"/>
  <c r="F32" i="14"/>
  <c r="E32" i="14"/>
  <c r="D32" i="14"/>
  <c r="C32" i="14"/>
  <c r="B32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P30" i="14"/>
  <c r="O30" i="14"/>
  <c r="N30" i="14"/>
  <c r="N51" i="14" s="1"/>
  <c r="M30" i="14"/>
  <c r="L30" i="14"/>
  <c r="L61" i="14" s="1"/>
  <c r="K30" i="14"/>
  <c r="J30" i="14"/>
  <c r="I30" i="14"/>
  <c r="I60" i="14" s="1"/>
  <c r="H30" i="14"/>
  <c r="G30" i="14"/>
  <c r="F30" i="14"/>
  <c r="E30" i="14"/>
  <c r="E60" i="14" s="1"/>
  <c r="D30" i="14"/>
  <c r="C30" i="14"/>
  <c r="C67" i="14" s="1"/>
  <c r="B30" i="14"/>
  <c r="O1" i="14"/>
  <c r="L1" i="14"/>
  <c r="Q37" i="15"/>
  <c r="M37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Q34" i="15"/>
  <c r="P34" i="15"/>
  <c r="O34" i="15"/>
  <c r="N34" i="15"/>
  <c r="N35" i="1" s="1"/>
  <c r="M34" i="15"/>
  <c r="L34" i="15"/>
  <c r="K34" i="15"/>
  <c r="J34" i="15"/>
  <c r="I34" i="15"/>
  <c r="H34" i="15"/>
  <c r="G34" i="15"/>
  <c r="F34" i="15"/>
  <c r="E34" i="15"/>
  <c r="D34" i="15"/>
  <c r="C34" i="15"/>
  <c r="B34" i="15"/>
  <c r="Q33" i="15"/>
  <c r="P33" i="15"/>
  <c r="O33" i="15"/>
  <c r="N33" i="15"/>
  <c r="N34" i="1" s="1"/>
  <c r="M33" i="15"/>
  <c r="L33" i="15"/>
  <c r="K33" i="15"/>
  <c r="J33" i="15"/>
  <c r="J34" i="1" s="1"/>
  <c r="I33" i="15"/>
  <c r="H33" i="15"/>
  <c r="G33" i="15"/>
  <c r="F33" i="15"/>
  <c r="E33" i="15"/>
  <c r="D33" i="15"/>
  <c r="C33" i="15"/>
  <c r="B33" i="15"/>
  <c r="Q32" i="15"/>
  <c r="P32" i="15"/>
  <c r="P40" i="15" s="1"/>
  <c r="O32" i="15"/>
  <c r="N32" i="15"/>
  <c r="M32" i="15"/>
  <c r="L32" i="15"/>
  <c r="K32" i="15"/>
  <c r="K70" i="15" s="1"/>
  <c r="J32" i="15"/>
  <c r="I32" i="15"/>
  <c r="H32" i="15"/>
  <c r="G32" i="15"/>
  <c r="F32" i="15"/>
  <c r="E32" i="15"/>
  <c r="D32" i="15"/>
  <c r="C32" i="15"/>
  <c r="C40" i="15" s="1"/>
  <c r="B32" i="15"/>
  <c r="P1" i="15"/>
  <c r="L1" i="15"/>
  <c r="N19" i="4"/>
  <c r="M19" i="4"/>
  <c r="L19" i="4"/>
  <c r="K19" i="4"/>
  <c r="J19" i="4"/>
  <c r="I19" i="4"/>
  <c r="H19" i="4"/>
  <c r="G19" i="4"/>
  <c r="F19" i="4"/>
  <c r="E19" i="4"/>
  <c r="D19" i="4"/>
  <c r="C19" i="4"/>
  <c r="O19" i="4"/>
  <c r="O5" i="4"/>
  <c r="O8" i="4"/>
  <c r="O10" i="4"/>
  <c r="O11" i="4"/>
  <c r="O12" i="4"/>
  <c r="O13" i="4"/>
  <c r="O16" i="4"/>
  <c r="O17" i="4"/>
  <c r="O18" i="4"/>
  <c r="M5" i="4"/>
  <c r="N5" i="4"/>
  <c r="M8" i="4"/>
  <c r="N8" i="4"/>
  <c r="M10" i="4"/>
  <c r="N10" i="4"/>
  <c r="M11" i="4"/>
  <c r="N11" i="4"/>
  <c r="M12" i="4"/>
  <c r="N12" i="4"/>
  <c r="M13" i="4"/>
  <c r="N13" i="4"/>
  <c r="M16" i="4"/>
  <c r="N16" i="4"/>
  <c r="M17" i="4"/>
  <c r="N17" i="4"/>
  <c r="M18" i="4"/>
  <c r="N18" i="4"/>
  <c r="J5" i="4"/>
  <c r="K5" i="4"/>
  <c r="L5" i="4"/>
  <c r="J8" i="4"/>
  <c r="K8" i="4"/>
  <c r="L8" i="4"/>
  <c r="L10" i="4"/>
  <c r="J11" i="4"/>
  <c r="K11" i="4"/>
  <c r="L11" i="4"/>
  <c r="J12" i="4"/>
  <c r="K12" i="4"/>
  <c r="L12" i="4"/>
  <c r="J13" i="4"/>
  <c r="K13" i="4"/>
  <c r="L13" i="4"/>
  <c r="J16" i="4"/>
  <c r="K16" i="4"/>
  <c r="L16" i="4"/>
  <c r="J17" i="4"/>
  <c r="K17" i="4"/>
  <c r="L17" i="4"/>
  <c r="J18" i="4"/>
  <c r="K18" i="4"/>
  <c r="L18" i="4"/>
  <c r="D5" i="4"/>
  <c r="E5" i="4"/>
  <c r="F5" i="4"/>
  <c r="G5" i="4"/>
  <c r="H5" i="4"/>
  <c r="I5" i="4"/>
  <c r="D8" i="4"/>
  <c r="E8" i="4"/>
  <c r="F8" i="4"/>
  <c r="G8" i="4"/>
  <c r="H8" i="4"/>
  <c r="I8" i="4"/>
  <c r="D11" i="4"/>
  <c r="E11" i="4"/>
  <c r="F11" i="4"/>
  <c r="G11" i="4"/>
  <c r="H11" i="4"/>
  <c r="I11" i="4"/>
  <c r="D12" i="4"/>
  <c r="E12" i="4"/>
  <c r="F12" i="4"/>
  <c r="G12" i="4"/>
  <c r="H12" i="4"/>
  <c r="I12" i="4"/>
  <c r="D13" i="4"/>
  <c r="E13" i="4"/>
  <c r="F13" i="4"/>
  <c r="G13" i="4"/>
  <c r="H13" i="4"/>
  <c r="I13" i="4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E18" i="4"/>
  <c r="F18" i="4"/>
  <c r="G18" i="4"/>
  <c r="H18" i="4"/>
  <c r="I18" i="4"/>
  <c r="K28" i="4"/>
  <c r="L28" i="4"/>
  <c r="M28" i="4"/>
  <c r="N28" i="4"/>
  <c r="O28" i="4"/>
  <c r="K29" i="4"/>
  <c r="L29" i="4"/>
  <c r="M29" i="4"/>
  <c r="N29" i="4"/>
  <c r="O29" i="4"/>
  <c r="K30" i="4"/>
  <c r="L30" i="4"/>
  <c r="M30" i="4"/>
  <c r="N30" i="4"/>
  <c r="O30" i="4"/>
  <c r="K32" i="4"/>
  <c r="Z201" i="9" s="1"/>
  <c r="L32" i="4"/>
  <c r="AA201" i="9" s="1"/>
  <c r="M32" i="4"/>
  <c r="AB201" i="9" s="1"/>
  <c r="N32" i="4"/>
  <c r="AC201" i="9" s="1"/>
  <c r="O32" i="4"/>
  <c r="AD201" i="9" s="1"/>
  <c r="K34" i="4"/>
  <c r="L34" i="4"/>
  <c r="M34" i="4"/>
  <c r="N34" i="4"/>
  <c r="O34" i="4"/>
  <c r="K35" i="4"/>
  <c r="L35" i="4"/>
  <c r="M35" i="4"/>
  <c r="N35" i="4"/>
  <c r="O35" i="4"/>
  <c r="K36" i="4"/>
  <c r="L36" i="4"/>
  <c r="M36" i="4"/>
  <c r="N36" i="4"/>
  <c r="O36" i="4"/>
  <c r="K37" i="4"/>
  <c r="L37" i="4"/>
  <c r="M37" i="4"/>
  <c r="N37" i="4"/>
  <c r="O37" i="4"/>
  <c r="K38" i="4"/>
  <c r="L38" i="4"/>
  <c r="M38" i="4"/>
  <c r="N38" i="4"/>
  <c r="O38" i="4"/>
  <c r="K39" i="4"/>
  <c r="L39" i="4"/>
  <c r="M39" i="4"/>
  <c r="N39" i="4"/>
  <c r="O39" i="4"/>
  <c r="D28" i="4"/>
  <c r="E28" i="4"/>
  <c r="F28" i="4"/>
  <c r="G28" i="4"/>
  <c r="H28" i="4"/>
  <c r="I28" i="4"/>
  <c r="J28" i="4"/>
  <c r="D29" i="4"/>
  <c r="E29" i="4"/>
  <c r="F29" i="4"/>
  <c r="G29" i="4"/>
  <c r="H29" i="4"/>
  <c r="I29" i="4"/>
  <c r="J29" i="4"/>
  <c r="D30" i="4"/>
  <c r="E30" i="4"/>
  <c r="F30" i="4"/>
  <c r="G30" i="4"/>
  <c r="H30" i="4"/>
  <c r="I30" i="4"/>
  <c r="J30" i="4"/>
  <c r="D32" i="4"/>
  <c r="S201" i="9" s="1"/>
  <c r="E32" i="4"/>
  <c r="T201" i="9" s="1"/>
  <c r="F32" i="4"/>
  <c r="U201" i="9" s="1"/>
  <c r="G32" i="4"/>
  <c r="V201" i="9" s="1"/>
  <c r="H32" i="4"/>
  <c r="W201" i="9" s="1"/>
  <c r="I32" i="4"/>
  <c r="X201" i="9" s="1"/>
  <c r="J32" i="4"/>
  <c r="Y201" i="9" s="1"/>
  <c r="D34" i="4"/>
  <c r="E34" i="4"/>
  <c r="F34" i="4"/>
  <c r="G34" i="4"/>
  <c r="H34" i="4"/>
  <c r="I34" i="4"/>
  <c r="J34" i="4"/>
  <c r="D35" i="4"/>
  <c r="E35" i="4"/>
  <c r="F35" i="4"/>
  <c r="G35" i="4"/>
  <c r="H35" i="4"/>
  <c r="I35" i="4"/>
  <c r="J35" i="4"/>
  <c r="D36" i="4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D39" i="4"/>
  <c r="E39" i="4"/>
  <c r="F39" i="4"/>
  <c r="G39" i="4"/>
  <c r="H39" i="4"/>
  <c r="I39" i="4"/>
  <c r="J39" i="4"/>
  <c r="C28" i="4"/>
  <c r="C29" i="4"/>
  <c r="C30" i="4"/>
  <c r="C32" i="4"/>
  <c r="R201" i="9" s="1"/>
  <c r="C34" i="4"/>
  <c r="C35" i="4"/>
  <c r="C36" i="4"/>
  <c r="C37" i="4"/>
  <c r="C38" i="4"/>
  <c r="C39" i="4"/>
  <c r="C5" i="4"/>
  <c r="C8" i="4"/>
  <c r="C11" i="4"/>
  <c r="C12" i="4"/>
  <c r="C13" i="4"/>
  <c r="C16" i="4"/>
  <c r="C17" i="4"/>
  <c r="C18" i="4"/>
  <c r="E4" i="4"/>
  <c r="F4" i="4"/>
  <c r="G4" i="4"/>
  <c r="H4" i="4"/>
  <c r="I4" i="4"/>
  <c r="J4" i="4"/>
  <c r="K4" i="4"/>
  <c r="L4" i="4"/>
  <c r="M4" i="4"/>
  <c r="N4" i="4"/>
  <c r="O4" i="4"/>
  <c r="D4" i="4"/>
  <c r="C4" i="4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Q15" i="12"/>
  <c r="P15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O7" i="12"/>
  <c r="O9" i="12" s="1"/>
  <c r="N7" i="12"/>
  <c r="N9" i="12" s="1"/>
  <c r="N15" i="12" s="1"/>
  <c r="M7" i="12"/>
  <c r="M9" i="12" s="1"/>
  <c r="M15" i="12" s="1"/>
  <c r="L7" i="12"/>
  <c r="L9" i="12" s="1"/>
  <c r="L15" i="12" s="1"/>
  <c r="K7" i="12"/>
  <c r="K9" i="12" s="1"/>
  <c r="K15" i="12" s="1"/>
  <c r="J7" i="12"/>
  <c r="J9" i="12" s="1"/>
  <c r="I7" i="12"/>
  <c r="I9" i="12" s="1"/>
  <c r="I15" i="12" s="1"/>
  <c r="H7" i="12"/>
  <c r="H9" i="12" s="1"/>
  <c r="H15" i="12" s="1"/>
  <c r="G7" i="12"/>
  <c r="G9" i="12" s="1"/>
  <c r="F7" i="12"/>
  <c r="F9" i="12" s="1"/>
  <c r="F15" i="12" s="1"/>
  <c r="E7" i="12"/>
  <c r="E9" i="12" s="1"/>
  <c r="E15" i="12" s="1"/>
  <c r="D7" i="12"/>
  <c r="D9" i="12" s="1"/>
  <c r="D15" i="12" s="1"/>
  <c r="C7" i="12"/>
  <c r="C9" i="12" s="1"/>
  <c r="C15" i="12" s="1"/>
  <c r="Q31" i="10"/>
  <c r="P31" i="10"/>
  <c r="O31" i="10"/>
  <c r="N31" i="10"/>
  <c r="M31" i="10"/>
  <c r="L31" i="10"/>
  <c r="K31" i="10"/>
  <c r="J31" i="10"/>
  <c r="I31" i="10"/>
  <c r="H31" i="10"/>
  <c r="F33" i="4" s="1"/>
  <c r="G31" i="10"/>
  <c r="F31" i="10"/>
  <c r="E31" i="10"/>
  <c r="D31" i="10"/>
  <c r="C31" i="10"/>
  <c r="Q25" i="10"/>
  <c r="P25" i="10"/>
  <c r="O25" i="10"/>
  <c r="N25" i="10"/>
  <c r="M25" i="10"/>
  <c r="L25" i="10"/>
  <c r="K25" i="10"/>
  <c r="I27" i="4" s="1"/>
  <c r="J25" i="10"/>
  <c r="I25" i="10"/>
  <c r="H25" i="10"/>
  <c r="G25" i="10"/>
  <c r="F25" i="10"/>
  <c r="E25" i="10"/>
  <c r="D25" i="10"/>
  <c r="C25" i="10"/>
  <c r="Q15" i="10"/>
  <c r="P15" i="10"/>
  <c r="O15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N7" i="10"/>
  <c r="N9" i="10" s="1"/>
  <c r="N15" i="10" s="1"/>
  <c r="M7" i="10"/>
  <c r="M9" i="10" s="1"/>
  <c r="M15" i="10" s="1"/>
  <c r="L7" i="10"/>
  <c r="K7" i="10"/>
  <c r="K9" i="10" s="1"/>
  <c r="K15" i="10" s="1"/>
  <c r="J7" i="10"/>
  <c r="J9" i="10" s="1"/>
  <c r="J15" i="10" s="1"/>
  <c r="I7" i="10"/>
  <c r="I9" i="10" s="1"/>
  <c r="I15" i="10" s="1"/>
  <c r="H7" i="10"/>
  <c r="G7" i="10"/>
  <c r="G9" i="10" s="1"/>
  <c r="G15" i="10" s="1"/>
  <c r="F7" i="10"/>
  <c r="F9" i="10" s="1"/>
  <c r="F15" i="10" s="1"/>
  <c r="E7" i="10"/>
  <c r="D7" i="10"/>
  <c r="D9" i="10" s="1"/>
  <c r="D15" i="10" s="1"/>
  <c r="C7" i="10"/>
  <c r="C9" i="10" s="1"/>
  <c r="C15" i="10" s="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D33" i="4" s="1"/>
  <c r="E31" i="11"/>
  <c r="D31" i="11"/>
  <c r="C31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R14" i="11"/>
  <c r="Q14" i="11"/>
  <c r="P14" i="11"/>
  <c r="O14" i="11"/>
  <c r="N14" i="11"/>
  <c r="D14" i="11"/>
  <c r="C14" i="11"/>
  <c r="R7" i="11"/>
  <c r="R9" i="11" s="1"/>
  <c r="R15" i="11" s="1"/>
  <c r="Q7" i="11"/>
  <c r="P7" i="11"/>
  <c r="O7" i="11"/>
  <c r="M7" i="4"/>
  <c r="O9" i="11"/>
  <c r="O15" i="11" s="1"/>
  <c r="N7" i="11"/>
  <c r="M7" i="11"/>
  <c r="L7" i="11"/>
  <c r="L9" i="11" s="1"/>
  <c r="K7" i="11"/>
  <c r="I7" i="4" s="1"/>
  <c r="J7" i="11"/>
  <c r="I7" i="11"/>
  <c r="H7" i="11"/>
  <c r="H9" i="11" s="1"/>
  <c r="G7" i="11"/>
  <c r="G9" i="11" s="1"/>
  <c r="G15" i="11" s="1"/>
  <c r="F7" i="11"/>
  <c r="F9" i="11" s="1"/>
  <c r="F15" i="11" s="1"/>
  <c r="E7" i="11"/>
  <c r="E9" i="11" s="1"/>
  <c r="D7" i="11"/>
  <c r="D9" i="11" s="1"/>
  <c r="D15" i="11" s="1"/>
  <c r="C7" i="11"/>
  <c r="C9" i="11" s="1"/>
  <c r="C15" i="11" s="1"/>
  <c r="AF1" i="9"/>
  <c r="AF2" i="9"/>
  <c r="AF3" i="9"/>
  <c r="AF4" i="9"/>
  <c r="AF5" i="9"/>
  <c r="AF6" i="9"/>
  <c r="AF42" i="9"/>
  <c r="AF44" i="9"/>
  <c r="AF45" i="9"/>
  <c r="AF81" i="9"/>
  <c r="AF82" i="9"/>
  <c r="AF83" i="9"/>
  <c r="AF84" i="9"/>
  <c r="AF85" i="9"/>
  <c r="AF86" i="9"/>
  <c r="AF87" i="9"/>
  <c r="AF88" i="9"/>
  <c r="AF119" i="9"/>
  <c r="AF120" i="9"/>
  <c r="AF121" i="9"/>
  <c r="AF122" i="9"/>
  <c r="AF123" i="9"/>
  <c r="AF124" i="9"/>
  <c r="AF125" i="9"/>
  <c r="AF126" i="9"/>
  <c r="AF127" i="9"/>
  <c r="AF159" i="9"/>
  <c r="AF160" i="9"/>
  <c r="AF161" i="9"/>
  <c r="AF198" i="9"/>
  <c r="AF199" i="9"/>
  <c r="AF200" i="9"/>
  <c r="R19" i="3"/>
  <c r="R24" i="5"/>
  <c r="R26" i="5"/>
  <c r="R25" i="5"/>
  <c r="R4" i="2"/>
  <c r="R17" i="2"/>
  <c r="R37" i="1"/>
  <c r="R33" i="1"/>
  <c r="R46" i="1" s="1"/>
  <c r="R36" i="1"/>
  <c r="R35" i="1"/>
  <c r="R34" i="1"/>
  <c r="R43" i="1"/>
  <c r="Q33" i="4"/>
  <c r="Q27" i="4"/>
  <c r="Q15" i="4"/>
  <c r="M85" i="9"/>
  <c r="M43" i="9"/>
  <c r="M1" i="9"/>
  <c r="AE1" i="9"/>
  <c r="AE2" i="9"/>
  <c r="AE3" i="9"/>
  <c r="AE4" i="9"/>
  <c r="AE5" i="9"/>
  <c r="AE6" i="9"/>
  <c r="Q33" i="1"/>
  <c r="Q44" i="1" s="1"/>
  <c r="AE42" i="9"/>
  <c r="Q4" i="2"/>
  <c r="AE44" i="9"/>
  <c r="AE45" i="9"/>
  <c r="Q17" i="2"/>
  <c r="AE81" i="9"/>
  <c r="AE82" i="9"/>
  <c r="AE83" i="9"/>
  <c r="AE84" i="9"/>
  <c r="AE85" i="9"/>
  <c r="AE86" i="9"/>
  <c r="AE87" i="9"/>
  <c r="AE88" i="9"/>
  <c r="Q24" i="5"/>
  <c r="Q33" i="5" s="1"/>
  <c r="AE119" i="9"/>
  <c r="AE120" i="9"/>
  <c r="AE121" i="9"/>
  <c r="AE122" i="9"/>
  <c r="AE123" i="9"/>
  <c r="AE124" i="9"/>
  <c r="AE125" i="9"/>
  <c r="AE126" i="9"/>
  <c r="AE127" i="9"/>
  <c r="Q19" i="3"/>
  <c r="Q39" i="3" s="1"/>
  <c r="AE159" i="9"/>
  <c r="AE160" i="9"/>
  <c r="AE161" i="9"/>
  <c r="AE198" i="9"/>
  <c r="AE199" i="9"/>
  <c r="AE200" i="9"/>
  <c r="Q25" i="5"/>
  <c r="Q26" i="5"/>
  <c r="Q34" i="1"/>
  <c r="Q35" i="1"/>
  <c r="Q36" i="1"/>
  <c r="Q73" i="1" s="1"/>
  <c r="Q37" i="1"/>
  <c r="P7" i="4"/>
  <c r="P9" i="4" s="1"/>
  <c r="P15" i="4" s="1"/>
  <c r="P14" i="4"/>
  <c r="P27" i="4"/>
  <c r="P33" i="4"/>
  <c r="AE1" i="1"/>
  <c r="Q3" i="9"/>
  <c r="P159" i="9"/>
  <c r="Q159" i="9"/>
  <c r="Q160" i="9"/>
  <c r="Q161" i="9"/>
  <c r="P119" i="9"/>
  <c r="Q119" i="9"/>
  <c r="Q120" i="9"/>
  <c r="Q121" i="9"/>
  <c r="Q122" i="9"/>
  <c r="Q123" i="9"/>
  <c r="Q124" i="9"/>
  <c r="Q125" i="9"/>
  <c r="Q126" i="9"/>
  <c r="Q127" i="9"/>
  <c r="P81" i="9"/>
  <c r="Q81" i="9"/>
  <c r="Q82" i="9"/>
  <c r="Q83" i="9"/>
  <c r="Q84" i="9"/>
  <c r="Q85" i="9"/>
  <c r="Q86" i="9"/>
  <c r="Q87" i="9"/>
  <c r="Q88" i="9"/>
  <c r="Q200" i="9"/>
  <c r="Q198" i="9"/>
  <c r="Q199" i="9"/>
  <c r="Q42" i="9"/>
  <c r="Q44" i="9"/>
  <c r="Q45" i="9"/>
  <c r="Q1" i="9"/>
  <c r="Q2" i="9"/>
  <c r="Q4" i="9"/>
  <c r="Q5" i="9"/>
  <c r="Q6" i="9"/>
  <c r="P7" i="9"/>
  <c r="Q7" i="9"/>
  <c r="Q43" i="9"/>
  <c r="Q46" i="9"/>
  <c r="Q89" i="9"/>
  <c r="Q128" i="9"/>
  <c r="E33" i="22"/>
  <c r="M33" i="22"/>
  <c r="O33" i="22"/>
  <c r="D34" i="22"/>
  <c r="F34" i="22"/>
  <c r="H34" i="22"/>
  <c r="J34" i="22"/>
  <c r="L34" i="22"/>
  <c r="N34" i="22"/>
  <c r="P34" i="22"/>
  <c r="C35" i="22"/>
  <c r="E35" i="22"/>
  <c r="I35" i="22"/>
  <c r="M35" i="22"/>
  <c r="O35" i="22"/>
  <c r="D36" i="22"/>
  <c r="F36" i="22"/>
  <c r="H36" i="22"/>
  <c r="J36" i="22"/>
  <c r="L36" i="22"/>
  <c r="N36" i="22"/>
  <c r="P36" i="22"/>
  <c r="C37" i="22"/>
  <c r="E37" i="22"/>
  <c r="I37" i="22"/>
  <c r="M37" i="22"/>
  <c r="D38" i="22"/>
  <c r="F38" i="22"/>
  <c r="H38" i="22"/>
  <c r="J38" i="22"/>
  <c r="L38" i="22"/>
  <c r="N38" i="22"/>
  <c r="E39" i="22"/>
  <c r="M39" i="22"/>
  <c r="O39" i="22"/>
  <c r="D40" i="22"/>
  <c r="F40" i="22"/>
  <c r="H40" i="22"/>
  <c r="J40" i="22"/>
  <c r="L40" i="22"/>
  <c r="N40" i="22"/>
  <c r="E41" i="22"/>
  <c r="M41" i="22"/>
  <c r="D42" i="22"/>
  <c r="F42" i="22"/>
  <c r="H42" i="22"/>
  <c r="J42" i="22"/>
  <c r="L42" i="22"/>
  <c r="N42" i="22"/>
  <c r="P42" i="22"/>
  <c r="E43" i="22"/>
  <c r="I43" i="22"/>
  <c r="M43" i="22"/>
  <c r="D44" i="22"/>
  <c r="F44" i="22"/>
  <c r="H44" i="22"/>
  <c r="J44" i="22"/>
  <c r="L44" i="22"/>
  <c r="N44" i="22"/>
  <c r="P44" i="22"/>
  <c r="E45" i="22"/>
  <c r="I45" i="22"/>
  <c r="M45" i="22"/>
  <c r="D46" i="22"/>
  <c r="F46" i="22"/>
  <c r="H46" i="22"/>
  <c r="J46" i="22"/>
  <c r="L46" i="22"/>
  <c r="N46" i="22"/>
  <c r="P46" i="22"/>
  <c r="E47" i="22"/>
  <c r="I47" i="22"/>
  <c r="M47" i="22"/>
  <c r="D33" i="22"/>
  <c r="F33" i="22"/>
  <c r="H33" i="22"/>
  <c r="J33" i="22"/>
  <c r="N33" i="22"/>
  <c r="P33" i="22"/>
  <c r="I34" i="22"/>
  <c r="K34" i="22"/>
  <c r="M34" i="22"/>
  <c r="D35" i="22"/>
  <c r="F35" i="22"/>
  <c r="H35" i="22"/>
  <c r="J35" i="22"/>
  <c r="L35" i="22"/>
  <c r="N35" i="22"/>
  <c r="P35" i="22"/>
  <c r="E36" i="22"/>
  <c r="I36" i="22"/>
  <c r="M36" i="22"/>
  <c r="O36" i="22"/>
  <c r="D37" i="22"/>
  <c r="F37" i="22"/>
  <c r="H37" i="22"/>
  <c r="J37" i="22"/>
  <c r="L37" i="22"/>
  <c r="N37" i="22"/>
  <c r="E38" i="22"/>
  <c r="G38" i="22"/>
  <c r="M38" i="22"/>
  <c r="D39" i="22"/>
  <c r="F39" i="22"/>
  <c r="H39" i="22"/>
  <c r="J39" i="22"/>
  <c r="N39" i="22"/>
  <c r="P39" i="22"/>
  <c r="I40" i="22"/>
  <c r="M40" i="22"/>
  <c r="D41" i="22"/>
  <c r="F41" i="22"/>
  <c r="H41" i="22"/>
  <c r="J41" i="22"/>
  <c r="L41" i="22"/>
  <c r="N41" i="22"/>
  <c r="C42" i="22"/>
  <c r="E42" i="22"/>
  <c r="M42" i="22"/>
  <c r="D43" i="22"/>
  <c r="F43" i="22"/>
  <c r="H43" i="22"/>
  <c r="J43" i="22"/>
  <c r="L43" i="22"/>
  <c r="N43" i="22"/>
  <c r="P43" i="22"/>
  <c r="E44" i="22"/>
  <c r="G44" i="22"/>
  <c r="I44" i="22"/>
  <c r="M44" i="22"/>
  <c r="O44" i="22"/>
  <c r="B45" i="22"/>
  <c r="D45" i="22"/>
  <c r="F45" i="22"/>
  <c r="H45" i="22"/>
  <c r="J45" i="22"/>
  <c r="N45" i="22"/>
  <c r="P45" i="22"/>
  <c r="C33" i="23"/>
  <c r="C48" i="23" s="1"/>
  <c r="E33" i="23"/>
  <c r="G33" i="23"/>
  <c r="M33" i="23"/>
  <c r="D34" i="23"/>
  <c r="F34" i="23"/>
  <c r="J34" i="23"/>
  <c r="L34" i="23"/>
  <c r="N34" i="23"/>
  <c r="P34" i="23"/>
  <c r="C35" i="23"/>
  <c r="E35" i="23"/>
  <c r="G35" i="23"/>
  <c r="M35" i="23"/>
  <c r="O35" i="23"/>
  <c r="F36" i="23"/>
  <c r="J36" i="23"/>
  <c r="P36" i="23"/>
  <c r="C37" i="23"/>
  <c r="G37" i="23"/>
  <c r="I37" i="23"/>
  <c r="K37" i="23"/>
  <c r="M37" i="23"/>
  <c r="O37" i="23"/>
  <c r="B38" i="23"/>
  <c r="F38" i="23"/>
  <c r="J38" i="23"/>
  <c r="P38" i="23"/>
  <c r="C39" i="23"/>
  <c r="G39" i="23"/>
  <c r="I39" i="23"/>
  <c r="M39" i="23"/>
  <c r="B40" i="23"/>
  <c r="D40" i="23"/>
  <c r="F40" i="23"/>
  <c r="J40" i="23"/>
  <c r="L40" i="23"/>
  <c r="P40" i="23"/>
  <c r="C41" i="23"/>
  <c r="G41" i="23"/>
  <c r="I41" i="23"/>
  <c r="K41" i="23"/>
  <c r="M41" i="23"/>
  <c r="F42" i="23"/>
  <c r="J42" i="23"/>
  <c r="L42" i="23"/>
  <c r="P42" i="23"/>
  <c r="C43" i="23"/>
  <c r="G43" i="23"/>
  <c r="M43" i="23"/>
  <c r="O43" i="23"/>
  <c r="F44" i="23"/>
  <c r="J44" i="23"/>
  <c r="N44" i="23"/>
  <c r="P44" i="23"/>
  <c r="C45" i="23"/>
  <c r="G45" i="23"/>
  <c r="I45" i="23"/>
  <c r="M45" i="23"/>
  <c r="O45" i="23"/>
  <c r="B46" i="23"/>
  <c r="F46" i="23"/>
  <c r="J46" i="23"/>
  <c r="P46" i="23"/>
  <c r="C47" i="23"/>
  <c r="G47" i="23"/>
  <c r="I47" i="23"/>
  <c r="K47" i="23"/>
  <c r="M47" i="23"/>
  <c r="B33" i="23"/>
  <c r="B48" i="23" s="1"/>
  <c r="F33" i="23"/>
  <c r="J33" i="23"/>
  <c r="P33" i="23"/>
  <c r="C34" i="23"/>
  <c r="G34" i="23"/>
  <c r="M34" i="23"/>
  <c r="B35" i="23"/>
  <c r="F35" i="23"/>
  <c r="J35" i="23"/>
  <c r="L35" i="23"/>
  <c r="N35" i="23"/>
  <c r="P35" i="23"/>
  <c r="C36" i="23"/>
  <c r="E36" i="23"/>
  <c r="G36" i="23"/>
  <c r="M36" i="23"/>
  <c r="B37" i="23"/>
  <c r="F37" i="23"/>
  <c r="J37" i="23"/>
  <c r="L37" i="23"/>
  <c r="P37" i="23"/>
  <c r="C38" i="23"/>
  <c r="G38" i="23"/>
  <c r="I38" i="23"/>
  <c r="K38" i="23"/>
  <c r="M38" i="23"/>
  <c r="B39" i="23"/>
  <c r="F39" i="23"/>
  <c r="J39" i="23"/>
  <c r="P39" i="23"/>
  <c r="C40" i="23"/>
  <c r="E40" i="23"/>
  <c r="G40" i="23"/>
  <c r="M40" i="23"/>
  <c r="O40" i="23"/>
  <c r="B41" i="23"/>
  <c r="F41" i="23"/>
  <c r="J41" i="23"/>
  <c r="N41" i="23"/>
  <c r="P41" i="23"/>
  <c r="C42" i="23"/>
  <c r="E42" i="23"/>
  <c r="G42" i="23"/>
  <c r="M42" i="23"/>
  <c r="B43" i="23"/>
  <c r="F43" i="23"/>
  <c r="J43" i="23"/>
  <c r="L43" i="23"/>
  <c r="P43" i="23"/>
  <c r="C44" i="23"/>
  <c r="E44" i="23"/>
  <c r="G44" i="23"/>
  <c r="M44" i="23"/>
  <c r="F45" i="23"/>
  <c r="J45" i="23"/>
  <c r="L45" i="23"/>
  <c r="P45" i="23"/>
  <c r="E33" i="24"/>
  <c r="K33" i="24"/>
  <c r="K34" i="24"/>
  <c r="M34" i="24"/>
  <c r="K35" i="24"/>
  <c r="E36" i="24"/>
  <c r="K36" i="24"/>
  <c r="K37" i="24"/>
  <c r="E38" i="24"/>
  <c r="K38" i="24"/>
  <c r="E39" i="24"/>
  <c r="K39" i="24"/>
  <c r="K40" i="24"/>
  <c r="M40" i="24"/>
  <c r="E41" i="24"/>
  <c r="K41" i="24"/>
  <c r="K42" i="24"/>
  <c r="M42" i="24"/>
  <c r="K43" i="24"/>
  <c r="E44" i="24"/>
  <c r="K44" i="24"/>
  <c r="E45" i="24"/>
  <c r="I45" i="24"/>
  <c r="K45" i="24"/>
  <c r="Q45" i="24"/>
  <c r="E46" i="24"/>
  <c r="K46" i="24"/>
  <c r="M46" i="24"/>
  <c r="Q46" i="24"/>
  <c r="F33" i="24"/>
  <c r="H33" i="24"/>
  <c r="L33" i="24"/>
  <c r="N33" i="24"/>
  <c r="D34" i="24"/>
  <c r="F34" i="24"/>
  <c r="H34" i="24"/>
  <c r="L34" i="24"/>
  <c r="N34" i="24"/>
  <c r="F35" i="24"/>
  <c r="H35" i="24"/>
  <c r="J35" i="24"/>
  <c r="L35" i="24"/>
  <c r="N35" i="24"/>
  <c r="D36" i="24"/>
  <c r="F36" i="24"/>
  <c r="H36" i="24"/>
  <c r="L36" i="24"/>
  <c r="N36" i="24"/>
  <c r="F37" i="24"/>
  <c r="H37" i="24"/>
  <c r="L37" i="24"/>
  <c r="N37" i="24"/>
  <c r="F38" i="24"/>
  <c r="H38" i="24"/>
  <c r="J38" i="24"/>
  <c r="L38" i="24"/>
  <c r="N38" i="24"/>
  <c r="B39" i="24"/>
  <c r="D39" i="24"/>
  <c r="F39" i="24"/>
  <c r="H39" i="24"/>
  <c r="L39" i="24"/>
  <c r="N39" i="24"/>
  <c r="D40" i="24"/>
  <c r="F40" i="24"/>
  <c r="H40" i="24"/>
  <c r="L40" i="24"/>
  <c r="N40" i="24"/>
  <c r="D41" i="24"/>
  <c r="F41" i="24"/>
  <c r="H41" i="24"/>
  <c r="L41" i="24"/>
  <c r="N41" i="24"/>
  <c r="D42" i="24"/>
  <c r="F42" i="24"/>
  <c r="H42" i="24"/>
  <c r="L42" i="24"/>
  <c r="N42" i="24"/>
  <c r="D43" i="24"/>
  <c r="F43" i="24"/>
  <c r="H43" i="24"/>
  <c r="L43" i="24"/>
  <c r="N43" i="24"/>
  <c r="D44" i="24"/>
  <c r="F44" i="24"/>
  <c r="H44" i="24"/>
  <c r="L44" i="24"/>
  <c r="N44" i="24"/>
  <c r="D45" i="24"/>
  <c r="F45" i="24"/>
  <c r="H45" i="24"/>
  <c r="L45" i="24"/>
  <c r="N45" i="24"/>
  <c r="D46" i="24"/>
  <c r="F46" i="24"/>
  <c r="H46" i="24"/>
  <c r="L46" i="24"/>
  <c r="N46" i="24"/>
  <c r="C33" i="19"/>
  <c r="H34" i="19"/>
  <c r="P34" i="19"/>
  <c r="K35" i="19"/>
  <c r="H36" i="19"/>
  <c r="P36" i="19"/>
  <c r="K37" i="19"/>
  <c r="H38" i="19"/>
  <c r="P38" i="19"/>
  <c r="E39" i="19"/>
  <c r="H40" i="19"/>
  <c r="L40" i="19"/>
  <c r="P40" i="19"/>
  <c r="K41" i="19"/>
  <c r="H42" i="19"/>
  <c r="P42" i="19"/>
  <c r="K43" i="19"/>
  <c r="D44" i="19"/>
  <c r="H44" i="19"/>
  <c r="P44" i="19"/>
  <c r="H46" i="19"/>
  <c r="L46" i="19"/>
  <c r="P46" i="19"/>
  <c r="M47" i="19"/>
  <c r="H48" i="19"/>
  <c r="P48" i="19"/>
  <c r="K49" i="19"/>
  <c r="H50" i="19"/>
  <c r="L50" i="19"/>
  <c r="P50" i="19"/>
  <c r="H33" i="19"/>
  <c r="P33" i="19"/>
  <c r="C34" i="19"/>
  <c r="M34" i="19"/>
  <c r="H35" i="19"/>
  <c r="P35" i="19"/>
  <c r="H37" i="19"/>
  <c r="P37" i="19"/>
  <c r="H39" i="19"/>
  <c r="P39" i="19"/>
  <c r="E40" i="19"/>
  <c r="H41" i="19"/>
  <c r="L41" i="19"/>
  <c r="P41" i="19"/>
  <c r="C42" i="19"/>
  <c r="K42" i="19"/>
  <c r="H43" i="19"/>
  <c r="P43" i="19"/>
  <c r="H45" i="19"/>
  <c r="P45" i="19"/>
  <c r="K46" i="19"/>
  <c r="H47" i="19"/>
  <c r="H54" i="19" s="1"/>
  <c r="P47" i="19"/>
  <c r="H49" i="19"/>
  <c r="P49" i="19"/>
  <c r="I33" i="20"/>
  <c r="D34" i="20"/>
  <c r="L34" i="20"/>
  <c r="C35" i="20"/>
  <c r="I35" i="20"/>
  <c r="D36" i="20"/>
  <c r="F36" i="20"/>
  <c r="J36" i="20"/>
  <c r="L36" i="20"/>
  <c r="P36" i="20"/>
  <c r="C37" i="20"/>
  <c r="M37" i="20"/>
  <c r="D38" i="20"/>
  <c r="L38" i="20"/>
  <c r="P38" i="20"/>
  <c r="D40" i="20"/>
  <c r="L40" i="20"/>
  <c r="P40" i="20"/>
  <c r="I41" i="20"/>
  <c r="D42" i="20"/>
  <c r="J42" i="20"/>
  <c r="L42" i="20"/>
  <c r="C43" i="20"/>
  <c r="I43" i="20"/>
  <c r="B44" i="20"/>
  <c r="D44" i="20"/>
  <c r="L44" i="20"/>
  <c r="C45" i="20"/>
  <c r="E45" i="20"/>
  <c r="I45" i="20"/>
  <c r="D46" i="20"/>
  <c r="L46" i="20"/>
  <c r="N46" i="20"/>
  <c r="P46" i="20"/>
  <c r="C47" i="20"/>
  <c r="M47" i="20"/>
  <c r="D48" i="20"/>
  <c r="L48" i="20"/>
  <c r="P48" i="20"/>
  <c r="I49" i="20"/>
  <c r="D50" i="20"/>
  <c r="L50" i="20"/>
  <c r="C51" i="20"/>
  <c r="I51" i="20"/>
  <c r="D33" i="20"/>
  <c r="L33" i="20"/>
  <c r="C34" i="20"/>
  <c r="I34" i="20"/>
  <c r="M34" i="20"/>
  <c r="D35" i="20"/>
  <c r="L35" i="20"/>
  <c r="N35" i="20"/>
  <c r="P35" i="20"/>
  <c r="C36" i="20"/>
  <c r="D37" i="20"/>
  <c r="H37" i="20"/>
  <c r="L37" i="20"/>
  <c r="P37" i="20"/>
  <c r="C38" i="20"/>
  <c r="E38" i="20"/>
  <c r="I38" i="20"/>
  <c r="K38" i="20"/>
  <c r="M38" i="20"/>
  <c r="O38" i="20"/>
  <c r="D39" i="20"/>
  <c r="L39" i="20"/>
  <c r="P39" i="20"/>
  <c r="C40" i="20"/>
  <c r="I40" i="20"/>
  <c r="D41" i="20"/>
  <c r="J41" i="20"/>
  <c r="L41" i="20"/>
  <c r="P41" i="20"/>
  <c r="C42" i="20"/>
  <c r="I42" i="20"/>
  <c r="D43" i="20"/>
  <c r="L43" i="20"/>
  <c r="N43" i="20"/>
  <c r="C44" i="20"/>
  <c r="I44" i="20"/>
  <c r="D45" i="20"/>
  <c r="L45" i="20"/>
  <c r="C46" i="20"/>
  <c r="E46" i="20"/>
  <c r="I46" i="20"/>
  <c r="M46" i="20"/>
  <c r="D47" i="20"/>
  <c r="L47" i="20"/>
  <c r="C48" i="20"/>
  <c r="I48" i="20"/>
  <c r="O48" i="20"/>
  <c r="D49" i="20"/>
  <c r="L49" i="20"/>
  <c r="N49" i="20"/>
  <c r="P49" i="20"/>
  <c r="C33" i="21"/>
  <c r="I33" i="21"/>
  <c r="Q33" i="21"/>
  <c r="C34" i="21"/>
  <c r="Q34" i="21"/>
  <c r="C35" i="21"/>
  <c r="I35" i="21"/>
  <c r="Q35" i="21"/>
  <c r="C36" i="21"/>
  <c r="Q36" i="21"/>
  <c r="C37" i="21"/>
  <c r="I37" i="21"/>
  <c r="Q37" i="21"/>
  <c r="C38" i="21"/>
  <c r="Q38" i="21"/>
  <c r="C39" i="21"/>
  <c r="I39" i="21"/>
  <c r="Q39" i="21"/>
  <c r="C40" i="21"/>
  <c r="Q40" i="21"/>
  <c r="C41" i="21"/>
  <c r="I41" i="21"/>
  <c r="Q41" i="21"/>
  <c r="C42" i="21"/>
  <c r="Q42" i="21"/>
  <c r="C43" i="21"/>
  <c r="I43" i="21"/>
  <c r="Q43" i="21"/>
  <c r="C44" i="21"/>
  <c r="Q44" i="21"/>
  <c r="C45" i="21"/>
  <c r="I45" i="21"/>
  <c r="Q45" i="21"/>
  <c r="C46" i="21"/>
  <c r="Q46" i="21"/>
  <c r="C47" i="21"/>
  <c r="I47" i="21"/>
  <c r="Q47" i="21"/>
  <c r="C48" i="21"/>
  <c r="Q48" i="21"/>
  <c r="C49" i="21"/>
  <c r="I49" i="21"/>
  <c r="Q49" i="21"/>
  <c r="C50" i="21"/>
  <c r="C54" i="21" s="1"/>
  <c r="Q50" i="21"/>
  <c r="D33" i="21"/>
  <c r="F33" i="21"/>
  <c r="P33" i="21"/>
  <c r="D34" i="21"/>
  <c r="F34" i="21"/>
  <c r="H34" i="21"/>
  <c r="L34" i="21"/>
  <c r="N34" i="21"/>
  <c r="P34" i="21"/>
  <c r="D35" i="21"/>
  <c r="H35" i="21"/>
  <c r="L35" i="21"/>
  <c r="P35" i="21"/>
  <c r="D36" i="21"/>
  <c r="F36" i="21"/>
  <c r="H36" i="21"/>
  <c r="L36" i="21"/>
  <c r="N36" i="21"/>
  <c r="P36" i="21"/>
  <c r="D37" i="21"/>
  <c r="H37" i="21"/>
  <c r="J37" i="21"/>
  <c r="L37" i="21"/>
  <c r="P37" i="21"/>
  <c r="D38" i="21"/>
  <c r="F38" i="21"/>
  <c r="H38" i="21"/>
  <c r="L38" i="21"/>
  <c r="N38" i="21"/>
  <c r="P38" i="21"/>
  <c r="D39" i="21"/>
  <c r="F39" i="21"/>
  <c r="H39" i="21"/>
  <c r="L39" i="21"/>
  <c r="P39" i="21"/>
  <c r="D40" i="21"/>
  <c r="H40" i="21"/>
  <c r="J40" i="21"/>
  <c r="L40" i="21"/>
  <c r="P40" i="21"/>
  <c r="D41" i="21"/>
  <c r="H41" i="21"/>
  <c r="L41" i="21"/>
  <c r="P41" i="21"/>
  <c r="D42" i="21"/>
  <c r="H42" i="21"/>
  <c r="J42" i="21"/>
  <c r="L42" i="21"/>
  <c r="P42" i="21"/>
  <c r="D43" i="21"/>
  <c r="F43" i="21"/>
  <c r="H43" i="21"/>
  <c r="L43" i="21"/>
  <c r="N43" i="21"/>
  <c r="P43" i="21"/>
  <c r="D44" i="21"/>
  <c r="H44" i="21"/>
  <c r="J44" i="21"/>
  <c r="L44" i="21"/>
  <c r="P44" i="21"/>
  <c r="D45" i="21"/>
  <c r="H45" i="21"/>
  <c r="L45" i="21"/>
  <c r="P45" i="21"/>
  <c r="D46" i="21"/>
  <c r="H46" i="21"/>
  <c r="J46" i="21"/>
  <c r="L46" i="21"/>
  <c r="P46" i="21"/>
  <c r="D47" i="21"/>
  <c r="H47" i="21"/>
  <c r="L47" i="21"/>
  <c r="P47" i="21"/>
  <c r="D48" i="21"/>
  <c r="F48" i="21"/>
  <c r="H48" i="21"/>
  <c r="P48" i="21"/>
  <c r="B49" i="21"/>
  <c r="D49" i="21"/>
  <c r="H49" i="21"/>
  <c r="J49" i="21"/>
  <c r="L49" i="21"/>
  <c r="D50" i="21"/>
  <c r="F50" i="21"/>
  <c r="J50" i="21"/>
  <c r="L50" i="21"/>
  <c r="P50" i="21"/>
  <c r="N44" i="17"/>
  <c r="N36" i="17"/>
  <c r="N45" i="17"/>
  <c r="G22" i="17"/>
  <c r="G35" i="17" s="1"/>
  <c r="N33" i="17"/>
  <c r="C22" i="18"/>
  <c r="C46" i="18" s="1"/>
  <c r="G22" i="18"/>
  <c r="G47" i="18" s="1"/>
  <c r="K22" i="18"/>
  <c r="O22" i="18"/>
  <c r="D22" i="18"/>
  <c r="D37" i="18" s="1"/>
  <c r="F22" i="18"/>
  <c r="L22" i="18"/>
  <c r="B38" i="13"/>
  <c r="F38" i="13"/>
  <c r="H38" i="13"/>
  <c r="L38" i="13"/>
  <c r="N38" i="13"/>
  <c r="C39" i="13"/>
  <c r="I39" i="13"/>
  <c r="O39" i="13"/>
  <c r="D40" i="13"/>
  <c r="H40" i="13"/>
  <c r="L40" i="13"/>
  <c r="N40" i="13"/>
  <c r="C41" i="13"/>
  <c r="E41" i="13"/>
  <c r="K41" i="13"/>
  <c r="M41" i="13"/>
  <c r="F42" i="13"/>
  <c r="H42" i="13"/>
  <c r="L42" i="13"/>
  <c r="D44" i="13"/>
  <c r="H44" i="13"/>
  <c r="L44" i="13"/>
  <c r="N44" i="13"/>
  <c r="G45" i="13"/>
  <c r="B46" i="13"/>
  <c r="F46" i="13"/>
  <c r="H46" i="13"/>
  <c r="J46" i="13"/>
  <c r="L46" i="13"/>
  <c r="K47" i="13"/>
  <c r="O47" i="13"/>
  <c r="B48" i="13"/>
  <c r="F48" i="13"/>
  <c r="H48" i="13"/>
  <c r="H64" i="13" s="1"/>
  <c r="L48" i="13"/>
  <c r="N48" i="13"/>
  <c r="K49" i="13"/>
  <c r="B50" i="13"/>
  <c r="F50" i="13"/>
  <c r="H50" i="13"/>
  <c r="L50" i="13"/>
  <c r="N50" i="13"/>
  <c r="C51" i="13"/>
  <c r="O51" i="13"/>
  <c r="D52" i="13"/>
  <c r="H52" i="13"/>
  <c r="L52" i="13"/>
  <c r="P52" i="13"/>
  <c r="G53" i="13"/>
  <c r="O53" i="13"/>
  <c r="F54" i="13"/>
  <c r="H54" i="13"/>
  <c r="J54" i="13"/>
  <c r="L54" i="13"/>
  <c r="O55" i="13"/>
  <c r="D56" i="13"/>
  <c r="H56" i="13"/>
  <c r="L56" i="13"/>
  <c r="N56" i="13"/>
  <c r="O57" i="13"/>
  <c r="D58" i="13"/>
  <c r="H58" i="13"/>
  <c r="L58" i="13"/>
  <c r="G59" i="13"/>
  <c r="O59" i="13"/>
  <c r="B60" i="13"/>
  <c r="F60" i="13"/>
  <c r="H60" i="13"/>
  <c r="L60" i="13"/>
  <c r="C61" i="13"/>
  <c r="K61" i="13"/>
  <c r="O63" i="13"/>
  <c r="C38" i="13"/>
  <c r="K38" i="13"/>
  <c r="O38" i="13"/>
  <c r="B39" i="13"/>
  <c r="F39" i="13"/>
  <c r="H39" i="13"/>
  <c r="L39" i="13"/>
  <c r="N39" i="13"/>
  <c r="O40" i="13"/>
  <c r="H41" i="13"/>
  <c r="L41" i="13"/>
  <c r="P41" i="13"/>
  <c r="F43" i="13"/>
  <c r="H43" i="13"/>
  <c r="L43" i="13"/>
  <c r="C44" i="13"/>
  <c r="I44" i="13"/>
  <c r="O44" i="13"/>
  <c r="B45" i="13"/>
  <c r="F45" i="13"/>
  <c r="H45" i="13"/>
  <c r="L45" i="13"/>
  <c r="I46" i="13"/>
  <c r="O46" i="13"/>
  <c r="B47" i="13"/>
  <c r="D47" i="13"/>
  <c r="F47" i="13"/>
  <c r="H47" i="13"/>
  <c r="J47" i="13"/>
  <c r="L47" i="13"/>
  <c r="G48" i="13"/>
  <c r="O48" i="13"/>
  <c r="B49" i="13"/>
  <c r="D49" i="13"/>
  <c r="F49" i="13"/>
  <c r="H49" i="13"/>
  <c r="L49" i="13"/>
  <c r="C50" i="13"/>
  <c r="I50" i="13"/>
  <c r="O50" i="13"/>
  <c r="D51" i="13"/>
  <c r="F51" i="13"/>
  <c r="H51" i="13"/>
  <c r="J51" i="13"/>
  <c r="L51" i="13"/>
  <c r="E52" i="13"/>
  <c r="G52" i="13"/>
  <c r="M52" i="13"/>
  <c r="D53" i="13"/>
  <c r="F53" i="13"/>
  <c r="H53" i="13"/>
  <c r="J53" i="13"/>
  <c r="L53" i="13"/>
  <c r="C54" i="13"/>
  <c r="G54" i="13"/>
  <c r="I54" i="13"/>
  <c r="O54" i="13"/>
  <c r="B55" i="13"/>
  <c r="F55" i="13"/>
  <c r="H55" i="13"/>
  <c r="L55" i="13"/>
  <c r="N55" i="13"/>
  <c r="O56" i="13"/>
  <c r="D57" i="13"/>
  <c r="F57" i="13"/>
  <c r="H57" i="13"/>
  <c r="L57" i="13"/>
  <c r="N57" i="13"/>
  <c r="K58" i="13"/>
  <c r="O58" i="13"/>
  <c r="F59" i="13"/>
  <c r="H59" i="13"/>
  <c r="L59" i="13"/>
  <c r="O60" i="13"/>
  <c r="N61" i="13"/>
  <c r="P61" i="13"/>
  <c r="D38" i="14"/>
  <c r="J38" i="14"/>
  <c r="L38" i="14"/>
  <c r="C39" i="14"/>
  <c r="I39" i="14"/>
  <c r="K39" i="14"/>
  <c r="M39" i="14"/>
  <c r="O39" i="14"/>
  <c r="D40" i="14"/>
  <c r="F40" i="14"/>
  <c r="H40" i="14"/>
  <c r="L40" i="14"/>
  <c r="N40" i="14"/>
  <c r="P40" i="14"/>
  <c r="C41" i="14"/>
  <c r="G41" i="14"/>
  <c r="I41" i="14"/>
  <c r="M41" i="14"/>
  <c r="O41" i="14"/>
  <c r="D42" i="14"/>
  <c r="F42" i="14"/>
  <c r="H42" i="14"/>
  <c r="L42" i="14"/>
  <c r="P42" i="14"/>
  <c r="C43" i="14"/>
  <c r="G43" i="14"/>
  <c r="I43" i="14"/>
  <c r="K43" i="14"/>
  <c r="M43" i="14"/>
  <c r="O43" i="14"/>
  <c r="J44" i="14"/>
  <c r="L44" i="14"/>
  <c r="C45" i="14"/>
  <c r="I45" i="14"/>
  <c r="K45" i="14"/>
  <c r="M45" i="14"/>
  <c r="D46" i="14"/>
  <c r="J46" i="14"/>
  <c r="L46" i="14"/>
  <c r="N46" i="14"/>
  <c r="C47" i="14"/>
  <c r="I47" i="14"/>
  <c r="M47" i="14"/>
  <c r="O47" i="14"/>
  <c r="F48" i="14"/>
  <c r="H48" i="14"/>
  <c r="J48" i="14"/>
  <c r="L48" i="14"/>
  <c r="P48" i="14"/>
  <c r="C49" i="14"/>
  <c r="I49" i="14"/>
  <c r="M49" i="14"/>
  <c r="O49" i="14"/>
  <c r="F50" i="14"/>
  <c r="H50" i="14"/>
  <c r="L50" i="14"/>
  <c r="N50" i="14"/>
  <c r="P50" i="14"/>
  <c r="C51" i="14"/>
  <c r="E51" i="14"/>
  <c r="G51" i="14"/>
  <c r="I51" i="14"/>
  <c r="K51" i="14"/>
  <c r="M51" i="14"/>
  <c r="O51" i="14"/>
  <c r="D52" i="14"/>
  <c r="L52" i="14"/>
  <c r="C53" i="14"/>
  <c r="E53" i="14"/>
  <c r="I53" i="14"/>
  <c r="K53" i="14"/>
  <c r="M53" i="14"/>
  <c r="D54" i="14"/>
  <c r="L54" i="14"/>
  <c r="C55" i="14"/>
  <c r="E55" i="14"/>
  <c r="I55" i="14"/>
  <c r="M55" i="14"/>
  <c r="O55" i="14"/>
  <c r="D56" i="14"/>
  <c r="H56" i="14"/>
  <c r="J56" i="14"/>
  <c r="L56" i="14"/>
  <c r="P56" i="14"/>
  <c r="C57" i="14"/>
  <c r="G57" i="14"/>
  <c r="I57" i="14"/>
  <c r="K57" i="14"/>
  <c r="M57" i="14"/>
  <c r="O57" i="14"/>
  <c r="D58" i="14"/>
  <c r="F58" i="14"/>
  <c r="H58" i="14"/>
  <c r="L58" i="14"/>
  <c r="P58" i="14"/>
  <c r="C59" i="14"/>
  <c r="I59" i="14"/>
  <c r="K59" i="14"/>
  <c r="M59" i="14"/>
  <c r="D60" i="14"/>
  <c r="J60" i="14"/>
  <c r="L60" i="14"/>
  <c r="C61" i="14"/>
  <c r="G61" i="14"/>
  <c r="I61" i="14"/>
  <c r="M61" i="14"/>
  <c r="O61" i="14"/>
  <c r="P62" i="14"/>
  <c r="C38" i="14"/>
  <c r="G38" i="14"/>
  <c r="I38" i="14"/>
  <c r="M38" i="14"/>
  <c r="O38" i="14"/>
  <c r="B39" i="14"/>
  <c r="H39" i="14"/>
  <c r="L39" i="14"/>
  <c r="P39" i="14"/>
  <c r="C40" i="14"/>
  <c r="E40" i="14"/>
  <c r="I40" i="14"/>
  <c r="K40" i="14"/>
  <c r="M40" i="14"/>
  <c r="O40" i="14"/>
  <c r="F41" i="14"/>
  <c r="L41" i="14"/>
  <c r="C42" i="14"/>
  <c r="G42" i="14"/>
  <c r="I42" i="14"/>
  <c r="K42" i="14"/>
  <c r="M42" i="14"/>
  <c r="O42" i="14"/>
  <c r="D43" i="14"/>
  <c r="F43" i="14"/>
  <c r="J43" i="14"/>
  <c r="L43" i="14"/>
  <c r="C44" i="14"/>
  <c r="G44" i="14"/>
  <c r="I44" i="14"/>
  <c r="K44" i="14"/>
  <c r="M44" i="14"/>
  <c r="O44" i="14"/>
  <c r="F45" i="14"/>
  <c r="H45" i="14"/>
  <c r="L45" i="14"/>
  <c r="N45" i="14"/>
  <c r="P45" i="14"/>
  <c r="C46" i="14"/>
  <c r="I46" i="14"/>
  <c r="K46" i="14"/>
  <c r="M46" i="14"/>
  <c r="D47" i="14"/>
  <c r="F47" i="14"/>
  <c r="H47" i="14"/>
  <c r="J47" i="14"/>
  <c r="L47" i="14"/>
  <c r="P47" i="14"/>
  <c r="C48" i="14"/>
  <c r="I48" i="14"/>
  <c r="K48" i="14"/>
  <c r="M48" i="14"/>
  <c r="O48" i="14"/>
  <c r="F49" i="14"/>
  <c r="L49" i="14"/>
  <c r="C50" i="14"/>
  <c r="E50" i="14"/>
  <c r="G50" i="14"/>
  <c r="I50" i="14"/>
  <c r="M50" i="14"/>
  <c r="O50" i="14"/>
  <c r="D51" i="14"/>
  <c r="J51" i="14"/>
  <c r="L51" i="14"/>
  <c r="C52" i="14"/>
  <c r="I52" i="14"/>
  <c r="K52" i="14"/>
  <c r="M52" i="14"/>
  <c r="D53" i="14"/>
  <c r="H53" i="14"/>
  <c r="L53" i="14"/>
  <c r="N53" i="14"/>
  <c r="P53" i="14"/>
  <c r="C54" i="14"/>
  <c r="G54" i="14"/>
  <c r="I54" i="14"/>
  <c r="K54" i="14"/>
  <c r="M54" i="14"/>
  <c r="O54" i="14"/>
  <c r="D55" i="14"/>
  <c r="H55" i="14"/>
  <c r="J55" i="14"/>
  <c r="L55" i="14"/>
  <c r="P55" i="14"/>
  <c r="C56" i="14"/>
  <c r="G56" i="14"/>
  <c r="I56" i="14"/>
  <c r="M56" i="14"/>
  <c r="O56" i="14"/>
  <c r="D57" i="14"/>
  <c r="L57" i="14"/>
  <c r="C58" i="14"/>
  <c r="I58" i="14"/>
  <c r="K58" i="14"/>
  <c r="M58" i="14"/>
  <c r="D59" i="14"/>
  <c r="F59" i="14"/>
  <c r="L59" i="14"/>
  <c r="O60" i="14"/>
  <c r="N61" i="14"/>
  <c r="P61" i="14"/>
  <c r="E40" i="15"/>
  <c r="K40" i="15"/>
  <c r="M40" i="15"/>
  <c r="Q40" i="15"/>
  <c r="E41" i="15"/>
  <c r="I41" i="15"/>
  <c r="K41" i="15"/>
  <c r="Q41" i="15"/>
  <c r="E42" i="15"/>
  <c r="I42" i="15"/>
  <c r="K42" i="15"/>
  <c r="M42" i="15"/>
  <c r="Q42" i="15"/>
  <c r="Q44" i="15"/>
  <c r="C45" i="15"/>
  <c r="E45" i="15"/>
  <c r="K45" i="15"/>
  <c r="M45" i="15"/>
  <c r="Q45" i="15"/>
  <c r="E46" i="15"/>
  <c r="K46" i="15"/>
  <c r="M46" i="15"/>
  <c r="Q46" i="15"/>
  <c r="E47" i="15"/>
  <c r="G47" i="15"/>
  <c r="K47" i="15"/>
  <c r="Q47" i="15"/>
  <c r="E48" i="15"/>
  <c r="K48" i="15"/>
  <c r="M48" i="15"/>
  <c r="Q48" i="15"/>
  <c r="C49" i="15"/>
  <c r="E49" i="15"/>
  <c r="K49" i="15"/>
  <c r="M49" i="15"/>
  <c r="Q49" i="15"/>
  <c r="E50" i="15"/>
  <c r="K50" i="15"/>
  <c r="Q50" i="15"/>
  <c r="E51" i="15"/>
  <c r="G51" i="15"/>
  <c r="K51" i="15"/>
  <c r="M51" i="15"/>
  <c r="Q51" i="15"/>
  <c r="E52" i="15"/>
  <c r="K52" i="15"/>
  <c r="M52" i="15"/>
  <c r="Q52" i="15"/>
  <c r="C53" i="15"/>
  <c r="E53" i="15"/>
  <c r="K53" i="15"/>
  <c r="M53" i="15"/>
  <c r="Q53" i="15"/>
  <c r="E54" i="15"/>
  <c r="K54" i="15"/>
  <c r="M54" i="15"/>
  <c r="Q54" i="15"/>
  <c r="E55" i="15"/>
  <c r="G55" i="15"/>
  <c r="K55" i="15"/>
  <c r="Q55" i="15"/>
  <c r="E56" i="15"/>
  <c r="K56" i="15"/>
  <c r="M56" i="15"/>
  <c r="O56" i="15"/>
  <c r="Q56" i="15"/>
  <c r="C57" i="15"/>
  <c r="E57" i="15"/>
  <c r="K57" i="15"/>
  <c r="M57" i="15"/>
  <c r="Q57" i="15"/>
  <c r="E58" i="15"/>
  <c r="K58" i="15"/>
  <c r="Q58" i="15"/>
  <c r="E59" i="15"/>
  <c r="G59" i="15"/>
  <c r="K59" i="15"/>
  <c r="M59" i="15"/>
  <c r="Q59" i="15"/>
  <c r="E60" i="15"/>
  <c r="K60" i="15"/>
  <c r="M60" i="15"/>
  <c r="Q60" i="15"/>
  <c r="C61" i="15"/>
  <c r="E61" i="15"/>
  <c r="K61" i="15"/>
  <c r="M61" i="15"/>
  <c r="Q61" i="15"/>
  <c r="E62" i="15"/>
  <c r="K62" i="15"/>
  <c r="M62" i="15"/>
  <c r="Q62" i="15"/>
  <c r="E63" i="15"/>
  <c r="G63" i="15"/>
  <c r="K63" i="15"/>
  <c r="Q63" i="15"/>
  <c r="E64" i="15"/>
  <c r="K64" i="15"/>
  <c r="M64" i="15"/>
  <c r="Q64" i="15"/>
  <c r="Q65" i="15"/>
  <c r="Q66" i="15"/>
  <c r="Q67" i="15"/>
  <c r="D40" i="15"/>
  <c r="L40" i="15"/>
  <c r="D41" i="15"/>
  <c r="J41" i="15"/>
  <c r="L41" i="15"/>
  <c r="D42" i="15"/>
  <c r="F42" i="15"/>
  <c r="J42" i="15"/>
  <c r="L42" i="15"/>
  <c r="D45" i="15"/>
  <c r="F45" i="15"/>
  <c r="J45" i="15"/>
  <c r="L45" i="15"/>
  <c r="N45" i="15"/>
  <c r="B46" i="15"/>
  <c r="D46" i="15"/>
  <c r="L46" i="15"/>
  <c r="B47" i="15"/>
  <c r="D47" i="15"/>
  <c r="J47" i="15"/>
  <c r="L47" i="15"/>
  <c r="N47" i="15"/>
  <c r="D48" i="15"/>
  <c r="F48" i="15"/>
  <c r="L48" i="15"/>
  <c r="D49" i="15"/>
  <c r="J49" i="15"/>
  <c r="L49" i="15"/>
  <c r="D50" i="15"/>
  <c r="F50" i="15"/>
  <c r="J50" i="15"/>
  <c r="L50" i="15"/>
  <c r="D51" i="15"/>
  <c r="F51" i="15"/>
  <c r="L51" i="15"/>
  <c r="D52" i="15"/>
  <c r="J52" i="15"/>
  <c r="L52" i="15"/>
  <c r="D53" i="15"/>
  <c r="F53" i="15"/>
  <c r="L53" i="15"/>
  <c r="B54" i="15"/>
  <c r="D54" i="15"/>
  <c r="F54" i="15"/>
  <c r="L54" i="15"/>
  <c r="B55" i="15"/>
  <c r="D55" i="15"/>
  <c r="J55" i="15"/>
  <c r="L55" i="15"/>
  <c r="N55" i="15"/>
  <c r="D56" i="15"/>
  <c r="F56" i="15"/>
  <c r="L56" i="15"/>
  <c r="D57" i="15"/>
  <c r="F57" i="15"/>
  <c r="L57" i="15"/>
  <c r="B58" i="15"/>
  <c r="D58" i="15"/>
  <c r="F58" i="15"/>
  <c r="L58" i="15"/>
  <c r="D59" i="15"/>
  <c r="F59" i="15"/>
  <c r="L59" i="15"/>
  <c r="D60" i="15"/>
  <c r="L60" i="15"/>
  <c r="B61" i="15"/>
  <c r="D61" i="15"/>
  <c r="L61" i="15"/>
  <c r="N61" i="15"/>
  <c r="D62" i="15"/>
  <c r="L62" i="15"/>
  <c r="B63" i="15"/>
  <c r="D63" i="15"/>
  <c r="L63" i="15"/>
  <c r="N63" i="15"/>
  <c r="D64" i="15"/>
  <c r="J64" i="15"/>
  <c r="L64" i="15"/>
  <c r="P65" i="15"/>
  <c r="H15" i="11"/>
  <c r="L15" i="11"/>
  <c r="Q47" i="5"/>
  <c r="Q45" i="5"/>
  <c r="Q43" i="5"/>
  <c r="Q41" i="5"/>
  <c r="Q39" i="5"/>
  <c r="Q36" i="5"/>
  <c r="Q34" i="5"/>
  <c r="Q32" i="5"/>
  <c r="R44" i="1"/>
  <c r="R34" i="5"/>
  <c r="R32" i="5"/>
  <c r="R51" i="5"/>
  <c r="O48" i="17"/>
  <c r="O33" i="17"/>
  <c r="F49" i="18"/>
  <c r="O50" i="18"/>
  <c r="O49" i="18"/>
  <c r="O48" i="18"/>
  <c r="O47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G42" i="18"/>
  <c r="O46" i="18"/>
  <c r="O33" i="18"/>
  <c r="E50" i="18"/>
  <c r="E49" i="18"/>
  <c r="E45" i="18"/>
  <c r="E41" i="18"/>
  <c r="E40" i="18"/>
  <c r="E37" i="18"/>
  <c r="AF43" i="9"/>
  <c r="L4" i="2"/>
  <c r="Z43" i="9" s="1"/>
  <c r="R45" i="9"/>
  <c r="K37" i="18"/>
  <c r="N33" i="4"/>
  <c r="K9" i="11"/>
  <c r="K15" i="11" s="1"/>
  <c r="M9" i="11"/>
  <c r="M15" i="11" s="1"/>
  <c r="O35" i="17"/>
  <c r="O42" i="17"/>
  <c r="O40" i="17"/>
  <c r="Z6" i="9"/>
  <c r="E24" i="5"/>
  <c r="E46" i="5" s="1"/>
  <c r="E51" i="21"/>
  <c r="E50" i="20"/>
  <c r="E35" i="20"/>
  <c r="E43" i="20"/>
  <c r="E51" i="20"/>
  <c r="E54" i="20" s="1"/>
  <c r="E33" i="20"/>
  <c r="E41" i="20"/>
  <c r="G51" i="19"/>
  <c r="G47" i="19"/>
  <c r="G36" i="19"/>
  <c r="H33" i="1"/>
  <c r="H65" i="15"/>
  <c r="H70" i="15"/>
  <c r="P70" i="15"/>
  <c r="P35" i="1"/>
  <c r="P72" i="15"/>
  <c r="H61" i="14"/>
  <c r="H65" i="14"/>
  <c r="P63" i="14"/>
  <c r="P65" i="14"/>
  <c r="E60" i="13"/>
  <c r="E65" i="13"/>
  <c r="O51" i="21"/>
  <c r="O34" i="20"/>
  <c r="I45" i="19"/>
  <c r="I33" i="19"/>
  <c r="I35" i="19"/>
  <c r="I65" i="14"/>
  <c r="S4" i="9"/>
  <c r="K51" i="21"/>
  <c r="C50" i="20"/>
  <c r="C33" i="20"/>
  <c r="C41" i="20"/>
  <c r="C49" i="20"/>
  <c r="C39" i="20"/>
  <c r="E33" i="19"/>
  <c r="E41" i="19"/>
  <c r="E49" i="19"/>
  <c r="E38" i="19"/>
  <c r="E50" i="19"/>
  <c r="E35" i="19"/>
  <c r="E36" i="19"/>
  <c r="E42" i="19"/>
  <c r="E37" i="19"/>
  <c r="E43" i="19"/>
  <c r="E44" i="19"/>
  <c r="M33" i="19"/>
  <c r="M41" i="19"/>
  <c r="M49" i="19"/>
  <c r="M38" i="19"/>
  <c r="M50" i="19"/>
  <c r="M37" i="19"/>
  <c r="M43" i="19"/>
  <c r="M44" i="19"/>
  <c r="M39" i="19"/>
  <c r="M45" i="19"/>
  <c r="M51" i="19"/>
  <c r="E44" i="20"/>
  <c r="E34" i="20"/>
  <c r="M49" i="20"/>
  <c r="E47" i="20"/>
  <c r="H69" i="15"/>
  <c r="P71" i="15"/>
  <c r="E46" i="18"/>
  <c r="E34" i="18"/>
  <c r="E38" i="18"/>
  <c r="E42" i="18"/>
  <c r="E47" i="18"/>
  <c r="P66" i="15"/>
  <c r="P64" i="15"/>
  <c r="H64" i="15"/>
  <c r="P63" i="15"/>
  <c r="H63" i="15"/>
  <c r="P62" i="15"/>
  <c r="H62" i="15"/>
  <c r="P61" i="15"/>
  <c r="H61" i="15"/>
  <c r="P60" i="15"/>
  <c r="H60" i="15"/>
  <c r="P59" i="15"/>
  <c r="H59" i="15"/>
  <c r="P58" i="15"/>
  <c r="H58" i="15"/>
  <c r="P57" i="15"/>
  <c r="H57" i="15"/>
  <c r="P56" i="15"/>
  <c r="H56" i="15"/>
  <c r="P55" i="15"/>
  <c r="H55" i="15"/>
  <c r="P54" i="15"/>
  <c r="H54" i="15"/>
  <c r="P53" i="15"/>
  <c r="H53" i="15"/>
  <c r="P52" i="15"/>
  <c r="H52" i="15"/>
  <c r="P51" i="15"/>
  <c r="H51" i="15"/>
  <c r="P50" i="15"/>
  <c r="H50" i="15"/>
  <c r="P49" i="15"/>
  <c r="H49" i="15"/>
  <c r="P48" i="15"/>
  <c r="H48" i="15"/>
  <c r="P47" i="15"/>
  <c r="H47" i="15"/>
  <c r="P46" i="15"/>
  <c r="H46" i="15"/>
  <c r="P45" i="15"/>
  <c r="H45" i="15"/>
  <c r="P42" i="15"/>
  <c r="H42" i="15"/>
  <c r="P41" i="15"/>
  <c r="H41" i="15"/>
  <c r="H40" i="15"/>
  <c r="P57" i="14"/>
  <c r="H57" i="14"/>
  <c r="P49" i="14"/>
  <c r="H49" i="14"/>
  <c r="P41" i="14"/>
  <c r="H41" i="14"/>
  <c r="P60" i="14"/>
  <c r="H60" i="14"/>
  <c r="P52" i="14"/>
  <c r="H52" i="14"/>
  <c r="P44" i="14"/>
  <c r="H44" i="14"/>
  <c r="M56" i="13"/>
  <c r="E56" i="13"/>
  <c r="M48" i="13"/>
  <c r="E48" i="13"/>
  <c r="M40" i="13"/>
  <c r="E40" i="13"/>
  <c r="M59" i="13"/>
  <c r="E59" i="13"/>
  <c r="M51" i="13"/>
  <c r="E51" i="13"/>
  <c r="M43" i="13"/>
  <c r="E43" i="13"/>
  <c r="K22" i="17"/>
  <c r="K49" i="17" s="1"/>
  <c r="O50" i="21"/>
  <c r="G50" i="21"/>
  <c r="O49" i="21"/>
  <c r="G49" i="21"/>
  <c r="O48" i="21"/>
  <c r="G48" i="21"/>
  <c r="O47" i="21"/>
  <c r="O54" i="21" s="1"/>
  <c r="G47" i="21"/>
  <c r="O46" i="21"/>
  <c r="G46" i="21"/>
  <c r="O45" i="21"/>
  <c r="G45" i="21"/>
  <c r="O44" i="21"/>
  <c r="G44" i="21"/>
  <c r="O43" i="21"/>
  <c r="G43" i="21"/>
  <c r="O42" i="21"/>
  <c r="G42" i="21"/>
  <c r="O41" i="21"/>
  <c r="G41" i="21"/>
  <c r="O40" i="21"/>
  <c r="G40" i="21"/>
  <c r="O39" i="21"/>
  <c r="G39" i="21"/>
  <c r="O38" i="21"/>
  <c r="G38" i="21"/>
  <c r="O37" i="21"/>
  <c r="G37" i="21"/>
  <c r="O36" i="21"/>
  <c r="G36" i="21"/>
  <c r="O35" i="21"/>
  <c r="G35" i="21"/>
  <c r="G53" i="21" s="1"/>
  <c r="O34" i="21"/>
  <c r="G34" i="21"/>
  <c r="O33" i="21"/>
  <c r="M48" i="20"/>
  <c r="E48" i="20"/>
  <c r="M40" i="20"/>
  <c r="E40" i="20"/>
  <c r="G49" i="20"/>
  <c r="M45" i="20"/>
  <c r="I36" i="19"/>
  <c r="O45" i="19"/>
  <c r="O39" i="19"/>
  <c r="H34" i="1"/>
  <c r="M24" i="5"/>
  <c r="M39" i="5" s="1"/>
  <c r="M51" i="21"/>
  <c r="M50" i="20"/>
  <c r="M35" i="20"/>
  <c r="M43" i="20"/>
  <c r="M51" i="20"/>
  <c r="M33" i="20"/>
  <c r="M41" i="20"/>
  <c r="O35" i="19"/>
  <c r="O43" i="19"/>
  <c r="O51" i="19"/>
  <c r="O40" i="19"/>
  <c r="O50" i="19"/>
  <c r="O49" i="19"/>
  <c r="O36" i="19"/>
  <c r="O42" i="19"/>
  <c r="O46" i="19"/>
  <c r="O37" i="19"/>
  <c r="O38" i="19"/>
  <c r="O44" i="19"/>
  <c r="P67" i="15"/>
  <c r="H72" i="15"/>
  <c r="M60" i="13"/>
  <c r="G51" i="21"/>
  <c r="G37" i="20"/>
  <c r="G45" i="20"/>
  <c r="G43" i="20"/>
  <c r="J65" i="15"/>
  <c r="J69" i="15"/>
  <c r="J71" i="15"/>
  <c r="J61" i="14"/>
  <c r="J67" i="14"/>
  <c r="J65" i="14"/>
  <c r="G60" i="13"/>
  <c r="G65" i="13"/>
  <c r="O62" i="13"/>
  <c r="O65" i="13"/>
  <c r="Z45" i="9"/>
  <c r="V45" i="9"/>
  <c r="AD44" i="9"/>
  <c r="X2" i="9"/>
  <c r="I50" i="20"/>
  <c r="I39" i="20"/>
  <c r="I47" i="20"/>
  <c r="I36" i="20"/>
  <c r="I37" i="20"/>
  <c r="C39" i="19"/>
  <c r="C47" i="19"/>
  <c r="C36" i="19"/>
  <c r="C44" i="19"/>
  <c r="C50" i="19"/>
  <c r="C54" i="19" s="1"/>
  <c r="C37" i="19"/>
  <c r="C43" i="19"/>
  <c r="C49" i="19"/>
  <c r="C45" i="19"/>
  <c r="C51" i="19"/>
  <c r="C38" i="19"/>
  <c r="C48" i="19"/>
  <c r="K39" i="19"/>
  <c r="K47" i="19"/>
  <c r="K36" i="19"/>
  <c r="K44" i="19"/>
  <c r="K50" i="19"/>
  <c r="K45" i="19"/>
  <c r="K51" i="19"/>
  <c r="K38" i="19"/>
  <c r="K33" i="19"/>
  <c r="K34" i="19"/>
  <c r="K40" i="19"/>
  <c r="K48" i="19"/>
  <c r="M44" i="20"/>
  <c r="M36" i="20"/>
  <c r="E39" i="20"/>
  <c r="G44" i="19"/>
  <c r="N14" i="4"/>
  <c r="J33" i="4"/>
  <c r="P69" i="15"/>
  <c r="H71" i="15"/>
  <c r="H36" i="1"/>
  <c r="E33" i="18"/>
  <c r="E35" i="18"/>
  <c r="E39" i="18"/>
  <c r="E43" i="18"/>
  <c r="E48" i="18"/>
  <c r="D48" i="18"/>
  <c r="P59" i="14"/>
  <c r="H59" i="14"/>
  <c r="P51" i="14"/>
  <c r="H51" i="14"/>
  <c r="P43" i="14"/>
  <c r="H43" i="14"/>
  <c r="P54" i="14"/>
  <c r="H54" i="14"/>
  <c r="P46" i="14"/>
  <c r="H46" i="14"/>
  <c r="P38" i="14"/>
  <c r="H38" i="14"/>
  <c r="M58" i="13"/>
  <c r="E58" i="13"/>
  <c r="M50" i="13"/>
  <c r="E50" i="13"/>
  <c r="M42" i="13"/>
  <c r="E42" i="13"/>
  <c r="M61" i="13"/>
  <c r="E61" i="13"/>
  <c r="M53" i="13"/>
  <c r="E53" i="13"/>
  <c r="M45" i="13"/>
  <c r="E45" i="13"/>
  <c r="M50" i="21"/>
  <c r="E50" i="21"/>
  <c r="M49" i="21"/>
  <c r="E49" i="21"/>
  <c r="M48" i="21"/>
  <c r="E48" i="21"/>
  <c r="M47" i="21"/>
  <c r="E47" i="21"/>
  <c r="M46" i="21"/>
  <c r="E46" i="21"/>
  <c r="M45" i="21"/>
  <c r="E45" i="21"/>
  <c r="M44" i="21"/>
  <c r="E44" i="21"/>
  <c r="M43" i="21"/>
  <c r="E43" i="21"/>
  <c r="M42" i="21"/>
  <c r="E42" i="21"/>
  <c r="M41" i="21"/>
  <c r="E41" i="21"/>
  <c r="M40" i="21"/>
  <c r="E40" i="21"/>
  <c r="M39" i="21"/>
  <c r="E39" i="21"/>
  <c r="M38" i="21"/>
  <c r="E38" i="21"/>
  <c r="M37" i="21"/>
  <c r="E37" i="21"/>
  <c r="M36" i="21"/>
  <c r="E36" i="21"/>
  <c r="M35" i="21"/>
  <c r="E35" i="21"/>
  <c r="M34" i="21"/>
  <c r="E34" i="21"/>
  <c r="M33" i="21"/>
  <c r="E33" i="21"/>
  <c r="O44" i="20"/>
  <c r="G44" i="20"/>
  <c r="M42" i="20"/>
  <c r="E42" i="20"/>
  <c r="O36" i="20"/>
  <c r="E36" i="20"/>
  <c r="O49" i="20"/>
  <c r="E49" i="20"/>
  <c r="G47" i="20"/>
  <c r="G39" i="20"/>
  <c r="E37" i="20"/>
  <c r="O48" i="19"/>
  <c r="I44" i="19"/>
  <c r="O34" i="19"/>
  <c r="O53" i="19" s="1"/>
  <c r="O47" i="19"/>
  <c r="O41" i="19"/>
  <c r="G35" i="1"/>
  <c r="B71" i="15"/>
  <c r="P67" i="14"/>
  <c r="E67" i="13"/>
  <c r="M36" i="1"/>
  <c r="I35" i="1"/>
  <c r="G4" i="2"/>
  <c r="K17" i="2"/>
  <c r="N9" i="11"/>
  <c r="F33" i="1"/>
  <c r="F67" i="1" s="1"/>
  <c r="F65" i="15"/>
  <c r="N69" i="15"/>
  <c r="N70" i="15"/>
  <c r="F37" i="1"/>
  <c r="U44" i="9"/>
  <c r="X3" i="9"/>
  <c r="AA3" i="9"/>
  <c r="AC127" i="9"/>
  <c r="U127" i="9"/>
  <c r="U125" i="9"/>
  <c r="U124" i="9"/>
  <c r="AC123" i="9"/>
  <c r="U123" i="9"/>
  <c r="AC122" i="9"/>
  <c r="AC121" i="9"/>
  <c r="Y120" i="9"/>
  <c r="U120" i="9"/>
  <c r="U33" i="2"/>
  <c r="U42" i="2"/>
  <c r="U48" i="2"/>
  <c r="U36" i="2"/>
  <c r="U38" i="2"/>
  <c r="U43" i="2"/>
  <c r="U47" i="2"/>
  <c r="U35" i="2"/>
  <c r="U41" i="2"/>
  <c r="U49" i="2"/>
  <c r="U40" i="2"/>
  <c r="U50" i="2"/>
  <c r="U34" i="2"/>
  <c r="AI46" i="9"/>
  <c r="U39" i="2"/>
  <c r="U45" i="2"/>
  <c r="K34" i="1"/>
  <c r="K37" i="1"/>
  <c r="H66" i="14"/>
  <c r="P66" i="14"/>
  <c r="D67" i="14"/>
  <c r="L67" i="14"/>
  <c r="J68" i="14"/>
  <c r="E66" i="13"/>
  <c r="G68" i="13"/>
  <c r="O68" i="13"/>
  <c r="D17" i="2"/>
  <c r="U45" i="9"/>
  <c r="AB126" i="9"/>
  <c r="Q38" i="5"/>
  <c r="Q46" i="5"/>
  <c r="Q51" i="5"/>
  <c r="Q35" i="5"/>
  <c r="Q44" i="5"/>
  <c r="Q50" i="5"/>
  <c r="AE43" i="9"/>
  <c r="R45" i="3"/>
  <c r="R44" i="3"/>
  <c r="D33" i="1"/>
  <c r="D66" i="1" s="1"/>
  <c r="D65" i="15"/>
  <c r="L33" i="1"/>
  <c r="L51" i="1" s="1"/>
  <c r="L65" i="15"/>
  <c r="D35" i="1"/>
  <c r="D70" i="15"/>
  <c r="S3" i="9"/>
  <c r="V5" i="9"/>
  <c r="Y5" i="9"/>
  <c r="X127" i="9"/>
  <c r="T127" i="9"/>
  <c r="X126" i="9"/>
  <c r="AB125" i="9"/>
  <c r="X125" i="9"/>
  <c r="X124" i="9"/>
  <c r="T124" i="9"/>
  <c r="AB123" i="9"/>
  <c r="X123" i="9"/>
  <c r="T123" i="9"/>
  <c r="AB122" i="9"/>
  <c r="AB120" i="9"/>
  <c r="M27" i="4"/>
  <c r="D69" i="15"/>
  <c r="L69" i="15"/>
  <c r="L70" i="15"/>
  <c r="D71" i="15"/>
  <c r="L71" i="15"/>
  <c r="F66" i="14"/>
  <c r="N66" i="14"/>
  <c r="H68" i="14"/>
  <c r="P68" i="14"/>
  <c r="C66" i="13"/>
  <c r="K66" i="13"/>
  <c r="E68" i="13"/>
  <c r="M68" i="13"/>
  <c r="M37" i="1"/>
  <c r="E37" i="1"/>
  <c r="I36" i="1"/>
  <c r="M35" i="1"/>
  <c r="L26" i="5"/>
  <c r="T122" i="9"/>
  <c r="W44" i="9"/>
  <c r="I47" i="24"/>
  <c r="I19" i="3"/>
  <c r="I39" i="3" s="1"/>
  <c r="T33" i="5"/>
  <c r="T51" i="5"/>
  <c r="T46" i="5"/>
  <c r="T47" i="5"/>
  <c r="Q40" i="3"/>
  <c r="K25" i="5"/>
  <c r="G26" i="5"/>
  <c r="K47" i="24"/>
  <c r="K19" i="3"/>
  <c r="D47" i="22"/>
  <c r="D48" i="22" s="1"/>
  <c r="AG128" i="9"/>
  <c r="S33" i="3"/>
  <c r="S37" i="3"/>
  <c r="S41" i="3"/>
  <c r="S45" i="3"/>
  <c r="S34" i="3"/>
  <c r="S38" i="3"/>
  <c r="S42" i="3"/>
  <c r="S46" i="3"/>
  <c r="S39" i="3"/>
  <c r="S47" i="3"/>
  <c r="S36" i="3"/>
  <c r="S44" i="3"/>
  <c r="U38" i="3"/>
  <c r="U47" i="3"/>
  <c r="U46" i="2"/>
  <c r="R84" i="9"/>
  <c r="AA84" i="9"/>
  <c r="S83" i="9"/>
  <c r="E47" i="24"/>
  <c r="E19" i="3"/>
  <c r="M47" i="24"/>
  <c r="M19" i="3"/>
  <c r="M36" i="3" s="1"/>
  <c r="R121" i="9"/>
  <c r="S44" i="2"/>
  <c r="S73" i="1"/>
  <c r="AB83" i="9"/>
  <c r="X83" i="9"/>
  <c r="AB82" i="9"/>
  <c r="T82" i="9"/>
  <c r="R122" i="9"/>
  <c r="S51" i="1"/>
  <c r="S61" i="1"/>
  <c r="T22" i="2"/>
  <c r="T44" i="2" s="1"/>
  <c r="L19" i="3"/>
  <c r="L43" i="3" s="1"/>
  <c r="I47" i="3"/>
  <c r="W85" i="9"/>
  <c r="R127" i="9"/>
  <c r="W124" i="9"/>
  <c r="Z125" i="9"/>
  <c r="S40" i="5"/>
  <c r="S32" i="5"/>
  <c r="T37" i="3"/>
  <c r="U32" i="5"/>
  <c r="U47" i="5"/>
  <c r="L38" i="17"/>
  <c r="L43" i="17"/>
  <c r="T41" i="2"/>
  <c r="I45" i="3"/>
  <c r="I40" i="3"/>
  <c r="U43" i="9"/>
  <c r="M42" i="5"/>
  <c r="K48" i="17"/>
  <c r="E41" i="5"/>
  <c r="E42" i="5"/>
  <c r="E45" i="5"/>
  <c r="I35" i="3"/>
  <c r="M40" i="3"/>
  <c r="M37" i="3"/>
  <c r="H10" i="11"/>
  <c r="E15" i="11"/>
  <c r="D42" i="1"/>
  <c r="M34" i="3"/>
  <c r="H61" i="1"/>
  <c r="V33" i="3"/>
  <c r="V37" i="3"/>
  <c r="V41" i="3"/>
  <c r="V45" i="3"/>
  <c r="V36" i="3"/>
  <c r="V40" i="3"/>
  <c r="V44" i="3"/>
  <c r="V35" i="3"/>
  <c r="V39" i="3"/>
  <c r="V43" i="3"/>
  <c r="V47" i="3"/>
  <c r="V34" i="3"/>
  <c r="V38" i="3"/>
  <c r="V42" i="3"/>
  <c r="V50" i="5"/>
  <c r="V46" i="5"/>
  <c r="V42" i="5"/>
  <c r="V33" i="5"/>
  <c r="V38" i="5"/>
  <c r="V32" i="5"/>
  <c r="V35" i="5"/>
  <c r="V40" i="5"/>
  <c r="V44" i="5"/>
  <c r="V48" i="5"/>
  <c r="V36" i="5"/>
  <c r="V41" i="5"/>
  <c r="V45" i="5"/>
  <c r="V49" i="5"/>
  <c r="V34" i="5"/>
  <c r="V39" i="5"/>
  <c r="V43" i="5"/>
  <c r="V47" i="5"/>
  <c r="V44" i="2"/>
  <c r="V40" i="2"/>
  <c r="V33" i="2"/>
  <c r="V50" i="2"/>
  <c r="V47" i="2"/>
  <c r="V43" i="2"/>
  <c r="V45" i="2"/>
  <c r="V41" i="2"/>
  <c r="V46" i="2"/>
  <c r="V65" i="1"/>
  <c r="V57" i="1"/>
  <c r="V48" i="1"/>
  <c r="V53" i="1"/>
  <c r="V73" i="1"/>
  <c r="V44" i="1"/>
  <c r="V52" i="1"/>
  <c r="V61" i="1"/>
  <c r="V69" i="1"/>
  <c r="V45" i="1"/>
  <c r="V62" i="1"/>
  <c r="V72" i="1"/>
  <c r="V41" i="1"/>
  <c r="V49" i="1"/>
  <c r="V58" i="1"/>
  <c r="V66" i="1"/>
  <c r="V43" i="1"/>
  <c r="V47" i="1"/>
  <c r="V51" i="1"/>
  <c r="V56" i="1"/>
  <c r="V60" i="1"/>
  <c r="V64" i="1"/>
  <c r="V68" i="1"/>
  <c r="V42" i="1"/>
  <c r="V46" i="1"/>
  <c r="V50" i="1"/>
  <c r="V54" i="1"/>
  <c r="V59" i="1"/>
  <c r="V63" i="1"/>
  <c r="X38" i="3"/>
  <c r="X42" i="3"/>
  <c r="X51" i="5"/>
  <c r="X40" i="5"/>
  <c r="X42" i="5"/>
  <c r="X34" i="5"/>
  <c r="X46" i="5"/>
  <c r="X35" i="5"/>
  <c r="X47" i="5"/>
  <c r="X38" i="5"/>
  <c r="X43" i="5"/>
  <c r="X48" i="5"/>
  <c r="X33" i="5"/>
  <c r="X39" i="5"/>
  <c r="X44" i="5"/>
  <c r="X50" i="5"/>
  <c r="V2" i="9"/>
  <c r="R6" i="9"/>
  <c r="D67" i="1"/>
  <c r="F61" i="1"/>
  <c r="T5" i="9"/>
  <c r="V3" i="9"/>
  <c r="Z2" i="9"/>
  <c r="AC3" i="9"/>
  <c r="AA4" i="9"/>
  <c r="R5" i="9"/>
  <c r="D58" i="1"/>
  <c r="D69" i="1"/>
  <c r="F66" i="1"/>
  <c r="F62" i="1"/>
  <c r="F49" i="1"/>
  <c r="F45" i="1"/>
  <c r="F43" i="1"/>
  <c r="F42" i="1"/>
  <c r="F52" i="1"/>
  <c r="H60" i="1"/>
  <c r="L59" i="1"/>
  <c r="X42" i="1"/>
  <c r="X59" i="1"/>
  <c r="X34" i="3"/>
  <c r="X40" i="3"/>
  <c r="X45" i="3"/>
  <c r="X36" i="3"/>
  <c r="X41" i="3"/>
  <c r="X46" i="3"/>
  <c r="X35" i="3"/>
  <c r="X39" i="3"/>
  <c r="X43" i="3"/>
  <c r="W35" i="3"/>
  <c r="W39" i="3"/>
  <c r="W43" i="3"/>
  <c r="W40" i="5"/>
  <c r="W35" i="5"/>
  <c r="W47" i="5"/>
  <c r="W48" i="5"/>
  <c r="W44" i="5"/>
  <c r="W34" i="5"/>
  <c r="W51" i="5"/>
  <c r="X32" i="5"/>
  <c r="X36" i="5"/>
  <c r="X41" i="5"/>
  <c r="X45" i="5"/>
  <c r="W32" i="5"/>
  <c r="W36" i="5"/>
  <c r="W45" i="5"/>
  <c r="W49" i="5"/>
  <c r="W33" i="5"/>
  <c r="W53" i="5" s="1"/>
  <c r="W42" i="5"/>
  <c r="W46" i="5"/>
  <c r="X36" i="2"/>
  <c r="X46" i="2"/>
  <c r="X44" i="2"/>
  <c r="W46" i="2"/>
  <c r="W37" i="2"/>
  <c r="X45" i="2"/>
  <c r="W48" i="2"/>
  <c r="X40" i="2"/>
  <c r="X48" i="2"/>
  <c r="X37" i="2"/>
  <c r="W33" i="2"/>
  <c r="W49" i="2"/>
  <c r="X33" i="2"/>
  <c r="X41" i="2"/>
  <c r="X49" i="2"/>
  <c r="X34" i="2"/>
  <c r="X38" i="2"/>
  <c r="X42" i="2"/>
  <c r="X50" i="2"/>
  <c r="X35" i="2"/>
  <c r="X39" i="2"/>
  <c r="X43" i="2"/>
  <c r="W38" i="2"/>
  <c r="W50" i="2"/>
  <c r="W39" i="2"/>
  <c r="X73" i="1"/>
  <c r="X46" i="1"/>
  <c r="X63" i="1"/>
  <c r="X74" i="1"/>
  <c r="X50" i="1"/>
  <c r="X67" i="1"/>
  <c r="X54" i="1"/>
  <c r="X71" i="1"/>
  <c r="W74" i="1"/>
  <c r="W46" i="1"/>
  <c r="W58" i="1"/>
  <c r="W69" i="1"/>
  <c r="W48" i="1"/>
  <c r="W59" i="1"/>
  <c r="W72" i="1"/>
  <c r="W41" i="1"/>
  <c r="W52" i="1"/>
  <c r="W63" i="1"/>
  <c r="W73" i="1"/>
  <c r="W42" i="1"/>
  <c r="W53" i="1"/>
  <c r="W65" i="1"/>
  <c r="W44" i="1"/>
  <c r="W49" i="1"/>
  <c r="W54" i="1"/>
  <c r="W61" i="1"/>
  <c r="W66" i="1"/>
  <c r="W71" i="1"/>
  <c r="W45" i="1"/>
  <c r="W50" i="1"/>
  <c r="W57" i="1"/>
  <c r="W62" i="1"/>
  <c r="W67" i="1"/>
  <c r="X43" i="1"/>
  <c r="X51" i="1"/>
  <c r="X60" i="1"/>
  <c r="X68" i="1"/>
  <c r="X44" i="1"/>
  <c r="X48" i="1"/>
  <c r="X52" i="1"/>
  <c r="X57" i="1"/>
  <c r="X61" i="1"/>
  <c r="X65" i="1"/>
  <c r="X69" i="1"/>
  <c r="X47" i="1"/>
  <c r="X56" i="1"/>
  <c r="X64" i="1"/>
  <c r="X72" i="1"/>
  <c r="X41" i="1"/>
  <c r="X45" i="1"/>
  <c r="X49" i="1"/>
  <c r="X53" i="1"/>
  <c r="X58" i="1"/>
  <c r="X62" i="1"/>
  <c r="W43" i="1"/>
  <c r="W47" i="1"/>
  <c r="W51" i="1"/>
  <c r="W56" i="1"/>
  <c r="W60" i="1"/>
  <c r="W64" i="1"/>
  <c r="G50" i="17"/>
  <c r="I65" i="15"/>
  <c r="I70" i="15"/>
  <c r="I40" i="15"/>
  <c r="I71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33" i="1"/>
  <c r="I47" i="1" s="1"/>
  <c r="N4" i="2"/>
  <c r="AB43" i="9" s="1"/>
  <c r="M22" i="18"/>
  <c r="S57" i="1"/>
  <c r="S66" i="1"/>
  <c r="E47" i="14"/>
  <c r="E43" i="14"/>
  <c r="E38" i="14"/>
  <c r="E42" i="14"/>
  <c r="E46" i="14"/>
  <c r="E39" i="14"/>
  <c r="E45" i="14"/>
  <c r="E49" i="14"/>
  <c r="E59" i="14"/>
  <c r="E61" i="14"/>
  <c r="E52" i="14"/>
  <c r="E33" i="1"/>
  <c r="E60" i="1" s="1"/>
  <c r="E57" i="14"/>
  <c r="E56" i="14"/>
  <c r="E58" i="14"/>
  <c r="O46" i="17"/>
  <c r="O38" i="17"/>
  <c r="O34" i="17"/>
  <c r="O41" i="17"/>
  <c r="O37" i="17"/>
  <c r="O47" i="17"/>
  <c r="O43" i="17"/>
  <c r="O45" i="17"/>
  <c r="O50" i="17"/>
  <c r="O36" i="17"/>
  <c r="S74" i="1"/>
  <c r="V34" i="2"/>
  <c r="V35" i="2"/>
  <c r="V38" i="2"/>
  <c r="V49" i="2"/>
  <c r="V48" i="2"/>
  <c r="L35" i="3"/>
  <c r="L37" i="3"/>
  <c r="L34" i="3"/>
  <c r="L40" i="3"/>
  <c r="L33" i="3"/>
  <c r="L42" i="3"/>
  <c r="L44" i="3"/>
  <c r="S44" i="1"/>
  <c r="L7" i="4"/>
  <c r="O35" i="1"/>
  <c r="M33" i="5"/>
  <c r="M41" i="5"/>
  <c r="L35" i="1"/>
  <c r="O49" i="17"/>
  <c r="O39" i="17"/>
  <c r="E54" i="14"/>
  <c r="E41" i="14"/>
  <c r="N22" i="18"/>
  <c r="D53" i="21"/>
  <c r="Q42" i="1"/>
  <c r="P67" i="13"/>
  <c r="P36" i="1"/>
  <c r="R88" i="9"/>
  <c r="Z87" i="9"/>
  <c r="S86" i="9"/>
  <c r="L48" i="24"/>
  <c r="O15" i="12"/>
  <c r="M9" i="4"/>
  <c r="I72" i="15"/>
  <c r="N67" i="14"/>
  <c r="N36" i="1"/>
  <c r="Q22" i="18"/>
  <c r="C22" i="17"/>
  <c r="C43" i="17" s="1"/>
  <c r="AA82" i="9"/>
  <c r="S41" i="1"/>
  <c r="S42" i="1"/>
  <c r="S53" i="1"/>
  <c r="S63" i="1"/>
  <c r="S72" i="1"/>
  <c r="S45" i="1"/>
  <c r="S54" i="1"/>
  <c r="S67" i="1"/>
  <c r="S46" i="1"/>
  <c r="S68" i="1"/>
  <c r="S50" i="1"/>
  <c r="S62" i="1"/>
  <c r="S58" i="1"/>
  <c r="S43" i="1"/>
  <c r="S56" i="1"/>
  <c r="S48" i="1"/>
  <c r="S65" i="1"/>
  <c r="S49" i="1"/>
  <c r="S60" i="1"/>
  <c r="S52" i="1"/>
  <c r="S69" i="1"/>
  <c r="S47" i="1"/>
  <c r="C45" i="18"/>
  <c r="C44" i="18"/>
  <c r="C39" i="18"/>
  <c r="C34" i="18"/>
  <c r="I51" i="1"/>
  <c r="N22" i="16"/>
  <c r="N49" i="16" s="1"/>
  <c r="W84" i="9"/>
  <c r="S71" i="1"/>
  <c r="V37" i="2"/>
  <c r="V39" i="2"/>
  <c r="V42" i="2"/>
  <c r="V36" i="2"/>
  <c r="T49" i="2"/>
  <c r="T37" i="2"/>
  <c r="S64" i="1"/>
  <c r="M35" i="3"/>
  <c r="D63" i="1"/>
  <c r="D53" i="1"/>
  <c r="D62" i="1"/>
  <c r="D68" i="1"/>
  <c r="D60" i="1"/>
  <c r="O4" i="2"/>
  <c r="AC43" i="9" s="1"/>
  <c r="M53" i="21"/>
  <c r="O44" i="17"/>
  <c r="C37" i="18"/>
  <c r="E48" i="14"/>
  <c r="E44" i="14"/>
  <c r="L49" i="18"/>
  <c r="L46" i="18"/>
  <c r="L35" i="18"/>
  <c r="L37" i="18"/>
  <c r="L38" i="18"/>
  <c r="Q46" i="1"/>
  <c r="Q50" i="1"/>
  <c r="Q54" i="1"/>
  <c r="Q59" i="1"/>
  <c r="Q63" i="1"/>
  <c r="Q67" i="1"/>
  <c r="Q74" i="1"/>
  <c r="Q71" i="1"/>
  <c r="Q72" i="1"/>
  <c r="Q41" i="1"/>
  <c r="Q47" i="1"/>
  <c r="Q51" i="1"/>
  <c r="Q56" i="1"/>
  <c r="Q60" i="1"/>
  <c r="Q64" i="1"/>
  <c r="Q68" i="1"/>
  <c r="AE7" i="9"/>
  <c r="Q43" i="1"/>
  <c r="Q53" i="1"/>
  <c r="Q62" i="1"/>
  <c r="Q45" i="1"/>
  <c r="Q48" i="1"/>
  <c r="Q57" i="1"/>
  <c r="Q65" i="1"/>
  <c r="Q49" i="1"/>
  <c r="Q66" i="1"/>
  <c r="Q52" i="1"/>
  <c r="Q69" i="1"/>
  <c r="O14" i="4"/>
  <c r="N65" i="14"/>
  <c r="N48" i="14"/>
  <c r="N38" i="14"/>
  <c r="N44" i="14"/>
  <c r="N52" i="14"/>
  <c r="N60" i="14"/>
  <c r="N62" i="14"/>
  <c r="N39" i="14"/>
  <c r="N47" i="14"/>
  <c r="N49" i="14"/>
  <c r="N57" i="14"/>
  <c r="N63" i="14"/>
  <c r="N41" i="14"/>
  <c r="N43" i="14"/>
  <c r="N59" i="14"/>
  <c r="N54" i="14"/>
  <c r="N58" i="14"/>
  <c r="E66" i="14"/>
  <c r="E35" i="1"/>
  <c r="I60" i="13"/>
  <c r="I66" i="13"/>
  <c r="I45" i="13"/>
  <c r="I51" i="13"/>
  <c r="I59" i="13"/>
  <c r="I40" i="13"/>
  <c r="I48" i="13"/>
  <c r="I52" i="13"/>
  <c r="I41" i="13"/>
  <c r="I53" i="13"/>
  <c r="I61" i="13"/>
  <c r="I42" i="13"/>
  <c r="I56" i="13"/>
  <c r="I47" i="13"/>
  <c r="I55" i="13"/>
  <c r="I57" i="13"/>
  <c r="I68" i="13"/>
  <c r="I43" i="13"/>
  <c r="I49" i="13"/>
  <c r="I58" i="13"/>
  <c r="I67" i="13"/>
  <c r="J17" i="2"/>
  <c r="Y3" i="9"/>
  <c r="U4" i="9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33" i="21"/>
  <c r="G33" i="20"/>
  <c r="G38" i="20"/>
  <c r="G48" i="20"/>
  <c r="G51" i="20"/>
  <c r="G36" i="20"/>
  <c r="G34" i="20"/>
  <c r="G41" i="20"/>
  <c r="G40" i="20"/>
  <c r="G46" i="20"/>
  <c r="G42" i="20"/>
  <c r="G50" i="20"/>
  <c r="G35" i="20"/>
  <c r="B51" i="19"/>
  <c r="B44" i="19"/>
  <c r="B46" i="19"/>
  <c r="B45" i="19"/>
  <c r="B34" i="19"/>
  <c r="B39" i="19"/>
  <c r="B50" i="19"/>
  <c r="L51" i="19"/>
  <c r="L36" i="19"/>
  <c r="L42" i="19"/>
  <c r="L33" i="19"/>
  <c r="L37" i="19"/>
  <c r="L39" i="19"/>
  <c r="L34" i="19"/>
  <c r="L38" i="19"/>
  <c r="L44" i="19"/>
  <c r="L48" i="19"/>
  <c r="L45" i="19"/>
  <c r="L35" i="19"/>
  <c r="L43" i="19"/>
  <c r="L47" i="19"/>
  <c r="L49" i="19"/>
  <c r="B33" i="24"/>
  <c r="B34" i="24"/>
  <c r="B35" i="24"/>
  <c r="B36" i="24"/>
  <c r="B47" i="24"/>
  <c r="B37" i="24"/>
  <c r="B40" i="24"/>
  <c r="B41" i="24"/>
  <c r="B42" i="24"/>
  <c r="B43" i="24"/>
  <c r="B44" i="24"/>
  <c r="B45" i="24"/>
  <c r="B46" i="24"/>
  <c r="B38" i="24"/>
  <c r="J48" i="23"/>
  <c r="I69" i="15"/>
  <c r="E65" i="14"/>
  <c r="M39" i="13"/>
  <c r="M47" i="13"/>
  <c r="M49" i="13"/>
  <c r="M57" i="13"/>
  <c r="M38" i="13"/>
  <c r="M46" i="13"/>
  <c r="M55" i="13"/>
  <c r="M44" i="13"/>
  <c r="M54" i="13"/>
  <c r="N24" i="5"/>
  <c r="N47" i="5" s="1"/>
  <c r="N47" i="21"/>
  <c r="N48" i="21"/>
  <c r="N49" i="21"/>
  <c r="N50" i="21"/>
  <c r="N33" i="21"/>
  <c r="X160" i="9"/>
  <c r="J15" i="12"/>
  <c r="O34" i="1"/>
  <c r="G60" i="14"/>
  <c r="G39" i="14"/>
  <c r="G45" i="14"/>
  <c r="G49" i="14"/>
  <c r="G47" i="14"/>
  <c r="G55" i="14"/>
  <c r="G40" i="14"/>
  <c r="G48" i="14"/>
  <c r="G52" i="14"/>
  <c r="E67" i="14"/>
  <c r="N68" i="14"/>
  <c r="B61" i="13"/>
  <c r="B54" i="13"/>
  <c r="B43" i="13"/>
  <c r="B53" i="13"/>
  <c r="B57" i="13"/>
  <c r="B68" i="13"/>
  <c r="B42" i="13"/>
  <c r="B51" i="13"/>
  <c r="B59" i="13"/>
  <c r="E39" i="13"/>
  <c r="E47" i="13"/>
  <c r="E49" i="13"/>
  <c r="E57" i="13"/>
  <c r="E38" i="13"/>
  <c r="E46" i="13"/>
  <c r="E55" i="13"/>
  <c r="E44" i="13"/>
  <c r="E54" i="13"/>
  <c r="K60" i="13"/>
  <c r="K68" i="13"/>
  <c r="K33" i="1"/>
  <c r="K66" i="1" s="1"/>
  <c r="K43" i="13"/>
  <c r="K55" i="13"/>
  <c r="K44" i="13"/>
  <c r="K54" i="13"/>
  <c r="K45" i="13"/>
  <c r="K51" i="13"/>
  <c r="K59" i="13"/>
  <c r="K40" i="13"/>
  <c r="K48" i="13"/>
  <c r="K52" i="13"/>
  <c r="B65" i="13"/>
  <c r="K65" i="13"/>
  <c r="B66" i="13"/>
  <c r="D22" i="16"/>
  <c r="D38" i="16" s="1"/>
  <c r="D4" i="2"/>
  <c r="J22" i="17"/>
  <c r="J43" i="17" s="1"/>
  <c r="P22" i="17"/>
  <c r="P43" i="17" s="1"/>
  <c r="V83" i="9"/>
  <c r="D47" i="24"/>
  <c r="D33" i="24"/>
  <c r="D35" i="24"/>
  <c r="D38" i="24"/>
  <c r="D37" i="24"/>
  <c r="P47" i="24"/>
  <c r="P19" i="3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R45" i="1"/>
  <c r="R56" i="1"/>
  <c r="R60" i="1"/>
  <c r="R64" i="1"/>
  <c r="R73" i="1"/>
  <c r="R47" i="1"/>
  <c r="R52" i="1"/>
  <c r="R61" i="1"/>
  <c r="R65" i="1"/>
  <c r="R68" i="1"/>
  <c r="D9" i="4"/>
  <c r="D15" i="4" s="1"/>
  <c r="K33" i="4"/>
  <c r="M65" i="15"/>
  <c r="G34" i="1"/>
  <c r="G69" i="15"/>
  <c r="E70" i="15"/>
  <c r="L36" i="1"/>
  <c r="O36" i="1"/>
  <c r="G66" i="14"/>
  <c r="G68" i="14"/>
  <c r="I65" i="13"/>
  <c r="B67" i="13"/>
  <c r="K67" i="13"/>
  <c r="J25" i="5"/>
  <c r="F26" i="5"/>
  <c r="O33" i="4"/>
  <c r="P34" i="1"/>
  <c r="G36" i="1"/>
  <c r="G65" i="14"/>
  <c r="E68" i="14"/>
  <c r="G17" i="2"/>
  <c r="L51" i="20"/>
  <c r="L54" i="20" s="1"/>
  <c r="L24" i="5"/>
  <c r="L40" i="5" s="1"/>
  <c r="B47" i="23"/>
  <c r="B36" i="23"/>
  <c r="B44" i="23"/>
  <c r="B34" i="23"/>
  <c r="B42" i="23"/>
  <c r="B45" i="23"/>
  <c r="L47" i="23"/>
  <c r="L38" i="23"/>
  <c r="L46" i="23"/>
  <c r="L33" i="23"/>
  <c r="L39" i="23"/>
  <c r="L41" i="23"/>
  <c r="L36" i="23"/>
  <c r="L44" i="23"/>
  <c r="O46" i="23"/>
  <c r="O33" i="23"/>
  <c r="O41" i="23"/>
  <c r="O44" i="23"/>
  <c r="O39" i="23"/>
  <c r="O47" i="23"/>
  <c r="O34" i="23"/>
  <c r="O36" i="23"/>
  <c r="O38" i="23"/>
  <c r="O42" i="23"/>
  <c r="K46" i="22"/>
  <c r="K35" i="22"/>
  <c r="K45" i="22"/>
  <c r="K40" i="22"/>
  <c r="K33" i="22"/>
  <c r="K43" i="22"/>
  <c r="K38" i="22"/>
  <c r="AB124" i="9"/>
  <c r="D51" i="21"/>
  <c r="I25" i="5"/>
  <c r="J26" i="5"/>
  <c r="J24" i="5"/>
  <c r="J45" i="5" s="1"/>
  <c r="J47" i="24"/>
  <c r="O19" i="3"/>
  <c r="O42" i="3" s="1"/>
  <c r="T34" i="3"/>
  <c r="T47" i="3"/>
  <c r="U50" i="5"/>
  <c r="U35" i="5"/>
  <c r="U40" i="5"/>
  <c r="U44" i="5"/>
  <c r="U49" i="5"/>
  <c r="U51" i="5"/>
  <c r="U36" i="5"/>
  <c r="U41" i="5"/>
  <c r="U45" i="5"/>
  <c r="AI89" i="9"/>
  <c r="U39" i="5"/>
  <c r="U48" i="5"/>
  <c r="U33" i="5"/>
  <c r="U42" i="5"/>
  <c r="V67" i="1"/>
  <c r="AJ7" i="9"/>
  <c r="R49" i="5"/>
  <c r="R44" i="5"/>
  <c r="R40" i="5"/>
  <c r="P46" i="3"/>
  <c r="U44" i="2"/>
  <c r="U37" i="2"/>
  <c r="AD123" i="9"/>
  <c r="S36" i="2"/>
  <c r="S49" i="2"/>
  <c r="AJ89" i="9"/>
  <c r="V51" i="5"/>
  <c r="S48" i="2"/>
  <c r="AH7" i="9"/>
  <c r="T44" i="1"/>
  <c r="T48" i="1"/>
  <c r="T52" i="1"/>
  <c r="T57" i="1"/>
  <c r="T61" i="1"/>
  <c r="T65" i="1"/>
  <c r="T69" i="1"/>
  <c r="T41" i="1"/>
  <c r="T45" i="1"/>
  <c r="T49" i="1"/>
  <c r="T53" i="1"/>
  <c r="T58" i="1"/>
  <c r="T62" i="1"/>
  <c r="T66" i="1"/>
  <c r="T68" i="1"/>
  <c r="AC120" i="9"/>
  <c r="AG89" i="9"/>
  <c r="T49" i="5"/>
  <c r="S41" i="5"/>
  <c r="S35" i="5"/>
  <c r="I62" i="1"/>
  <c r="I49" i="1"/>
  <c r="K41" i="1"/>
  <c r="N49" i="18"/>
  <c r="N36" i="18"/>
  <c r="N48" i="18"/>
  <c r="N50" i="18"/>
  <c r="N45" i="18"/>
  <c r="N34" i="18"/>
  <c r="N42" i="18"/>
  <c r="R43" i="9"/>
  <c r="N33" i="5"/>
  <c r="N40" i="5"/>
  <c r="N44" i="16"/>
  <c r="M49" i="18"/>
  <c r="M35" i="18"/>
  <c r="M39" i="18"/>
  <c r="M50" i="18"/>
  <c r="W7" i="9"/>
  <c r="I67" i="1"/>
  <c r="I44" i="1"/>
  <c r="I60" i="1"/>
  <c r="I58" i="1"/>
  <c r="I66" i="1"/>
  <c r="P42" i="17"/>
  <c r="P34" i="17"/>
  <c r="P40" i="17"/>
  <c r="P48" i="17"/>
  <c r="P47" i="17"/>
  <c r="P38" i="17"/>
  <c r="P33" i="17"/>
  <c r="C39" i="17"/>
  <c r="C42" i="17"/>
  <c r="C47" i="17"/>
  <c r="L52" i="20"/>
  <c r="J43" i="5"/>
  <c r="J50" i="5"/>
  <c r="J47" i="5"/>
  <c r="L50" i="5"/>
  <c r="L47" i="5"/>
  <c r="D39" i="16"/>
  <c r="D41" i="16"/>
  <c r="D34" i="16"/>
  <c r="Q49" i="18"/>
  <c r="Q44" i="18"/>
  <c r="Q40" i="18"/>
  <c r="Q48" i="18"/>
  <c r="Q43" i="18"/>
  <c r="Q35" i="18"/>
  <c r="Q37" i="18"/>
  <c r="Q38" i="18"/>
  <c r="Q42" i="18"/>
  <c r="Q47" i="18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32" i="5"/>
  <c r="Y33" i="5"/>
  <c r="Y34" i="5"/>
  <c r="Y35" i="5"/>
  <c r="Y36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71" i="1"/>
  <c r="Y72" i="1"/>
  <c r="Y73" i="1"/>
  <c r="Y74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AB74" i="1"/>
  <c r="AB73" i="1"/>
  <c r="AB72" i="1"/>
  <c r="AB71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Z65" i="1"/>
  <c r="Z49" i="1"/>
  <c r="Z69" i="1"/>
  <c r="Z61" i="1"/>
  <c r="Z53" i="1"/>
  <c r="Z45" i="1"/>
  <c r="Z71" i="1"/>
  <c r="Z67" i="1"/>
  <c r="Z63" i="1"/>
  <c r="Z59" i="1"/>
  <c r="Z55" i="1"/>
  <c r="Z51" i="1"/>
  <c r="Z47" i="1"/>
  <c r="Z43" i="1"/>
  <c r="Z72" i="1"/>
  <c r="Z68" i="1"/>
  <c r="Z66" i="1"/>
  <c r="Z64" i="1"/>
  <c r="Z62" i="1"/>
  <c r="Z60" i="1"/>
  <c r="Z58" i="1"/>
  <c r="Z56" i="1"/>
  <c r="Z54" i="1"/>
  <c r="Z52" i="1"/>
  <c r="Z50" i="1"/>
  <c r="Z48" i="1"/>
  <c r="Z46" i="1"/>
  <c r="Z44" i="1"/>
  <c r="AB33" i="3"/>
  <c r="AB37" i="3"/>
  <c r="AB41" i="3"/>
  <c r="AA36" i="3"/>
  <c r="Z35" i="3"/>
  <c r="Z37" i="3"/>
  <c r="Z39" i="3"/>
  <c r="Z41" i="3"/>
  <c r="Z43" i="3"/>
  <c r="Z45" i="3"/>
  <c r="AB32" i="5"/>
  <c r="AA33" i="5"/>
  <c r="AB34" i="5"/>
  <c r="AA35" i="5"/>
  <c r="AB36" i="5"/>
  <c r="AA37" i="5"/>
  <c r="AB38" i="5"/>
  <c r="AA39" i="5"/>
  <c r="AB40" i="5"/>
  <c r="AA41" i="5"/>
  <c r="AB42" i="5"/>
  <c r="AA43" i="5"/>
  <c r="AB44" i="5"/>
  <c r="AA45" i="5"/>
  <c r="AB46" i="5"/>
  <c r="AA47" i="5"/>
  <c r="AB48" i="5"/>
  <c r="AA49" i="5"/>
  <c r="AB50" i="5"/>
  <c r="AA51" i="5"/>
  <c r="AA32" i="5"/>
  <c r="AB33" i="5"/>
  <c r="AA34" i="5"/>
  <c r="AB35" i="5"/>
  <c r="AA36" i="5"/>
  <c r="AB37" i="5"/>
  <c r="AA38" i="5"/>
  <c r="AB39" i="5"/>
  <c r="AA40" i="5"/>
  <c r="AB41" i="5"/>
  <c r="AA42" i="5"/>
  <c r="AB43" i="5"/>
  <c r="AA44" i="5"/>
  <c r="AB45" i="5"/>
  <c r="AA46" i="5"/>
  <c r="AB47" i="5"/>
  <c r="AA48" i="5"/>
  <c r="AB49" i="5"/>
  <c r="Z22" i="2"/>
  <c r="AN46" i="9" s="1"/>
  <c r="AA37" i="3" l="1"/>
  <c r="T39" i="3"/>
  <c r="T33" i="3"/>
  <c r="U37" i="3"/>
  <c r="U42" i="3"/>
  <c r="AA33" i="3"/>
  <c r="T36" i="3"/>
  <c r="T43" i="3"/>
  <c r="T41" i="3"/>
  <c r="E40" i="3"/>
  <c r="U44" i="3"/>
  <c r="U43" i="3"/>
  <c r="U34" i="3"/>
  <c r="T46" i="3"/>
  <c r="T38" i="3"/>
  <c r="K44" i="3"/>
  <c r="T45" i="3"/>
  <c r="U36" i="3"/>
  <c r="U39" i="3"/>
  <c r="AA44" i="3"/>
  <c r="U40" i="3"/>
  <c r="T35" i="3"/>
  <c r="AH128" i="9"/>
  <c r="L45" i="3"/>
  <c r="AI128" i="9"/>
  <c r="U35" i="3"/>
  <c r="U33" i="3"/>
  <c r="T44" i="3"/>
  <c r="U45" i="3"/>
  <c r="U46" i="3"/>
  <c r="K46" i="3"/>
  <c r="I35" i="18"/>
  <c r="I44" i="18"/>
  <c r="I43" i="18"/>
  <c r="I36" i="18"/>
  <c r="I46" i="18"/>
  <c r="D36" i="16"/>
  <c r="C35" i="17"/>
  <c r="J33" i="17"/>
  <c r="N44" i="5"/>
  <c r="K46" i="1"/>
  <c r="K53" i="1"/>
  <c r="L54" i="19"/>
  <c r="T47" i="2"/>
  <c r="G37" i="17"/>
  <c r="T40" i="2"/>
  <c r="G43" i="17"/>
  <c r="I34" i="3"/>
  <c r="K37" i="17"/>
  <c r="E45" i="3"/>
  <c r="I37" i="3"/>
  <c r="I33" i="3"/>
  <c r="G34" i="17"/>
  <c r="C64" i="14"/>
  <c r="P9" i="11"/>
  <c r="N7" i="4"/>
  <c r="E9" i="10"/>
  <c r="C7" i="4"/>
  <c r="B40" i="15"/>
  <c r="B41" i="15"/>
  <c r="B42" i="15"/>
  <c r="B48" i="15"/>
  <c r="B49" i="15"/>
  <c r="B57" i="15"/>
  <c r="B64" i="15"/>
  <c r="F47" i="15"/>
  <c r="F60" i="15"/>
  <c r="F62" i="15"/>
  <c r="J46" i="15"/>
  <c r="J53" i="15"/>
  <c r="J58" i="15"/>
  <c r="J59" i="15"/>
  <c r="J61" i="15"/>
  <c r="N41" i="15"/>
  <c r="N49" i="15"/>
  <c r="N57" i="15"/>
  <c r="B43" i="14"/>
  <c r="B50" i="14"/>
  <c r="F54" i="14"/>
  <c r="F39" i="14"/>
  <c r="F38" i="14"/>
  <c r="J40" i="14"/>
  <c r="J42" i="14"/>
  <c r="J52" i="14"/>
  <c r="J41" i="14"/>
  <c r="J45" i="14"/>
  <c r="J49" i="14"/>
  <c r="J53" i="14"/>
  <c r="J57" i="14"/>
  <c r="J59" i="14"/>
  <c r="C45" i="13"/>
  <c r="C47" i="13"/>
  <c r="C53" i="13"/>
  <c r="C55" i="13"/>
  <c r="C57" i="13"/>
  <c r="C59" i="13"/>
  <c r="C40" i="13"/>
  <c r="C42" i="13"/>
  <c r="C48" i="13"/>
  <c r="C52" i="13"/>
  <c r="C56" i="13"/>
  <c r="C43" i="13"/>
  <c r="C58" i="13"/>
  <c r="G51" i="13"/>
  <c r="G44" i="13"/>
  <c r="G39" i="13"/>
  <c r="G49" i="13"/>
  <c r="G57" i="13"/>
  <c r="G40" i="13"/>
  <c r="G46" i="13"/>
  <c r="G50" i="13"/>
  <c r="G56" i="13"/>
  <c r="G41" i="13"/>
  <c r="G43" i="13"/>
  <c r="G55" i="13"/>
  <c r="G58" i="13"/>
  <c r="J40" i="13"/>
  <c r="J50" i="13"/>
  <c r="J52" i="13"/>
  <c r="J41" i="13"/>
  <c r="J43" i="13"/>
  <c r="J38" i="13"/>
  <c r="J44" i="13"/>
  <c r="J48" i="13"/>
  <c r="J58" i="13"/>
  <c r="J60" i="13"/>
  <c r="J49" i="13"/>
  <c r="J56" i="13"/>
  <c r="J39" i="13"/>
  <c r="J45" i="13"/>
  <c r="J55" i="13"/>
  <c r="J57" i="13"/>
  <c r="N42" i="13"/>
  <c r="N60" i="13"/>
  <c r="N62" i="13"/>
  <c r="N45" i="13"/>
  <c r="N52" i="13"/>
  <c r="N54" i="13"/>
  <c r="N41" i="13"/>
  <c r="N51" i="13"/>
  <c r="N59" i="13"/>
  <c r="N46" i="13"/>
  <c r="N47" i="13"/>
  <c r="N53" i="13"/>
  <c r="E44" i="18"/>
  <c r="E36" i="18"/>
  <c r="J35" i="17"/>
  <c r="N45" i="5"/>
  <c r="K44" i="1"/>
  <c r="K69" i="1"/>
  <c r="V70" i="1"/>
  <c r="G40" i="17"/>
  <c r="E34" i="3"/>
  <c r="E42" i="3"/>
  <c r="G34" i="18"/>
  <c r="R63" i="1"/>
  <c r="R48" i="1"/>
  <c r="R74" i="1"/>
  <c r="D49" i="16"/>
  <c r="J46" i="5"/>
  <c r="I65" i="1"/>
  <c r="I48" i="1"/>
  <c r="I63" i="1"/>
  <c r="R57" i="1"/>
  <c r="R69" i="1"/>
  <c r="R51" i="1"/>
  <c r="N53" i="21"/>
  <c r="G54" i="20"/>
  <c r="G49" i="17"/>
  <c r="D44" i="1"/>
  <c r="D57" i="1"/>
  <c r="M47" i="3"/>
  <c r="T43" i="2"/>
  <c r="E40" i="5"/>
  <c r="G41" i="17"/>
  <c r="M44" i="5"/>
  <c r="L38" i="3"/>
  <c r="L46" i="3"/>
  <c r="D59" i="1"/>
  <c r="F47" i="1"/>
  <c r="F64" i="1"/>
  <c r="I43" i="3"/>
  <c r="E48" i="5"/>
  <c r="M47" i="5"/>
  <c r="I41" i="3"/>
  <c r="T38" i="2"/>
  <c r="I46" i="3"/>
  <c r="N67" i="15"/>
  <c r="B67" i="14"/>
  <c r="J33" i="1"/>
  <c r="G52" i="21"/>
  <c r="D42" i="18"/>
  <c r="K7" i="4"/>
  <c r="D45" i="18"/>
  <c r="G38" i="18"/>
  <c r="R42" i="1"/>
  <c r="F64" i="15"/>
  <c r="F63" i="15"/>
  <c r="J62" i="15"/>
  <c r="B60" i="15"/>
  <c r="J56" i="15"/>
  <c r="N53" i="15"/>
  <c r="B53" i="15"/>
  <c r="B52" i="15"/>
  <c r="B51" i="15"/>
  <c r="F40" i="15"/>
  <c r="F57" i="14"/>
  <c r="N55" i="14"/>
  <c r="F55" i="14"/>
  <c r="F53" i="14"/>
  <c r="F51" i="14"/>
  <c r="J39" i="14"/>
  <c r="J64" i="14" s="1"/>
  <c r="F60" i="14"/>
  <c r="J58" i="14"/>
  <c r="B58" i="14"/>
  <c r="N56" i="14"/>
  <c r="F56" i="14"/>
  <c r="J54" i="14"/>
  <c r="F52" i="14"/>
  <c r="J50" i="14"/>
  <c r="B48" i="14"/>
  <c r="F46" i="14"/>
  <c r="F44" i="14"/>
  <c r="N42" i="14"/>
  <c r="N64" i="14" s="1"/>
  <c r="J59" i="13"/>
  <c r="N49" i="13"/>
  <c r="C46" i="13"/>
  <c r="N43" i="13"/>
  <c r="N64" i="13" s="1"/>
  <c r="G42" i="13"/>
  <c r="G38" i="13"/>
  <c r="G61" i="13"/>
  <c r="N58" i="13"/>
  <c r="C49" i="13"/>
  <c r="G47" i="13"/>
  <c r="J42" i="13"/>
  <c r="F40" i="18"/>
  <c r="F46" i="18"/>
  <c r="F51" i="21"/>
  <c r="F37" i="21"/>
  <c r="F41" i="21"/>
  <c r="F45" i="21"/>
  <c r="J51" i="21"/>
  <c r="J33" i="21"/>
  <c r="J53" i="21" s="1"/>
  <c r="J35" i="21"/>
  <c r="J39" i="21"/>
  <c r="J43" i="21"/>
  <c r="J47" i="21"/>
  <c r="J54" i="21" s="1"/>
  <c r="N51" i="21"/>
  <c r="N37" i="21"/>
  <c r="N41" i="21"/>
  <c r="N45" i="21"/>
  <c r="B36" i="20"/>
  <c r="B42" i="20"/>
  <c r="B50" i="20"/>
  <c r="B34" i="20"/>
  <c r="B37" i="20"/>
  <c r="J51" i="20"/>
  <c r="J46" i="20"/>
  <c r="J35" i="20"/>
  <c r="J37" i="20"/>
  <c r="J52" i="20" s="1"/>
  <c r="J45" i="20"/>
  <c r="J49" i="20"/>
  <c r="J44" i="20"/>
  <c r="J33" i="20"/>
  <c r="J43" i="20"/>
  <c r="J47" i="20"/>
  <c r="N51" i="20"/>
  <c r="N38" i="20"/>
  <c r="N42" i="20"/>
  <c r="N50" i="20"/>
  <c r="N41" i="20"/>
  <c r="N34" i="20"/>
  <c r="N53" i="20" s="1"/>
  <c r="N36" i="20"/>
  <c r="N40" i="20"/>
  <c r="N48" i="20"/>
  <c r="N39" i="20"/>
  <c r="M40" i="19"/>
  <c r="M35" i="19"/>
  <c r="M53" i="19" s="1"/>
  <c r="M46" i="19"/>
  <c r="M48" i="19"/>
  <c r="E35" i="24"/>
  <c r="E40" i="24"/>
  <c r="E43" i="24"/>
  <c r="E34" i="24"/>
  <c r="E37" i="24"/>
  <c r="E42" i="24"/>
  <c r="M36" i="24"/>
  <c r="M44" i="24"/>
  <c r="M38" i="24"/>
  <c r="M45" i="24"/>
  <c r="E37" i="23"/>
  <c r="E39" i="23"/>
  <c r="E41" i="23"/>
  <c r="E47" i="23"/>
  <c r="E45" i="23"/>
  <c r="I43" i="23"/>
  <c r="I34" i="23"/>
  <c r="I42" i="23"/>
  <c r="I44" i="23"/>
  <c r="I33" i="23"/>
  <c r="I40" i="23"/>
  <c r="AP128" i="9"/>
  <c r="AB45" i="3"/>
  <c r="AB46" i="3"/>
  <c r="AB35" i="3"/>
  <c r="AB44" i="3"/>
  <c r="AB34" i="3"/>
  <c r="AB43" i="3"/>
  <c r="N47" i="23"/>
  <c r="N42" i="23"/>
  <c r="N33" i="23"/>
  <c r="N39" i="23"/>
  <c r="N36" i="23"/>
  <c r="N38" i="23"/>
  <c r="N40" i="23"/>
  <c r="N46" i="23"/>
  <c r="N45" i="23"/>
  <c r="C46" i="22"/>
  <c r="C33" i="22"/>
  <c r="C48" i="22" s="1"/>
  <c r="C45" i="22"/>
  <c r="C47" i="22"/>
  <c r="C34" i="22"/>
  <c r="C40" i="22"/>
  <c r="C44" i="22"/>
  <c r="C39" i="22"/>
  <c r="C41" i="22"/>
  <c r="C36" i="22"/>
  <c r="C38" i="22"/>
  <c r="G39" i="22"/>
  <c r="G41" i="22"/>
  <c r="G43" i="22"/>
  <c r="G47" i="22"/>
  <c r="G34" i="22"/>
  <c r="G40" i="22"/>
  <c r="G42" i="22"/>
  <c r="K47" i="22"/>
  <c r="K39" i="22"/>
  <c r="K41" i="22"/>
  <c r="K36" i="22"/>
  <c r="K44" i="22"/>
  <c r="K48" i="22" s="1"/>
  <c r="K37" i="22"/>
  <c r="O43" i="22"/>
  <c r="O45" i="22"/>
  <c r="O40" i="22"/>
  <c r="O42" i="22"/>
  <c r="O47" i="22"/>
  <c r="O34" i="22"/>
  <c r="O38" i="22"/>
  <c r="N46" i="21"/>
  <c r="F46" i="21"/>
  <c r="J45" i="21"/>
  <c r="N44" i="21"/>
  <c r="F44" i="21"/>
  <c r="N39" i="21"/>
  <c r="J38" i="21"/>
  <c r="J36" i="21"/>
  <c r="F35" i="21"/>
  <c r="F53" i="21" s="1"/>
  <c r="B33" i="21"/>
  <c r="B47" i="20"/>
  <c r="B45" i="20"/>
  <c r="J39" i="20"/>
  <c r="B33" i="20"/>
  <c r="J50" i="20"/>
  <c r="N44" i="20"/>
  <c r="J40" i="20"/>
  <c r="J38" i="20"/>
  <c r="J34" i="20"/>
  <c r="J53" i="20" s="1"/>
  <c r="E46" i="19"/>
  <c r="M36" i="19"/>
  <c r="E34" i="19"/>
  <c r="E51" i="19"/>
  <c r="E47" i="19"/>
  <c r="E54" i="19" s="1"/>
  <c r="E45" i="19"/>
  <c r="N43" i="23"/>
  <c r="K42" i="22"/>
  <c r="K46" i="23"/>
  <c r="K35" i="23"/>
  <c r="K36" i="23"/>
  <c r="K43" i="23"/>
  <c r="K34" i="23"/>
  <c r="K42" i="23"/>
  <c r="AP7" i="9"/>
  <c r="AB50" i="1"/>
  <c r="AB44" i="1"/>
  <c r="AB51" i="1"/>
  <c r="AB45" i="1"/>
  <c r="AB52" i="1"/>
  <c r="B50" i="21"/>
  <c r="F49" i="21"/>
  <c r="J48" i="21"/>
  <c r="F47" i="21"/>
  <c r="N42" i="21"/>
  <c r="F42" i="21"/>
  <c r="J41" i="21"/>
  <c r="N40" i="21"/>
  <c r="F40" i="21"/>
  <c r="F52" i="21" s="1"/>
  <c r="N35" i="21"/>
  <c r="J34" i="21"/>
  <c r="J52" i="21" s="1"/>
  <c r="N47" i="20"/>
  <c r="N45" i="20"/>
  <c r="N37" i="20"/>
  <c r="N33" i="20"/>
  <c r="J48" i="20"/>
  <c r="M42" i="19"/>
  <c r="M52" i="19" s="1"/>
  <c r="N37" i="23"/>
  <c r="C43" i="22"/>
  <c r="O41" i="22"/>
  <c r="Q61" i="1"/>
  <c r="Q70" i="1" s="1"/>
  <c r="H22" i="17"/>
  <c r="D25" i="5"/>
  <c r="J42" i="5"/>
  <c r="V74" i="1"/>
  <c r="Q58" i="1"/>
  <c r="L17" i="2"/>
  <c r="AA61" i="1"/>
  <c r="Z48" i="5"/>
  <c r="Z44" i="5"/>
  <c r="Z40" i="5"/>
  <c r="Z36" i="5"/>
  <c r="Z52" i="5" s="1"/>
  <c r="Z32" i="5"/>
  <c r="Z53" i="5" s="1"/>
  <c r="J35" i="5"/>
  <c r="X54" i="5"/>
  <c r="Z47" i="5"/>
  <c r="Z43" i="5"/>
  <c r="Z39" i="5"/>
  <c r="Z35" i="5"/>
  <c r="Z50" i="5"/>
  <c r="Z46" i="5"/>
  <c r="Z42" i="5"/>
  <c r="Z38" i="5"/>
  <c r="Z34" i="5"/>
  <c r="J40" i="5"/>
  <c r="Z49" i="5"/>
  <c r="Z45" i="5"/>
  <c r="Z41" i="5"/>
  <c r="Z37" i="5"/>
  <c r="Z33" i="5"/>
  <c r="G15" i="12"/>
  <c r="E9" i="4"/>
  <c r="E15" i="4" s="1"/>
  <c r="D45" i="1"/>
  <c r="O53" i="21"/>
  <c r="H25" i="5"/>
  <c r="G25" i="5"/>
  <c r="P26" i="5"/>
  <c r="K36" i="3"/>
  <c r="K38" i="3"/>
  <c r="D41" i="1"/>
  <c r="M65" i="13"/>
  <c r="S35" i="3"/>
  <c r="T72" i="1"/>
  <c r="AB57" i="1"/>
  <c r="AA50" i="5"/>
  <c r="AA54" i="5" s="1"/>
  <c r="O48" i="23"/>
  <c r="M26" i="5"/>
  <c r="O25" i="5"/>
  <c r="S43" i="3"/>
  <c r="T40" i="3"/>
  <c r="C52" i="19"/>
  <c r="H52" i="19"/>
  <c r="K65" i="15"/>
  <c r="H17" i="2"/>
  <c r="N19" i="3"/>
  <c r="AB55" i="1"/>
  <c r="AB49" i="1"/>
  <c r="AB43" i="1"/>
  <c r="AB51" i="5"/>
  <c r="AB54" i="5" s="1"/>
  <c r="AB38" i="3"/>
  <c r="AB47" i="3"/>
  <c r="D72" i="1"/>
  <c r="D54" i="20"/>
  <c r="E33" i="4"/>
  <c r="L65" i="14"/>
  <c r="H26" i="5"/>
  <c r="M32" i="5"/>
  <c r="S43" i="5"/>
  <c r="AB54" i="1"/>
  <c r="AB70" i="1" s="1"/>
  <c r="AB48" i="1"/>
  <c r="AB42" i="1"/>
  <c r="AB39" i="3"/>
  <c r="K52" i="19"/>
  <c r="B22" i="18"/>
  <c r="H22" i="18"/>
  <c r="P22" i="18"/>
  <c r="D22" i="17"/>
  <c r="D39" i="17" s="1"/>
  <c r="S34" i="5"/>
  <c r="AB53" i="1"/>
  <c r="AB47" i="1"/>
  <c r="AB41" i="1"/>
  <c r="AA71" i="1"/>
  <c r="Z51" i="5"/>
  <c r="Z33" i="3"/>
  <c r="AB42" i="3"/>
  <c r="N41" i="5"/>
  <c r="N38" i="5"/>
  <c r="N32" i="5"/>
  <c r="L52" i="19"/>
  <c r="H9" i="10"/>
  <c r="F7" i="4"/>
  <c r="L9" i="10"/>
  <c r="J7" i="4"/>
  <c r="O67" i="15"/>
  <c r="O33" i="1"/>
  <c r="O49" i="15"/>
  <c r="O52" i="15"/>
  <c r="O57" i="15"/>
  <c r="O60" i="15"/>
  <c r="O65" i="15"/>
  <c r="O45" i="15"/>
  <c r="O50" i="15"/>
  <c r="O53" i="15"/>
  <c r="O58" i="15"/>
  <c r="O61" i="15"/>
  <c r="O42" i="15"/>
  <c r="O46" i="15"/>
  <c r="O54" i="15"/>
  <c r="O62" i="15"/>
  <c r="O40" i="15"/>
  <c r="O47" i="15"/>
  <c r="O51" i="15"/>
  <c r="O55" i="15"/>
  <c r="O59" i="15"/>
  <c r="O63" i="15"/>
  <c r="O66" i="15"/>
  <c r="I22" i="17"/>
  <c r="I45" i="17" s="1"/>
  <c r="I4" i="2"/>
  <c r="W43" i="9" s="1"/>
  <c r="M22" i="17"/>
  <c r="M4" i="2"/>
  <c r="AA43" i="9" s="1"/>
  <c r="F46" i="19"/>
  <c r="F48" i="19"/>
  <c r="F39" i="19"/>
  <c r="F41" i="19"/>
  <c r="F38" i="19"/>
  <c r="F33" i="19"/>
  <c r="F35" i="19"/>
  <c r="F43" i="19"/>
  <c r="F51" i="19"/>
  <c r="F34" i="19"/>
  <c r="F36" i="19"/>
  <c r="F40" i="19"/>
  <c r="F42" i="19"/>
  <c r="F37" i="19"/>
  <c r="F47" i="19"/>
  <c r="F45" i="19"/>
  <c r="F49" i="19"/>
  <c r="J51" i="19"/>
  <c r="J44" i="19"/>
  <c r="J50" i="19"/>
  <c r="J34" i="19"/>
  <c r="J36" i="19"/>
  <c r="J40" i="19"/>
  <c r="J42" i="19"/>
  <c r="J37" i="19"/>
  <c r="J47" i="19"/>
  <c r="J38" i="19"/>
  <c r="J33" i="19"/>
  <c r="J35" i="19"/>
  <c r="J43" i="19"/>
  <c r="J46" i="19"/>
  <c r="J41" i="19"/>
  <c r="J45" i="19"/>
  <c r="J49" i="19"/>
  <c r="J48" i="19"/>
  <c r="N51" i="19"/>
  <c r="N38" i="19"/>
  <c r="N46" i="19"/>
  <c r="N33" i="19"/>
  <c r="N35" i="19"/>
  <c r="N44" i="19"/>
  <c r="N45" i="19"/>
  <c r="N49" i="19"/>
  <c r="N40" i="19"/>
  <c r="N48" i="19"/>
  <c r="N52" i="19" s="1"/>
  <c r="N39" i="19"/>
  <c r="N36" i="19"/>
  <c r="N50" i="19"/>
  <c r="N37" i="19"/>
  <c r="N43" i="19"/>
  <c r="N41" i="19"/>
  <c r="N47" i="19"/>
  <c r="N54" i="19" s="1"/>
  <c r="N34" i="19"/>
  <c r="N51" i="5"/>
  <c r="J51" i="5"/>
  <c r="N50" i="5"/>
  <c r="N54" i="5" s="1"/>
  <c r="AB161" i="9"/>
  <c r="N49" i="5"/>
  <c r="C47" i="24"/>
  <c r="C33" i="24"/>
  <c r="C35" i="24"/>
  <c r="C37" i="24"/>
  <c r="C39" i="24"/>
  <c r="C41" i="24"/>
  <c r="C43" i="24"/>
  <c r="C45" i="24"/>
  <c r="C46" i="24"/>
  <c r="C38" i="24"/>
  <c r="C34" i="24"/>
  <c r="C48" i="24" s="1"/>
  <c r="C42" i="24"/>
  <c r="C36" i="24"/>
  <c r="C40" i="24"/>
  <c r="C44" i="24"/>
  <c r="G47" i="24"/>
  <c r="G34" i="24"/>
  <c r="G36" i="24"/>
  <c r="G38" i="24"/>
  <c r="G40" i="24"/>
  <c r="G42" i="24"/>
  <c r="G44" i="24"/>
  <c r="G45" i="24"/>
  <c r="G46" i="24"/>
  <c r="G33" i="24"/>
  <c r="G41" i="24"/>
  <c r="G37" i="24"/>
  <c r="G35" i="24"/>
  <c r="G39" i="24"/>
  <c r="G43" i="24"/>
  <c r="G19" i="3"/>
  <c r="G38" i="3" s="1"/>
  <c r="Z50" i="2"/>
  <c r="O41" i="3"/>
  <c r="O38" i="3"/>
  <c r="P43" i="3"/>
  <c r="P44" i="3"/>
  <c r="G52" i="20"/>
  <c r="K53" i="21"/>
  <c r="E46" i="1"/>
  <c r="E53" i="1"/>
  <c r="Z48" i="2"/>
  <c r="Z38" i="2"/>
  <c r="Z43" i="2"/>
  <c r="AA53" i="5"/>
  <c r="J41" i="5"/>
  <c r="P40" i="3"/>
  <c r="J39" i="5"/>
  <c r="J49" i="5"/>
  <c r="E63" i="1"/>
  <c r="N48" i="16"/>
  <c r="N42" i="5"/>
  <c r="AB89" i="9"/>
  <c r="U51" i="2"/>
  <c r="L73" i="1"/>
  <c r="D37" i="16"/>
  <c r="D43" i="16"/>
  <c r="L65" i="1"/>
  <c r="N33" i="18"/>
  <c r="N35" i="18"/>
  <c r="N37" i="18"/>
  <c r="L64" i="1"/>
  <c r="V53" i="5"/>
  <c r="H62" i="1"/>
  <c r="H67" i="1"/>
  <c r="O64" i="15"/>
  <c r="Z47" i="2"/>
  <c r="Z34" i="2"/>
  <c r="J48" i="5"/>
  <c r="X89" i="9"/>
  <c r="J32" i="5"/>
  <c r="J36" i="5"/>
  <c r="O72" i="1"/>
  <c r="K35" i="3"/>
  <c r="K42" i="3"/>
  <c r="K47" i="3"/>
  <c r="Y128" i="9"/>
  <c r="K43" i="3"/>
  <c r="K33" i="3"/>
  <c r="K37" i="3"/>
  <c r="L48" i="1"/>
  <c r="L61" i="1"/>
  <c r="L68" i="1"/>
  <c r="L67" i="1"/>
  <c r="L57" i="1"/>
  <c r="L42" i="1"/>
  <c r="L43" i="1"/>
  <c r="L45" i="1"/>
  <c r="L41" i="1"/>
  <c r="L66" i="1"/>
  <c r="L44" i="1"/>
  <c r="L10" i="11"/>
  <c r="I9" i="4"/>
  <c r="I15" i="4" s="1"/>
  <c r="F47" i="18"/>
  <c r="F48" i="18"/>
  <c r="F39" i="18"/>
  <c r="F33" i="18"/>
  <c r="F44" i="18"/>
  <c r="F36" i="18"/>
  <c r="F43" i="18"/>
  <c r="F35" i="18"/>
  <c r="I42" i="18"/>
  <c r="I41" i="18"/>
  <c r="I33" i="18"/>
  <c r="I49" i="18"/>
  <c r="I48" i="18"/>
  <c r="I50" i="18"/>
  <c r="I38" i="18"/>
  <c r="I47" i="18"/>
  <c r="I37" i="18"/>
  <c r="I40" i="18"/>
  <c r="I39" i="18"/>
  <c r="Z40" i="2"/>
  <c r="Z46" i="2"/>
  <c r="Z41" i="2"/>
  <c r="J54" i="5"/>
  <c r="Z42" i="2"/>
  <c r="Z49" i="2"/>
  <c r="Z37" i="2"/>
  <c r="Y48" i="3"/>
  <c r="J38" i="5"/>
  <c r="J33" i="5"/>
  <c r="J34" i="5"/>
  <c r="J53" i="5" s="1"/>
  <c r="N42" i="16"/>
  <c r="N39" i="5"/>
  <c r="N35" i="5"/>
  <c r="N36" i="5"/>
  <c r="O43" i="3"/>
  <c r="J36" i="17"/>
  <c r="J45" i="17"/>
  <c r="K43" i="1"/>
  <c r="K45" i="1"/>
  <c r="O71" i="1"/>
  <c r="Q46" i="18"/>
  <c r="Q33" i="18"/>
  <c r="Q45" i="18"/>
  <c r="Q34" i="18"/>
  <c r="I68" i="15"/>
  <c r="L53" i="1"/>
  <c r="L52" i="1"/>
  <c r="M39" i="3"/>
  <c r="AA128" i="9"/>
  <c r="M44" i="3"/>
  <c r="M46" i="3"/>
  <c r="M43" i="3"/>
  <c r="M41" i="3"/>
  <c r="M45" i="3"/>
  <c r="M42" i="3"/>
  <c r="M38" i="3"/>
  <c r="M33" i="3"/>
  <c r="I45" i="18"/>
  <c r="O48" i="15"/>
  <c r="O41" i="15"/>
  <c r="Q52" i="21"/>
  <c r="J39" i="19"/>
  <c r="F50" i="19"/>
  <c r="F44" i="19"/>
  <c r="N42" i="19"/>
  <c r="Z89" i="9"/>
  <c r="P39" i="17"/>
  <c r="P50" i="17"/>
  <c r="V54" i="5"/>
  <c r="D48" i="1"/>
  <c r="AH46" i="9"/>
  <c r="T50" i="2"/>
  <c r="J41" i="1"/>
  <c r="L72" i="1"/>
  <c r="X7" i="9"/>
  <c r="W70" i="1"/>
  <c r="D47" i="1"/>
  <c r="D54" i="1"/>
  <c r="J43" i="1"/>
  <c r="F46" i="1"/>
  <c r="F48" i="1"/>
  <c r="J57" i="1"/>
  <c r="F63" i="1"/>
  <c r="F65" i="1"/>
  <c r="D46" i="1"/>
  <c r="D61" i="1"/>
  <c r="D49" i="1"/>
  <c r="K34" i="17"/>
  <c r="I44" i="3"/>
  <c r="U54" i="5"/>
  <c r="I38" i="3"/>
  <c r="Q54" i="5"/>
  <c r="E53" i="21"/>
  <c r="M52" i="21"/>
  <c r="C64" i="13"/>
  <c r="R33" i="5"/>
  <c r="R35" i="5"/>
  <c r="R48" i="5"/>
  <c r="R42" i="5"/>
  <c r="AF89" i="9"/>
  <c r="R45" i="5"/>
  <c r="R43" i="5"/>
  <c r="R38" i="5"/>
  <c r="R47" i="5"/>
  <c r="B65" i="15"/>
  <c r="B45" i="15"/>
  <c r="B50" i="15"/>
  <c r="B56" i="15"/>
  <c r="B59" i="15"/>
  <c r="B62" i="15"/>
  <c r="F41" i="15"/>
  <c r="F46" i="15"/>
  <c r="F49" i="15"/>
  <c r="F52" i="15"/>
  <c r="F55" i="15"/>
  <c r="F61" i="15"/>
  <c r="F68" i="15" s="1"/>
  <c r="J40" i="15"/>
  <c r="J48" i="15"/>
  <c r="J51" i="15"/>
  <c r="J54" i="15"/>
  <c r="J57" i="15"/>
  <c r="J60" i="15"/>
  <c r="J63" i="15"/>
  <c r="M71" i="15"/>
  <c r="M41" i="15"/>
  <c r="M47" i="15"/>
  <c r="M50" i="15"/>
  <c r="M55" i="15"/>
  <c r="M58" i="15"/>
  <c r="M63" i="15"/>
  <c r="D61" i="14"/>
  <c r="D44" i="14"/>
  <c r="D48" i="14"/>
  <c r="D50" i="14"/>
  <c r="D39" i="14"/>
  <c r="D41" i="14"/>
  <c r="D45" i="14"/>
  <c r="D49" i="14"/>
  <c r="G67" i="14"/>
  <c r="G53" i="14"/>
  <c r="G59" i="14"/>
  <c r="G46" i="14"/>
  <c r="G58" i="14"/>
  <c r="K60" i="14"/>
  <c r="K41" i="14"/>
  <c r="K47" i="14"/>
  <c r="K49" i="14"/>
  <c r="K55" i="14"/>
  <c r="K61" i="14"/>
  <c r="K38" i="14"/>
  <c r="K50" i="14"/>
  <c r="K56" i="14"/>
  <c r="O45" i="14"/>
  <c r="O53" i="14"/>
  <c r="O59" i="14"/>
  <c r="O63" i="14"/>
  <c r="O46" i="14"/>
  <c r="O52" i="14"/>
  <c r="O58" i="14"/>
  <c r="D41" i="13"/>
  <c r="D55" i="13"/>
  <c r="D59" i="13"/>
  <c r="O73" i="1"/>
  <c r="T36" i="2"/>
  <c r="T48" i="2"/>
  <c r="T39" i="2"/>
  <c r="D65" i="1"/>
  <c r="D64" i="1"/>
  <c r="D51" i="1"/>
  <c r="S128" i="9"/>
  <c r="R7" i="9"/>
  <c r="M54" i="20"/>
  <c r="G54" i="21"/>
  <c r="E53" i="20"/>
  <c r="Q53" i="5"/>
  <c r="K68" i="15"/>
  <c r="L64" i="14"/>
  <c r="K56" i="13"/>
  <c r="O52" i="13"/>
  <c r="O42" i="13"/>
  <c r="O61" i="13"/>
  <c r="O49" i="13"/>
  <c r="O45" i="13"/>
  <c r="O43" i="13"/>
  <c r="P53" i="21"/>
  <c r="G33" i="4"/>
  <c r="B38" i="20"/>
  <c r="B51" i="20"/>
  <c r="B54" i="20" s="1"/>
  <c r="B40" i="20"/>
  <c r="B46" i="20"/>
  <c r="B48" i="20"/>
  <c r="B35" i="20"/>
  <c r="B39" i="20"/>
  <c r="B41" i="20"/>
  <c r="B43" i="20"/>
  <c r="B49" i="20"/>
  <c r="P51" i="20"/>
  <c r="P34" i="20"/>
  <c r="P43" i="20"/>
  <c r="P45" i="20"/>
  <c r="P42" i="20"/>
  <c r="P44" i="20"/>
  <c r="P50" i="20"/>
  <c r="P54" i="20" s="1"/>
  <c r="P33" i="20"/>
  <c r="P47" i="20"/>
  <c r="C35" i="19"/>
  <c r="C41" i="19"/>
  <c r="C40" i="19"/>
  <c r="C46" i="19"/>
  <c r="O33" i="24"/>
  <c r="O35" i="24"/>
  <c r="O37" i="24"/>
  <c r="O39" i="24"/>
  <c r="O41" i="24"/>
  <c r="O43" i="24"/>
  <c r="O47" i="24"/>
  <c r="O34" i="24"/>
  <c r="O36" i="24"/>
  <c r="O38" i="24"/>
  <c r="O40" i="24"/>
  <c r="O42" i="24"/>
  <c r="O44" i="24"/>
  <c r="O45" i="24"/>
  <c r="O46" i="24"/>
  <c r="H33" i="21"/>
  <c r="H53" i="21" s="1"/>
  <c r="H50" i="21"/>
  <c r="H51" i="21"/>
  <c r="H52" i="21" s="1"/>
  <c r="L51" i="21"/>
  <c r="L54" i="21" s="1"/>
  <c r="L48" i="21"/>
  <c r="L33" i="21"/>
  <c r="L53" i="21" s="1"/>
  <c r="P51" i="21"/>
  <c r="P54" i="21" s="1"/>
  <c r="P49" i="21"/>
  <c r="M33" i="24"/>
  <c r="M35" i="24"/>
  <c r="M37" i="24"/>
  <c r="M39" i="24"/>
  <c r="M41" i="24"/>
  <c r="M43" i="24"/>
  <c r="Q49" i="5"/>
  <c r="AE89" i="9"/>
  <c r="Q48" i="5"/>
  <c r="R50" i="1"/>
  <c r="R59" i="1"/>
  <c r="R49" i="1"/>
  <c r="R67" i="1"/>
  <c r="Q71" i="15"/>
  <c r="Q43" i="15"/>
  <c r="Q68" i="15" s="1"/>
  <c r="B51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J36" i="24"/>
  <c r="J34" i="24"/>
  <c r="J37" i="24"/>
  <c r="J39" i="24"/>
  <c r="J41" i="24"/>
  <c r="J43" i="24"/>
  <c r="J45" i="24"/>
  <c r="J19" i="3"/>
  <c r="J33" i="24"/>
  <c r="J40" i="24"/>
  <c r="J42" i="24"/>
  <c r="J44" i="24"/>
  <c r="J46" i="24"/>
  <c r="E69" i="15"/>
  <c r="D34" i="1"/>
  <c r="D71" i="1" s="1"/>
  <c r="L34" i="1"/>
  <c r="L71" i="1" s="1"/>
  <c r="S48" i="5"/>
  <c r="S42" i="5"/>
  <c r="S33" i="5"/>
  <c r="S53" i="5" s="1"/>
  <c r="T67" i="1"/>
  <c r="T46" i="1"/>
  <c r="T73" i="1"/>
  <c r="Q54" i="21"/>
  <c r="Q53" i="21"/>
  <c r="C52" i="20"/>
  <c r="C54" i="20"/>
  <c r="P52" i="19"/>
  <c r="Q22" i="2"/>
  <c r="Q40" i="2" s="1"/>
  <c r="B69" i="15"/>
  <c r="B70" i="15"/>
  <c r="J36" i="1"/>
  <c r="J73" i="1" s="1"/>
  <c r="B72" i="15"/>
  <c r="F72" i="15"/>
  <c r="I34" i="1"/>
  <c r="I71" i="1" s="1"/>
  <c r="G67" i="13"/>
  <c r="K36" i="1"/>
  <c r="K73" i="1" s="1"/>
  <c r="O67" i="13"/>
  <c r="D37" i="1"/>
  <c r="D74" i="1" s="1"/>
  <c r="H37" i="1"/>
  <c r="H74" i="1" s="1"/>
  <c r="L37" i="1"/>
  <c r="L74" i="1" s="1"/>
  <c r="D43" i="1"/>
  <c r="S46" i="5"/>
  <c r="S39" i="5"/>
  <c r="S47" i="5"/>
  <c r="T63" i="1"/>
  <c r="T42" i="1"/>
  <c r="T74" i="1"/>
  <c r="AA69" i="1"/>
  <c r="AA22" i="2"/>
  <c r="R72" i="1"/>
  <c r="R22" i="2"/>
  <c r="AF46" i="9" s="1"/>
  <c r="G7" i="4"/>
  <c r="K27" i="4"/>
  <c r="O27" i="4"/>
  <c r="C33" i="4"/>
  <c r="L14" i="4"/>
  <c r="J27" i="4"/>
  <c r="M14" i="4"/>
  <c r="C60" i="14"/>
  <c r="M67" i="14"/>
  <c r="F65" i="14"/>
  <c r="C66" i="14"/>
  <c r="K66" i="14"/>
  <c r="H67" i="13"/>
  <c r="K4" i="2"/>
  <c r="Y43" i="9" s="1"/>
  <c r="B22" i="16"/>
  <c r="C22" i="16"/>
  <c r="O22" i="16"/>
  <c r="O39" i="16" s="1"/>
  <c r="E25" i="5"/>
  <c r="S45" i="5"/>
  <c r="S36" i="5"/>
  <c r="S50" i="5"/>
  <c r="T59" i="1"/>
  <c r="U60" i="1"/>
  <c r="W68" i="1"/>
  <c r="X47" i="2"/>
  <c r="AB22" i="2"/>
  <c r="AB36" i="3"/>
  <c r="AB40" i="3"/>
  <c r="Z46" i="3"/>
  <c r="M15" i="4"/>
  <c r="Y51" i="2"/>
  <c r="I64" i="14"/>
  <c r="AO128" i="9"/>
  <c r="AA42" i="3"/>
  <c r="AA34" i="3"/>
  <c r="AA46" i="3"/>
  <c r="AA38" i="3"/>
  <c r="AA45" i="3"/>
  <c r="AA47" i="3"/>
  <c r="AA43" i="3"/>
  <c r="AA39" i="3"/>
  <c r="AA35" i="3"/>
  <c r="Z39" i="2"/>
  <c r="Z33" i="2"/>
  <c r="Z44" i="2"/>
  <c r="Z36" i="2"/>
  <c r="Z45" i="2"/>
  <c r="Z35" i="2"/>
  <c r="AB52" i="5"/>
  <c r="AA40" i="3"/>
  <c r="Q41" i="18"/>
  <c r="Q50" i="18"/>
  <c r="Q39" i="18"/>
  <c r="Q36" i="18"/>
  <c r="D35" i="16"/>
  <c r="P46" i="17"/>
  <c r="O37" i="3"/>
  <c r="S7" i="9"/>
  <c r="J34" i="17"/>
  <c r="J38" i="17"/>
  <c r="P37" i="17"/>
  <c r="P45" i="17"/>
  <c r="P41" i="17"/>
  <c r="P35" i="17"/>
  <c r="I59" i="1"/>
  <c r="I69" i="1"/>
  <c r="I57" i="1"/>
  <c r="I46" i="1"/>
  <c r="I61" i="1"/>
  <c r="E72" i="1"/>
  <c r="N34" i="5"/>
  <c r="N53" i="5" s="1"/>
  <c r="N48" i="5"/>
  <c r="N46" i="5"/>
  <c r="N43" i="5"/>
  <c r="O34" i="3"/>
  <c r="N38" i="18"/>
  <c r="N46" i="18"/>
  <c r="N39" i="18"/>
  <c r="N40" i="18"/>
  <c r="K42" i="1"/>
  <c r="K68" i="1"/>
  <c r="K63" i="1"/>
  <c r="K64" i="1"/>
  <c r="O40" i="3"/>
  <c r="AC128" i="9"/>
  <c r="I64" i="1"/>
  <c r="I56" i="1"/>
  <c r="L53" i="19"/>
  <c r="I45" i="1"/>
  <c r="T45" i="2"/>
  <c r="T33" i="2"/>
  <c r="T35" i="2"/>
  <c r="T42" i="2"/>
  <c r="T34" i="2"/>
  <c r="T46" i="2"/>
  <c r="J69" i="1"/>
  <c r="J58" i="1"/>
  <c r="J53" i="1"/>
  <c r="J66" i="1"/>
  <c r="H44" i="1"/>
  <c r="H41" i="1"/>
  <c r="L49" i="17"/>
  <c r="L37" i="17"/>
  <c r="N59" i="15"/>
  <c r="N51" i="15"/>
  <c r="B59" i="14"/>
  <c r="P47" i="13"/>
  <c r="P45" i="13"/>
  <c r="P48" i="13"/>
  <c r="L33" i="18"/>
  <c r="L41" i="18"/>
  <c r="K44" i="18"/>
  <c r="K35" i="18"/>
  <c r="K33" i="18"/>
  <c r="U38" i="5"/>
  <c r="U43" i="5"/>
  <c r="U34" i="5"/>
  <c r="U53" i="5" s="1"/>
  <c r="U46" i="5"/>
  <c r="AK89" i="9"/>
  <c r="W50" i="5"/>
  <c r="W54" i="5" s="1"/>
  <c r="W39" i="5"/>
  <c r="W43" i="5"/>
  <c r="W41" i="5"/>
  <c r="W38" i="5"/>
  <c r="J46" i="17"/>
  <c r="J49" i="17"/>
  <c r="J47" i="17"/>
  <c r="P36" i="17"/>
  <c r="P44" i="17"/>
  <c r="P49" i="17"/>
  <c r="I53" i="1"/>
  <c r="I54" i="1"/>
  <c r="I41" i="1"/>
  <c r="I73" i="1"/>
  <c r="I52" i="1"/>
  <c r="O47" i="3"/>
  <c r="N47" i="18"/>
  <c r="N41" i="18"/>
  <c r="N43" i="18"/>
  <c r="N44" i="18"/>
  <c r="K67" i="1"/>
  <c r="K51" i="1"/>
  <c r="K54" i="1"/>
  <c r="O39" i="3"/>
  <c r="I42" i="1"/>
  <c r="I43" i="1"/>
  <c r="P48" i="24"/>
  <c r="B48" i="24"/>
  <c r="I68" i="1"/>
  <c r="E64" i="14"/>
  <c r="N15" i="11"/>
  <c r="L9" i="4"/>
  <c r="L15" i="4" s="1"/>
  <c r="E64" i="13"/>
  <c r="C53" i="21"/>
  <c r="C70" i="15"/>
  <c r="C65" i="15"/>
  <c r="C48" i="15"/>
  <c r="C52" i="15"/>
  <c r="C56" i="15"/>
  <c r="C60" i="15"/>
  <c r="C64" i="15"/>
  <c r="C47" i="15"/>
  <c r="C51" i="15"/>
  <c r="C55" i="15"/>
  <c r="C59" i="15"/>
  <c r="C63" i="15"/>
  <c r="C41" i="15"/>
  <c r="C42" i="15"/>
  <c r="C46" i="15"/>
  <c r="C50" i="15"/>
  <c r="C54" i="15"/>
  <c r="C58" i="15"/>
  <c r="C62" i="15"/>
  <c r="G41" i="15"/>
  <c r="G42" i="15"/>
  <c r="G46" i="15"/>
  <c r="G50" i="15"/>
  <c r="G54" i="15"/>
  <c r="G58" i="15"/>
  <c r="G62" i="15"/>
  <c r="G40" i="15"/>
  <c r="G45" i="15"/>
  <c r="G49" i="15"/>
  <c r="G53" i="15"/>
  <c r="G57" i="15"/>
  <c r="G61" i="15"/>
  <c r="G48" i="15"/>
  <c r="G52" i="15"/>
  <c r="G56" i="15"/>
  <c r="G60" i="15"/>
  <c r="G64" i="15"/>
  <c r="N40" i="15"/>
  <c r="N42" i="15"/>
  <c r="N46" i="15"/>
  <c r="N48" i="15"/>
  <c r="N50" i="15"/>
  <c r="N52" i="15"/>
  <c r="N54" i="15"/>
  <c r="N56" i="15"/>
  <c r="N58" i="15"/>
  <c r="N60" i="15"/>
  <c r="N62" i="15"/>
  <c r="N64" i="15"/>
  <c r="N66" i="15"/>
  <c r="N65" i="15"/>
  <c r="N33" i="1"/>
  <c r="N72" i="1" s="1"/>
  <c r="F34" i="1"/>
  <c r="F71" i="1" s="1"/>
  <c r="F69" i="15"/>
  <c r="F35" i="1"/>
  <c r="F72" i="1" s="1"/>
  <c r="F70" i="15"/>
  <c r="J35" i="1"/>
  <c r="J72" i="1" s="1"/>
  <c r="J70" i="15"/>
  <c r="F36" i="1"/>
  <c r="F73" i="1" s="1"/>
  <c r="F71" i="15"/>
  <c r="N71" i="15"/>
  <c r="J37" i="1"/>
  <c r="J74" i="1" s="1"/>
  <c r="J72" i="15"/>
  <c r="N37" i="1"/>
  <c r="N72" i="15"/>
  <c r="B38" i="14"/>
  <c r="B42" i="14"/>
  <c r="B46" i="14"/>
  <c r="B60" i="14"/>
  <c r="B41" i="14"/>
  <c r="B47" i="14"/>
  <c r="B49" i="14"/>
  <c r="B64" i="14" s="1"/>
  <c r="B53" i="14"/>
  <c r="B57" i="14"/>
  <c r="B65" i="14"/>
  <c r="B56" i="14"/>
  <c r="B51" i="14"/>
  <c r="B40" i="14"/>
  <c r="B44" i="14"/>
  <c r="B52" i="14"/>
  <c r="B54" i="14"/>
  <c r="B45" i="14"/>
  <c r="B55" i="14"/>
  <c r="B61" i="14"/>
  <c r="B68" i="14"/>
  <c r="P68" i="13"/>
  <c r="P63" i="13"/>
  <c r="P46" i="13"/>
  <c r="P54" i="13"/>
  <c r="P60" i="13"/>
  <c r="P43" i="13"/>
  <c r="P59" i="13"/>
  <c r="P40" i="13"/>
  <c r="P42" i="13"/>
  <c r="P56" i="13"/>
  <c r="P57" i="13"/>
  <c r="P33" i="1"/>
  <c r="P45" i="1" s="1"/>
  <c r="P44" i="13"/>
  <c r="P50" i="13"/>
  <c r="P58" i="13"/>
  <c r="P62" i="13"/>
  <c r="P39" i="13"/>
  <c r="P49" i="13"/>
  <c r="P51" i="13"/>
  <c r="P53" i="13"/>
  <c r="P55" i="13"/>
  <c r="N42" i="17"/>
  <c r="N34" i="17"/>
  <c r="N43" i="17"/>
  <c r="N35" i="17"/>
  <c r="N50" i="17"/>
  <c r="N40" i="17"/>
  <c r="N49" i="17"/>
  <c r="N41" i="17"/>
  <c r="N48" i="17"/>
  <c r="N38" i="17"/>
  <c r="N47" i="17"/>
  <c r="N39" i="17"/>
  <c r="N46" i="17"/>
  <c r="N40" i="3"/>
  <c r="N35" i="3"/>
  <c r="D47" i="23"/>
  <c r="D36" i="23"/>
  <c r="D42" i="23"/>
  <c r="D46" i="23"/>
  <c r="D37" i="23"/>
  <c r="D41" i="23"/>
  <c r="D38" i="23"/>
  <c r="D44" i="23"/>
  <c r="D33" i="23"/>
  <c r="D35" i="23"/>
  <c r="D39" i="23"/>
  <c r="D43" i="23"/>
  <c r="D45" i="23"/>
  <c r="D19" i="3"/>
  <c r="H47" i="23"/>
  <c r="H19" i="3"/>
  <c r="H39" i="3" s="1"/>
  <c r="H34" i="23"/>
  <c r="H38" i="23"/>
  <c r="H44" i="23"/>
  <c r="H35" i="23"/>
  <c r="H39" i="23"/>
  <c r="H45" i="23"/>
  <c r="H36" i="23"/>
  <c r="H40" i="23"/>
  <c r="H42" i="23"/>
  <c r="H46" i="23"/>
  <c r="H37" i="23"/>
  <c r="H41" i="23"/>
  <c r="H33" i="23"/>
  <c r="H43" i="23"/>
  <c r="B47" i="22"/>
  <c r="B34" i="22"/>
  <c r="B40" i="22"/>
  <c r="B36" i="22"/>
  <c r="B42" i="22"/>
  <c r="B46" i="22"/>
  <c r="B43" i="22"/>
  <c r="B38" i="22"/>
  <c r="B37" i="22"/>
  <c r="B39" i="22"/>
  <c r="B41" i="22"/>
  <c r="B33" i="22"/>
  <c r="B48" i="22" s="1"/>
  <c r="B44" i="22"/>
  <c r="B35" i="22"/>
  <c r="V126" i="9"/>
  <c r="V124" i="9"/>
  <c r="T32" i="5"/>
  <c r="T35" i="5"/>
  <c r="T43" i="5"/>
  <c r="T36" i="5"/>
  <c r="T34" i="5"/>
  <c r="AH89" i="9"/>
  <c r="T44" i="5"/>
  <c r="T41" i="5"/>
  <c r="T38" i="5"/>
  <c r="T39" i="5"/>
  <c r="T50" i="5"/>
  <c r="T54" i="5" s="1"/>
  <c r="T45" i="5"/>
  <c r="T42" i="5"/>
  <c r="T48" i="5"/>
  <c r="L14" i="11"/>
  <c r="J14" i="4" s="1"/>
  <c r="J10" i="4"/>
  <c r="C53" i="20"/>
  <c r="O7" i="4"/>
  <c r="Q9" i="11"/>
  <c r="I52" i="20"/>
  <c r="D53" i="20"/>
  <c r="F48" i="24"/>
  <c r="J48" i="22"/>
  <c r="N9" i="4"/>
  <c r="N15" i="4" s="1"/>
  <c r="P15" i="11"/>
  <c r="K72" i="15"/>
  <c r="M68" i="14"/>
  <c r="N17" i="2"/>
  <c r="I33" i="24"/>
  <c r="I34" i="24"/>
  <c r="I35" i="24"/>
  <c r="I36" i="24"/>
  <c r="I37" i="24"/>
  <c r="I38" i="24"/>
  <c r="I39" i="24"/>
  <c r="I40" i="24"/>
  <c r="I41" i="24"/>
  <c r="I42" i="24"/>
  <c r="I43" i="24"/>
  <c r="I44" i="24"/>
  <c r="Q47" i="24"/>
  <c r="Q33" i="24"/>
  <c r="Q34" i="24"/>
  <c r="Q35" i="24"/>
  <c r="Q36" i="24"/>
  <c r="Q37" i="24"/>
  <c r="Q38" i="24"/>
  <c r="Q39" i="24"/>
  <c r="Q40" i="24"/>
  <c r="Q41" i="24"/>
  <c r="Q42" i="24"/>
  <c r="Q43" i="24"/>
  <c r="E46" i="23"/>
  <c r="E43" i="23"/>
  <c r="E34" i="23"/>
  <c r="E38" i="23"/>
  <c r="I46" i="23"/>
  <c r="I35" i="23"/>
  <c r="I36" i="23"/>
  <c r="K33" i="23"/>
  <c r="K39" i="23"/>
  <c r="K45" i="23"/>
  <c r="K40" i="23"/>
  <c r="K44" i="23"/>
  <c r="I39" i="22"/>
  <c r="I46" i="22"/>
  <c r="I33" i="22"/>
  <c r="I41" i="22"/>
  <c r="I38" i="22"/>
  <c r="I42" i="22"/>
  <c r="L47" i="22"/>
  <c r="L33" i="22"/>
  <c r="L39" i="22"/>
  <c r="L45" i="22"/>
  <c r="P47" i="22"/>
  <c r="P38" i="22"/>
  <c r="P40" i="22"/>
  <c r="P37" i="22"/>
  <c r="P41" i="22"/>
  <c r="K34" i="3"/>
  <c r="K40" i="3"/>
  <c r="E37" i="3"/>
  <c r="K48" i="24"/>
  <c r="D68" i="15"/>
  <c r="E54" i="21"/>
  <c r="I53" i="20"/>
  <c r="M54" i="19"/>
  <c r="O51" i="18"/>
  <c r="F37" i="18"/>
  <c r="F41" i="18"/>
  <c r="F45" i="18"/>
  <c r="F50" i="18"/>
  <c r="P64" i="14"/>
  <c r="F54" i="21"/>
  <c r="P53" i="19"/>
  <c r="F53" i="19"/>
  <c r="F48" i="23"/>
  <c r="AF7" i="9"/>
  <c r="R41" i="1"/>
  <c r="R53" i="1"/>
  <c r="R62" i="1"/>
  <c r="R54" i="1"/>
  <c r="R66" i="1"/>
  <c r="D27" i="4"/>
  <c r="H27" i="4"/>
  <c r="L27" i="4"/>
  <c r="F68" i="14"/>
  <c r="F61" i="14"/>
  <c r="N66" i="13"/>
  <c r="N26" i="5"/>
  <c r="G33" i="22"/>
  <c r="G37" i="22"/>
  <c r="G46" i="22"/>
  <c r="G35" i="22"/>
  <c r="G45" i="22"/>
  <c r="G36" i="22"/>
  <c r="X51" i="2"/>
  <c r="Z7" i="9"/>
  <c r="L56" i="1"/>
  <c r="L63" i="1"/>
  <c r="L60" i="1"/>
  <c r="L46" i="1"/>
  <c r="L54" i="1"/>
  <c r="K39" i="3"/>
  <c r="I42" i="3"/>
  <c r="I36" i="3"/>
  <c r="W128" i="9"/>
  <c r="I72" i="1"/>
  <c r="O54" i="19"/>
  <c r="E52" i="20"/>
  <c r="M52" i="20"/>
  <c r="M54" i="21"/>
  <c r="K53" i="19"/>
  <c r="K54" i="19"/>
  <c r="I54" i="20"/>
  <c r="H71" i="1"/>
  <c r="I34" i="18"/>
  <c r="F34" i="18"/>
  <c r="F38" i="18"/>
  <c r="F42" i="18"/>
  <c r="M53" i="20"/>
  <c r="B53" i="20"/>
  <c r="D52" i="20"/>
  <c r="C53" i="19"/>
  <c r="R58" i="1"/>
  <c r="H52" i="1"/>
  <c r="E46" i="22"/>
  <c r="E34" i="22"/>
  <c r="E40" i="22"/>
  <c r="U41" i="1"/>
  <c r="U47" i="1"/>
  <c r="U56" i="1"/>
  <c r="U64" i="1"/>
  <c r="U73" i="1"/>
  <c r="U71" i="1"/>
  <c r="U49" i="1"/>
  <c r="U58" i="1"/>
  <c r="U66" i="1"/>
  <c r="U45" i="1"/>
  <c r="U62" i="1"/>
  <c r="U72" i="1"/>
  <c r="U51" i="1"/>
  <c r="U69" i="1"/>
  <c r="Q40" i="5"/>
  <c r="Q42" i="5"/>
  <c r="R71" i="1"/>
  <c r="E10" i="11"/>
  <c r="E27" i="4"/>
  <c r="J54" i="20"/>
  <c r="S54" i="5"/>
  <c r="U74" i="1"/>
  <c r="AJ128" i="9"/>
  <c r="V46" i="3"/>
  <c r="V48" i="3" s="1"/>
  <c r="W45" i="3"/>
  <c r="AK128" i="9"/>
  <c r="W44" i="3"/>
  <c r="W47" i="3"/>
  <c r="W38" i="3"/>
  <c r="AM89" i="9"/>
  <c r="Y37" i="5"/>
  <c r="Y51" i="5"/>
  <c r="Y54" i="5" s="1"/>
  <c r="AO7" i="9"/>
  <c r="AA57" i="1"/>
  <c r="AA65" i="1"/>
  <c r="AA59" i="1"/>
  <c r="AA67" i="1"/>
  <c r="F17" i="2"/>
  <c r="F22" i="17"/>
  <c r="O46" i="22"/>
  <c r="O37" i="22"/>
  <c r="AL89" i="9"/>
  <c r="X49" i="5"/>
  <c r="X52" i="5" s="1"/>
  <c r="W33" i="3"/>
  <c r="Z42" i="1"/>
  <c r="Z73" i="1"/>
  <c r="F27" i="4"/>
  <c r="H33" i="4"/>
  <c r="L33" i="4"/>
  <c r="D36" i="1"/>
  <c r="D73" i="1" s="1"/>
  <c r="D72" i="15"/>
  <c r="P37" i="1"/>
  <c r="I66" i="14"/>
  <c r="M66" i="14"/>
  <c r="C68" i="14"/>
  <c r="K68" i="14"/>
  <c r="D26" i="5"/>
  <c r="AA73" i="1"/>
  <c r="R46" i="5"/>
  <c r="R39" i="5"/>
  <c r="C27" i="4"/>
  <c r="G27" i="4"/>
  <c r="N27" i="4"/>
  <c r="I33" i="4"/>
  <c r="M33" i="4"/>
  <c r="E34" i="1"/>
  <c r="E71" i="1" s="1"/>
  <c r="M34" i="1"/>
  <c r="M72" i="15"/>
  <c r="Q72" i="15"/>
  <c r="H68" i="13"/>
  <c r="H65" i="13"/>
  <c r="P65" i="13"/>
  <c r="P17" i="2"/>
  <c r="H4" i="2"/>
  <c r="L22" i="16"/>
  <c r="E22" i="16"/>
  <c r="E47" i="16" s="1"/>
  <c r="I17" i="2"/>
  <c r="B22" i="17"/>
  <c r="B42" i="17" s="1"/>
  <c r="E22" i="17"/>
  <c r="E46" i="17" s="1"/>
  <c r="M25" i="5"/>
  <c r="F25" i="5"/>
  <c r="K26" i="5"/>
  <c r="O26" i="5"/>
  <c r="S49" i="5"/>
  <c r="S44" i="5"/>
  <c r="S38" i="5"/>
  <c r="T54" i="1"/>
  <c r="T71" i="1"/>
  <c r="X55" i="1"/>
  <c r="X70" i="1" s="1"/>
  <c r="Z36" i="3"/>
  <c r="Z44" i="3"/>
  <c r="AA52" i="5"/>
  <c r="AB53" i="5"/>
  <c r="Y70" i="1"/>
  <c r="Y53" i="5"/>
  <c r="L45" i="5"/>
  <c r="L42" i="5"/>
  <c r="L49" i="5"/>
  <c r="L33" i="5"/>
  <c r="L32" i="5"/>
  <c r="L39" i="5"/>
  <c r="L36" i="5"/>
  <c r="L35" i="5"/>
  <c r="L48" i="5"/>
  <c r="L46" i="5"/>
  <c r="L38" i="5"/>
  <c r="P45" i="3"/>
  <c r="P41" i="3"/>
  <c r="AD128" i="9"/>
  <c r="P35" i="3"/>
  <c r="P42" i="3"/>
  <c r="P47" i="3"/>
  <c r="P36" i="3"/>
  <c r="P37" i="3"/>
  <c r="G53" i="20"/>
  <c r="N33" i="16"/>
  <c r="N46" i="16"/>
  <c r="N22" i="2"/>
  <c r="N38" i="16"/>
  <c r="N39" i="16"/>
  <c r="N36" i="16"/>
  <c r="N37" i="16"/>
  <c r="N43" i="16"/>
  <c r="N41" i="16"/>
  <c r="N50" i="16"/>
  <c r="N35" i="16"/>
  <c r="S70" i="1"/>
  <c r="C46" i="17"/>
  <c r="C38" i="17"/>
  <c r="C34" i="17"/>
  <c r="C37" i="17"/>
  <c r="C41" i="17"/>
  <c r="C45" i="17"/>
  <c r="C40" i="17"/>
  <c r="C44" i="17"/>
  <c r="C48" i="17"/>
  <c r="E66" i="1"/>
  <c r="E57" i="1"/>
  <c r="E44" i="1"/>
  <c r="E58" i="1"/>
  <c r="E43" i="1"/>
  <c r="E74" i="1"/>
  <c r="E61" i="1"/>
  <c r="E48" i="1"/>
  <c r="E54" i="1"/>
  <c r="E73" i="1"/>
  <c r="E67" i="1"/>
  <c r="E68" i="1"/>
  <c r="E62" i="1"/>
  <c r="M46" i="18"/>
  <c r="M40" i="18"/>
  <c r="M33" i="18"/>
  <c r="M45" i="18"/>
  <c r="M34" i="18"/>
  <c r="M41" i="18"/>
  <c r="M43" i="18"/>
  <c r="M38" i="18"/>
  <c r="M48" i="18"/>
  <c r="M44" i="18"/>
  <c r="E47" i="1"/>
  <c r="E59" i="1"/>
  <c r="E42" i="1"/>
  <c r="P34" i="3"/>
  <c r="P39" i="3"/>
  <c r="P33" i="3"/>
  <c r="L34" i="5"/>
  <c r="L43" i="5"/>
  <c r="L51" i="5"/>
  <c r="L54" i="5" s="1"/>
  <c r="E65" i="1"/>
  <c r="E56" i="1"/>
  <c r="E69" i="1"/>
  <c r="E41" i="1"/>
  <c r="E52" i="1"/>
  <c r="C49" i="17"/>
  <c r="C33" i="17"/>
  <c r="C36" i="17"/>
  <c r="C50" i="17"/>
  <c r="E45" i="1"/>
  <c r="M36" i="18"/>
  <c r="M42" i="18"/>
  <c r="M37" i="18"/>
  <c r="M47" i="18"/>
  <c r="E51" i="1"/>
  <c r="N34" i="16"/>
  <c r="N40" i="16"/>
  <c r="N45" i="16"/>
  <c r="N47" i="16"/>
  <c r="L44" i="5"/>
  <c r="E49" i="1"/>
  <c r="E64" i="1"/>
  <c r="P38" i="3"/>
  <c r="T48" i="3"/>
  <c r="D54" i="21"/>
  <c r="D52" i="21"/>
  <c r="L48" i="23"/>
  <c r="J48" i="17"/>
  <c r="J40" i="17"/>
  <c r="J50" i="17"/>
  <c r="J41" i="17"/>
  <c r="J42" i="17"/>
  <c r="J37" i="17"/>
  <c r="J44" i="17"/>
  <c r="J39" i="17"/>
  <c r="D46" i="16"/>
  <c r="D48" i="16"/>
  <c r="D47" i="16"/>
  <c r="D44" i="16"/>
  <c r="D45" i="16"/>
  <c r="D42" i="16"/>
  <c r="D40" i="16"/>
  <c r="D33" i="16"/>
  <c r="D50" i="16"/>
  <c r="K52" i="1"/>
  <c r="K74" i="1"/>
  <c r="K60" i="1"/>
  <c r="K59" i="1"/>
  <c r="K65" i="1"/>
  <c r="K49" i="1"/>
  <c r="K61" i="1"/>
  <c r="K62" i="1"/>
  <c r="K48" i="1"/>
  <c r="K47" i="1"/>
  <c r="K56" i="1"/>
  <c r="K58" i="1"/>
  <c r="K57" i="1"/>
  <c r="Y7" i="9"/>
  <c r="K71" i="1"/>
  <c r="M64" i="13"/>
  <c r="K54" i="21"/>
  <c r="K52" i="21"/>
  <c r="I64" i="13"/>
  <c r="X53" i="5"/>
  <c r="V52" i="5"/>
  <c r="H14" i="11"/>
  <c r="F14" i="4" s="1"/>
  <c r="F10" i="4"/>
  <c r="S48" i="3"/>
  <c r="O51" i="17"/>
  <c r="F41" i="1"/>
  <c r="F69" i="1"/>
  <c r="M51" i="5"/>
  <c r="M50" i="5"/>
  <c r="M40" i="5"/>
  <c r="M36" i="5"/>
  <c r="O52" i="21"/>
  <c r="K43" i="17"/>
  <c r="K42" i="17"/>
  <c r="K33" i="17"/>
  <c r="K44" i="17"/>
  <c r="K41" i="17"/>
  <c r="K40" i="17"/>
  <c r="K36" i="17"/>
  <c r="K38" i="17"/>
  <c r="K39" i="17"/>
  <c r="H68" i="15"/>
  <c r="E52" i="19"/>
  <c r="E53" i="19"/>
  <c r="L48" i="17"/>
  <c r="L47" i="17"/>
  <c r="L50" i="17"/>
  <c r="L44" i="17"/>
  <c r="L45" i="17"/>
  <c r="L40" i="17"/>
  <c r="L34" i="17"/>
  <c r="L42" i="17"/>
  <c r="B64" i="13"/>
  <c r="L44" i="18"/>
  <c r="L36" i="18"/>
  <c r="L42" i="18"/>
  <c r="L43" i="18"/>
  <c r="D47" i="18"/>
  <c r="D49" i="18"/>
  <c r="D44" i="18"/>
  <c r="D40" i="18"/>
  <c r="D36" i="18"/>
  <c r="D46" i="18"/>
  <c r="D38" i="18"/>
  <c r="D33" i="18"/>
  <c r="D35" i="18"/>
  <c r="D43" i="18"/>
  <c r="K48" i="18"/>
  <c r="K39" i="18"/>
  <c r="K50" i="18"/>
  <c r="K41" i="18"/>
  <c r="K42" i="18"/>
  <c r="K49" i="18"/>
  <c r="K40" i="18"/>
  <c r="K46" i="18"/>
  <c r="K47" i="18"/>
  <c r="G50" i="18"/>
  <c r="G48" i="18"/>
  <c r="G45" i="18"/>
  <c r="G43" i="18"/>
  <c r="G41" i="18"/>
  <c r="G39" i="18"/>
  <c r="G37" i="18"/>
  <c r="G35" i="18"/>
  <c r="G46" i="18"/>
  <c r="G33" i="18"/>
  <c r="C33" i="18"/>
  <c r="C48" i="18"/>
  <c r="C50" i="18"/>
  <c r="C49" i="18"/>
  <c r="G46" i="17"/>
  <c r="G36" i="17"/>
  <c r="N48" i="24"/>
  <c r="H48" i="24"/>
  <c r="E48" i="24"/>
  <c r="P48" i="23"/>
  <c r="M48" i="23"/>
  <c r="G48" i="23"/>
  <c r="O48" i="22"/>
  <c r="Q36" i="3"/>
  <c r="Q33" i="3"/>
  <c r="Q35" i="3"/>
  <c r="Q38" i="3"/>
  <c r="Q41" i="3"/>
  <c r="Q43" i="3"/>
  <c r="Q46" i="3"/>
  <c r="AE128" i="9"/>
  <c r="Q37" i="3"/>
  <c r="Q42" i="3"/>
  <c r="Q47" i="3"/>
  <c r="Q44" i="3"/>
  <c r="R39" i="3"/>
  <c r="R38" i="3"/>
  <c r="R43" i="3"/>
  <c r="AF128" i="9"/>
  <c r="R46" i="3"/>
  <c r="R33" i="3"/>
  <c r="R41" i="3"/>
  <c r="R34" i="3"/>
  <c r="R40" i="3"/>
  <c r="F22" i="16"/>
  <c r="F4" i="2"/>
  <c r="V43" i="9"/>
  <c r="J22" i="16"/>
  <c r="P22" i="16"/>
  <c r="C46" i="16"/>
  <c r="C49" i="16"/>
  <c r="C45" i="16"/>
  <c r="C41" i="16"/>
  <c r="C37" i="16"/>
  <c r="C50" i="16"/>
  <c r="C44" i="16"/>
  <c r="C40" i="16"/>
  <c r="C36" i="16"/>
  <c r="E46" i="16"/>
  <c r="E39" i="16"/>
  <c r="E35" i="16"/>
  <c r="E38" i="16"/>
  <c r="E34" i="16"/>
  <c r="M22" i="16"/>
  <c r="M46" i="16" s="1"/>
  <c r="O50" i="16"/>
  <c r="O33" i="16"/>
  <c r="B47" i="17"/>
  <c r="D38" i="17"/>
  <c r="D45" i="17"/>
  <c r="E49" i="17"/>
  <c r="F51" i="20"/>
  <c r="F24" i="5"/>
  <c r="F34" i="20"/>
  <c r="F38" i="20"/>
  <c r="F42" i="20"/>
  <c r="F50" i="20"/>
  <c r="F33" i="20"/>
  <c r="F35" i="20"/>
  <c r="F37" i="20"/>
  <c r="F39" i="20"/>
  <c r="F41" i="20"/>
  <c r="F45" i="20"/>
  <c r="F47" i="20"/>
  <c r="F49" i="20"/>
  <c r="F44" i="20"/>
  <c r="F46" i="20"/>
  <c r="H51" i="20"/>
  <c r="H36" i="20"/>
  <c r="H40" i="20"/>
  <c r="H44" i="20"/>
  <c r="H46" i="20"/>
  <c r="H48" i="20"/>
  <c r="H43" i="20"/>
  <c r="H34" i="20"/>
  <c r="H38" i="20"/>
  <c r="H33" i="20"/>
  <c r="H35" i="20"/>
  <c r="H39" i="20"/>
  <c r="H41" i="20"/>
  <c r="H47" i="20"/>
  <c r="H49" i="20"/>
  <c r="K35" i="20"/>
  <c r="K37" i="20"/>
  <c r="K43" i="20"/>
  <c r="K45" i="20"/>
  <c r="K47" i="20"/>
  <c r="K51" i="20"/>
  <c r="K34" i="20"/>
  <c r="K40" i="20"/>
  <c r="K42" i="20"/>
  <c r="K48" i="20"/>
  <c r="K36" i="20"/>
  <c r="K44" i="20"/>
  <c r="K24" i="5"/>
  <c r="K33" i="20"/>
  <c r="K41" i="20"/>
  <c r="K39" i="20"/>
  <c r="O39" i="20"/>
  <c r="O47" i="20"/>
  <c r="O24" i="5"/>
  <c r="O45" i="5" s="1"/>
  <c r="O50" i="20"/>
  <c r="O45" i="20"/>
  <c r="O35" i="20"/>
  <c r="O42" i="20"/>
  <c r="O41" i="20"/>
  <c r="B36" i="19"/>
  <c r="B42" i="19"/>
  <c r="B48" i="19"/>
  <c r="B41" i="19"/>
  <c r="D51" i="19"/>
  <c r="D24" i="5"/>
  <c r="D44" i="5" s="1"/>
  <c r="D34" i="19"/>
  <c r="D36" i="19"/>
  <c r="D40" i="19"/>
  <c r="D42" i="19"/>
  <c r="D46" i="19"/>
  <c r="D48" i="19"/>
  <c r="D33" i="19"/>
  <c r="D37" i="19"/>
  <c r="D39" i="19"/>
  <c r="D41" i="19"/>
  <c r="D43" i="19"/>
  <c r="D45" i="19"/>
  <c r="D47" i="19"/>
  <c r="D49" i="19"/>
  <c r="D35" i="19"/>
  <c r="G48" i="19"/>
  <c r="G43" i="19"/>
  <c r="G40" i="19"/>
  <c r="G41" i="19"/>
  <c r="G34" i="19"/>
  <c r="G49" i="19"/>
  <c r="G42" i="19"/>
  <c r="G38" i="19"/>
  <c r="G37" i="19"/>
  <c r="G24" i="5"/>
  <c r="G49" i="5" s="1"/>
  <c r="G33" i="19"/>
  <c r="I37" i="19"/>
  <c r="I34" i="19"/>
  <c r="I50" i="19"/>
  <c r="I39" i="19"/>
  <c r="I48" i="19"/>
  <c r="I41" i="19"/>
  <c r="I46" i="19"/>
  <c r="I49" i="19"/>
  <c r="I43" i="19"/>
  <c r="I38" i="19"/>
  <c r="I51" i="19"/>
  <c r="U161" i="9"/>
  <c r="AC160" i="9"/>
  <c r="AA160" i="9"/>
  <c r="M48" i="5"/>
  <c r="W160" i="9"/>
  <c r="U88" i="9"/>
  <c r="S88" i="9"/>
  <c r="E47" i="5"/>
  <c r="AC87" i="9"/>
  <c r="AA87" i="9"/>
  <c r="M45" i="5"/>
  <c r="J40" i="3"/>
  <c r="J35" i="3"/>
  <c r="J34" i="3"/>
  <c r="S42" i="2"/>
  <c r="S45" i="2"/>
  <c r="S43" i="2"/>
  <c r="S35" i="2"/>
  <c r="S40" i="2"/>
  <c r="S50" i="2"/>
  <c r="S34" i="2"/>
  <c r="D22" i="2"/>
  <c r="S46" i="2"/>
  <c r="U48" i="3"/>
  <c r="S41" i="2"/>
  <c r="S33" i="2"/>
  <c r="R47" i="3"/>
  <c r="J36" i="3"/>
  <c r="J47" i="3"/>
  <c r="J45" i="3"/>
  <c r="X128" i="9"/>
  <c r="D48" i="24"/>
  <c r="N54" i="21"/>
  <c r="B37" i="19"/>
  <c r="B49" i="19"/>
  <c r="B35" i="19"/>
  <c r="B47" i="19"/>
  <c r="B54" i="19" s="1"/>
  <c r="B43" i="19"/>
  <c r="B40" i="19"/>
  <c r="B38" i="19"/>
  <c r="L39" i="18"/>
  <c r="L22" i="2"/>
  <c r="L45" i="18"/>
  <c r="L34" i="18"/>
  <c r="L40" i="18"/>
  <c r="C36" i="18"/>
  <c r="D52" i="1"/>
  <c r="B40" i="17"/>
  <c r="C40" i="18"/>
  <c r="C41" i="18"/>
  <c r="C38" i="18"/>
  <c r="C42" i="18"/>
  <c r="C43" i="18"/>
  <c r="AA89" i="9"/>
  <c r="M34" i="5"/>
  <c r="M43" i="5"/>
  <c r="G10" i="11"/>
  <c r="V51" i="2"/>
  <c r="G42" i="17"/>
  <c r="M17" i="2"/>
  <c r="G47" i="17"/>
  <c r="G44" i="17"/>
  <c r="G48" i="17"/>
  <c r="G33" i="17"/>
  <c r="G45" i="17"/>
  <c r="G39" i="17"/>
  <c r="W43" i="2"/>
  <c r="W35" i="2"/>
  <c r="W42" i="2"/>
  <c r="W34" i="2"/>
  <c r="W41" i="2"/>
  <c r="W40" i="2"/>
  <c r="W45" i="2"/>
  <c r="W44" i="2"/>
  <c r="W36" i="2"/>
  <c r="O41" i="1"/>
  <c r="N67" i="1"/>
  <c r="N65" i="1"/>
  <c r="N61" i="1"/>
  <c r="N62" i="1"/>
  <c r="N66" i="1"/>
  <c r="F44" i="1"/>
  <c r="F51" i="1"/>
  <c r="F53" i="1"/>
  <c r="F54" i="1"/>
  <c r="F56" i="1"/>
  <c r="F57" i="1"/>
  <c r="F58" i="1"/>
  <c r="F59" i="1"/>
  <c r="F68" i="1"/>
  <c r="N60" i="1"/>
  <c r="L33" i="17"/>
  <c r="F10" i="11"/>
  <c r="Q48" i="2"/>
  <c r="E49" i="5"/>
  <c r="K47" i="17"/>
  <c r="K50" i="17"/>
  <c r="K45" i="17"/>
  <c r="K35" i="17"/>
  <c r="M49" i="5"/>
  <c r="F60" i="1"/>
  <c r="T7" i="9"/>
  <c r="L35" i="17"/>
  <c r="L41" i="17"/>
  <c r="L36" i="17"/>
  <c r="L39" i="17"/>
  <c r="L46" i="17"/>
  <c r="S39" i="2"/>
  <c r="AG46" i="9"/>
  <c r="S38" i="2"/>
  <c r="E43" i="3"/>
  <c r="E47" i="3"/>
  <c r="E46" i="3"/>
  <c r="E41" i="3"/>
  <c r="E44" i="3"/>
  <c r="E36" i="3"/>
  <c r="M35" i="5"/>
  <c r="J37" i="3"/>
  <c r="J38" i="3"/>
  <c r="R36" i="3"/>
  <c r="R37" i="3"/>
  <c r="M38" i="5"/>
  <c r="F74" i="1"/>
  <c r="G39" i="19"/>
  <c r="G45" i="19"/>
  <c r="O52" i="19"/>
  <c r="L48" i="18"/>
  <c r="D39" i="18"/>
  <c r="E51" i="18"/>
  <c r="O51" i="20"/>
  <c r="L47" i="18"/>
  <c r="D34" i="18"/>
  <c r="K49" i="20"/>
  <c r="K50" i="20"/>
  <c r="I47" i="19"/>
  <c r="I40" i="19"/>
  <c r="I42" i="19"/>
  <c r="O43" i="20"/>
  <c r="O37" i="20"/>
  <c r="H45" i="1"/>
  <c r="V7" i="9"/>
  <c r="G46" i="19"/>
  <c r="G50" i="19"/>
  <c r="G54" i="19" s="1"/>
  <c r="G35" i="19"/>
  <c r="E35" i="5"/>
  <c r="E39" i="5"/>
  <c r="S89" i="9"/>
  <c r="E36" i="5"/>
  <c r="E32" i="5"/>
  <c r="E33" i="5"/>
  <c r="G38" i="17"/>
  <c r="K9" i="4"/>
  <c r="K15" i="4" s="1"/>
  <c r="M10" i="11"/>
  <c r="H22" i="16"/>
  <c r="E7" i="4"/>
  <c r="K38" i="18"/>
  <c r="K36" i="18"/>
  <c r="K34" i="18"/>
  <c r="K45" i="18"/>
  <c r="D37" i="17"/>
  <c r="I9" i="11"/>
  <c r="D41" i="18"/>
  <c r="D50" i="18"/>
  <c r="L50" i="18"/>
  <c r="C35" i="18"/>
  <c r="G36" i="18"/>
  <c r="G40" i="18"/>
  <c r="G44" i="18"/>
  <c r="G49" i="18"/>
  <c r="K43" i="18"/>
  <c r="E37" i="16"/>
  <c r="E45" i="16"/>
  <c r="C34" i="16"/>
  <c r="C42" i="16"/>
  <c r="C35" i="16"/>
  <c r="C43" i="16"/>
  <c r="E39" i="17"/>
  <c r="R35" i="3"/>
  <c r="I22" i="16"/>
  <c r="O46" i="20"/>
  <c r="K46" i="20"/>
  <c r="H45" i="20"/>
  <c r="O40" i="20"/>
  <c r="H50" i="20"/>
  <c r="F48" i="20"/>
  <c r="H42" i="20"/>
  <c r="F40" i="20"/>
  <c r="O33" i="20"/>
  <c r="B33" i="19"/>
  <c r="B53" i="19" s="1"/>
  <c r="D50" i="19"/>
  <c r="D38" i="19"/>
  <c r="Q45" i="3"/>
  <c r="Q34" i="3"/>
  <c r="R42" i="3"/>
  <c r="E52" i="21"/>
  <c r="H73" i="1"/>
  <c r="H64" i="14"/>
  <c r="P68" i="15"/>
  <c r="L68" i="15"/>
  <c r="G64" i="13"/>
  <c r="C52" i="21"/>
  <c r="L53" i="20"/>
  <c r="H7" i="4"/>
  <c r="J9" i="11"/>
  <c r="G72" i="15"/>
  <c r="G65" i="15"/>
  <c r="O68" i="14"/>
  <c r="O62" i="14"/>
  <c r="B40" i="13"/>
  <c r="B44" i="13"/>
  <c r="B52" i="13"/>
  <c r="B56" i="13"/>
  <c r="B58" i="13"/>
  <c r="B41" i="13"/>
  <c r="D68" i="13"/>
  <c r="D61" i="13"/>
  <c r="D38" i="13"/>
  <c r="D42" i="13"/>
  <c r="D46" i="13"/>
  <c r="D48" i="13"/>
  <c r="D50" i="13"/>
  <c r="D54" i="13"/>
  <c r="D60" i="13"/>
  <c r="D39" i="13"/>
  <c r="D43" i="13"/>
  <c r="D45" i="13"/>
  <c r="F67" i="13"/>
  <c r="F40" i="13"/>
  <c r="F44" i="13"/>
  <c r="F52" i="13"/>
  <c r="F56" i="13"/>
  <c r="F58" i="13"/>
  <c r="F41" i="13"/>
  <c r="K39" i="13"/>
  <c r="K53" i="13"/>
  <c r="K57" i="13"/>
  <c r="K42" i="13"/>
  <c r="K46" i="13"/>
  <c r="J4" i="2"/>
  <c r="J22" i="18"/>
  <c r="I24" i="5"/>
  <c r="I48" i="5" s="1"/>
  <c r="I34" i="21"/>
  <c r="I36" i="21"/>
  <c r="I38" i="21"/>
  <c r="I40" i="21"/>
  <c r="I42" i="21"/>
  <c r="I44" i="21"/>
  <c r="I46" i="21"/>
  <c r="I48" i="21"/>
  <c r="I50" i="21"/>
  <c r="N25" i="5"/>
  <c r="P25" i="5"/>
  <c r="N54" i="20"/>
  <c r="H53" i="19"/>
  <c r="F48" i="22"/>
  <c r="N48" i="22"/>
  <c r="M48" i="22"/>
  <c r="H48" i="22"/>
  <c r="D7" i="4"/>
  <c r="I37" i="1"/>
  <c r="I74" i="1" s="1"/>
  <c r="O37" i="1"/>
  <c r="O74" i="1" s="1"/>
  <c r="C68" i="13"/>
  <c r="C60" i="13"/>
  <c r="L68" i="13"/>
  <c r="L61" i="13"/>
  <c r="L64" i="13" s="1"/>
  <c r="D65" i="13"/>
  <c r="L65" i="13"/>
  <c r="D67" i="13"/>
  <c r="L67" i="13"/>
  <c r="N67" i="13"/>
  <c r="O59" i="1"/>
  <c r="O48" i="1"/>
  <c r="E4" i="2"/>
  <c r="S43" i="9" s="1"/>
  <c r="E17" i="2"/>
  <c r="O17" i="2"/>
  <c r="K22" i="16"/>
  <c r="E26" i="5"/>
  <c r="I26" i="5"/>
  <c r="P54" i="19"/>
  <c r="N37" i="3"/>
  <c r="AB128" i="9"/>
  <c r="N47" i="3"/>
  <c r="O72" i="15"/>
  <c r="C69" i="15"/>
  <c r="K69" i="15"/>
  <c r="Q69" i="15"/>
  <c r="G70" i="15"/>
  <c r="K35" i="1"/>
  <c r="K72" i="1" s="1"/>
  <c r="O70" i="15"/>
  <c r="C71" i="15"/>
  <c r="E71" i="15"/>
  <c r="K71" i="15"/>
  <c r="O71" i="15"/>
  <c r="C72" i="15"/>
  <c r="E72" i="15"/>
  <c r="G37" i="1"/>
  <c r="L72" i="15"/>
  <c r="D65" i="14"/>
  <c r="H67" i="14"/>
  <c r="I68" i="14"/>
  <c r="K65" i="14"/>
  <c r="M65" i="14"/>
  <c r="B66" i="14"/>
  <c r="D66" i="14"/>
  <c r="J66" i="14"/>
  <c r="L66" i="14"/>
  <c r="K67" i="14"/>
  <c r="O67" i="14"/>
  <c r="D68" i="14"/>
  <c r="L68" i="14"/>
  <c r="G66" i="13"/>
  <c r="J67" i="13"/>
  <c r="M66" i="13"/>
  <c r="O66" i="13"/>
  <c r="C65" i="13"/>
  <c r="D66" i="13"/>
  <c r="J66" i="13"/>
  <c r="C67" i="13"/>
  <c r="M67" i="13"/>
  <c r="F68" i="13"/>
  <c r="J68" i="13"/>
  <c r="N68" i="13"/>
  <c r="P4" i="2"/>
  <c r="G22" i="16"/>
  <c r="H24" i="5"/>
  <c r="H39" i="5" s="1"/>
  <c r="P24" i="5"/>
  <c r="L25" i="5"/>
  <c r="W36" i="3"/>
  <c r="W41" i="3"/>
  <c r="W46" i="3"/>
  <c r="J44" i="5"/>
  <c r="K45" i="3"/>
  <c r="K41" i="3"/>
  <c r="K46" i="17"/>
  <c r="H72" i="1"/>
  <c r="B52" i="20"/>
  <c r="H69" i="1"/>
  <c r="H63" i="1"/>
  <c r="H59" i="1"/>
  <c r="H51" i="1"/>
  <c r="L49" i="1"/>
  <c r="H48" i="1"/>
  <c r="H46" i="1"/>
  <c r="H47" i="1"/>
  <c r="H53" i="1"/>
  <c r="H58" i="1"/>
  <c r="H68" i="1"/>
  <c r="N52" i="21"/>
  <c r="C47" i="18"/>
  <c r="R41" i="5"/>
  <c r="R36" i="5"/>
  <c r="R50" i="5"/>
  <c r="E65" i="15"/>
  <c r="E68" i="15" s="1"/>
  <c r="G33" i="1"/>
  <c r="G71" i="1" s="1"/>
  <c r="M33" i="1"/>
  <c r="M57" i="1" s="1"/>
  <c r="AC7" i="9"/>
  <c r="M69" i="15"/>
  <c r="M60" i="14"/>
  <c r="M64" i="14" s="1"/>
  <c r="F61" i="13"/>
  <c r="J61" i="13"/>
  <c r="J64" i="13" s="1"/>
  <c r="N63" i="13"/>
  <c r="L69" i="1"/>
  <c r="H66" i="1"/>
  <c r="H65" i="1"/>
  <c r="H64" i="1"/>
  <c r="O62" i="1"/>
  <c r="H57" i="1"/>
  <c r="H56" i="1"/>
  <c r="H54" i="1"/>
  <c r="I51" i="21"/>
  <c r="F19" i="3"/>
  <c r="N43" i="3"/>
  <c r="N34" i="3"/>
  <c r="N33" i="3"/>
  <c r="J33" i="3"/>
  <c r="AI7" i="9"/>
  <c r="X33" i="3"/>
  <c r="X44" i="3"/>
  <c r="AK46" i="9"/>
  <c r="AM46" i="9"/>
  <c r="AN7" i="9"/>
  <c r="AN128" i="9"/>
  <c r="O69" i="15"/>
  <c r="M70" i="15"/>
  <c r="Q70" i="15"/>
  <c r="G71" i="15"/>
  <c r="C65" i="14"/>
  <c r="O65" i="14"/>
  <c r="O66" i="14"/>
  <c r="F67" i="14"/>
  <c r="I67" i="14"/>
  <c r="F65" i="13"/>
  <c r="J65" i="13"/>
  <c r="N65" i="13"/>
  <c r="F66" i="13"/>
  <c r="H66" i="13"/>
  <c r="L66" i="13"/>
  <c r="P66" i="13"/>
  <c r="D56" i="1"/>
  <c r="L62" i="1"/>
  <c r="L58" i="1"/>
  <c r="H49" i="1"/>
  <c r="L47" i="1"/>
  <c r="H43" i="1"/>
  <c r="H42" i="1"/>
  <c r="M46" i="5"/>
  <c r="H43" i="5"/>
  <c r="H41" i="5"/>
  <c r="N42" i="3"/>
  <c r="J42" i="3"/>
  <c r="N41" i="3"/>
  <c r="J39" i="3"/>
  <c r="N38" i="3"/>
  <c r="N36" i="3"/>
  <c r="S37" i="2"/>
  <c r="T64" i="1"/>
  <c r="T60" i="1"/>
  <c r="T56" i="1"/>
  <c r="T51" i="1"/>
  <c r="T47" i="1"/>
  <c r="T40" i="5"/>
  <c r="U68" i="1"/>
  <c r="U67" i="1"/>
  <c r="U65" i="1"/>
  <c r="U63" i="1"/>
  <c r="U61" i="1"/>
  <c r="U59" i="1"/>
  <c r="U57" i="1"/>
  <c r="U54" i="1"/>
  <c r="U52" i="1"/>
  <c r="U50" i="1"/>
  <c r="U48" i="1"/>
  <c r="U46" i="1"/>
  <c r="U44" i="1"/>
  <c r="U42" i="1"/>
  <c r="W34" i="3"/>
  <c r="W37" i="3"/>
  <c r="W40" i="3"/>
  <c r="W42" i="3"/>
  <c r="X47" i="3"/>
  <c r="X37" i="3"/>
  <c r="Y69" i="1"/>
  <c r="AA74" i="1"/>
  <c r="AA72" i="1"/>
  <c r="AA68" i="1"/>
  <c r="AA66" i="1"/>
  <c r="AA64" i="1"/>
  <c r="AA62" i="1"/>
  <c r="AA60" i="1"/>
  <c r="AA58" i="1"/>
  <c r="Z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Z34" i="3"/>
  <c r="Z40" i="3"/>
  <c r="Z42" i="3"/>
  <c r="V127" i="9"/>
  <c r="O36" i="3"/>
  <c r="O44" i="3"/>
  <c r="O35" i="3"/>
  <c r="O46" i="3"/>
  <c r="O45" i="3"/>
  <c r="O33" i="3"/>
  <c r="L41" i="5"/>
  <c r="L41" i="3"/>
  <c r="Z128" i="9"/>
  <c r="L36" i="3"/>
  <c r="E35" i="3"/>
  <c r="E33" i="3"/>
  <c r="E38" i="3"/>
  <c r="E39" i="3"/>
  <c r="G68" i="1"/>
  <c r="E38" i="5"/>
  <c r="G36" i="5"/>
  <c r="L47" i="3"/>
  <c r="L39" i="3"/>
  <c r="G42" i="5"/>
  <c r="E34" i="5"/>
  <c r="E51" i="5"/>
  <c r="E50" i="5"/>
  <c r="E44" i="5"/>
  <c r="E43" i="5"/>
  <c r="W86" i="9"/>
  <c r="V85" i="9"/>
  <c r="AB48" i="3" l="1"/>
  <c r="D44" i="17"/>
  <c r="N48" i="23"/>
  <c r="D43" i="17"/>
  <c r="D49" i="17"/>
  <c r="D35" i="17"/>
  <c r="O49" i="16"/>
  <c r="E42" i="16"/>
  <c r="E43" i="16"/>
  <c r="G34" i="3"/>
  <c r="O64" i="13"/>
  <c r="O64" i="14"/>
  <c r="F54" i="19"/>
  <c r="F52" i="19"/>
  <c r="O68" i="15"/>
  <c r="Z54" i="5"/>
  <c r="J68" i="1"/>
  <c r="J59" i="1"/>
  <c r="J49" i="1"/>
  <c r="J44" i="1"/>
  <c r="J67" i="1"/>
  <c r="J63" i="1"/>
  <c r="J56" i="1"/>
  <c r="J46" i="1"/>
  <c r="J60" i="1"/>
  <c r="J61" i="1"/>
  <c r="J52" i="1"/>
  <c r="J65" i="1"/>
  <c r="J62" i="1"/>
  <c r="J54" i="1"/>
  <c r="J48" i="1"/>
  <c r="J45" i="1"/>
  <c r="J42" i="1"/>
  <c r="J70" i="1" s="1"/>
  <c r="J71" i="1"/>
  <c r="J64" i="1"/>
  <c r="J51" i="1"/>
  <c r="J47" i="1"/>
  <c r="I53" i="21"/>
  <c r="D42" i="17"/>
  <c r="D46" i="17"/>
  <c r="S52" i="5"/>
  <c r="P74" i="1"/>
  <c r="E44" i="16"/>
  <c r="D47" i="17"/>
  <c r="D34" i="17"/>
  <c r="N59" i="1"/>
  <c r="N44" i="1"/>
  <c r="N56" i="1"/>
  <c r="N58" i="1"/>
  <c r="G49" i="1"/>
  <c r="H44" i="3"/>
  <c r="H43" i="3"/>
  <c r="E36" i="16"/>
  <c r="D33" i="17"/>
  <c r="N46" i="1"/>
  <c r="N48" i="1"/>
  <c r="N47" i="1"/>
  <c r="D40" i="17"/>
  <c r="E48" i="16"/>
  <c r="F64" i="14"/>
  <c r="N73" i="1"/>
  <c r="N52" i="20"/>
  <c r="R53" i="5"/>
  <c r="H44" i="17"/>
  <c r="H36" i="17"/>
  <c r="H45" i="17"/>
  <c r="H37" i="17"/>
  <c r="H48" i="17"/>
  <c r="H34" i="17"/>
  <c r="H41" i="17"/>
  <c r="H42" i="17"/>
  <c r="H49" i="17"/>
  <c r="H39" i="17"/>
  <c r="H38" i="17"/>
  <c r="H33" i="17"/>
  <c r="H46" i="17"/>
  <c r="H47" i="17"/>
  <c r="H50" i="17"/>
  <c r="H43" i="17"/>
  <c r="H40" i="17"/>
  <c r="H35" i="17"/>
  <c r="E15" i="10"/>
  <c r="C9" i="4"/>
  <c r="C15" i="4" s="1"/>
  <c r="O42" i="5"/>
  <c r="Y52" i="5"/>
  <c r="N52" i="5"/>
  <c r="K51" i="17"/>
  <c r="B43" i="17"/>
  <c r="R41" i="2"/>
  <c r="K64" i="14"/>
  <c r="J68" i="15"/>
  <c r="P49" i="18"/>
  <c r="P42" i="18"/>
  <c r="P36" i="18"/>
  <c r="P48" i="18"/>
  <c r="P41" i="18"/>
  <c r="P35" i="18"/>
  <c r="P33" i="18"/>
  <c r="P47" i="18"/>
  <c r="P40" i="18"/>
  <c r="P34" i="18"/>
  <c r="P45" i="18"/>
  <c r="P39" i="18"/>
  <c r="P44" i="18"/>
  <c r="P38" i="18"/>
  <c r="P50" i="18"/>
  <c r="P43" i="18"/>
  <c r="P37" i="18"/>
  <c r="P46" i="18"/>
  <c r="Q51" i="18"/>
  <c r="B38" i="17"/>
  <c r="B46" i="17"/>
  <c r="E48" i="22"/>
  <c r="I48" i="3"/>
  <c r="J48" i="24"/>
  <c r="M48" i="24"/>
  <c r="P52" i="20"/>
  <c r="D64" i="14"/>
  <c r="I51" i="18"/>
  <c r="B38" i="18"/>
  <c r="B39" i="18"/>
  <c r="B33" i="18"/>
  <c r="B46" i="18"/>
  <c r="B37" i="18"/>
  <c r="B35" i="18"/>
  <c r="B40" i="18"/>
  <c r="B43" i="18"/>
  <c r="B44" i="18"/>
  <c r="B50" i="18"/>
  <c r="B41" i="18"/>
  <c r="B42" i="18"/>
  <c r="B47" i="18"/>
  <c r="B49" i="18"/>
  <c r="B34" i="18"/>
  <c r="B48" i="18"/>
  <c r="B36" i="18"/>
  <c r="B45" i="18"/>
  <c r="I40" i="5"/>
  <c r="I39" i="5"/>
  <c r="B44" i="17"/>
  <c r="O48" i="5"/>
  <c r="M48" i="3"/>
  <c r="D33" i="5"/>
  <c r="G42" i="1"/>
  <c r="R54" i="5"/>
  <c r="L52" i="21"/>
  <c r="B45" i="17"/>
  <c r="B50" i="17"/>
  <c r="I48" i="23"/>
  <c r="R37" i="2"/>
  <c r="M68" i="15"/>
  <c r="N44" i="3"/>
  <c r="N45" i="3"/>
  <c r="N39" i="3"/>
  <c r="N46" i="3"/>
  <c r="H47" i="18"/>
  <c r="H40" i="18"/>
  <c r="H34" i="18"/>
  <c r="H46" i="18"/>
  <c r="H45" i="18"/>
  <c r="H39" i="18"/>
  <c r="H44" i="18"/>
  <c r="H38" i="18"/>
  <c r="H33" i="18"/>
  <c r="H50" i="18"/>
  <c r="H43" i="18"/>
  <c r="H37" i="18"/>
  <c r="H49" i="18"/>
  <c r="H42" i="18"/>
  <c r="H36" i="18"/>
  <c r="H48" i="18"/>
  <c r="H41" i="18"/>
  <c r="H35" i="18"/>
  <c r="B49" i="17"/>
  <c r="G64" i="14"/>
  <c r="N53" i="19"/>
  <c r="D36" i="17"/>
  <c r="D41" i="17"/>
  <c r="D48" i="17"/>
  <c r="D50" i="17"/>
  <c r="O42" i="16"/>
  <c r="O34" i="16"/>
  <c r="O43" i="16"/>
  <c r="O35" i="16"/>
  <c r="AE46" i="9"/>
  <c r="Q44" i="2"/>
  <c r="Q42" i="2"/>
  <c r="Q45" i="2"/>
  <c r="Q38" i="2"/>
  <c r="Q50" i="2"/>
  <c r="Q46" i="2"/>
  <c r="Q33" i="2"/>
  <c r="Q36" i="2"/>
  <c r="Q49" i="2"/>
  <c r="Q35" i="2"/>
  <c r="G40" i="3"/>
  <c r="G45" i="3"/>
  <c r="U128" i="9"/>
  <c r="G46" i="3"/>
  <c r="G47" i="3"/>
  <c r="J53" i="19"/>
  <c r="I35" i="17"/>
  <c r="I42" i="17"/>
  <c r="I39" i="17"/>
  <c r="I49" i="17"/>
  <c r="I46" i="17"/>
  <c r="I36" i="17"/>
  <c r="I47" i="17"/>
  <c r="I43" i="17"/>
  <c r="I40" i="17"/>
  <c r="I41" i="17"/>
  <c r="I37" i="17"/>
  <c r="I38" i="17"/>
  <c r="Z70" i="1"/>
  <c r="O48" i="16"/>
  <c r="Q39" i="2"/>
  <c r="Q34" i="2"/>
  <c r="E50" i="17"/>
  <c r="O36" i="16"/>
  <c r="O37" i="16"/>
  <c r="O46" i="16"/>
  <c r="G36" i="3"/>
  <c r="G41" i="3"/>
  <c r="Q52" i="5"/>
  <c r="I48" i="17"/>
  <c r="I44" i="17"/>
  <c r="P48" i="22"/>
  <c r="I48" i="22"/>
  <c r="E48" i="23"/>
  <c r="I48" i="24"/>
  <c r="D48" i="23"/>
  <c r="I70" i="1"/>
  <c r="G44" i="3"/>
  <c r="G39" i="3"/>
  <c r="C48" i="16"/>
  <c r="C38" i="16"/>
  <c r="C47" i="16"/>
  <c r="C33" i="16"/>
  <c r="C39" i="16"/>
  <c r="R50" i="2"/>
  <c r="R34" i="2"/>
  <c r="R49" i="2"/>
  <c r="R44" i="2"/>
  <c r="R48" i="2"/>
  <c r="R47" i="2"/>
  <c r="R46" i="2"/>
  <c r="R35" i="2"/>
  <c r="R33" i="2"/>
  <c r="R43" i="2"/>
  <c r="R40" i="2"/>
  <c r="R39" i="2"/>
  <c r="R38" i="2"/>
  <c r="R45" i="2"/>
  <c r="R42" i="2"/>
  <c r="R36" i="2"/>
  <c r="J41" i="3"/>
  <c r="J46" i="3"/>
  <c r="J44" i="3"/>
  <c r="J43" i="3"/>
  <c r="B54" i="21"/>
  <c r="H54" i="21"/>
  <c r="O48" i="24"/>
  <c r="P53" i="20"/>
  <c r="L15" i="10"/>
  <c r="J9" i="4"/>
  <c r="J15" i="4" s="1"/>
  <c r="Q41" i="2"/>
  <c r="O41" i="16"/>
  <c r="I34" i="17"/>
  <c r="I50" i="17"/>
  <c r="I33" i="17"/>
  <c r="T53" i="5"/>
  <c r="P64" i="13"/>
  <c r="C68" i="15"/>
  <c r="J52" i="19"/>
  <c r="N51" i="18"/>
  <c r="G43" i="3"/>
  <c r="AA48" i="3"/>
  <c r="B34" i="16"/>
  <c r="B48" i="16"/>
  <c r="B44" i="16"/>
  <c r="B33" i="16"/>
  <c r="B41" i="16"/>
  <c r="B35" i="16"/>
  <c r="B47" i="16"/>
  <c r="B45" i="16"/>
  <c r="B43" i="16"/>
  <c r="B46" i="16"/>
  <c r="B37" i="16"/>
  <c r="B42" i="16"/>
  <c r="B38" i="16"/>
  <c r="B50" i="16"/>
  <c r="B39" i="16"/>
  <c r="B40" i="16"/>
  <c r="B36" i="16"/>
  <c r="B49" i="16"/>
  <c r="B53" i="21"/>
  <c r="B52" i="21"/>
  <c r="G48" i="24"/>
  <c r="M44" i="17"/>
  <c r="M41" i="17"/>
  <c r="M39" i="17"/>
  <c r="M38" i="17"/>
  <c r="M47" i="17"/>
  <c r="M36" i="17"/>
  <c r="M50" i="17"/>
  <c r="M48" i="17"/>
  <c r="M43" i="17"/>
  <c r="M35" i="17"/>
  <c r="M40" i="17"/>
  <c r="M49" i="17"/>
  <c r="M34" i="17"/>
  <c r="M37" i="17"/>
  <c r="M42" i="17"/>
  <c r="M33" i="17"/>
  <c r="M46" i="17"/>
  <c r="M45" i="17"/>
  <c r="O53" i="1"/>
  <c r="O61" i="1"/>
  <c r="O68" i="1"/>
  <c r="O69" i="1"/>
  <c r="O44" i="1"/>
  <c r="O60" i="1"/>
  <c r="O57" i="1"/>
  <c r="O49" i="1"/>
  <c r="O45" i="1"/>
  <c r="O58" i="1"/>
  <c r="O51" i="1"/>
  <c r="O67" i="1"/>
  <c r="O54" i="1"/>
  <c r="O63" i="1"/>
  <c r="O66" i="1"/>
  <c r="O43" i="1"/>
  <c r="O64" i="1"/>
  <c r="O52" i="1"/>
  <c r="O65" i="1"/>
  <c r="O47" i="1"/>
  <c r="O46" i="1"/>
  <c r="O56" i="1"/>
  <c r="O42" i="1"/>
  <c r="O38" i="16"/>
  <c r="Q37" i="2"/>
  <c r="O40" i="16"/>
  <c r="G33" i="3"/>
  <c r="G42" i="3"/>
  <c r="D38" i="5"/>
  <c r="T52" i="5"/>
  <c r="J52" i="5"/>
  <c r="O53" i="20"/>
  <c r="O47" i="16"/>
  <c r="Q47" i="2"/>
  <c r="Q43" i="2"/>
  <c r="O22" i="2"/>
  <c r="O47" i="2" s="1"/>
  <c r="O44" i="16"/>
  <c r="O45" i="16"/>
  <c r="G37" i="3"/>
  <c r="G35" i="3"/>
  <c r="E70" i="1"/>
  <c r="P52" i="21"/>
  <c r="R70" i="1"/>
  <c r="W52" i="5"/>
  <c r="U52" i="5"/>
  <c r="T51" i="2"/>
  <c r="AP46" i="9"/>
  <c r="AB34" i="2"/>
  <c r="AB38" i="2"/>
  <c r="AB42" i="2"/>
  <c r="AB46" i="2"/>
  <c r="AB50" i="2"/>
  <c r="AB35" i="2"/>
  <c r="AB43" i="2"/>
  <c r="AB47" i="2"/>
  <c r="AB45" i="2"/>
  <c r="AB39" i="2"/>
  <c r="AB33" i="2"/>
  <c r="AB49" i="2"/>
  <c r="AB36" i="2"/>
  <c r="AB40" i="2"/>
  <c r="AB44" i="2"/>
  <c r="AB48" i="2"/>
  <c r="AB41" i="2"/>
  <c r="AB37" i="2"/>
  <c r="AO46" i="9"/>
  <c r="AA36" i="2"/>
  <c r="AA40" i="2"/>
  <c r="AA44" i="2"/>
  <c r="AA48" i="2"/>
  <c r="AA33" i="2"/>
  <c r="AA37" i="2"/>
  <c r="AA41" i="2"/>
  <c r="AA45" i="2"/>
  <c r="AA49" i="2"/>
  <c r="AA39" i="2"/>
  <c r="AA47" i="2"/>
  <c r="AA34" i="2"/>
  <c r="AA38" i="2"/>
  <c r="AA42" i="2"/>
  <c r="AA46" i="2"/>
  <c r="AA50" i="2"/>
  <c r="AA43" i="2"/>
  <c r="AA35" i="2"/>
  <c r="B68" i="15"/>
  <c r="J54" i="19"/>
  <c r="H15" i="10"/>
  <c r="F9" i="4"/>
  <c r="F15" i="4" s="1"/>
  <c r="D64" i="13"/>
  <c r="M53" i="5"/>
  <c r="L46" i="16"/>
  <c r="L44" i="16"/>
  <c r="L36" i="16"/>
  <c r="L45" i="16"/>
  <c r="L37" i="16"/>
  <c r="L42" i="16"/>
  <c r="L34" i="16"/>
  <c r="L43" i="16"/>
  <c r="L35" i="16"/>
  <c r="L50" i="16"/>
  <c r="L40" i="16"/>
  <c r="L49" i="16"/>
  <c r="L41" i="16"/>
  <c r="L33" i="16"/>
  <c r="L47" i="16"/>
  <c r="L39" i="16"/>
  <c r="L48" i="16"/>
  <c r="L38" i="16"/>
  <c r="F48" i="17"/>
  <c r="F35" i="17"/>
  <c r="F45" i="17"/>
  <c r="F47" i="17"/>
  <c r="F50" i="17"/>
  <c r="F33" i="17"/>
  <c r="F36" i="17"/>
  <c r="F38" i="17"/>
  <c r="F34" i="17"/>
  <c r="F44" i="17"/>
  <c r="F37" i="17"/>
  <c r="F41" i="17"/>
  <c r="F46" i="17"/>
  <c r="F42" i="17"/>
  <c r="F49" i="17"/>
  <c r="F39" i="17"/>
  <c r="F43" i="17"/>
  <c r="F40" i="17"/>
  <c r="Q48" i="24"/>
  <c r="H38" i="3"/>
  <c r="H33" i="3"/>
  <c r="H36" i="3"/>
  <c r="H47" i="3"/>
  <c r="H34" i="3"/>
  <c r="H46" i="3"/>
  <c r="H35" i="3"/>
  <c r="H45" i="3"/>
  <c r="V128" i="9"/>
  <c r="H40" i="3"/>
  <c r="H37" i="3"/>
  <c r="G51" i="1"/>
  <c r="G58" i="1"/>
  <c r="G44" i="1"/>
  <c r="G41" i="1"/>
  <c r="I46" i="5"/>
  <c r="E48" i="17"/>
  <c r="L51" i="18"/>
  <c r="B52" i="19"/>
  <c r="G47" i="5"/>
  <c r="E36" i="17"/>
  <c r="E37" i="17"/>
  <c r="Q48" i="3"/>
  <c r="M54" i="5"/>
  <c r="P48" i="3"/>
  <c r="B33" i="17"/>
  <c r="B48" i="17"/>
  <c r="B34" i="17"/>
  <c r="B35" i="17"/>
  <c r="B37" i="17"/>
  <c r="B36" i="17"/>
  <c r="B41" i="17"/>
  <c r="B39" i="17"/>
  <c r="C10" i="4"/>
  <c r="E14" i="11"/>
  <c r="C14" i="4" s="1"/>
  <c r="N51" i="17"/>
  <c r="P57" i="1"/>
  <c r="P67" i="1"/>
  <c r="P59" i="1"/>
  <c r="P49" i="1"/>
  <c r="P42" i="1"/>
  <c r="P46" i="1"/>
  <c r="P64" i="1"/>
  <c r="P62" i="1"/>
  <c r="P47" i="1"/>
  <c r="P44" i="1"/>
  <c r="P53" i="1"/>
  <c r="P41" i="1"/>
  <c r="P60" i="1"/>
  <c r="P52" i="1"/>
  <c r="AD7" i="9"/>
  <c r="P69" i="1"/>
  <c r="P54" i="1"/>
  <c r="P43" i="1"/>
  <c r="P68" i="1"/>
  <c r="P58" i="1"/>
  <c r="P61" i="1"/>
  <c r="P56" i="1"/>
  <c r="P51" i="1"/>
  <c r="P72" i="1"/>
  <c r="P63" i="1"/>
  <c r="P66" i="1"/>
  <c r="P65" i="1"/>
  <c r="P48" i="1"/>
  <c r="P51" i="17"/>
  <c r="P71" i="1"/>
  <c r="D50" i="5"/>
  <c r="E34" i="17"/>
  <c r="E43" i="17"/>
  <c r="E35" i="17"/>
  <c r="E33" i="17"/>
  <c r="E42" i="17"/>
  <c r="Q15" i="11"/>
  <c r="O9" i="4"/>
  <c r="O15" i="4" s="1"/>
  <c r="N68" i="15"/>
  <c r="G54" i="1"/>
  <c r="G47" i="1"/>
  <c r="G61" i="1"/>
  <c r="H41" i="3"/>
  <c r="I34" i="5"/>
  <c r="M52" i="5"/>
  <c r="K48" i="3"/>
  <c r="K64" i="13"/>
  <c r="G68" i="15"/>
  <c r="E38" i="17"/>
  <c r="K54" i="20"/>
  <c r="O54" i="20"/>
  <c r="W51" i="2"/>
  <c r="E40" i="17"/>
  <c r="E41" i="17"/>
  <c r="F51" i="18"/>
  <c r="G48" i="22"/>
  <c r="L48" i="22"/>
  <c r="K48" i="23"/>
  <c r="H42" i="3"/>
  <c r="D45" i="3"/>
  <c r="D41" i="3"/>
  <c r="D35" i="3"/>
  <c r="D44" i="3"/>
  <c r="D47" i="3"/>
  <c r="D46" i="3"/>
  <c r="D37" i="3"/>
  <c r="D34" i="3"/>
  <c r="D43" i="3"/>
  <c r="D40" i="3"/>
  <c r="D42" i="3"/>
  <c r="D36" i="3"/>
  <c r="D38" i="3"/>
  <c r="D39" i="3"/>
  <c r="D33" i="3"/>
  <c r="R128" i="9"/>
  <c r="N74" i="1"/>
  <c r="P73" i="1"/>
  <c r="Z51" i="2"/>
  <c r="G57" i="1"/>
  <c r="G65" i="1"/>
  <c r="E22" i="2"/>
  <c r="E47" i="17"/>
  <c r="S51" i="2"/>
  <c r="H54" i="20"/>
  <c r="E44" i="17"/>
  <c r="E45" i="17"/>
  <c r="K70" i="1"/>
  <c r="J51" i="17"/>
  <c r="E49" i="16"/>
  <c r="E33" i="16"/>
  <c r="E41" i="16"/>
  <c r="E50" i="16"/>
  <c r="E40" i="16"/>
  <c r="H48" i="23"/>
  <c r="N41" i="1"/>
  <c r="N64" i="1"/>
  <c r="N42" i="1"/>
  <c r="N68" i="1"/>
  <c r="N53" i="1"/>
  <c r="N63" i="1"/>
  <c r="N69" i="1"/>
  <c r="N43" i="1"/>
  <c r="N49" i="1"/>
  <c r="N54" i="1"/>
  <c r="N57" i="1"/>
  <c r="N45" i="1"/>
  <c r="N51" i="1"/>
  <c r="AB7" i="9"/>
  <c r="N52" i="1"/>
  <c r="N71" i="1"/>
  <c r="H49" i="5"/>
  <c r="H38" i="5"/>
  <c r="H45" i="5"/>
  <c r="H40" i="5"/>
  <c r="H32" i="5"/>
  <c r="H47" i="5"/>
  <c r="H33" i="5"/>
  <c r="H44" i="5"/>
  <c r="V89" i="9"/>
  <c r="H51" i="5"/>
  <c r="H48" i="5"/>
  <c r="H34" i="5"/>
  <c r="H46" i="5"/>
  <c r="H36" i="5"/>
  <c r="H35" i="5"/>
  <c r="H50" i="5"/>
  <c r="AD43" i="9"/>
  <c r="K47" i="16"/>
  <c r="K39" i="16"/>
  <c r="K43" i="16"/>
  <c r="K42" i="16"/>
  <c r="K45" i="16"/>
  <c r="K33" i="16"/>
  <c r="K41" i="16"/>
  <c r="K40" i="16"/>
  <c r="K36" i="16"/>
  <c r="K48" i="16"/>
  <c r="K34" i="16"/>
  <c r="K49" i="16"/>
  <c r="K37" i="16"/>
  <c r="K35" i="16"/>
  <c r="K44" i="16"/>
  <c r="K50" i="16"/>
  <c r="K38" i="16"/>
  <c r="J48" i="18"/>
  <c r="J39" i="18"/>
  <c r="J45" i="18"/>
  <c r="J37" i="18"/>
  <c r="J38" i="18"/>
  <c r="J44" i="18"/>
  <c r="J36" i="18"/>
  <c r="J42" i="18"/>
  <c r="J43" i="18"/>
  <c r="J33" i="18"/>
  <c r="J41" i="18"/>
  <c r="J49" i="18"/>
  <c r="J46" i="18"/>
  <c r="J22" i="2"/>
  <c r="J35" i="18"/>
  <c r="J50" i="18"/>
  <c r="J47" i="18"/>
  <c r="J40" i="18"/>
  <c r="J34" i="18"/>
  <c r="J15" i="11"/>
  <c r="H9" i="4"/>
  <c r="H15" i="4" s="1"/>
  <c r="K10" i="11"/>
  <c r="J10" i="11"/>
  <c r="G9" i="4"/>
  <c r="G15" i="4" s="1"/>
  <c r="I10" i="11"/>
  <c r="I15" i="11"/>
  <c r="M14" i="11"/>
  <c r="K14" i="4" s="1"/>
  <c r="K10" i="4"/>
  <c r="D10" i="4"/>
  <c r="F14" i="11"/>
  <c r="D14" i="4" s="1"/>
  <c r="F70" i="1"/>
  <c r="G51" i="17"/>
  <c r="D33" i="2"/>
  <c r="D38" i="2"/>
  <c r="D39" i="2"/>
  <c r="D47" i="2"/>
  <c r="D46" i="2"/>
  <c r="D34" i="2"/>
  <c r="D45" i="2"/>
  <c r="R46" i="9"/>
  <c r="D41" i="2"/>
  <c r="D37" i="2"/>
  <c r="D50" i="2"/>
  <c r="D42" i="2"/>
  <c r="D44" i="2"/>
  <c r="D43" i="2"/>
  <c r="D49" i="2"/>
  <c r="D48" i="2"/>
  <c r="D40" i="2"/>
  <c r="D36" i="2"/>
  <c r="D35" i="2"/>
  <c r="G44" i="5"/>
  <c r="G38" i="5"/>
  <c r="G51" i="5"/>
  <c r="G34" i="5"/>
  <c r="G45" i="5"/>
  <c r="U89" i="9"/>
  <c r="G40" i="5"/>
  <c r="G39" i="5"/>
  <c r="G50" i="5"/>
  <c r="G43" i="5"/>
  <c r="G35" i="5"/>
  <c r="G32" i="5"/>
  <c r="G46" i="5"/>
  <c r="G48" i="5"/>
  <c r="G41" i="5"/>
  <c r="D54" i="19"/>
  <c r="D53" i="19"/>
  <c r="O46" i="5"/>
  <c r="O49" i="5"/>
  <c r="O38" i="5"/>
  <c r="AC89" i="9"/>
  <c r="O51" i="5"/>
  <c r="O32" i="5"/>
  <c r="O40" i="5"/>
  <c r="O43" i="5"/>
  <c r="O41" i="5"/>
  <c r="O34" i="5"/>
  <c r="O39" i="5"/>
  <c r="O50" i="5"/>
  <c r="O36" i="5"/>
  <c r="O35" i="5"/>
  <c r="O44" i="5"/>
  <c r="O47" i="5"/>
  <c r="K33" i="5"/>
  <c r="K42" i="5"/>
  <c r="K34" i="5"/>
  <c r="K51" i="5"/>
  <c r="K50" i="5"/>
  <c r="K39" i="5"/>
  <c r="K32" i="5"/>
  <c r="Y89" i="9"/>
  <c r="K38" i="5"/>
  <c r="K41" i="5"/>
  <c r="K43" i="5"/>
  <c r="K35" i="5"/>
  <c r="K45" i="5"/>
  <c r="K49" i="5"/>
  <c r="K46" i="5"/>
  <c r="K40" i="5"/>
  <c r="K36" i="5"/>
  <c r="K44" i="5"/>
  <c r="K53" i="20"/>
  <c r="H53" i="20"/>
  <c r="H52" i="20"/>
  <c r="F36" i="5"/>
  <c r="F48" i="5"/>
  <c r="F49" i="5"/>
  <c r="F47" i="5"/>
  <c r="F43" i="5"/>
  <c r="F39" i="5"/>
  <c r="F33" i="5"/>
  <c r="F35" i="5"/>
  <c r="F34" i="5"/>
  <c r="F46" i="5"/>
  <c r="F38" i="5"/>
  <c r="F41" i="5"/>
  <c r="F51" i="5"/>
  <c r="F45" i="5"/>
  <c r="F40" i="5"/>
  <c r="F50" i="5"/>
  <c r="F44" i="5"/>
  <c r="F42" i="5"/>
  <c r="T89" i="9"/>
  <c r="K46" i="16"/>
  <c r="P48" i="16"/>
  <c r="P42" i="16"/>
  <c r="P38" i="16"/>
  <c r="P34" i="16"/>
  <c r="P47" i="16"/>
  <c r="P43" i="16"/>
  <c r="P39" i="16"/>
  <c r="P35" i="16"/>
  <c r="P46" i="16"/>
  <c r="P50" i="16"/>
  <c r="P40" i="16"/>
  <c r="P49" i="16"/>
  <c r="P41" i="16"/>
  <c r="P44" i="16"/>
  <c r="P45" i="16"/>
  <c r="P22" i="2"/>
  <c r="P36" i="16"/>
  <c r="P37" i="16"/>
  <c r="J48" i="16"/>
  <c r="J42" i="16"/>
  <c r="J38" i="16"/>
  <c r="J34" i="16"/>
  <c r="J47" i="16"/>
  <c r="J43" i="16"/>
  <c r="J39" i="16"/>
  <c r="J35" i="16"/>
  <c r="J46" i="16"/>
  <c r="J50" i="16"/>
  <c r="J40" i="16"/>
  <c r="J49" i="16"/>
  <c r="J41" i="16"/>
  <c r="J44" i="16"/>
  <c r="J45" i="16"/>
  <c r="J36" i="16"/>
  <c r="J37" i="16"/>
  <c r="F46" i="16"/>
  <c r="F48" i="16"/>
  <c r="F42" i="16"/>
  <c r="F38" i="16"/>
  <c r="F34" i="16"/>
  <c r="F47" i="16"/>
  <c r="F43" i="16"/>
  <c r="F39" i="16"/>
  <c r="F35" i="16"/>
  <c r="F50" i="16"/>
  <c r="F40" i="16"/>
  <c r="F49" i="16"/>
  <c r="F41" i="16"/>
  <c r="F22" i="2"/>
  <c r="F44" i="16"/>
  <c r="F45" i="16"/>
  <c r="F36" i="16"/>
  <c r="F37" i="16"/>
  <c r="F33" i="16"/>
  <c r="R48" i="3"/>
  <c r="D51" i="18"/>
  <c r="M51" i="18"/>
  <c r="L53" i="5"/>
  <c r="G53" i="1"/>
  <c r="G56" i="1"/>
  <c r="G63" i="1"/>
  <c r="E53" i="5"/>
  <c r="O33" i="5"/>
  <c r="G33" i="5"/>
  <c r="G43" i="1"/>
  <c r="G45" i="1"/>
  <c r="G62" i="1"/>
  <c r="G66" i="1"/>
  <c r="G69" i="1"/>
  <c r="L52" i="5"/>
  <c r="G64" i="1"/>
  <c r="G52" i="1"/>
  <c r="U70" i="1"/>
  <c r="H42" i="5"/>
  <c r="H70" i="1"/>
  <c r="L70" i="1"/>
  <c r="D70" i="1"/>
  <c r="F32" i="5"/>
  <c r="F64" i="13"/>
  <c r="R52" i="5"/>
  <c r="P39" i="5"/>
  <c r="P49" i="5"/>
  <c r="P47" i="5"/>
  <c r="AD89" i="9"/>
  <c r="P44" i="5"/>
  <c r="P36" i="5"/>
  <c r="P42" i="5"/>
  <c r="P48" i="5"/>
  <c r="P50" i="5"/>
  <c r="P34" i="5"/>
  <c r="P38" i="5"/>
  <c r="P33" i="5"/>
  <c r="P41" i="5"/>
  <c r="P35" i="5"/>
  <c r="P46" i="5"/>
  <c r="P43" i="5"/>
  <c r="P32" i="5"/>
  <c r="P40" i="5"/>
  <c r="P45" i="5"/>
  <c r="P51" i="5"/>
  <c r="G43" i="16"/>
  <c r="G47" i="16"/>
  <c r="G39" i="16"/>
  <c r="G48" i="16"/>
  <c r="G38" i="16"/>
  <c r="G33" i="16"/>
  <c r="G50" i="16"/>
  <c r="G49" i="16"/>
  <c r="G34" i="16"/>
  <c r="G37" i="16"/>
  <c r="G36" i="16"/>
  <c r="G41" i="16"/>
  <c r="G42" i="16"/>
  <c r="G45" i="16"/>
  <c r="G44" i="16"/>
  <c r="G40" i="16"/>
  <c r="G46" i="16"/>
  <c r="G35" i="16"/>
  <c r="G22" i="2"/>
  <c r="W89" i="9"/>
  <c r="I41" i="5"/>
  <c r="I45" i="5"/>
  <c r="I42" i="5"/>
  <c r="I33" i="5"/>
  <c r="I44" i="5"/>
  <c r="I36" i="5"/>
  <c r="I51" i="5"/>
  <c r="I43" i="5"/>
  <c r="I47" i="5"/>
  <c r="I38" i="5"/>
  <c r="I32" i="5"/>
  <c r="I50" i="5"/>
  <c r="I49" i="5"/>
  <c r="I35" i="5"/>
  <c r="X43" i="9"/>
  <c r="I43" i="16"/>
  <c r="I42" i="16"/>
  <c r="I41" i="16"/>
  <c r="I39" i="16"/>
  <c r="I40" i="16"/>
  <c r="I37" i="16"/>
  <c r="I38" i="16"/>
  <c r="I34" i="16"/>
  <c r="I49" i="16"/>
  <c r="I36" i="16"/>
  <c r="I48" i="16"/>
  <c r="I44" i="16"/>
  <c r="I50" i="16"/>
  <c r="I22" i="2"/>
  <c r="I47" i="16"/>
  <c r="I45" i="16"/>
  <c r="I33" i="16"/>
  <c r="I35" i="16"/>
  <c r="K51" i="18"/>
  <c r="H33" i="16"/>
  <c r="H22" i="2"/>
  <c r="H40" i="16"/>
  <c r="H41" i="16"/>
  <c r="H42" i="16"/>
  <c r="H48" i="16"/>
  <c r="H47" i="16"/>
  <c r="H34" i="16"/>
  <c r="H44" i="16"/>
  <c r="H45" i="16"/>
  <c r="H49" i="16"/>
  <c r="H43" i="16"/>
  <c r="H39" i="16"/>
  <c r="H37" i="16"/>
  <c r="H50" i="16"/>
  <c r="H46" i="16"/>
  <c r="H38" i="16"/>
  <c r="H35" i="16"/>
  <c r="H36" i="16"/>
  <c r="O52" i="20"/>
  <c r="I54" i="19"/>
  <c r="K52" i="20"/>
  <c r="K47" i="5"/>
  <c r="K48" i="5"/>
  <c r="L51" i="17"/>
  <c r="I46" i="16"/>
  <c r="E10" i="4"/>
  <c r="G14" i="11"/>
  <c r="E14" i="4" s="1"/>
  <c r="C51" i="18"/>
  <c r="L45" i="2"/>
  <c r="L41" i="2"/>
  <c r="L33" i="2"/>
  <c r="L48" i="2"/>
  <c r="L46" i="2"/>
  <c r="L36" i="2"/>
  <c r="L43" i="2"/>
  <c r="L38" i="2"/>
  <c r="L35" i="2"/>
  <c r="L47" i="2"/>
  <c r="L40" i="2"/>
  <c r="L42" i="2"/>
  <c r="L50" i="2"/>
  <c r="L34" i="2"/>
  <c r="L39" i="2"/>
  <c r="Z46" i="9"/>
  <c r="L44" i="2"/>
  <c r="L49" i="2"/>
  <c r="L37" i="2"/>
  <c r="I53" i="19"/>
  <c r="I52" i="19"/>
  <c r="G53" i="19"/>
  <c r="G52" i="19"/>
  <c r="D52" i="19"/>
  <c r="R89" i="9"/>
  <c r="D46" i="5"/>
  <c r="D41" i="5"/>
  <c r="D48" i="5"/>
  <c r="D35" i="5"/>
  <c r="D45" i="5"/>
  <c r="D39" i="5"/>
  <c r="D49" i="5"/>
  <c r="D42" i="5"/>
  <c r="D43" i="5"/>
  <c r="D34" i="5"/>
  <c r="D32" i="5"/>
  <c r="D40" i="5"/>
  <c r="D47" i="5"/>
  <c r="D51" i="5"/>
  <c r="D36" i="5"/>
  <c r="F54" i="20"/>
  <c r="F52" i="20"/>
  <c r="F53" i="20"/>
  <c r="D51" i="17"/>
  <c r="O36" i="2"/>
  <c r="O34" i="2"/>
  <c r="AC46" i="9"/>
  <c r="O37" i="2"/>
  <c r="O33" i="2"/>
  <c r="M45" i="16"/>
  <c r="M37" i="16"/>
  <c r="M44" i="16"/>
  <c r="M36" i="16"/>
  <c r="M38" i="16"/>
  <c r="M39" i="16"/>
  <c r="M33" i="16"/>
  <c r="M50" i="16"/>
  <c r="M43" i="16"/>
  <c r="M42" i="16"/>
  <c r="M47" i="16"/>
  <c r="M41" i="16"/>
  <c r="M35" i="16"/>
  <c r="M34" i="16"/>
  <c r="M48" i="16"/>
  <c r="M40" i="16"/>
  <c r="M49" i="16"/>
  <c r="M22" i="2"/>
  <c r="P33" i="16"/>
  <c r="J33" i="16"/>
  <c r="T43" i="9"/>
  <c r="G51" i="18"/>
  <c r="K22" i="2"/>
  <c r="D51" i="16"/>
  <c r="C51" i="17"/>
  <c r="N47" i="2"/>
  <c r="N42" i="2"/>
  <c r="N41" i="2"/>
  <c r="N43" i="2"/>
  <c r="N36" i="2"/>
  <c r="N46" i="2"/>
  <c r="AB46" i="9"/>
  <c r="N35" i="2"/>
  <c r="N50" i="2"/>
  <c r="N44" i="2"/>
  <c r="N40" i="2"/>
  <c r="N48" i="2"/>
  <c r="N39" i="2"/>
  <c r="N33" i="2"/>
  <c r="N38" i="2"/>
  <c r="N37" i="2"/>
  <c r="N49" i="2"/>
  <c r="N45" i="2"/>
  <c r="N34" i="2"/>
  <c r="N51" i="16"/>
  <c r="I52" i="21"/>
  <c r="I54" i="21"/>
  <c r="M67" i="1"/>
  <c r="M60" i="1"/>
  <c r="M74" i="1"/>
  <c r="M69" i="1"/>
  <c r="M66" i="1"/>
  <c r="M64" i="1"/>
  <c r="M62" i="1"/>
  <c r="M58" i="1"/>
  <c r="M54" i="1"/>
  <c r="M51" i="1"/>
  <c r="M48" i="1"/>
  <c r="M46" i="1"/>
  <c r="M44" i="1"/>
  <c r="M42" i="1"/>
  <c r="AA7" i="9"/>
  <c r="M52" i="1"/>
  <c r="M71" i="1"/>
  <c r="M72" i="1"/>
  <c r="M68" i="1"/>
  <c r="M65" i="1"/>
  <c r="M63" i="1"/>
  <c r="M59" i="1"/>
  <c r="M56" i="1"/>
  <c r="M53" i="1"/>
  <c r="M49" i="1"/>
  <c r="M47" i="1"/>
  <c r="M45" i="1"/>
  <c r="M43" i="1"/>
  <c r="M41" i="1"/>
  <c r="M61" i="1"/>
  <c r="AA70" i="1"/>
  <c r="X48" i="3"/>
  <c r="G72" i="1"/>
  <c r="F40" i="3"/>
  <c r="F38" i="3"/>
  <c r="T128" i="9"/>
  <c r="F47" i="3"/>
  <c r="F43" i="3"/>
  <c r="F35" i="3"/>
  <c r="F34" i="3"/>
  <c r="F39" i="3"/>
  <c r="F45" i="3"/>
  <c r="F37" i="3"/>
  <c r="F46" i="3"/>
  <c r="F42" i="3"/>
  <c r="F44" i="3"/>
  <c r="F33" i="3"/>
  <c r="F36" i="3"/>
  <c r="F41" i="3"/>
  <c r="G48" i="1"/>
  <c r="G74" i="1"/>
  <c r="G67" i="1"/>
  <c r="U7" i="9"/>
  <c r="G59" i="1"/>
  <c r="G60" i="1"/>
  <c r="G46" i="1"/>
  <c r="O48" i="3"/>
  <c r="Z48" i="3"/>
  <c r="W48" i="3"/>
  <c r="T70" i="1"/>
  <c r="M73" i="1"/>
  <c r="G73" i="1"/>
  <c r="E48" i="3"/>
  <c r="L48" i="3"/>
  <c r="E54" i="5"/>
  <c r="E52" i="5"/>
  <c r="N48" i="3" l="1"/>
  <c r="B51" i="17"/>
  <c r="H51" i="17"/>
  <c r="O51" i="16"/>
  <c r="F53" i="5"/>
  <c r="G52" i="5"/>
  <c r="B51" i="18"/>
  <c r="P51" i="18"/>
  <c r="D53" i="5"/>
  <c r="J48" i="3"/>
  <c r="Q51" i="2"/>
  <c r="O70" i="1"/>
  <c r="R51" i="2"/>
  <c r="C51" i="16"/>
  <c r="H51" i="18"/>
  <c r="G48" i="3"/>
  <c r="P70" i="1"/>
  <c r="B51" i="16"/>
  <c r="O46" i="2"/>
  <c r="O38" i="2"/>
  <c r="O39" i="2"/>
  <c r="O49" i="2"/>
  <c r="O44" i="2"/>
  <c r="G53" i="5"/>
  <c r="O54" i="5"/>
  <c r="O52" i="5"/>
  <c r="G54" i="5"/>
  <c r="E51" i="16"/>
  <c r="AA51" i="2"/>
  <c r="I51" i="17"/>
  <c r="H48" i="3"/>
  <c r="N70" i="1"/>
  <c r="AB51" i="2"/>
  <c r="O48" i="2"/>
  <c r="O40" i="2"/>
  <c r="O42" i="2"/>
  <c r="O50" i="2"/>
  <c r="G70" i="1"/>
  <c r="O35" i="2"/>
  <c r="O45" i="2"/>
  <c r="O43" i="2"/>
  <c r="O41" i="2"/>
  <c r="M51" i="17"/>
  <c r="M70" i="1"/>
  <c r="F52" i="5"/>
  <c r="E51" i="17"/>
  <c r="L51" i="16"/>
  <c r="I52" i="5"/>
  <c r="D48" i="3"/>
  <c r="F51" i="17"/>
  <c r="I51" i="16"/>
  <c r="I53" i="5"/>
  <c r="E41" i="2"/>
  <c r="E35" i="2"/>
  <c r="E40" i="2"/>
  <c r="E45" i="2"/>
  <c r="E34" i="2"/>
  <c r="E47" i="2"/>
  <c r="E49" i="2"/>
  <c r="S46" i="9"/>
  <c r="E37" i="2"/>
  <c r="E50" i="2"/>
  <c r="E44" i="2"/>
  <c r="E33" i="2"/>
  <c r="E36" i="2"/>
  <c r="E43" i="2"/>
  <c r="E38" i="2"/>
  <c r="E48" i="2"/>
  <c r="E42" i="2"/>
  <c r="E39" i="2"/>
  <c r="O53" i="5"/>
  <c r="J51" i="16"/>
  <c r="D52" i="5"/>
  <c r="E46" i="2"/>
  <c r="K47" i="2"/>
  <c r="K44" i="2"/>
  <c r="K42" i="2"/>
  <c r="K41" i="2"/>
  <c r="K39" i="2"/>
  <c r="K40" i="2"/>
  <c r="K37" i="2"/>
  <c r="Y46" i="9"/>
  <c r="K45" i="2"/>
  <c r="K33" i="2"/>
  <c r="K46" i="2"/>
  <c r="K36" i="2"/>
  <c r="K50" i="2"/>
  <c r="K34" i="2"/>
  <c r="K43" i="2"/>
  <c r="K38" i="2"/>
  <c r="K49" i="2"/>
  <c r="K35" i="2"/>
  <c r="K48" i="2"/>
  <c r="M41" i="2"/>
  <c r="M37" i="2"/>
  <c r="M42" i="2"/>
  <c r="M39" i="2"/>
  <c r="M44" i="2"/>
  <c r="M38" i="2"/>
  <c r="M36" i="2"/>
  <c r="M40" i="2"/>
  <c r="AA46" i="9"/>
  <c r="M34" i="2"/>
  <c r="M43" i="2"/>
  <c r="M50" i="2"/>
  <c r="M45" i="2"/>
  <c r="M48" i="2"/>
  <c r="M33" i="2"/>
  <c r="M35" i="2"/>
  <c r="M49" i="2"/>
  <c r="M47" i="2"/>
  <c r="L51" i="2"/>
  <c r="M46" i="2"/>
  <c r="H35" i="2"/>
  <c r="H41" i="2"/>
  <c r="H47" i="2"/>
  <c r="H45" i="2"/>
  <c r="H42" i="2"/>
  <c r="H37" i="2"/>
  <c r="H34" i="2"/>
  <c r="H49" i="2"/>
  <c r="H44" i="2"/>
  <c r="H36" i="2"/>
  <c r="H43" i="2"/>
  <c r="H50" i="2"/>
  <c r="H39" i="2"/>
  <c r="H48" i="2"/>
  <c r="H38" i="2"/>
  <c r="V46" i="9"/>
  <c r="H33" i="2"/>
  <c r="H46" i="2"/>
  <c r="H40" i="2"/>
  <c r="G48" i="2"/>
  <c r="G47" i="2"/>
  <c r="G37" i="2"/>
  <c r="G44" i="2"/>
  <c r="G38" i="2"/>
  <c r="G49" i="2"/>
  <c r="G34" i="2"/>
  <c r="G36" i="2"/>
  <c r="U46" i="9"/>
  <c r="G42" i="2"/>
  <c r="G40" i="2"/>
  <c r="G45" i="2"/>
  <c r="G50" i="2"/>
  <c r="G35" i="2"/>
  <c r="G39" i="2"/>
  <c r="G41" i="2"/>
  <c r="G33" i="2"/>
  <c r="G43" i="2"/>
  <c r="G46" i="2"/>
  <c r="P54" i="5"/>
  <c r="F43" i="2"/>
  <c r="F39" i="2"/>
  <c r="F34" i="2"/>
  <c r="F38" i="2"/>
  <c r="F44" i="2"/>
  <c r="F49" i="2"/>
  <c r="F48" i="2"/>
  <c r="F45" i="2"/>
  <c r="F42" i="2"/>
  <c r="F35" i="2"/>
  <c r="F50" i="2"/>
  <c r="T46" i="9"/>
  <c r="F41" i="2"/>
  <c r="F40" i="2"/>
  <c r="F47" i="2"/>
  <c r="F36" i="2"/>
  <c r="F37" i="2"/>
  <c r="F46" i="2"/>
  <c r="I10" i="4"/>
  <c r="K14" i="11"/>
  <c r="I14" i="4" s="1"/>
  <c r="J48" i="2"/>
  <c r="J44" i="2"/>
  <c r="J49" i="2"/>
  <c r="J42" i="2"/>
  <c r="J45" i="2"/>
  <c r="J41" i="2"/>
  <c r="J50" i="2"/>
  <c r="J34" i="2"/>
  <c r="X46" i="9"/>
  <c r="J40" i="2"/>
  <c r="J43" i="2"/>
  <c r="J37" i="2"/>
  <c r="J35" i="2"/>
  <c r="J46" i="2"/>
  <c r="J47" i="2"/>
  <c r="J38" i="2"/>
  <c r="J39" i="2"/>
  <c r="J36" i="2"/>
  <c r="H53" i="5"/>
  <c r="N51" i="2"/>
  <c r="F33" i="2"/>
  <c r="P51" i="16"/>
  <c r="M51" i="16"/>
  <c r="D54" i="5"/>
  <c r="H51" i="16"/>
  <c r="I50" i="2"/>
  <c r="I44" i="2"/>
  <c r="I36" i="2"/>
  <c r="I48" i="2"/>
  <c r="I33" i="2"/>
  <c r="I38" i="2"/>
  <c r="I41" i="2"/>
  <c r="I43" i="2"/>
  <c r="I35" i="2"/>
  <c r="I47" i="2"/>
  <c r="I34" i="2"/>
  <c r="I49" i="2"/>
  <c r="W46" i="9"/>
  <c r="I42" i="2"/>
  <c r="I40" i="2"/>
  <c r="I37" i="2"/>
  <c r="I39" i="2"/>
  <c r="I45" i="2"/>
  <c r="I46" i="2"/>
  <c r="J33" i="2"/>
  <c r="I54" i="5"/>
  <c r="G51" i="16"/>
  <c r="P53" i="5"/>
  <c r="P52" i="5"/>
  <c r="F51" i="16"/>
  <c r="P38" i="2"/>
  <c r="P42" i="2"/>
  <c r="P49" i="2"/>
  <c r="P35" i="2"/>
  <c r="P36" i="2"/>
  <c r="P50" i="2"/>
  <c r="P43" i="2"/>
  <c r="P45" i="2"/>
  <c r="P48" i="2"/>
  <c r="P46" i="2"/>
  <c r="P40" i="2"/>
  <c r="AD46" i="9"/>
  <c r="P34" i="2"/>
  <c r="P41" i="2"/>
  <c r="P39" i="2"/>
  <c r="P44" i="2"/>
  <c r="P47" i="2"/>
  <c r="P37" i="2"/>
  <c r="F54" i="5"/>
  <c r="K54" i="5"/>
  <c r="K53" i="5"/>
  <c r="K52" i="5"/>
  <c r="D51" i="2"/>
  <c r="G10" i="4"/>
  <c r="I14" i="11"/>
  <c r="G14" i="4" s="1"/>
  <c r="J14" i="11"/>
  <c r="H14" i="4" s="1"/>
  <c r="H10" i="4"/>
  <c r="J51" i="18"/>
  <c r="K51" i="16"/>
  <c r="P33" i="2"/>
  <c r="H54" i="5"/>
  <c r="H52" i="5"/>
  <c r="F48" i="3"/>
  <c r="O51" i="2" l="1"/>
  <c r="F51" i="2"/>
  <c r="P51" i="2"/>
  <c r="H51" i="2"/>
  <c r="E51" i="2"/>
  <c r="I51" i="2"/>
  <c r="J51" i="2"/>
  <c r="G51" i="2"/>
  <c r="M51" i="2"/>
  <c r="K51" i="2"/>
</calcChain>
</file>

<file path=xl/sharedStrings.xml><?xml version="1.0" encoding="utf-8"?>
<sst xmlns="http://schemas.openxmlformats.org/spreadsheetml/2006/main" count="1688" uniqueCount="342">
  <si>
    <t>　 歳 入 合 計</t>
  </si>
  <si>
    <t>一般財源(1～11）</t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</si>
  <si>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</si>
  <si>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</si>
  <si>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</si>
  <si>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</si>
  <si>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</si>
  <si>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</si>
  <si>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</si>
  <si>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</si>
  <si>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</si>
  <si>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</si>
  <si>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</si>
  <si>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</si>
  <si>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</si>
  <si>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</si>
  <si>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</si>
  <si>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</si>
  <si>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</si>
  <si>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</si>
  <si>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</si>
  <si>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</si>
  <si>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</si>
  <si>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</si>
  <si>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</si>
  <si>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</si>
  <si>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</si>
  <si>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</si>
  <si>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</si>
  <si>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</si>
  <si>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</si>
  <si>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</si>
  <si>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</si>
  <si>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</si>
  <si>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</si>
  <si>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</si>
  <si>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</si>
  <si>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</si>
  <si>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</si>
  <si>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</si>
  <si>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</si>
  <si>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</si>
  <si>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</si>
  <si>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</si>
  <si>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</si>
  <si>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</si>
  <si>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</si>
  <si>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</si>
  <si>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</si>
  <si>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</si>
  <si>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</si>
  <si>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</si>
  <si>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</si>
  <si>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</si>
  <si>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</si>
  <si>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</si>
  <si>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</si>
  <si>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</si>
  <si>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</si>
  <si>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</si>
  <si>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</si>
  <si>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</si>
  <si>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</si>
  <si>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</si>
  <si>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</si>
  <si>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</si>
  <si>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</si>
  <si>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</si>
  <si>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</si>
  <si>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</si>
  <si>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</si>
  <si>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</si>
  <si>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</si>
  <si>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</si>
  <si>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</si>
  <si>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</si>
  <si>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</si>
  <si>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</si>
  <si>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</si>
  <si>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</si>
  <si>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</si>
  <si>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</si>
  <si>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</si>
  <si>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</si>
  <si>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</si>
  <si>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</si>
  <si>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</si>
  <si>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</si>
  <si>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</si>
  <si>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</si>
  <si>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</si>
  <si>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</si>
  <si>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</si>
  <si>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</si>
  <si>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</si>
  <si>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</si>
  <si>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</si>
  <si>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</si>
  <si>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</si>
  <si>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</si>
  <si>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</si>
  <si>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</si>
  <si>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</si>
  <si>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</si>
  <si>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</si>
  <si>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</si>
  <si>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</si>
  <si>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</si>
  <si>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</si>
  <si>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</si>
  <si>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</si>
  <si>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</si>
  <si>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</si>
  <si>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</si>
  <si>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</si>
  <si>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</si>
  <si>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</si>
  <si>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</si>
  <si>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</si>
  <si>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</si>
  <si>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</si>
  <si>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</si>
  <si>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</si>
  <si>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</si>
  <si>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</si>
  <si>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</si>
  <si>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</si>
  <si>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</si>
  <si>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</si>
  <si>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</si>
  <si>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</si>
  <si>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</si>
  <si>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</si>
  <si>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</si>
  <si>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</si>
  <si>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</si>
  <si>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</si>
  <si>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</si>
  <si>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</si>
  <si>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</si>
  <si>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</si>
  <si>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</si>
  <si>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</si>
  <si>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</si>
  <si>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</si>
  <si>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</si>
  <si>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</si>
  <si>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</si>
  <si>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</si>
  <si>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</si>
  <si>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</si>
  <si>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</si>
  <si>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</si>
  <si>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</si>
  <si>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</si>
  <si>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</si>
  <si>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</si>
  <si>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</si>
  <si>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佐野市</t>
    <rPh sb="0" eb="3">
      <t>サノシ</t>
    </rPh>
    <phoneticPr fontId="2"/>
  </si>
  <si>
    <t xml:space="preserve"> うち減税補てん債</t>
    <rPh sb="3" eb="5">
      <t>ゲンゼイ</t>
    </rPh>
    <rPh sb="5" eb="6">
      <t>ホ</t>
    </rPh>
    <rPh sb="8" eb="9">
      <t>サイ</t>
    </rPh>
    <phoneticPr fontId="2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</si>
  <si>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2"/>
  </si>
  <si>
    <t>０４(H16)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</si>
  <si>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</si>
  <si>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</si>
  <si>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</si>
  <si>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</si>
  <si>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０５(H17)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</si>
  <si>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</si>
  <si>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</si>
  <si>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０４(H16)</t>
    <phoneticPr fontId="2"/>
  </si>
  <si>
    <t>９１（H3）</t>
    <phoneticPr fontId="2"/>
  </si>
  <si>
    <t>９１（H3）</t>
    <phoneticPr fontId="2"/>
  </si>
  <si>
    <t>９２（H4）</t>
    <phoneticPr fontId="2"/>
  </si>
  <si>
    <t>９２（H4）</t>
    <phoneticPr fontId="2"/>
  </si>
  <si>
    <t>９３（H5）</t>
    <phoneticPr fontId="2"/>
  </si>
  <si>
    <t>９３（H5）</t>
    <phoneticPr fontId="2"/>
  </si>
  <si>
    <t>９４（H6）</t>
    <phoneticPr fontId="2"/>
  </si>
  <si>
    <t>９４（H6）</t>
    <phoneticPr fontId="2"/>
  </si>
  <si>
    <t>９５（H7）</t>
    <phoneticPr fontId="2"/>
  </si>
  <si>
    <t>９５（H7）</t>
    <phoneticPr fontId="2"/>
  </si>
  <si>
    <t>９６（H8）</t>
    <phoneticPr fontId="2"/>
  </si>
  <si>
    <t>９６（H8）</t>
    <phoneticPr fontId="2"/>
  </si>
  <si>
    <t>９７（H9）</t>
    <phoneticPr fontId="2"/>
  </si>
  <si>
    <t>９７（H9）</t>
    <phoneticPr fontId="2"/>
  </si>
  <si>
    <t>９８(H10)</t>
    <phoneticPr fontId="2"/>
  </si>
  <si>
    <t>９８(H10)</t>
    <phoneticPr fontId="2"/>
  </si>
  <si>
    <t>９９(H11)</t>
    <phoneticPr fontId="2"/>
  </si>
  <si>
    <t>９９(H11)</t>
    <phoneticPr fontId="2"/>
  </si>
  <si>
    <t>００(H12)</t>
    <phoneticPr fontId="2"/>
  </si>
  <si>
    <t>００(H12)</t>
    <phoneticPr fontId="2"/>
  </si>
  <si>
    <t>０１(H13)</t>
    <phoneticPr fontId="2"/>
  </si>
  <si>
    <t>０１(H13)</t>
    <phoneticPr fontId="2"/>
  </si>
  <si>
    <t>０２(H14)</t>
    <phoneticPr fontId="2"/>
  </si>
  <si>
    <t>０２(H14)</t>
    <phoneticPr fontId="2"/>
  </si>
  <si>
    <t>０３(H15)</t>
    <phoneticPr fontId="2"/>
  </si>
  <si>
    <t>０３(H15)</t>
    <phoneticPr fontId="2"/>
  </si>
  <si>
    <t>８９（元）</t>
    <rPh sb="3" eb="4">
      <t>ガン</t>
    </rPh>
    <phoneticPr fontId="2"/>
  </si>
  <si>
    <t>９０（H2）</t>
    <phoneticPr fontId="2"/>
  </si>
  <si>
    <t>21起債制限比率</t>
    <rPh sb="2" eb="4">
      <t>キサイ</t>
    </rPh>
    <rPh sb="4" eb="6">
      <t>セイゲン</t>
    </rPh>
    <rPh sb="6" eb="8">
      <t>ヒリツ</t>
    </rPh>
    <phoneticPr fontId="2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</si>
  <si>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</si>
  <si>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23地方債現在高</t>
    <rPh sb="2" eb="5">
      <t>チホウサイ</t>
    </rPh>
    <rPh sb="5" eb="7">
      <t>ゲンザイ</t>
    </rPh>
    <rPh sb="7" eb="8">
      <t>ダカ</t>
    </rPh>
    <phoneticPr fontId="2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</si>
  <si>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</si>
  <si>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25収益事業収入</t>
    <rPh sb="2" eb="4">
      <t>シュウエキ</t>
    </rPh>
    <rPh sb="4" eb="6">
      <t>ジギョウ</t>
    </rPh>
    <rPh sb="6" eb="8">
      <t>シュウニュウ</t>
    </rPh>
    <phoneticPr fontId="2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</si>
  <si>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</si>
  <si>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田沼町</t>
    <rPh sb="0" eb="2">
      <t>タヌマ</t>
    </rPh>
    <rPh sb="2" eb="3">
      <t>マチ</t>
    </rPh>
    <phoneticPr fontId="2"/>
  </si>
  <si>
    <t>９０（H2）</t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</si>
  <si>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</si>
  <si>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</si>
  <si>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</si>
  <si>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</si>
  <si>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</si>
  <si>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</si>
  <si>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</si>
  <si>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</si>
  <si>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</si>
  <si>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</si>
  <si>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葛生町</t>
    <rPh sb="0" eb="2">
      <t>クズウ</t>
    </rPh>
    <rPh sb="2" eb="3">
      <t>マチ</t>
    </rPh>
    <phoneticPr fontId="2"/>
  </si>
  <si>
    <t>０４(H16)</t>
    <phoneticPr fontId="2"/>
  </si>
  <si>
    <t>９７(H9）</t>
    <phoneticPr fontId="2"/>
  </si>
  <si>
    <t>９７(H9）</t>
    <phoneticPr fontId="2"/>
  </si>
  <si>
    <t>９８(H10）</t>
    <phoneticPr fontId="2"/>
  </si>
  <si>
    <t>９８(H10）</t>
    <phoneticPr fontId="2"/>
  </si>
  <si>
    <t>９９(H11）</t>
    <phoneticPr fontId="2"/>
  </si>
  <si>
    <t>９９(H11）</t>
    <phoneticPr fontId="2"/>
  </si>
  <si>
    <t>００(H12）</t>
    <phoneticPr fontId="2"/>
  </si>
  <si>
    <t>００(H12）</t>
    <phoneticPr fontId="2"/>
  </si>
  <si>
    <t>１ 地 方 税</t>
    <phoneticPr fontId="2"/>
  </si>
  <si>
    <t>２ 地方譲与税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</si>
  <si>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</si>
  <si>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</si>
  <si>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</si>
  <si>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</si>
  <si>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</si>
  <si>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</si>
  <si>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</si>
  <si>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</si>
  <si>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</si>
  <si>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</si>
  <si>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</si>
  <si>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</si>
  <si>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</si>
  <si>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</si>
  <si>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</si>
  <si>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</si>
  <si>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</si>
  <si>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</si>
  <si>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</si>
  <si>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</si>
  <si>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</si>
  <si>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</si>
  <si>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 xml:space="preserve"> うち減税補てん債</t>
    <rPh sb="3" eb="5">
      <t>ゲンゼイ</t>
    </rPh>
    <rPh sb="5" eb="6">
      <t>ホ</t>
    </rPh>
    <rPh sb="8" eb="9">
      <t>サイ</t>
    </rPh>
    <phoneticPr fontId="2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</si>
  <si>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2"/>
  </si>
  <si>
    <t>一般財源(1～11）</t>
    <phoneticPr fontId="2"/>
  </si>
  <si>
    <t>自主財源（1+12+13+14+17～21）</t>
    <phoneticPr fontId="3"/>
  </si>
  <si>
    <t>依存財源（2～11+15+16+22）</t>
    <phoneticPr fontId="3"/>
  </si>
  <si>
    <t>０１(H13）</t>
    <phoneticPr fontId="2"/>
  </si>
  <si>
    <t>０２(H14）</t>
    <phoneticPr fontId="2"/>
  </si>
  <si>
    <t>０３(H15）</t>
    <phoneticPr fontId="2"/>
  </si>
  <si>
    <t>３ 利子割交付金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</si>
  <si>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</si>
  <si>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</si>
  <si>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03(H15)までは合併前の１市2町の合算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</si>
  <si>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０２(H14）</t>
    <phoneticPr fontId="2"/>
  </si>
  <si>
    <t>０３(H15）</t>
    <phoneticPr fontId="2"/>
  </si>
  <si>
    <t>　  合　　　　 計</t>
    <phoneticPr fontId="2"/>
  </si>
  <si>
    <t>１人　件　費</t>
    <phoneticPr fontId="2"/>
  </si>
  <si>
    <t>２扶　助　費</t>
    <phoneticPr fontId="2"/>
  </si>
  <si>
    <t>３公　債　費</t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</si>
  <si>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</si>
  <si>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</si>
  <si>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</si>
  <si>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７繰　出　金</t>
    <phoneticPr fontId="2"/>
  </si>
  <si>
    <t>８積　立　金　</t>
    <phoneticPr fontId="2"/>
  </si>
  <si>
    <t>11普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</si>
  <si>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</si>
  <si>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</si>
  <si>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12災 害 復 旧 事 業 費</t>
    <phoneticPr fontId="2"/>
  </si>
  <si>
    <t>13失 業 対 策 事 業 費</t>
    <phoneticPr fontId="2"/>
  </si>
  <si>
    <t>義 務 的 経 費（1～３）</t>
    <phoneticPr fontId="2"/>
  </si>
  <si>
    <t>投 資 的 経 費（11～12）</t>
    <phoneticPr fontId="2"/>
  </si>
  <si>
    <t>10普 通 建 設 事 業 費</t>
    <phoneticPr fontId="2"/>
  </si>
  <si>
    <t>11災 害 復 旧 事 業 費</t>
    <phoneticPr fontId="2"/>
  </si>
  <si>
    <t>12失 業 対 策 事 業 費</t>
    <phoneticPr fontId="2"/>
  </si>
  <si>
    <t>投 資 的 経 費（10～12）</t>
    <phoneticPr fontId="2"/>
  </si>
  <si>
    <t>１ 議　会　費</t>
    <phoneticPr fontId="2"/>
  </si>
  <si>
    <t>２ 総　務　費</t>
    <phoneticPr fontId="2"/>
  </si>
  <si>
    <t>３ 民　生　費</t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</si>
  <si>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</si>
  <si>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</si>
  <si>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</si>
  <si>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</si>
  <si>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</si>
  <si>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</si>
  <si>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</si>
  <si>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</si>
  <si>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</si>
  <si>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０６(H18)</t>
    <phoneticPr fontId="2"/>
  </si>
  <si>
    <t>０７(H19)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</si>
  <si>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</si>
  <si>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</si>
  <si>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</si>
  <si>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</si>
  <si>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</si>
  <si>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</si>
  <si>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</si>
  <si>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</si>
  <si>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</si>
  <si>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</si>
  <si>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</si>
  <si>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>１０(H22)</t>
    <phoneticPr fontId="2"/>
  </si>
  <si>
    <t xml:space="preserve"> (3) 震災復興特別交付税</t>
    <rPh sb="5" eb="7">
      <t>シンサイ</t>
    </rPh>
    <rPh sb="7" eb="9">
      <t>フッコウ</t>
    </rPh>
    <rPh sb="9" eb="11">
      <t>トクベツ</t>
    </rPh>
    <rPh sb="11" eb="14">
      <t>コウフゼイ</t>
    </rPh>
    <phoneticPr fontId="2"/>
  </si>
  <si>
    <t>１２(H24)</t>
    <phoneticPr fontId="2"/>
  </si>
  <si>
    <t>　　元利償還金　　元金</t>
    <rPh sb="2" eb="4">
      <t>ガンリ</t>
    </rPh>
    <rPh sb="4" eb="7">
      <t>ショウカンキン</t>
    </rPh>
    <rPh sb="9" eb="11">
      <t>ガンキン</t>
    </rPh>
    <phoneticPr fontId="2"/>
  </si>
  <si>
    <t>　　　　　　　　　利子</t>
    <rPh sb="9" eb="11">
      <t>リシ</t>
    </rPh>
    <phoneticPr fontId="2"/>
  </si>
  <si>
    <t>１３(H25)</t>
    <phoneticPr fontId="2"/>
  </si>
  <si>
    <t>１４(H26)</t>
    <phoneticPr fontId="2"/>
  </si>
  <si>
    <t>１５(H27)</t>
    <phoneticPr fontId="2"/>
  </si>
  <si>
    <t>１３(H25)</t>
    <phoneticPr fontId="2"/>
  </si>
  <si>
    <t>１４(H26)</t>
    <phoneticPr fontId="2"/>
  </si>
  <si>
    <t>　（百万円、％）</t>
    <rPh sb="2" eb="3">
      <t>ヒャク</t>
    </rPh>
    <rPh sb="3" eb="5">
      <t>マンエン</t>
    </rPh>
    <phoneticPr fontId="2"/>
  </si>
  <si>
    <t>１５(H27)</t>
    <phoneticPr fontId="2"/>
  </si>
  <si>
    <t>１３(H25)</t>
    <phoneticPr fontId="2"/>
  </si>
  <si>
    <t>１４(H26)</t>
    <phoneticPr fontId="2"/>
  </si>
  <si>
    <t>１３(H25)</t>
    <phoneticPr fontId="2"/>
  </si>
  <si>
    <t>１４(H26)</t>
    <phoneticPr fontId="2"/>
  </si>
  <si>
    <t>１５(H27)</t>
    <phoneticPr fontId="2"/>
  </si>
  <si>
    <t>１６(H28)</t>
  </si>
  <si>
    <t>１６(H28)</t>
    <phoneticPr fontId="2"/>
  </si>
  <si>
    <t>１６(H28</t>
    <phoneticPr fontId="2"/>
  </si>
  <si>
    <t>うち臨時財政対策債</t>
    <rPh sb="2" eb="9">
      <t>リ</t>
    </rPh>
    <phoneticPr fontId="2"/>
  </si>
  <si>
    <t>１７(H29)</t>
  </si>
  <si>
    <t>１７(H29)</t>
    <phoneticPr fontId="2"/>
  </si>
  <si>
    <t>佐野市</t>
    <rPh sb="0" eb="3">
      <t>サノシ</t>
    </rPh>
    <phoneticPr fontId="2"/>
  </si>
  <si>
    <t>１７(H29</t>
  </si>
  <si>
    <t>１７(H29</t>
    <phoneticPr fontId="2"/>
  </si>
  <si>
    <t>（％）</t>
    <phoneticPr fontId="2"/>
  </si>
  <si>
    <t>１８(H30)</t>
    <phoneticPr fontId="2"/>
  </si>
  <si>
    <t>１９(R1)</t>
    <phoneticPr fontId="2"/>
  </si>
  <si>
    <t>８自動車税環境性能割交付金</t>
    <phoneticPr fontId="2"/>
  </si>
  <si>
    <t>うち臨時財政対策債</t>
    <rPh sb="2" eb="4">
      <t>リンジ</t>
    </rPh>
    <rPh sb="4" eb="6">
      <t>ザイセイ</t>
    </rPh>
    <rPh sb="6" eb="9">
      <t>タイサクサイ</t>
    </rPh>
    <phoneticPr fontId="2"/>
  </si>
  <si>
    <t>8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</si>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</sst>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#,##0.0_);\(#,##0.0\)"/>
    <numFmt numFmtId="182" formatCode="0.00_ "/>
    <numFmt numFmtId="183" formatCode="0.0_ "/>
    <numFmt numFmtId="184" formatCode="#,##0,"/>
    <numFmt numFmtId="185" formatCode="#,##0.0"/>
    <numFmt numFmtId="18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152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4" fontId="5" fillId="0" borderId="1" xfId="0" applyNumberFormat="1" applyFont="1" applyBorder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4" fontId="5" fillId="0" borderId="0" xfId="0" applyNumberFormat="1" applyFont="1"/>
    <xf numFmtId="184" fontId="4" fillId="0" borderId="1" xfId="0" applyNumberFormat="1" applyFont="1" applyFill="1" applyBorder="1" applyProtection="1"/>
    <xf numFmtId="184" fontId="4" fillId="0" borderId="1" xfId="0" applyNumberFormat="1" applyFont="1" applyBorder="1"/>
    <xf numFmtId="184" fontId="4" fillId="0" borderId="0" xfId="0" applyNumberFormat="1" applyFont="1"/>
    <xf numFmtId="184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5" fontId="4" fillId="0" borderId="1" xfId="1" applyNumberFormat="1" applyFont="1" applyFill="1" applyBorder="1" applyProtection="1"/>
    <xf numFmtId="185" fontId="5" fillId="0" borderId="1" xfId="1" applyNumberFormat="1" applyFont="1" applyBorder="1"/>
    <xf numFmtId="184" fontId="6" fillId="0" borderId="0" xfId="0" applyNumberFormat="1" applyFont="1"/>
    <xf numFmtId="184" fontId="7" fillId="0" borderId="0" xfId="0" applyNumberFormat="1" applyFont="1"/>
    <xf numFmtId="185" fontId="4" fillId="0" borderId="1" xfId="0" applyNumberFormat="1" applyFont="1" applyFill="1" applyBorder="1" applyProtection="1"/>
    <xf numFmtId="183" fontId="4" fillId="0" borderId="1" xfId="0" applyNumberFormat="1" applyFont="1" applyBorder="1"/>
    <xf numFmtId="184" fontId="8" fillId="0" borderId="0" xfId="0" applyNumberFormat="1" applyFont="1"/>
    <xf numFmtId="184" fontId="9" fillId="0" borderId="0" xfId="0" applyNumberFormat="1" applyFont="1"/>
    <xf numFmtId="183" fontId="4" fillId="0" borderId="1" xfId="0" applyNumberFormat="1" applyFont="1" applyFill="1" applyBorder="1" applyProtection="1"/>
    <xf numFmtId="183" fontId="4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0" fillId="0" borderId="0" xfId="0" applyNumberFormat="1"/>
    <xf numFmtId="0" fontId="5" fillId="0" borderId="1" xfId="0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4" fontId="5" fillId="0" borderId="1" xfId="0" applyNumberFormat="1" applyFont="1" applyBorder="1" applyAlignment="1">
      <alignment vertical="center"/>
    </xf>
    <xf numFmtId="184" fontId="5" fillId="0" borderId="1" xfId="1" applyNumberFormat="1" applyFont="1" applyBorder="1" applyAlignment="1">
      <alignment vertical="center"/>
    </xf>
    <xf numFmtId="184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6" fontId="5" fillId="0" borderId="0" xfId="0" applyNumberFormat="1" applyFont="1"/>
    <xf numFmtId="184" fontId="4" fillId="0" borderId="1" xfId="0" applyNumberFormat="1" applyFont="1" applyFill="1" applyBorder="1" applyAlignment="1" applyProtection="1"/>
    <xf numFmtId="184" fontId="4" fillId="0" borderId="1" xfId="0" applyNumberFormat="1" applyFont="1" applyBorder="1" applyAlignment="1"/>
    <xf numFmtId="186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38" fontId="5" fillId="0" borderId="1" xfId="1" applyFont="1" applyBorder="1"/>
    <xf numFmtId="38" fontId="5" fillId="0" borderId="0" xfId="1" applyFont="1" applyBorder="1" applyAlignment="1">
      <alignment horizontal="right" vertical="center"/>
    </xf>
    <xf numFmtId="181" fontId="5" fillId="2" borderId="1" xfId="1" applyNumberFormat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84" fontId="5" fillId="2" borderId="1" xfId="1" applyNumberFormat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vertical="center"/>
    </xf>
    <xf numFmtId="38" fontId="5" fillId="0" borderId="0" xfId="1" applyFont="1"/>
    <xf numFmtId="184" fontId="5" fillId="0" borderId="0" xfId="0" applyNumberFormat="1" applyFont="1" applyBorder="1"/>
    <xf numFmtId="179" fontId="5" fillId="0" borderId="0" xfId="1" applyNumberFormat="1" applyFont="1"/>
    <xf numFmtId="183" fontId="5" fillId="2" borderId="1" xfId="0" applyNumberFormat="1" applyFont="1" applyFill="1" applyBorder="1"/>
    <xf numFmtId="183" fontId="5" fillId="2" borderId="1" xfId="1" applyNumberFormat="1" applyFont="1" applyFill="1" applyBorder="1"/>
    <xf numFmtId="179" fontId="5" fillId="2" borderId="1" xfId="1" applyNumberFormat="1" applyFont="1" applyFill="1" applyBorder="1"/>
    <xf numFmtId="184" fontId="4" fillId="2" borderId="1" xfId="1" applyNumberFormat="1" applyFont="1" applyFill="1" applyBorder="1" applyProtection="1"/>
    <xf numFmtId="179" fontId="5" fillId="2" borderId="1" xfId="0" applyNumberFormat="1" applyFont="1" applyFill="1" applyBorder="1"/>
    <xf numFmtId="179" fontId="4" fillId="2" borderId="1" xfId="0" applyNumberFormat="1" applyFont="1" applyFill="1" applyBorder="1" applyAlignment="1" applyProtection="1">
      <alignment vertical="center"/>
    </xf>
    <xf numFmtId="179" fontId="4" fillId="2" borderId="1" xfId="0" applyNumberFormat="1" applyFont="1" applyFill="1" applyBorder="1" applyAlignment="1" applyProtection="1"/>
    <xf numFmtId="185" fontId="4" fillId="2" borderId="1" xfId="1" applyNumberFormat="1" applyFont="1" applyFill="1" applyBorder="1" applyProtection="1"/>
    <xf numFmtId="185" fontId="5" fillId="2" borderId="1" xfId="1" applyNumberFormat="1" applyFont="1" applyFill="1" applyBorder="1"/>
    <xf numFmtId="184" fontId="5" fillId="0" borderId="0" xfId="1" applyNumberFormat="1" applyFont="1"/>
    <xf numFmtId="183" fontId="4" fillId="0" borderId="1" xfId="1" applyNumberFormat="1" applyFont="1" applyFill="1" applyBorder="1" applyProtection="1"/>
    <xf numFmtId="184" fontId="4" fillId="2" borderId="1" xfId="0" applyNumberFormat="1" applyFont="1" applyFill="1" applyBorder="1" applyProtection="1"/>
    <xf numFmtId="185" fontId="4" fillId="2" borderId="1" xfId="0" applyNumberFormat="1" applyFont="1" applyFill="1" applyBorder="1" applyProtection="1"/>
    <xf numFmtId="183" fontId="4" fillId="2" borderId="1" xfId="0" applyNumberFormat="1" applyFont="1" applyFill="1" applyBorder="1"/>
    <xf numFmtId="184" fontId="4" fillId="0" borderId="0" xfId="1" applyNumberFormat="1" applyFont="1"/>
    <xf numFmtId="184" fontId="5" fillId="0" borderId="1" xfId="0" applyNumberFormat="1" applyFont="1" applyBorder="1" applyAlignment="1"/>
    <xf numFmtId="184" fontId="4" fillId="0" borderId="1" xfId="1" applyNumberFormat="1" applyFont="1" applyBorder="1"/>
    <xf numFmtId="183" fontId="4" fillId="0" borderId="0" xfId="1" applyNumberFormat="1" applyFont="1"/>
    <xf numFmtId="184" fontId="4" fillId="3" borderId="1" xfId="0" applyNumberFormat="1" applyFont="1" applyFill="1" applyBorder="1" applyAlignment="1" applyProtection="1"/>
    <xf numFmtId="183" fontId="4" fillId="3" borderId="1" xfId="0" applyNumberFormat="1" applyFont="1" applyFill="1" applyBorder="1" applyProtection="1"/>
    <xf numFmtId="183" fontId="4" fillId="3" borderId="1" xfId="0" applyNumberFormat="1" applyFont="1" applyFill="1" applyBorder="1"/>
    <xf numFmtId="184" fontId="4" fillId="2" borderId="2" xfId="0" applyNumberFormat="1" applyFont="1" applyFill="1" applyBorder="1" applyProtection="1"/>
    <xf numFmtId="184" fontId="4" fillId="0" borderId="2" xfId="0" applyNumberFormat="1" applyFont="1" applyFill="1" applyBorder="1" applyProtection="1"/>
    <xf numFmtId="184" fontId="4" fillId="2" borderId="3" xfId="0" applyNumberFormat="1" applyFont="1" applyFill="1" applyBorder="1" applyProtection="1"/>
    <xf numFmtId="184" fontId="4" fillId="0" borderId="3" xfId="0" applyNumberFormat="1" applyFont="1" applyFill="1" applyBorder="1" applyProtection="1"/>
    <xf numFmtId="184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10" fillId="0" borderId="0" xfId="0" applyNumberFormat="1" applyFont="1"/>
    <xf numFmtId="184" fontId="10" fillId="0" borderId="0" xfId="0" applyNumberFormat="1" applyFont="1"/>
    <xf numFmtId="0" fontId="10" fillId="0" borderId="1" xfId="0" applyFont="1" applyBorder="1" applyAlignment="1">
      <alignment vertical="center"/>
    </xf>
    <xf numFmtId="184" fontId="10" fillId="0" borderId="1" xfId="1" applyNumberFormat="1" applyFont="1" applyFill="1" applyBorder="1" applyProtection="1"/>
    <xf numFmtId="184" fontId="10" fillId="0" borderId="1" xfId="1" applyNumberFormat="1" applyFont="1" applyBorder="1"/>
    <xf numFmtId="179" fontId="11" fillId="0" borderId="0" xfId="0" applyNumberFormat="1" applyFont="1"/>
    <xf numFmtId="185" fontId="10" fillId="0" borderId="1" xfId="1" applyNumberFormat="1" applyFont="1" applyFill="1" applyBorder="1" applyProtection="1"/>
    <xf numFmtId="185" fontId="10" fillId="0" borderId="1" xfId="1" applyNumberFormat="1" applyFont="1" applyBorder="1"/>
    <xf numFmtId="0" fontId="10" fillId="0" borderId="1" xfId="0" applyFont="1" applyBorder="1" applyAlignment="1"/>
    <xf numFmtId="179" fontId="5" fillId="2" borderId="1" xfId="0" applyNumberFormat="1" applyFont="1" applyFill="1" applyBorder="1" applyAlignment="1">
      <alignment vertical="center"/>
    </xf>
    <xf numFmtId="179" fontId="5" fillId="2" borderId="1" xfId="1" applyNumberFormat="1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5" fillId="2" borderId="1" xfId="0" applyNumberFormat="1" applyFont="1" applyFill="1" applyBorder="1" applyAlignment="1">
      <alignment vertical="center"/>
    </xf>
    <xf numFmtId="184" fontId="5" fillId="2" borderId="1" xfId="1" applyNumberFormat="1" applyFont="1" applyFill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" xfId="0" applyNumberFormat="1" applyFont="1" applyFill="1" applyBorder="1" applyProtection="1"/>
    <xf numFmtId="184" fontId="5" fillId="0" borderId="1" xfId="0" applyNumberFormat="1" applyFont="1" applyFill="1" applyBorder="1" applyAlignment="1" applyProtection="1">
      <alignment vertical="center"/>
    </xf>
    <xf numFmtId="185" fontId="5" fillId="0" borderId="1" xfId="0" applyNumberFormat="1" applyFont="1" applyFill="1" applyBorder="1" applyProtection="1"/>
    <xf numFmtId="184" fontId="4" fillId="3" borderId="1" xfId="0" applyNumberFormat="1" applyFont="1" applyFill="1" applyBorder="1" applyAlignment="1">
      <alignment vertical="center"/>
    </xf>
    <xf numFmtId="184" fontId="5" fillId="3" borderId="1" xfId="1" applyNumberFormat="1" applyFont="1" applyFill="1" applyBorder="1" applyAlignment="1">
      <alignment vertical="center"/>
    </xf>
    <xf numFmtId="18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84" fontId="4" fillId="0" borderId="0" xfId="0" applyNumberFormat="1" applyFont="1" applyAlignment="1">
      <alignment vertical="center"/>
    </xf>
    <xf numFmtId="184" fontId="10" fillId="0" borderId="1" xfId="0" applyNumberFormat="1" applyFont="1" applyFill="1" applyBorder="1" applyAlignment="1" applyProtection="1"/>
    <xf numFmtId="184" fontId="10" fillId="0" borderId="1" xfId="0" applyNumberFormat="1" applyFont="1" applyBorder="1" applyAlignment="1"/>
    <xf numFmtId="184" fontId="11" fillId="0" borderId="0" xfId="0" applyNumberFormat="1" applyFont="1"/>
    <xf numFmtId="183" fontId="10" fillId="0" borderId="1" xfId="0" applyNumberFormat="1" applyFont="1" applyFill="1" applyBorder="1" applyProtection="1"/>
    <xf numFmtId="183" fontId="10" fillId="0" borderId="1" xfId="0" applyNumberFormat="1" applyFont="1" applyBorder="1"/>
    <xf numFmtId="183" fontId="10" fillId="0" borderId="0" xfId="0" applyNumberFormat="1" applyFont="1"/>
    <xf numFmtId="184" fontId="5" fillId="0" borderId="1" xfId="1" applyNumberFormat="1" applyFont="1" applyBorder="1" applyAlignment="1" applyProtection="1">
      <alignment horizontal="right" vertical="center"/>
    </xf>
    <xf numFmtId="184" fontId="5" fillId="0" borderId="0" xfId="0" applyNumberFormat="1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9" fontId="5" fillId="4" borderId="1" xfId="1" applyNumberFormat="1" applyFont="1" applyFill="1" applyBorder="1"/>
  </cellXfs>
  <cellStyles count="3">
    <cellStyle name="桁区切り" xfId="1" builtinId="6"/>
    <cellStyle name="標準" xfId="0" builtinId="0"/>
    <cellStyle name="標準 6" xfId="2" xr:uid="{2CF00640-7EAC-4D7E-98E2-FAD61D0DE0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774668928"/>
          <c:y val="2.8325123152709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36436307198332E-2"/>
          <c:y val="9.4985652917429386E-2"/>
          <c:w val="0.85541531041743479"/>
          <c:h val="0.7276750465374728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35085189</c:v>
                </c:pt>
                <c:pt idx="1">
                  <c:v>38701352</c:v>
                </c:pt>
                <c:pt idx="2">
                  <c:v>39266338</c:v>
                </c:pt>
                <c:pt idx="3">
                  <c:v>41414119</c:v>
                </c:pt>
                <c:pt idx="4">
                  <c:v>39479844</c:v>
                </c:pt>
                <c:pt idx="5">
                  <c:v>38666767</c:v>
                </c:pt>
                <c:pt idx="6">
                  <c:v>41387062</c:v>
                </c:pt>
                <c:pt idx="7">
                  <c:v>39888268</c:v>
                </c:pt>
                <c:pt idx="8">
                  <c:v>43787769</c:v>
                </c:pt>
                <c:pt idx="9">
                  <c:v>40339729</c:v>
                </c:pt>
                <c:pt idx="10">
                  <c:v>41330213</c:v>
                </c:pt>
                <c:pt idx="11">
                  <c:v>41547790</c:v>
                </c:pt>
                <c:pt idx="12">
                  <c:v>43782988</c:v>
                </c:pt>
                <c:pt idx="13">
                  <c:v>43168760</c:v>
                </c:pt>
                <c:pt idx="14">
                  <c:v>48062550</c:v>
                </c:pt>
                <c:pt idx="15">
                  <c:v>42863458</c:v>
                </c:pt>
                <c:pt idx="16">
                  <c:v>44323360</c:v>
                </c:pt>
                <c:pt idx="17">
                  <c:v>42281128</c:v>
                </c:pt>
                <c:pt idx="18">
                  <c:v>43623243</c:v>
                </c:pt>
                <c:pt idx="19">
                  <c:v>45439678</c:v>
                </c:pt>
                <c:pt idx="20">
                  <c:v>45918503</c:v>
                </c:pt>
                <c:pt idx="21">
                  <c:v>48566220</c:v>
                </c:pt>
                <c:pt idx="22">
                  <c:v>46462038</c:v>
                </c:pt>
                <c:pt idx="23">
                  <c:v>52804935</c:v>
                </c:pt>
                <c:pt idx="24">
                  <c:v>54832385</c:v>
                </c:pt>
                <c:pt idx="25">
                  <c:v>48201750</c:v>
                </c:pt>
                <c:pt idx="26">
                  <c:v>48175459</c:v>
                </c:pt>
                <c:pt idx="27">
                  <c:v>48067676</c:v>
                </c:pt>
                <c:pt idx="28">
                  <c:v>54125322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1-4D11-B1EA-BA576B6CC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9662976"/>
        <c:axId val="129664896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15231080</c:v>
                </c:pt>
                <c:pt idx="1">
                  <c:v>16309246</c:v>
                </c:pt>
                <c:pt idx="2">
                  <c:v>16584891</c:v>
                </c:pt>
                <c:pt idx="3">
                  <c:v>15802153</c:v>
                </c:pt>
                <c:pt idx="4">
                  <c:v>16217302</c:v>
                </c:pt>
                <c:pt idx="5">
                  <c:v>16551195</c:v>
                </c:pt>
                <c:pt idx="6">
                  <c:v>16936752</c:v>
                </c:pt>
                <c:pt idx="7">
                  <c:v>16501876</c:v>
                </c:pt>
                <c:pt idx="8">
                  <c:v>16551215</c:v>
                </c:pt>
                <c:pt idx="9">
                  <c:v>16089258</c:v>
                </c:pt>
                <c:pt idx="10">
                  <c:v>16146314</c:v>
                </c:pt>
                <c:pt idx="11">
                  <c:v>16077377</c:v>
                </c:pt>
                <c:pt idx="12">
                  <c:v>15746030</c:v>
                </c:pt>
                <c:pt idx="13">
                  <c:v>16008196</c:v>
                </c:pt>
                <c:pt idx="14">
                  <c:v>16497881</c:v>
                </c:pt>
                <c:pt idx="15">
                  <c:v>16665160</c:v>
                </c:pt>
                <c:pt idx="16">
                  <c:v>18362136</c:v>
                </c:pt>
                <c:pt idx="17">
                  <c:v>18423561</c:v>
                </c:pt>
                <c:pt idx="18">
                  <c:v>17765151</c:v>
                </c:pt>
                <c:pt idx="19">
                  <c:v>17453322</c:v>
                </c:pt>
                <c:pt idx="20">
                  <c:v>17671652</c:v>
                </c:pt>
                <c:pt idx="21">
                  <c:v>17208182</c:v>
                </c:pt>
                <c:pt idx="22">
                  <c:v>17182110</c:v>
                </c:pt>
                <c:pt idx="23">
                  <c:v>17379266</c:v>
                </c:pt>
                <c:pt idx="24">
                  <c:v>17242513</c:v>
                </c:pt>
                <c:pt idx="25">
                  <c:v>17697614</c:v>
                </c:pt>
                <c:pt idx="26">
                  <c:v>17996337</c:v>
                </c:pt>
                <c:pt idx="27">
                  <c:v>18096977</c:v>
                </c:pt>
                <c:pt idx="28">
                  <c:v>18189623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1-4D11-B1EA-BA576B6CC67D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5775651</c:v>
                </c:pt>
                <c:pt idx="1">
                  <c:v>6302795</c:v>
                </c:pt>
                <c:pt idx="2">
                  <c:v>6035324</c:v>
                </c:pt>
                <c:pt idx="3">
                  <c:v>5683648</c:v>
                </c:pt>
                <c:pt idx="4">
                  <c:v>6230730</c:v>
                </c:pt>
                <c:pt idx="5">
                  <c:v>6721173</c:v>
                </c:pt>
                <c:pt idx="6">
                  <c:v>7302003</c:v>
                </c:pt>
                <c:pt idx="7">
                  <c:v>7756019</c:v>
                </c:pt>
                <c:pt idx="8">
                  <c:v>8728614</c:v>
                </c:pt>
                <c:pt idx="9">
                  <c:v>9034963</c:v>
                </c:pt>
                <c:pt idx="10">
                  <c:v>8101302</c:v>
                </c:pt>
                <c:pt idx="11">
                  <c:v>7271090</c:v>
                </c:pt>
                <c:pt idx="12">
                  <c:v>6808192</c:v>
                </c:pt>
                <c:pt idx="13">
                  <c:v>6061045</c:v>
                </c:pt>
                <c:pt idx="14">
                  <c:v>6710601</c:v>
                </c:pt>
                <c:pt idx="15">
                  <c:v>6222911</c:v>
                </c:pt>
                <c:pt idx="16">
                  <c:v>5844180</c:v>
                </c:pt>
                <c:pt idx="17">
                  <c:v>6176571</c:v>
                </c:pt>
                <c:pt idx="18">
                  <c:v>6840350</c:v>
                </c:pt>
                <c:pt idx="19">
                  <c:v>7270238</c:v>
                </c:pt>
                <c:pt idx="20">
                  <c:v>7964735</c:v>
                </c:pt>
                <c:pt idx="21">
                  <c:v>8010656</c:v>
                </c:pt>
                <c:pt idx="22">
                  <c:v>8133638</c:v>
                </c:pt>
                <c:pt idx="23">
                  <c:v>8663688</c:v>
                </c:pt>
                <c:pt idx="24">
                  <c:v>7955322</c:v>
                </c:pt>
                <c:pt idx="25">
                  <c:v>7431770</c:v>
                </c:pt>
                <c:pt idx="26">
                  <c:v>6717322</c:v>
                </c:pt>
                <c:pt idx="27">
                  <c:v>6604036</c:v>
                </c:pt>
                <c:pt idx="28">
                  <c:v>7249159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C1-4D11-B1EA-BA576B6CC67D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2325438</c:v>
                </c:pt>
                <c:pt idx="1">
                  <c:v>3092740</c:v>
                </c:pt>
                <c:pt idx="2">
                  <c:v>2844097</c:v>
                </c:pt>
                <c:pt idx="3">
                  <c:v>2853729</c:v>
                </c:pt>
                <c:pt idx="4">
                  <c:v>2873591</c:v>
                </c:pt>
                <c:pt idx="5">
                  <c:v>2827576</c:v>
                </c:pt>
                <c:pt idx="6">
                  <c:v>2836564</c:v>
                </c:pt>
                <c:pt idx="7">
                  <c:v>3022842</c:v>
                </c:pt>
                <c:pt idx="8">
                  <c:v>4024457</c:v>
                </c:pt>
                <c:pt idx="9">
                  <c:v>2331093</c:v>
                </c:pt>
                <c:pt idx="10">
                  <c:v>3071524</c:v>
                </c:pt>
                <c:pt idx="11">
                  <c:v>3070651</c:v>
                </c:pt>
                <c:pt idx="12">
                  <c:v>3108590</c:v>
                </c:pt>
                <c:pt idx="13">
                  <c:v>3221293</c:v>
                </c:pt>
                <c:pt idx="14">
                  <c:v>4199696</c:v>
                </c:pt>
                <c:pt idx="15">
                  <c:v>3179959</c:v>
                </c:pt>
                <c:pt idx="16">
                  <c:v>3109529</c:v>
                </c:pt>
                <c:pt idx="17">
                  <c:v>3520043</c:v>
                </c:pt>
                <c:pt idx="18">
                  <c:v>5563196</c:v>
                </c:pt>
                <c:pt idx="19">
                  <c:v>5616144</c:v>
                </c:pt>
                <c:pt idx="20">
                  <c:v>5181398</c:v>
                </c:pt>
                <c:pt idx="21">
                  <c:v>4700899</c:v>
                </c:pt>
                <c:pt idx="22">
                  <c:v>4738483</c:v>
                </c:pt>
                <c:pt idx="23">
                  <c:v>5248826</c:v>
                </c:pt>
                <c:pt idx="24">
                  <c:v>5702904</c:v>
                </c:pt>
                <c:pt idx="25">
                  <c:v>6010207</c:v>
                </c:pt>
                <c:pt idx="26">
                  <c:v>6220300</c:v>
                </c:pt>
                <c:pt idx="27">
                  <c:v>5792692</c:v>
                </c:pt>
                <c:pt idx="28">
                  <c:v>7740845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C1-4D11-B1EA-BA576B6CC67D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1216514</c:v>
                </c:pt>
                <c:pt idx="1">
                  <c:v>1341519</c:v>
                </c:pt>
                <c:pt idx="2">
                  <c:v>1449435</c:v>
                </c:pt>
                <c:pt idx="3">
                  <c:v>1538603</c:v>
                </c:pt>
                <c:pt idx="4">
                  <c:v>1591221</c:v>
                </c:pt>
                <c:pt idx="5">
                  <c:v>1514351</c:v>
                </c:pt>
                <c:pt idx="6">
                  <c:v>1677053</c:v>
                </c:pt>
                <c:pt idx="7">
                  <c:v>1579564</c:v>
                </c:pt>
                <c:pt idx="8">
                  <c:v>1745248</c:v>
                </c:pt>
                <c:pt idx="9">
                  <c:v>1454269</c:v>
                </c:pt>
                <c:pt idx="10">
                  <c:v>1558575</c:v>
                </c:pt>
                <c:pt idx="11">
                  <c:v>1665721</c:v>
                </c:pt>
                <c:pt idx="12">
                  <c:v>1832674</c:v>
                </c:pt>
                <c:pt idx="13">
                  <c:v>1906859</c:v>
                </c:pt>
                <c:pt idx="14">
                  <c:v>1694795</c:v>
                </c:pt>
                <c:pt idx="15">
                  <c:v>1780357</c:v>
                </c:pt>
                <c:pt idx="16">
                  <c:v>1817277</c:v>
                </c:pt>
                <c:pt idx="17">
                  <c:v>2105844</c:v>
                </c:pt>
                <c:pt idx="18">
                  <c:v>2517808</c:v>
                </c:pt>
                <c:pt idx="19">
                  <c:v>2922527</c:v>
                </c:pt>
                <c:pt idx="20">
                  <c:v>2768937</c:v>
                </c:pt>
                <c:pt idx="21">
                  <c:v>2840416</c:v>
                </c:pt>
                <c:pt idx="22">
                  <c:v>2599956</c:v>
                </c:pt>
                <c:pt idx="23">
                  <c:v>2763055</c:v>
                </c:pt>
                <c:pt idx="24">
                  <c:v>2788082</c:v>
                </c:pt>
                <c:pt idx="25">
                  <c:v>2834316</c:v>
                </c:pt>
                <c:pt idx="26">
                  <c:v>3226463</c:v>
                </c:pt>
                <c:pt idx="27">
                  <c:v>2929483</c:v>
                </c:pt>
                <c:pt idx="28">
                  <c:v>3745548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C1-4D11-B1EA-BA576B6CC67D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2721753</c:v>
                </c:pt>
                <c:pt idx="1">
                  <c:v>3092332</c:v>
                </c:pt>
                <c:pt idx="2">
                  <c:v>3028965</c:v>
                </c:pt>
                <c:pt idx="3">
                  <c:v>4348635</c:v>
                </c:pt>
                <c:pt idx="4">
                  <c:v>3958927</c:v>
                </c:pt>
                <c:pt idx="5">
                  <c:v>3682688</c:v>
                </c:pt>
                <c:pt idx="6">
                  <c:v>4350917</c:v>
                </c:pt>
                <c:pt idx="7">
                  <c:v>2921877</c:v>
                </c:pt>
                <c:pt idx="8">
                  <c:v>3612533</c:v>
                </c:pt>
                <c:pt idx="9">
                  <c:v>2449758</c:v>
                </c:pt>
                <c:pt idx="10">
                  <c:v>2969053</c:v>
                </c:pt>
                <c:pt idx="11">
                  <c:v>3888590</c:v>
                </c:pt>
                <c:pt idx="12">
                  <c:v>6603200</c:v>
                </c:pt>
                <c:pt idx="13">
                  <c:v>5506900</c:v>
                </c:pt>
                <c:pt idx="14">
                  <c:v>8125900</c:v>
                </c:pt>
                <c:pt idx="15">
                  <c:v>4538800</c:v>
                </c:pt>
                <c:pt idx="16">
                  <c:v>3523300</c:v>
                </c:pt>
                <c:pt idx="17">
                  <c:v>3079800</c:v>
                </c:pt>
                <c:pt idx="18">
                  <c:v>2986200</c:v>
                </c:pt>
                <c:pt idx="19">
                  <c:v>3960600</c:v>
                </c:pt>
                <c:pt idx="20">
                  <c:v>2995600</c:v>
                </c:pt>
                <c:pt idx="21">
                  <c:v>5938400</c:v>
                </c:pt>
                <c:pt idx="22">
                  <c:v>3735300</c:v>
                </c:pt>
                <c:pt idx="23">
                  <c:v>5037900</c:v>
                </c:pt>
                <c:pt idx="24">
                  <c:v>6431200</c:v>
                </c:pt>
                <c:pt idx="25">
                  <c:v>2714700</c:v>
                </c:pt>
                <c:pt idx="26">
                  <c:v>2982200</c:v>
                </c:pt>
                <c:pt idx="27">
                  <c:v>2906600</c:v>
                </c:pt>
                <c:pt idx="28">
                  <c:v>4908900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C1-4D11-B1EA-BA576B6CC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79744"/>
        <c:axId val="129681280"/>
      </c:lineChart>
      <c:catAx>
        <c:axId val="12966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64896"/>
        <c:scaling>
          <c:orientation val="minMax"/>
          <c:max val="56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790556352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62976"/>
        <c:crosses val="autoZero"/>
        <c:crossBetween val="between"/>
      </c:valAx>
      <c:catAx>
        <c:axId val="12967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681280"/>
        <c:crosses val="autoZero"/>
        <c:auto val="0"/>
        <c:lblAlgn val="ctr"/>
        <c:lblOffset val="100"/>
        <c:noMultiLvlLbl val="0"/>
      </c:catAx>
      <c:valAx>
        <c:axId val="129681280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91894335487508"/>
              <c:y val="5.20318108294535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797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32749562171627"/>
          <c:y val="0.91954497799425561"/>
          <c:w val="0.84588510280348062"/>
          <c:h val="6.56774547599025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1795367682"/>
          <c:y val="2.8360049321824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48694417133359E-2"/>
          <c:y val="0.10604198739619503"/>
          <c:w val="0.85288266310436089"/>
          <c:h val="0.72478066411675501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15231080</c:v>
                </c:pt>
                <c:pt idx="1">
                  <c:v>16309246</c:v>
                </c:pt>
                <c:pt idx="2">
                  <c:v>16584891</c:v>
                </c:pt>
                <c:pt idx="3">
                  <c:v>15802153</c:v>
                </c:pt>
                <c:pt idx="4">
                  <c:v>16217299</c:v>
                </c:pt>
                <c:pt idx="5">
                  <c:v>16551195</c:v>
                </c:pt>
                <c:pt idx="6">
                  <c:v>16936752</c:v>
                </c:pt>
                <c:pt idx="7">
                  <c:v>16501876</c:v>
                </c:pt>
                <c:pt idx="8">
                  <c:v>16551215</c:v>
                </c:pt>
                <c:pt idx="9">
                  <c:v>16089258</c:v>
                </c:pt>
                <c:pt idx="10">
                  <c:v>16146314</c:v>
                </c:pt>
                <c:pt idx="11">
                  <c:v>16077377</c:v>
                </c:pt>
                <c:pt idx="12">
                  <c:v>15746030</c:v>
                </c:pt>
                <c:pt idx="13">
                  <c:v>16008200</c:v>
                </c:pt>
                <c:pt idx="14">
                  <c:v>16497885</c:v>
                </c:pt>
                <c:pt idx="15">
                  <c:v>16665164</c:v>
                </c:pt>
                <c:pt idx="16">
                  <c:v>18362309</c:v>
                </c:pt>
                <c:pt idx="17">
                  <c:v>18423734</c:v>
                </c:pt>
                <c:pt idx="18">
                  <c:v>17765324</c:v>
                </c:pt>
                <c:pt idx="19">
                  <c:v>17453322</c:v>
                </c:pt>
                <c:pt idx="20">
                  <c:v>17671652</c:v>
                </c:pt>
                <c:pt idx="21">
                  <c:v>17208182</c:v>
                </c:pt>
                <c:pt idx="22">
                  <c:v>17182116</c:v>
                </c:pt>
                <c:pt idx="23">
                  <c:v>17379272</c:v>
                </c:pt>
                <c:pt idx="24">
                  <c:v>17242519</c:v>
                </c:pt>
                <c:pt idx="25">
                  <c:v>17697614</c:v>
                </c:pt>
                <c:pt idx="26">
                  <c:v>17996337</c:v>
                </c:pt>
                <c:pt idx="27">
                  <c:v>18096977</c:v>
                </c:pt>
                <c:pt idx="28">
                  <c:v>18189623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D-4A7A-A38C-02005C9D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9865984"/>
        <c:axId val="129105920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7574244</c:v>
                </c:pt>
                <c:pt idx="1">
                  <c:v>7709178</c:v>
                </c:pt>
                <c:pt idx="2">
                  <c:v>7592462</c:v>
                </c:pt>
                <c:pt idx="3">
                  <c:v>6532597</c:v>
                </c:pt>
                <c:pt idx="4">
                  <c:v>6649644</c:v>
                </c:pt>
                <c:pt idx="5">
                  <c:v>6640916</c:v>
                </c:pt>
                <c:pt idx="6">
                  <c:v>6964081</c:v>
                </c:pt>
                <c:pt idx="7">
                  <c:v>6150370</c:v>
                </c:pt>
                <c:pt idx="8">
                  <c:v>5935849</c:v>
                </c:pt>
                <c:pt idx="9">
                  <c:v>5817654</c:v>
                </c:pt>
                <c:pt idx="10">
                  <c:v>5713703</c:v>
                </c:pt>
                <c:pt idx="11">
                  <c:v>5453611</c:v>
                </c:pt>
                <c:pt idx="12">
                  <c:v>5494639</c:v>
                </c:pt>
                <c:pt idx="13">
                  <c:v>5432615</c:v>
                </c:pt>
                <c:pt idx="14">
                  <c:v>5736404</c:v>
                </c:pt>
                <c:pt idx="15">
                  <c:v>6145718</c:v>
                </c:pt>
                <c:pt idx="16">
                  <c:v>7509734</c:v>
                </c:pt>
                <c:pt idx="17">
                  <c:v>7451715</c:v>
                </c:pt>
                <c:pt idx="18">
                  <c:v>6969849</c:v>
                </c:pt>
                <c:pt idx="19">
                  <c:v>6594446</c:v>
                </c:pt>
                <c:pt idx="20">
                  <c:v>6750364</c:v>
                </c:pt>
                <c:pt idx="21">
                  <c:v>6916924</c:v>
                </c:pt>
                <c:pt idx="22">
                  <c:v>6839982</c:v>
                </c:pt>
                <c:pt idx="23">
                  <c:v>7121743</c:v>
                </c:pt>
                <c:pt idx="24">
                  <c:v>7102468</c:v>
                </c:pt>
                <c:pt idx="25">
                  <c:v>7303901</c:v>
                </c:pt>
                <c:pt idx="26">
                  <c:v>7476346</c:v>
                </c:pt>
                <c:pt idx="27">
                  <c:v>7568355</c:v>
                </c:pt>
                <c:pt idx="28">
                  <c:v>7495764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D-4A7A-A38C-02005C9DBA42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5737152</c:v>
                </c:pt>
                <c:pt idx="1">
                  <c:v>6559235</c:v>
                </c:pt>
                <c:pt idx="2">
                  <c:v>6883525</c:v>
                </c:pt>
                <c:pt idx="3">
                  <c:v>7104110</c:v>
                </c:pt>
                <c:pt idx="4">
                  <c:v>7382926</c:v>
                </c:pt>
                <c:pt idx="5">
                  <c:v>7653176</c:v>
                </c:pt>
                <c:pt idx="6">
                  <c:v>7626034</c:v>
                </c:pt>
                <c:pt idx="7">
                  <c:v>7968183</c:v>
                </c:pt>
                <c:pt idx="8">
                  <c:v>8158980</c:v>
                </c:pt>
                <c:pt idx="9">
                  <c:v>7866114</c:v>
                </c:pt>
                <c:pt idx="10">
                  <c:v>8044977</c:v>
                </c:pt>
                <c:pt idx="11">
                  <c:v>8241072</c:v>
                </c:pt>
                <c:pt idx="12">
                  <c:v>7896379</c:v>
                </c:pt>
                <c:pt idx="13">
                  <c:v>8174183</c:v>
                </c:pt>
                <c:pt idx="14">
                  <c:v>8357614</c:v>
                </c:pt>
                <c:pt idx="15">
                  <c:v>8136693</c:v>
                </c:pt>
                <c:pt idx="16">
                  <c:v>8436467</c:v>
                </c:pt>
                <c:pt idx="17">
                  <c:v>8566210</c:v>
                </c:pt>
                <c:pt idx="18">
                  <c:v>8452437</c:v>
                </c:pt>
                <c:pt idx="19">
                  <c:v>8489810</c:v>
                </c:pt>
                <c:pt idx="20">
                  <c:v>8446786</c:v>
                </c:pt>
                <c:pt idx="21">
                  <c:v>7905818</c:v>
                </c:pt>
                <c:pt idx="22">
                  <c:v>7864166</c:v>
                </c:pt>
                <c:pt idx="23">
                  <c:v>7825078</c:v>
                </c:pt>
                <c:pt idx="24">
                  <c:v>7738585</c:v>
                </c:pt>
                <c:pt idx="25">
                  <c:v>7962570</c:v>
                </c:pt>
                <c:pt idx="26">
                  <c:v>8117647</c:v>
                </c:pt>
                <c:pt idx="27">
                  <c:v>8139260</c:v>
                </c:pt>
                <c:pt idx="28">
                  <c:v>8264278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2D-4A7A-A38C-02005C9DBA42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700757</c:v>
                </c:pt>
                <c:pt idx="1">
                  <c:v>702821</c:v>
                </c:pt>
                <c:pt idx="2">
                  <c:v>718744</c:v>
                </c:pt>
                <c:pt idx="3">
                  <c:v>737620</c:v>
                </c:pt>
                <c:pt idx="4">
                  <c:v>738804</c:v>
                </c:pt>
                <c:pt idx="5">
                  <c:v>733208</c:v>
                </c:pt>
                <c:pt idx="6">
                  <c:v>863472</c:v>
                </c:pt>
                <c:pt idx="7">
                  <c:v>874126</c:v>
                </c:pt>
                <c:pt idx="8">
                  <c:v>935870</c:v>
                </c:pt>
                <c:pt idx="9">
                  <c:v>940680</c:v>
                </c:pt>
                <c:pt idx="10">
                  <c:v>904282</c:v>
                </c:pt>
                <c:pt idx="11">
                  <c:v>868220</c:v>
                </c:pt>
                <c:pt idx="12">
                  <c:v>893702</c:v>
                </c:pt>
                <c:pt idx="13">
                  <c:v>899655</c:v>
                </c:pt>
                <c:pt idx="14">
                  <c:v>865688</c:v>
                </c:pt>
                <c:pt idx="15">
                  <c:v>891767</c:v>
                </c:pt>
                <c:pt idx="16">
                  <c:v>880783</c:v>
                </c:pt>
                <c:pt idx="17">
                  <c:v>850433</c:v>
                </c:pt>
                <c:pt idx="18">
                  <c:v>805945</c:v>
                </c:pt>
                <c:pt idx="19">
                  <c:v>825460</c:v>
                </c:pt>
                <c:pt idx="20">
                  <c:v>924353</c:v>
                </c:pt>
                <c:pt idx="21">
                  <c:v>917713</c:v>
                </c:pt>
                <c:pt idx="22">
                  <c:v>1012035</c:v>
                </c:pt>
                <c:pt idx="23">
                  <c:v>965485</c:v>
                </c:pt>
                <c:pt idx="24">
                  <c:v>949596</c:v>
                </c:pt>
                <c:pt idx="25">
                  <c:v>915977</c:v>
                </c:pt>
                <c:pt idx="26">
                  <c:v>867571</c:v>
                </c:pt>
                <c:pt idx="27">
                  <c:v>851687</c:v>
                </c:pt>
                <c:pt idx="28">
                  <c:v>861160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2D-4A7A-A38C-02005C9D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7456"/>
        <c:axId val="129108992"/>
      </c:lineChart>
      <c:catAx>
        <c:axId val="12986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0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10592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464566929133861E-2"/>
              <c:y val="5.7228851325766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65984"/>
        <c:crosses val="autoZero"/>
        <c:crossBetween val="between"/>
      </c:valAx>
      <c:catAx>
        <c:axId val="12910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108992"/>
        <c:crosses val="autoZero"/>
        <c:auto val="0"/>
        <c:lblAlgn val="ctr"/>
        <c:lblOffset val="100"/>
        <c:noMultiLvlLbl val="0"/>
      </c:catAx>
      <c:valAx>
        <c:axId val="12910899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182353596383546"/>
              <c:y val="5.42167089120992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074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01754385964912"/>
          <c:y val="0.92262190708232583"/>
          <c:w val="0.78421075655016814"/>
          <c:h val="5.6416754001392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214943380745265"/>
          <c:y val="2.9411764705882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97136377195187E-2"/>
          <c:y val="9.9163268779658906E-2"/>
          <c:w val="0.90948326475726915"/>
          <c:h val="0.7332388894573316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30643646</c:v>
                </c:pt>
                <c:pt idx="1">
                  <c:v>31716863</c:v>
                </c:pt>
                <c:pt idx="2">
                  <c:v>31362577</c:v>
                </c:pt>
                <c:pt idx="3">
                  <c:v>32093220</c:v>
                </c:pt>
                <c:pt idx="4">
                  <c:v>33650551</c:v>
                </c:pt>
                <c:pt idx="5">
                  <c:v>34733408</c:v>
                </c:pt>
                <c:pt idx="6">
                  <c:v>36292614</c:v>
                </c:pt>
                <c:pt idx="7">
                  <c:v>36112413</c:v>
                </c:pt>
                <c:pt idx="8">
                  <c:v>36110556</c:v>
                </c:pt>
                <c:pt idx="9">
                  <c:v>35244338</c:v>
                </c:pt>
                <c:pt idx="10">
                  <c:v>34776865</c:v>
                </c:pt>
                <c:pt idx="11">
                  <c:v>34949624</c:v>
                </c:pt>
                <c:pt idx="12">
                  <c:v>37775045</c:v>
                </c:pt>
                <c:pt idx="13">
                  <c:v>40621794</c:v>
                </c:pt>
                <c:pt idx="14">
                  <c:v>44634286</c:v>
                </c:pt>
                <c:pt idx="15">
                  <c:v>45219032</c:v>
                </c:pt>
                <c:pt idx="16">
                  <c:v>44125045</c:v>
                </c:pt>
                <c:pt idx="17">
                  <c:v>42776117</c:v>
                </c:pt>
                <c:pt idx="18">
                  <c:v>41152936</c:v>
                </c:pt>
                <c:pt idx="19">
                  <c:v>40492917</c:v>
                </c:pt>
                <c:pt idx="20">
                  <c:v>38850149</c:v>
                </c:pt>
                <c:pt idx="21">
                  <c:v>40047604</c:v>
                </c:pt>
                <c:pt idx="22">
                  <c:v>38966067</c:v>
                </c:pt>
                <c:pt idx="23">
                  <c:v>39501921</c:v>
                </c:pt>
                <c:pt idx="24">
                  <c:v>40950962</c:v>
                </c:pt>
                <c:pt idx="25">
                  <c:v>39286185</c:v>
                </c:pt>
                <c:pt idx="26">
                  <c:v>38299686</c:v>
                </c:pt>
                <c:pt idx="27">
                  <c:v>37222324</c:v>
                </c:pt>
                <c:pt idx="28">
                  <c:v>38454714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1-42B5-BCD7-A43CB3C2A9C8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597700</c:v>
                </c:pt>
                <c:pt idx="11">
                  <c:v>1844400</c:v>
                </c:pt>
                <c:pt idx="12">
                  <c:v>4393700</c:v>
                </c:pt>
                <c:pt idx="13">
                  <c:v>6229972</c:v>
                </c:pt>
                <c:pt idx="14">
                  <c:v>7608472</c:v>
                </c:pt>
                <c:pt idx="15">
                  <c:v>8735601</c:v>
                </c:pt>
                <c:pt idx="16">
                  <c:v>9576628</c:v>
                </c:pt>
                <c:pt idx="17">
                  <c:v>10257364</c:v>
                </c:pt>
                <c:pt idx="18">
                  <c:v>11448217</c:v>
                </c:pt>
                <c:pt idx="19">
                  <c:v>13701607</c:v>
                </c:pt>
                <c:pt idx="20">
                  <c:v>14981058</c:v>
                </c:pt>
                <c:pt idx="21">
                  <c:v>16601740</c:v>
                </c:pt>
                <c:pt idx="22">
                  <c:v>18226915</c:v>
                </c:pt>
                <c:pt idx="23">
                  <c:v>19356141</c:v>
                </c:pt>
                <c:pt idx="24">
                  <c:v>20288347</c:v>
                </c:pt>
                <c:pt idx="25">
                  <c:v>20761052</c:v>
                </c:pt>
                <c:pt idx="26">
                  <c:v>20958309</c:v>
                </c:pt>
                <c:pt idx="27">
                  <c:v>21043835</c:v>
                </c:pt>
                <c:pt idx="28">
                  <c:v>20789827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6-49DE-A0F0-BC8C463B4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146880"/>
        <c:axId val="129148800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>
                  <a:alpha val="98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33550298</c:v>
                </c:pt>
                <c:pt idx="1">
                  <c:v>37126634</c:v>
                </c:pt>
                <c:pt idx="2">
                  <c:v>37945167</c:v>
                </c:pt>
                <c:pt idx="3">
                  <c:v>40363566</c:v>
                </c:pt>
                <c:pt idx="4">
                  <c:v>38512139</c:v>
                </c:pt>
                <c:pt idx="5">
                  <c:v>37073213</c:v>
                </c:pt>
                <c:pt idx="6">
                  <c:v>40052125</c:v>
                </c:pt>
                <c:pt idx="7">
                  <c:v>37651724</c:v>
                </c:pt>
                <c:pt idx="8">
                  <c:v>41573970</c:v>
                </c:pt>
                <c:pt idx="9">
                  <c:v>38247257</c:v>
                </c:pt>
                <c:pt idx="10">
                  <c:v>39512474</c:v>
                </c:pt>
                <c:pt idx="11">
                  <c:v>39744608</c:v>
                </c:pt>
                <c:pt idx="12">
                  <c:v>41739484</c:v>
                </c:pt>
                <c:pt idx="13">
                  <c:v>41303462</c:v>
                </c:pt>
                <c:pt idx="14">
                  <c:v>46074397</c:v>
                </c:pt>
                <c:pt idx="15">
                  <c:v>40924545</c:v>
                </c:pt>
                <c:pt idx="16">
                  <c:v>42670914</c:v>
                </c:pt>
                <c:pt idx="17">
                  <c:v>41102532</c:v>
                </c:pt>
                <c:pt idx="18">
                  <c:v>42198411</c:v>
                </c:pt>
                <c:pt idx="19">
                  <c:v>43126671</c:v>
                </c:pt>
                <c:pt idx="20">
                  <c:v>43891748</c:v>
                </c:pt>
                <c:pt idx="21">
                  <c:v>46789210</c:v>
                </c:pt>
                <c:pt idx="22">
                  <c:v>43972187</c:v>
                </c:pt>
                <c:pt idx="23">
                  <c:v>47616193</c:v>
                </c:pt>
                <c:pt idx="24">
                  <c:v>52072028</c:v>
                </c:pt>
                <c:pt idx="25">
                  <c:v>45469732</c:v>
                </c:pt>
                <c:pt idx="26">
                  <c:v>45320440</c:v>
                </c:pt>
                <c:pt idx="27">
                  <c:v>45646142</c:v>
                </c:pt>
                <c:pt idx="28">
                  <c:v>49893189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1-42B5-BCD7-A43CB3C2A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6880"/>
        <c:axId val="129148800"/>
      </c:lineChart>
      <c:catAx>
        <c:axId val="12914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48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9148800"/>
        <c:scaling>
          <c:orientation val="minMax"/>
          <c:max val="55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234495554849E-2"/>
              <c:y val="6.0457633303858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46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79564468503937"/>
          <c:y val="0.92435543125607889"/>
          <c:w val="0.59030016999744683"/>
          <c:h val="5.61477215846878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958663763573057"/>
          <c:y val="2.0843461775549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62128945716283E-2"/>
          <c:y val="8.9432303236836902E-2"/>
          <c:w val="0.91858170695300989"/>
          <c:h val="0.76043481547819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3266647</c:v>
                </c:pt>
                <c:pt idx="1">
                  <c:v>3408638</c:v>
                </c:pt>
                <c:pt idx="2">
                  <c:v>2429269</c:v>
                </c:pt>
                <c:pt idx="3">
                  <c:v>2869341</c:v>
                </c:pt>
                <c:pt idx="4">
                  <c:v>2804348</c:v>
                </c:pt>
                <c:pt idx="5">
                  <c:v>2375917</c:v>
                </c:pt>
                <c:pt idx="6">
                  <c:v>2188847</c:v>
                </c:pt>
                <c:pt idx="7">
                  <c:v>1646922</c:v>
                </c:pt>
                <c:pt idx="8">
                  <c:v>2762006</c:v>
                </c:pt>
                <c:pt idx="9">
                  <c:v>1640024</c:v>
                </c:pt>
                <c:pt idx="10">
                  <c:v>2724088</c:v>
                </c:pt>
                <c:pt idx="11">
                  <c:v>1907140</c:v>
                </c:pt>
                <c:pt idx="12">
                  <c:v>1470755</c:v>
                </c:pt>
                <c:pt idx="13">
                  <c:v>2579109</c:v>
                </c:pt>
                <c:pt idx="14">
                  <c:v>4603158</c:v>
                </c:pt>
                <c:pt idx="15">
                  <c:v>2062915</c:v>
                </c:pt>
                <c:pt idx="16">
                  <c:v>657986</c:v>
                </c:pt>
                <c:pt idx="17">
                  <c:v>1054273</c:v>
                </c:pt>
                <c:pt idx="18">
                  <c:v>619736</c:v>
                </c:pt>
                <c:pt idx="19">
                  <c:v>1623031</c:v>
                </c:pt>
                <c:pt idx="20">
                  <c:v>1548418</c:v>
                </c:pt>
                <c:pt idx="21">
                  <c:v>973099</c:v>
                </c:pt>
                <c:pt idx="22">
                  <c:v>747082</c:v>
                </c:pt>
                <c:pt idx="23">
                  <c:v>1192235</c:v>
                </c:pt>
                <c:pt idx="24">
                  <c:v>957727</c:v>
                </c:pt>
                <c:pt idx="25">
                  <c:v>842003</c:v>
                </c:pt>
                <c:pt idx="26">
                  <c:v>1822980</c:v>
                </c:pt>
                <c:pt idx="27">
                  <c:v>1721081</c:v>
                </c:pt>
                <c:pt idx="28">
                  <c:v>2419270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4-42A3-A2ED-CCD331EFE2B3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5464913</c:v>
                </c:pt>
                <c:pt idx="1">
                  <c:v>6732009</c:v>
                </c:pt>
                <c:pt idx="2">
                  <c:v>6452199</c:v>
                </c:pt>
                <c:pt idx="3">
                  <c:v>6993279</c:v>
                </c:pt>
                <c:pt idx="4">
                  <c:v>6283460</c:v>
                </c:pt>
                <c:pt idx="5">
                  <c:v>5440427</c:v>
                </c:pt>
                <c:pt idx="6">
                  <c:v>7214982</c:v>
                </c:pt>
                <c:pt idx="7">
                  <c:v>5425718</c:v>
                </c:pt>
                <c:pt idx="8">
                  <c:v>5775120</c:v>
                </c:pt>
                <c:pt idx="9">
                  <c:v>4854241</c:v>
                </c:pt>
                <c:pt idx="10">
                  <c:v>4908536</c:v>
                </c:pt>
                <c:pt idx="11">
                  <c:v>5467408</c:v>
                </c:pt>
                <c:pt idx="12">
                  <c:v>6592138</c:v>
                </c:pt>
                <c:pt idx="13">
                  <c:v>4657991</c:v>
                </c:pt>
                <c:pt idx="14">
                  <c:v>3610048</c:v>
                </c:pt>
                <c:pt idx="15">
                  <c:v>5216260</c:v>
                </c:pt>
                <c:pt idx="16">
                  <c:v>4877925</c:v>
                </c:pt>
                <c:pt idx="17">
                  <c:v>3999581</c:v>
                </c:pt>
                <c:pt idx="18">
                  <c:v>3188701</c:v>
                </c:pt>
                <c:pt idx="19">
                  <c:v>2916516</c:v>
                </c:pt>
                <c:pt idx="20">
                  <c:v>1928101</c:v>
                </c:pt>
                <c:pt idx="21">
                  <c:v>4917905</c:v>
                </c:pt>
                <c:pt idx="22">
                  <c:v>2193139</c:v>
                </c:pt>
                <c:pt idx="23">
                  <c:v>4404523</c:v>
                </c:pt>
                <c:pt idx="24">
                  <c:v>8984651</c:v>
                </c:pt>
                <c:pt idx="25">
                  <c:v>2138479</c:v>
                </c:pt>
                <c:pt idx="26">
                  <c:v>2158849</c:v>
                </c:pt>
                <c:pt idx="27">
                  <c:v>1565323</c:v>
                </c:pt>
                <c:pt idx="28">
                  <c:v>3375011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4-42A3-A2ED-CCD331EF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52096"/>
        <c:axId val="130053632"/>
      </c:barChart>
      <c:catAx>
        <c:axId val="13005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05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5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0855952364706571E-2"/>
              <c:y val="5.24589587159513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05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43154246100514"/>
          <c:y val="0.92895583092327949"/>
          <c:w val="0.56325845967694244"/>
          <c:h val="3.8873994638069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274382737556041"/>
          <c:y val="2.8117359413202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5894187738297E-2"/>
          <c:y val="8.0684632698771394E-2"/>
          <c:w val="0.85651540108793789"/>
          <c:h val="0.7176042332451334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グラフ!$P$128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33550298</c:v>
                </c:pt>
                <c:pt idx="1">
                  <c:v>37126343</c:v>
                </c:pt>
                <c:pt idx="2">
                  <c:v>37945167</c:v>
                </c:pt>
                <c:pt idx="3">
                  <c:v>40363566</c:v>
                </c:pt>
                <c:pt idx="4">
                  <c:v>38512139</c:v>
                </c:pt>
                <c:pt idx="5">
                  <c:v>37073213</c:v>
                </c:pt>
                <c:pt idx="6">
                  <c:v>40052125</c:v>
                </c:pt>
                <c:pt idx="7">
                  <c:v>37651727</c:v>
                </c:pt>
                <c:pt idx="8">
                  <c:v>41573610</c:v>
                </c:pt>
                <c:pt idx="9">
                  <c:v>38247257</c:v>
                </c:pt>
                <c:pt idx="10">
                  <c:v>39512474</c:v>
                </c:pt>
                <c:pt idx="11">
                  <c:v>39744608</c:v>
                </c:pt>
                <c:pt idx="12">
                  <c:v>41739484</c:v>
                </c:pt>
                <c:pt idx="13">
                  <c:v>41303465</c:v>
                </c:pt>
                <c:pt idx="14">
                  <c:v>46074400</c:v>
                </c:pt>
                <c:pt idx="15">
                  <c:v>40924548</c:v>
                </c:pt>
                <c:pt idx="16">
                  <c:v>42670916</c:v>
                </c:pt>
                <c:pt idx="17">
                  <c:v>41102534</c:v>
                </c:pt>
                <c:pt idx="18">
                  <c:v>42198413</c:v>
                </c:pt>
                <c:pt idx="19">
                  <c:v>42198413</c:v>
                </c:pt>
                <c:pt idx="20">
                  <c:v>43891750</c:v>
                </c:pt>
                <c:pt idx="21">
                  <c:v>46789212</c:v>
                </c:pt>
                <c:pt idx="22">
                  <c:v>43972189</c:v>
                </c:pt>
                <c:pt idx="23">
                  <c:v>47616195</c:v>
                </c:pt>
                <c:pt idx="24">
                  <c:v>52072030</c:v>
                </c:pt>
                <c:pt idx="25">
                  <c:v>45469734</c:v>
                </c:pt>
                <c:pt idx="26">
                  <c:v>45320442</c:v>
                </c:pt>
                <c:pt idx="27">
                  <c:v>45646144</c:v>
                </c:pt>
                <c:pt idx="28">
                  <c:v>49893191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D-42AD-A24B-5C8F0664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0135168"/>
        <c:axId val="130137088"/>
      </c:barChart>
      <c:lineChart>
        <c:grouping val="standard"/>
        <c:varyColors val="0"/>
        <c:ser>
          <c:idx val="1"/>
          <c:order val="0"/>
          <c:tx>
            <c:strRef>
              <c:f>グラフ!$P$120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4731052</c:v>
                </c:pt>
                <c:pt idx="1">
                  <c:v>5065050</c:v>
                </c:pt>
                <c:pt idx="2">
                  <c:v>5046981</c:v>
                </c:pt>
                <c:pt idx="3">
                  <c:v>4834610</c:v>
                </c:pt>
                <c:pt idx="4">
                  <c:v>5336708</c:v>
                </c:pt>
                <c:pt idx="5">
                  <c:v>5185793</c:v>
                </c:pt>
                <c:pt idx="6">
                  <c:v>8255262</c:v>
                </c:pt>
                <c:pt idx="7">
                  <c:v>4859902</c:v>
                </c:pt>
                <c:pt idx="8">
                  <c:v>5619891</c:v>
                </c:pt>
                <c:pt idx="9">
                  <c:v>5982770</c:v>
                </c:pt>
                <c:pt idx="10">
                  <c:v>5399722</c:v>
                </c:pt>
                <c:pt idx="11">
                  <c:v>5254506</c:v>
                </c:pt>
                <c:pt idx="12">
                  <c:v>5523825</c:v>
                </c:pt>
                <c:pt idx="13">
                  <c:v>6765317</c:v>
                </c:pt>
                <c:pt idx="14">
                  <c:v>9031982</c:v>
                </c:pt>
                <c:pt idx="15">
                  <c:v>5777128</c:v>
                </c:pt>
                <c:pt idx="16">
                  <c:v>6062669</c:v>
                </c:pt>
                <c:pt idx="17">
                  <c:v>5857802</c:v>
                </c:pt>
                <c:pt idx="18">
                  <c:v>7052789</c:v>
                </c:pt>
                <c:pt idx="19">
                  <c:v>7052789</c:v>
                </c:pt>
                <c:pt idx="20">
                  <c:v>6774601</c:v>
                </c:pt>
                <c:pt idx="21">
                  <c:v>6668178</c:v>
                </c:pt>
                <c:pt idx="22">
                  <c:v>6405323</c:v>
                </c:pt>
                <c:pt idx="23">
                  <c:v>8604106</c:v>
                </c:pt>
                <c:pt idx="24">
                  <c:v>11539536</c:v>
                </c:pt>
                <c:pt idx="25">
                  <c:v>7101028</c:v>
                </c:pt>
                <c:pt idx="26">
                  <c:v>5676232</c:v>
                </c:pt>
                <c:pt idx="27">
                  <c:v>6704934</c:v>
                </c:pt>
                <c:pt idx="28">
                  <c:v>6374666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D-42AD-A24B-5C8F0664C334}"/>
            </c:ext>
          </c:extLst>
        </c:ser>
        <c:ser>
          <c:idx val="0"/>
          <c:order val="1"/>
          <c:tx>
            <c:strRef>
              <c:f>グラフ!$P$121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4693774</c:v>
                </c:pt>
                <c:pt idx="1">
                  <c:v>5530815</c:v>
                </c:pt>
                <c:pt idx="2">
                  <c:v>6151376</c:v>
                </c:pt>
                <c:pt idx="3">
                  <c:v>6272746</c:v>
                </c:pt>
                <c:pt idx="4">
                  <c:v>6417732</c:v>
                </c:pt>
                <c:pt idx="5">
                  <c:v>6557202</c:v>
                </c:pt>
                <c:pt idx="6">
                  <c:v>7171467</c:v>
                </c:pt>
                <c:pt idx="7">
                  <c:v>8213664</c:v>
                </c:pt>
                <c:pt idx="8">
                  <c:v>10845131</c:v>
                </c:pt>
                <c:pt idx="9">
                  <c:v>7717722</c:v>
                </c:pt>
                <c:pt idx="10">
                  <c:v>8370985</c:v>
                </c:pt>
                <c:pt idx="11">
                  <c:v>8420603</c:v>
                </c:pt>
                <c:pt idx="12">
                  <c:v>9342121</c:v>
                </c:pt>
                <c:pt idx="13">
                  <c:v>9833572</c:v>
                </c:pt>
                <c:pt idx="14">
                  <c:v>10318717</c:v>
                </c:pt>
                <c:pt idx="15">
                  <c:v>10544327</c:v>
                </c:pt>
                <c:pt idx="16">
                  <c:v>11610736</c:v>
                </c:pt>
                <c:pt idx="17">
                  <c:v>11683411</c:v>
                </c:pt>
                <c:pt idx="18">
                  <c:v>12087438</c:v>
                </c:pt>
                <c:pt idx="19">
                  <c:v>12087438</c:v>
                </c:pt>
                <c:pt idx="20">
                  <c:v>14127255</c:v>
                </c:pt>
                <c:pt idx="21">
                  <c:v>15104455</c:v>
                </c:pt>
                <c:pt idx="22">
                  <c:v>14731401</c:v>
                </c:pt>
                <c:pt idx="23">
                  <c:v>15494092</c:v>
                </c:pt>
                <c:pt idx="24">
                  <c:v>15883464</c:v>
                </c:pt>
                <c:pt idx="25">
                  <c:v>16271228</c:v>
                </c:pt>
                <c:pt idx="26">
                  <c:v>17018969</c:v>
                </c:pt>
                <c:pt idx="27">
                  <c:v>16828905</c:v>
                </c:pt>
                <c:pt idx="28">
                  <c:v>17920340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D-42AD-A24B-5C8F0664C334}"/>
            </c:ext>
          </c:extLst>
        </c:ser>
        <c:ser>
          <c:idx val="6"/>
          <c:order val="2"/>
          <c:tx>
            <c:strRef>
              <c:f>グラフ!$P$122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2321338</c:v>
                </c:pt>
                <c:pt idx="1">
                  <c:v>2720097</c:v>
                </c:pt>
                <c:pt idx="2">
                  <c:v>3362359</c:v>
                </c:pt>
                <c:pt idx="3">
                  <c:v>3328877</c:v>
                </c:pt>
                <c:pt idx="4">
                  <c:v>3584928</c:v>
                </c:pt>
                <c:pt idx="5">
                  <c:v>3145177</c:v>
                </c:pt>
                <c:pt idx="6">
                  <c:v>3307033</c:v>
                </c:pt>
                <c:pt idx="7">
                  <c:v>3384796</c:v>
                </c:pt>
                <c:pt idx="8">
                  <c:v>3394239</c:v>
                </c:pt>
                <c:pt idx="9">
                  <c:v>3750586</c:v>
                </c:pt>
                <c:pt idx="10">
                  <c:v>3370945</c:v>
                </c:pt>
                <c:pt idx="11">
                  <c:v>3876259</c:v>
                </c:pt>
                <c:pt idx="12">
                  <c:v>6234991</c:v>
                </c:pt>
                <c:pt idx="13">
                  <c:v>6562603</c:v>
                </c:pt>
                <c:pt idx="14">
                  <c:v>9093497</c:v>
                </c:pt>
                <c:pt idx="15">
                  <c:v>6368160</c:v>
                </c:pt>
                <c:pt idx="16">
                  <c:v>6012919</c:v>
                </c:pt>
                <c:pt idx="17">
                  <c:v>5900387</c:v>
                </c:pt>
                <c:pt idx="18">
                  <c:v>4262132</c:v>
                </c:pt>
                <c:pt idx="19">
                  <c:v>4262132</c:v>
                </c:pt>
                <c:pt idx="20">
                  <c:v>4179985</c:v>
                </c:pt>
                <c:pt idx="21">
                  <c:v>4092303</c:v>
                </c:pt>
                <c:pt idx="22">
                  <c:v>3940710</c:v>
                </c:pt>
                <c:pt idx="23">
                  <c:v>4271575</c:v>
                </c:pt>
                <c:pt idx="24">
                  <c:v>3880063</c:v>
                </c:pt>
                <c:pt idx="25">
                  <c:v>4119670</c:v>
                </c:pt>
                <c:pt idx="26">
                  <c:v>3957208</c:v>
                </c:pt>
                <c:pt idx="27">
                  <c:v>3466990</c:v>
                </c:pt>
                <c:pt idx="28">
                  <c:v>4181598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D-42AD-A24B-5C8F0664C334}"/>
            </c:ext>
          </c:extLst>
        </c:ser>
        <c:ser>
          <c:idx val="7"/>
          <c:order val="3"/>
          <c:tx>
            <c:strRef>
              <c:f>グラフ!$P$123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1548410</c:v>
                </c:pt>
                <c:pt idx="1">
                  <c:v>1398084</c:v>
                </c:pt>
                <c:pt idx="2">
                  <c:v>1667131</c:v>
                </c:pt>
                <c:pt idx="3">
                  <c:v>1762910</c:v>
                </c:pt>
                <c:pt idx="4">
                  <c:v>1884551</c:v>
                </c:pt>
                <c:pt idx="5">
                  <c:v>1495328</c:v>
                </c:pt>
                <c:pt idx="6">
                  <c:v>1475851</c:v>
                </c:pt>
                <c:pt idx="7">
                  <c:v>1283638</c:v>
                </c:pt>
                <c:pt idx="8">
                  <c:v>1287929</c:v>
                </c:pt>
                <c:pt idx="9">
                  <c:v>1030630</c:v>
                </c:pt>
                <c:pt idx="10">
                  <c:v>1050138</c:v>
                </c:pt>
                <c:pt idx="11">
                  <c:v>1037950</c:v>
                </c:pt>
                <c:pt idx="12">
                  <c:v>1123089</c:v>
                </c:pt>
                <c:pt idx="13">
                  <c:v>1069014</c:v>
                </c:pt>
                <c:pt idx="14">
                  <c:v>869838</c:v>
                </c:pt>
                <c:pt idx="15">
                  <c:v>888230</c:v>
                </c:pt>
                <c:pt idx="16">
                  <c:v>799817</c:v>
                </c:pt>
                <c:pt idx="17">
                  <c:v>866803</c:v>
                </c:pt>
                <c:pt idx="18">
                  <c:v>786650</c:v>
                </c:pt>
                <c:pt idx="19">
                  <c:v>786650</c:v>
                </c:pt>
                <c:pt idx="20">
                  <c:v>667958</c:v>
                </c:pt>
                <c:pt idx="21">
                  <c:v>650048</c:v>
                </c:pt>
                <c:pt idx="22">
                  <c:v>617325</c:v>
                </c:pt>
                <c:pt idx="23">
                  <c:v>805097</c:v>
                </c:pt>
                <c:pt idx="24">
                  <c:v>631444</c:v>
                </c:pt>
                <c:pt idx="25">
                  <c:v>620640</c:v>
                </c:pt>
                <c:pt idx="26">
                  <c:v>644092</c:v>
                </c:pt>
                <c:pt idx="27">
                  <c:v>707345</c:v>
                </c:pt>
                <c:pt idx="28">
                  <c:v>792048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D-42AD-A24B-5C8F0664C334}"/>
            </c:ext>
          </c:extLst>
        </c:ser>
        <c:ser>
          <c:idx val="8"/>
          <c:order val="4"/>
          <c:tx>
            <c:strRef>
              <c:f>グラフ!$P$124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1568017</c:v>
                </c:pt>
                <c:pt idx="1">
                  <c:v>1711088</c:v>
                </c:pt>
                <c:pt idx="2">
                  <c:v>2399712</c:v>
                </c:pt>
                <c:pt idx="3">
                  <c:v>2735755</c:v>
                </c:pt>
                <c:pt idx="4">
                  <c:v>2494817</c:v>
                </c:pt>
                <c:pt idx="5">
                  <c:v>2050130</c:v>
                </c:pt>
                <c:pt idx="6">
                  <c:v>1680932</c:v>
                </c:pt>
                <c:pt idx="7">
                  <c:v>1839234</c:v>
                </c:pt>
                <c:pt idx="8">
                  <c:v>1641827</c:v>
                </c:pt>
                <c:pt idx="9">
                  <c:v>1746965</c:v>
                </c:pt>
                <c:pt idx="10">
                  <c:v>1800018</c:v>
                </c:pt>
                <c:pt idx="11">
                  <c:v>1482767</c:v>
                </c:pt>
                <c:pt idx="12">
                  <c:v>1493355</c:v>
                </c:pt>
                <c:pt idx="13">
                  <c:v>979245</c:v>
                </c:pt>
                <c:pt idx="14">
                  <c:v>982611</c:v>
                </c:pt>
                <c:pt idx="15">
                  <c:v>1076748</c:v>
                </c:pt>
                <c:pt idx="16">
                  <c:v>1007729</c:v>
                </c:pt>
                <c:pt idx="17">
                  <c:v>982216</c:v>
                </c:pt>
                <c:pt idx="18">
                  <c:v>1465313</c:v>
                </c:pt>
                <c:pt idx="19">
                  <c:v>1465313</c:v>
                </c:pt>
                <c:pt idx="20">
                  <c:v>1756506</c:v>
                </c:pt>
                <c:pt idx="21">
                  <c:v>2259995</c:v>
                </c:pt>
                <c:pt idx="22">
                  <c:v>2355210</c:v>
                </c:pt>
                <c:pt idx="23">
                  <c:v>2413216</c:v>
                </c:pt>
                <c:pt idx="24">
                  <c:v>2763238</c:v>
                </c:pt>
                <c:pt idx="25">
                  <c:v>2157270</c:v>
                </c:pt>
                <c:pt idx="26">
                  <c:v>2434147</c:v>
                </c:pt>
                <c:pt idx="27">
                  <c:v>1874975</c:v>
                </c:pt>
                <c:pt idx="28">
                  <c:v>1782775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D-42AD-A24B-5C8F0664C334}"/>
            </c:ext>
          </c:extLst>
        </c:ser>
        <c:ser>
          <c:idx val="2"/>
          <c:order val="5"/>
          <c:tx>
            <c:strRef>
              <c:f>グラフ!$P$125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8537096</c:v>
                </c:pt>
                <c:pt idx="1">
                  <c:v>9513580</c:v>
                </c:pt>
                <c:pt idx="2">
                  <c:v>8005061</c:v>
                </c:pt>
                <c:pt idx="3">
                  <c:v>9960400</c:v>
                </c:pt>
                <c:pt idx="4">
                  <c:v>7131234</c:v>
                </c:pt>
                <c:pt idx="5">
                  <c:v>7164249</c:v>
                </c:pt>
                <c:pt idx="6">
                  <c:v>6681532</c:v>
                </c:pt>
                <c:pt idx="7">
                  <c:v>6269816</c:v>
                </c:pt>
                <c:pt idx="8">
                  <c:v>6574411</c:v>
                </c:pt>
                <c:pt idx="9">
                  <c:v>6435196</c:v>
                </c:pt>
                <c:pt idx="10">
                  <c:v>7759265</c:v>
                </c:pt>
                <c:pt idx="11">
                  <c:v>6954003</c:v>
                </c:pt>
                <c:pt idx="12">
                  <c:v>5916086</c:v>
                </c:pt>
                <c:pt idx="13">
                  <c:v>4816494</c:v>
                </c:pt>
                <c:pt idx="14">
                  <c:v>4718915</c:v>
                </c:pt>
                <c:pt idx="15">
                  <c:v>5280965</c:v>
                </c:pt>
                <c:pt idx="16">
                  <c:v>5382482</c:v>
                </c:pt>
                <c:pt idx="17">
                  <c:v>4540618</c:v>
                </c:pt>
                <c:pt idx="18">
                  <c:v>4938072</c:v>
                </c:pt>
                <c:pt idx="19">
                  <c:v>4938072</c:v>
                </c:pt>
                <c:pt idx="20">
                  <c:v>3702428</c:v>
                </c:pt>
                <c:pt idx="21">
                  <c:v>4109301</c:v>
                </c:pt>
                <c:pt idx="22">
                  <c:v>4237328</c:v>
                </c:pt>
                <c:pt idx="23">
                  <c:v>4428587</c:v>
                </c:pt>
                <c:pt idx="24">
                  <c:v>4154884</c:v>
                </c:pt>
                <c:pt idx="25">
                  <c:v>4427702</c:v>
                </c:pt>
                <c:pt idx="26">
                  <c:v>4126869</c:v>
                </c:pt>
                <c:pt idx="27">
                  <c:v>3862440</c:v>
                </c:pt>
                <c:pt idx="28">
                  <c:v>3716692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5D-42AD-A24B-5C8F0664C334}"/>
            </c:ext>
          </c:extLst>
        </c:ser>
        <c:ser>
          <c:idx val="3"/>
          <c:order val="6"/>
          <c:tx>
            <c:strRef>
              <c:f>グラフ!$P$126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4403143</c:v>
                </c:pt>
                <c:pt idx="1">
                  <c:v>5207682</c:v>
                </c:pt>
                <c:pt idx="2">
                  <c:v>5158169</c:v>
                </c:pt>
                <c:pt idx="3">
                  <c:v>5438629</c:v>
                </c:pt>
                <c:pt idx="4">
                  <c:v>5105176</c:v>
                </c:pt>
                <c:pt idx="5">
                  <c:v>4860699</c:v>
                </c:pt>
                <c:pt idx="6">
                  <c:v>4799319</c:v>
                </c:pt>
                <c:pt idx="7">
                  <c:v>4805657</c:v>
                </c:pt>
                <c:pt idx="8">
                  <c:v>4811071</c:v>
                </c:pt>
                <c:pt idx="9">
                  <c:v>4836819</c:v>
                </c:pt>
                <c:pt idx="10">
                  <c:v>4582824</c:v>
                </c:pt>
                <c:pt idx="11">
                  <c:v>5471239</c:v>
                </c:pt>
                <c:pt idx="12">
                  <c:v>5203190</c:v>
                </c:pt>
                <c:pt idx="13">
                  <c:v>4250514</c:v>
                </c:pt>
                <c:pt idx="14">
                  <c:v>4374995</c:v>
                </c:pt>
                <c:pt idx="15">
                  <c:v>4405663</c:v>
                </c:pt>
                <c:pt idx="16">
                  <c:v>4029232</c:v>
                </c:pt>
                <c:pt idx="17">
                  <c:v>3928361</c:v>
                </c:pt>
                <c:pt idx="18">
                  <c:v>4103676</c:v>
                </c:pt>
                <c:pt idx="19">
                  <c:v>4103676</c:v>
                </c:pt>
                <c:pt idx="20">
                  <c:v>5366943</c:v>
                </c:pt>
                <c:pt idx="21">
                  <c:v>6781881</c:v>
                </c:pt>
                <c:pt idx="22">
                  <c:v>4222606</c:v>
                </c:pt>
                <c:pt idx="23">
                  <c:v>4152511</c:v>
                </c:pt>
                <c:pt idx="24">
                  <c:v>4437164</c:v>
                </c:pt>
                <c:pt idx="25">
                  <c:v>4165230</c:v>
                </c:pt>
                <c:pt idx="26">
                  <c:v>5220996</c:v>
                </c:pt>
                <c:pt idx="27">
                  <c:v>6121302</c:v>
                </c:pt>
                <c:pt idx="28">
                  <c:v>8232384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5D-42AD-A24B-5C8F0664C334}"/>
            </c:ext>
          </c:extLst>
        </c:ser>
        <c:ser>
          <c:idx val="4"/>
          <c:order val="7"/>
          <c:tx>
            <c:strRef>
              <c:f>グラフ!$P$127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3524181</c:v>
                </c:pt>
                <c:pt idx="1">
                  <c:v>3720818</c:v>
                </c:pt>
                <c:pt idx="2">
                  <c:v>3892096</c:v>
                </c:pt>
                <c:pt idx="3">
                  <c:v>3931146</c:v>
                </c:pt>
                <c:pt idx="4">
                  <c:v>4108151</c:v>
                </c:pt>
                <c:pt idx="5">
                  <c:v>4300224</c:v>
                </c:pt>
                <c:pt idx="6">
                  <c:v>4444205</c:v>
                </c:pt>
                <c:pt idx="7">
                  <c:v>4684734</c:v>
                </c:pt>
                <c:pt idx="8">
                  <c:v>5080449</c:v>
                </c:pt>
                <c:pt idx="9">
                  <c:v>4666188</c:v>
                </c:pt>
                <c:pt idx="10">
                  <c:v>4675498</c:v>
                </c:pt>
                <c:pt idx="11">
                  <c:v>4840071</c:v>
                </c:pt>
                <c:pt idx="12">
                  <c:v>4771074</c:v>
                </c:pt>
                <c:pt idx="13">
                  <c:v>4975589</c:v>
                </c:pt>
                <c:pt idx="14">
                  <c:v>4878228</c:v>
                </c:pt>
                <c:pt idx="15">
                  <c:v>4777528</c:v>
                </c:pt>
                <c:pt idx="16">
                  <c:v>5425571</c:v>
                </c:pt>
                <c:pt idx="17">
                  <c:v>5167870</c:v>
                </c:pt>
                <c:pt idx="18">
                  <c:v>5279559</c:v>
                </c:pt>
                <c:pt idx="19">
                  <c:v>5279559</c:v>
                </c:pt>
                <c:pt idx="20">
                  <c:v>5215624</c:v>
                </c:pt>
                <c:pt idx="21">
                  <c:v>5265995</c:v>
                </c:pt>
                <c:pt idx="22">
                  <c:v>5303902</c:v>
                </c:pt>
                <c:pt idx="23">
                  <c:v>5301856</c:v>
                </c:pt>
                <c:pt idx="24">
                  <c:v>5328748</c:v>
                </c:pt>
                <c:pt idx="25">
                  <c:v>4677564</c:v>
                </c:pt>
                <c:pt idx="26">
                  <c:v>4211828</c:v>
                </c:pt>
                <c:pt idx="27">
                  <c:v>4184512</c:v>
                </c:pt>
                <c:pt idx="28">
                  <c:v>3839252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5D-42AD-A24B-5C8F0664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3360"/>
        <c:axId val="130144896"/>
      </c:lineChart>
      <c:catAx>
        <c:axId val="13013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13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137088"/>
        <c:scaling>
          <c:orientation val="minMax"/>
          <c:max val="53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180219729175E-2"/>
              <c:y val="3.4848455678981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135168"/>
        <c:crosses val="autoZero"/>
        <c:crossBetween val="between"/>
      </c:valAx>
      <c:catAx>
        <c:axId val="13014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0144896"/>
        <c:crosses val="autoZero"/>
        <c:auto val="0"/>
        <c:lblAlgn val="ctr"/>
        <c:lblOffset val="100"/>
        <c:noMultiLvlLbl val="0"/>
      </c:catAx>
      <c:valAx>
        <c:axId val="130144896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4241980814355"/>
              <c:y val="3.333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1433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345365015213806E-2"/>
          <c:y val="0.88264090766160352"/>
          <c:w val="0.82654983392562664"/>
          <c:h val="9.29095354523227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7978183749853023"/>
          <c:y val="2.3979986631495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15309972473787E-2"/>
          <c:y val="7.7106674761839203E-2"/>
          <c:w val="0.86515701391188149"/>
          <c:h val="0.72781583691148322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グラフ!$Q$89:$AT$89</c:f>
              <c:numCache>
                <c:formatCode>#,##0,</c:formatCode>
                <c:ptCount val="29"/>
                <c:pt idx="0">
                  <c:v>33550298</c:v>
                </c:pt>
                <c:pt idx="1">
                  <c:v>37127067</c:v>
                </c:pt>
                <c:pt idx="2">
                  <c:v>37945167</c:v>
                </c:pt>
                <c:pt idx="3">
                  <c:v>40363430</c:v>
                </c:pt>
                <c:pt idx="4">
                  <c:v>38512139</c:v>
                </c:pt>
                <c:pt idx="5">
                  <c:v>37073213</c:v>
                </c:pt>
                <c:pt idx="6">
                  <c:v>40052125</c:v>
                </c:pt>
                <c:pt idx="7">
                  <c:v>37651724</c:v>
                </c:pt>
                <c:pt idx="8">
                  <c:v>41573970</c:v>
                </c:pt>
                <c:pt idx="9">
                  <c:v>38247257</c:v>
                </c:pt>
                <c:pt idx="10">
                  <c:v>39512474</c:v>
                </c:pt>
                <c:pt idx="11">
                  <c:v>39744608</c:v>
                </c:pt>
                <c:pt idx="12">
                  <c:v>41739484</c:v>
                </c:pt>
                <c:pt idx="13">
                  <c:v>41303464</c:v>
                </c:pt>
                <c:pt idx="14">
                  <c:v>46074399</c:v>
                </c:pt>
                <c:pt idx="15">
                  <c:v>40924547</c:v>
                </c:pt>
                <c:pt idx="16">
                  <c:v>42670916</c:v>
                </c:pt>
                <c:pt idx="17">
                  <c:v>41102534</c:v>
                </c:pt>
                <c:pt idx="18">
                  <c:v>42198413</c:v>
                </c:pt>
                <c:pt idx="19">
                  <c:v>43126673</c:v>
                </c:pt>
                <c:pt idx="20">
                  <c:v>43891750</c:v>
                </c:pt>
                <c:pt idx="21">
                  <c:v>46789212</c:v>
                </c:pt>
                <c:pt idx="22">
                  <c:v>43972189</c:v>
                </c:pt>
                <c:pt idx="23">
                  <c:v>47616195</c:v>
                </c:pt>
                <c:pt idx="24">
                  <c:v>52072030</c:v>
                </c:pt>
                <c:pt idx="25">
                  <c:v>45469732</c:v>
                </c:pt>
                <c:pt idx="26">
                  <c:v>45320440</c:v>
                </c:pt>
                <c:pt idx="27">
                  <c:v>45646142</c:v>
                </c:pt>
                <c:pt idx="28">
                  <c:v>49893189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7-495E-BC9C-4AB08349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9897216"/>
        <c:axId val="129898752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8364544</c:v>
                </c:pt>
                <c:pt idx="1">
                  <c:v>8351815</c:v>
                </c:pt>
                <c:pt idx="2">
                  <c:v>9167608</c:v>
                </c:pt>
                <c:pt idx="3">
                  <c:v>9317547</c:v>
                </c:pt>
                <c:pt idx="4">
                  <c:v>9521172</c:v>
                </c:pt>
                <c:pt idx="5">
                  <c:v>9750880</c:v>
                </c:pt>
                <c:pt idx="6">
                  <c:v>10046644</c:v>
                </c:pt>
                <c:pt idx="7">
                  <c:v>9761136</c:v>
                </c:pt>
                <c:pt idx="8">
                  <c:v>9682949</c:v>
                </c:pt>
                <c:pt idx="9">
                  <c:v>9545465</c:v>
                </c:pt>
                <c:pt idx="10">
                  <c:v>9502511</c:v>
                </c:pt>
                <c:pt idx="11">
                  <c:v>9611877</c:v>
                </c:pt>
                <c:pt idx="12">
                  <c:v>9297811</c:v>
                </c:pt>
                <c:pt idx="13">
                  <c:v>9350052</c:v>
                </c:pt>
                <c:pt idx="14">
                  <c:v>9228691</c:v>
                </c:pt>
                <c:pt idx="15">
                  <c:v>9038607</c:v>
                </c:pt>
                <c:pt idx="16">
                  <c:v>9101011</c:v>
                </c:pt>
                <c:pt idx="17">
                  <c:v>8869968</c:v>
                </c:pt>
                <c:pt idx="18">
                  <c:v>8847434</c:v>
                </c:pt>
                <c:pt idx="19">
                  <c:v>8666208</c:v>
                </c:pt>
                <c:pt idx="20">
                  <c:v>8503743</c:v>
                </c:pt>
                <c:pt idx="21">
                  <c:v>8389315</c:v>
                </c:pt>
                <c:pt idx="22">
                  <c:v>8045733</c:v>
                </c:pt>
                <c:pt idx="23">
                  <c:v>9305927</c:v>
                </c:pt>
                <c:pt idx="24">
                  <c:v>9186169</c:v>
                </c:pt>
                <c:pt idx="25">
                  <c:v>9136098</c:v>
                </c:pt>
                <c:pt idx="26">
                  <c:v>9140374</c:v>
                </c:pt>
                <c:pt idx="27">
                  <c:v>9103090</c:v>
                </c:pt>
                <c:pt idx="28">
                  <c:v>9254879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7-495E-BC9C-4AB08349599F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1649752</c:v>
                </c:pt>
                <c:pt idx="1">
                  <c:v>1850261</c:v>
                </c:pt>
                <c:pt idx="2">
                  <c:v>2191461</c:v>
                </c:pt>
                <c:pt idx="3">
                  <c:v>2225897</c:v>
                </c:pt>
                <c:pt idx="4">
                  <c:v>2307831</c:v>
                </c:pt>
                <c:pt idx="5">
                  <c:v>2460390</c:v>
                </c:pt>
                <c:pt idx="6">
                  <c:v>2618590</c:v>
                </c:pt>
                <c:pt idx="7">
                  <c:v>2873965</c:v>
                </c:pt>
                <c:pt idx="8">
                  <c:v>3155761</c:v>
                </c:pt>
                <c:pt idx="9">
                  <c:v>2634803</c:v>
                </c:pt>
                <c:pt idx="10">
                  <c:v>2939512</c:v>
                </c:pt>
                <c:pt idx="11">
                  <c:v>3331734</c:v>
                </c:pt>
                <c:pt idx="12">
                  <c:v>3809469</c:v>
                </c:pt>
                <c:pt idx="13">
                  <c:v>4045860</c:v>
                </c:pt>
                <c:pt idx="14">
                  <c:v>4764492</c:v>
                </c:pt>
                <c:pt idx="15">
                  <c:v>4935418</c:v>
                </c:pt>
                <c:pt idx="16">
                  <c:v>5333441</c:v>
                </c:pt>
                <c:pt idx="17">
                  <c:v>5488373</c:v>
                </c:pt>
                <c:pt idx="18">
                  <c:v>5915830</c:v>
                </c:pt>
                <c:pt idx="19">
                  <c:v>7579398</c:v>
                </c:pt>
                <c:pt idx="20">
                  <c:v>8072040</c:v>
                </c:pt>
                <c:pt idx="21">
                  <c:v>8286799</c:v>
                </c:pt>
                <c:pt idx="22">
                  <c:v>8352424</c:v>
                </c:pt>
                <c:pt idx="23">
                  <c:v>8809066</c:v>
                </c:pt>
                <c:pt idx="24">
                  <c:v>9335105</c:v>
                </c:pt>
                <c:pt idx="25">
                  <c:v>9883119</c:v>
                </c:pt>
                <c:pt idx="26">
                  <c:v>10035956</c:v>
                </c:pt>
                <c:pt idx="27">
                  <c:v>10427729</c:v>
                </c:pt>
                <c:pt idx="28">
                  <c:v>11115496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7-495E-BC9C-4AB08349599F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3524095</c:v>
                </c:pt>
                <c:pt idx="1">
                  <c:v>3720598</c:v>
                </c:pt>
                <c:pt idx="2">
                  <c:v>3891812</c:v>
                </c:pt>
                <c:pt idx="3">
                  <c:v>3930528</c:v>
                </c:pt>
                <c:pt idx="4">
                  <c:v>4107936</c:v>
                </c:pt>
                <c:pt idx="5">
                  <c:v>4300148</c:v>
                </c:pt>
                <c:pt idx="6">
                  <c:v>4444031</c:v>
                </c:pt>
                <c:pt idx="7">
                  <c:v>4684311</c:v>
                </c:pt>
                <c:pt idx="8">
                  <c:v>5080417</c:v>
                </c:pt>
                <c:pt idx="9">
                  <c:v>4666145</c:v>
                </c:pt>
                <c:pt idx="10">
                  <c:v>4675468</c:v>
                </c:pt>
                <c:pt idx="11">
                  <c:v>4840038</c:v>
                </c:pt>
                <c:pt idx="12">
                  <c:v>4771044</c:v>
                </c:pt>
                <c:pt idx="13">
                  <c:v>4975561</c:v>
                </c:pt>
                <c:pt idx="14">
                  <c:v>4878202</c:v>
                </c:pt>
                <c:pt idx="15">
                  <c:v>4777521</c:v>
                </c:pt>
                <c:pt idx="16">
                  <c:v>5425565</c:v>
                </c:pt>
                <c:pt idx="17">
                  <c:v>5167864</c:v>
                </c:pt>
                <c:pt idx="18">
                  <c:v>5279553</c:v>
                </c:pt>
                <c:pt idx="19">
                  <c:v>5238015</c:v>
                </c:pt>
                <c:pt idx="20">
                  <c:v>5215618</c:v>
                </c:pt>
                <c:pt idx="21">
                  <c:v>5265995</c:v>
                </c:pt>
                <c:pt idx="22">
                  <c:v>5303874</c:v>
                </c:pt>
                <c:pt idx="23">
                  <c:v>5301845</c:v>
                </c:pt>
                <c:pt idx="24">
                  <c:v>5328748</c:v>
                </c:pt>
                <c:pt idx="25">
                  <c:v>4677564</c:v>
                </c:pt>
                <c:pt idx="26">
                  <c:v>4211828</c:v>
                </c:pt>
                <c:pt idx="27">
                  <c:v>4184512</c:v>
                </c:pt>
                <c:pt idx="28">
                  <c:v>3839252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97-495E-BC9C-4AB08349599F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3047121</c:v>
                </c:pt>
                <c:pt idx="1">
                  <c:v>3421015</c:v>
                </c:pt>
                <c:pt idx="2">
                  <c:v>3547920</c:v>
                </c:pt>
                <c:pt idx="3">
                  <c:v>3546189</c:v>
                </c:pt>
                <c:pt idx="4">
                  <c:v>3889401</c:v>
                </c:pt>
                <c:pt idx="5">
                  <c:v>3935033</c:v>
                </c:pt>
                <c:pt idx="6">
                  <c:v>3806538</c:v>
                </c:pt>
                <c:pt idx="7">
                  <c:v>4042200</c:v>
                </c:pt>
                <c:pt idx="8">
                  <c:v>4085869</c:v>
                </c:pt>
                <c:pt idx="9">
                  <c:v>4027048</c:v>
                </c:pt>
                <c:pt idx="10">
                  <c:v>4204507</c:v>
                </c:pt>
                <c:pt idx="11">
                  <c:v>4341034</c:v>
                </c:pt>
                <c:pt idx="12">
                  <c:v>4860210</c:v>
                </c:pt>
                <c:pt idx="13">
                  <c:v>4888080</c:v>
                </c:pt>
                <c:pt idx="14">
                  <c:v>4625620</c:v>
                </c:pt>
                <c:pt idx="15">
                  <c:v>4376889</c:v>
                </c:pt>
                <c:pt idx="16">
                  <c:v>4662735</c:v>
                </c:pt>
                <c:pt idx="17">
                  <c:v>4521911</c:v>
                </c:pt>
                <c:pt idx="18">
                  <c:v>4788416</c:v>
                </c:pt>
                <c:pt idx="19">
                  <c:v>5152950</c:v>
                </c:pt>
                <c:pt idx="20">
                  <c:v>5236018</c:v>
                </c:pt>
                <c:pt idx="21">
                  <c:v>4990584</c:v>
                </c:pt>
                <c:pt idx="22">
                  <c:v>4873606</c:v>
                </c:pt>
                <c:pt idx="23">
                  <c:v>5347505</c:v>
                </c:pt>
                <c:pt idx="24">
                  <c:v>5503462</c:v>
                </c:pt>
                <c:pt idx="25">
                  <c:v>5794895</c:v>
                </c:pt>
                <c:pt idx="26">
                  <c:v>5593381</c:v>
                </c:pt>
                <c:pt idx="27">
                  <c:v>5581828</c:v>
                </c:pt>
                <c:pt idx="28">
                  <c:v>5968397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97-495E-BC9C-4AB08349599F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468643</c:v>
                </c:pt>
                <c:pt idx="1">
                  <c:v>410296</c:v>
                </c:pt>
                <c:pt idx="2">
                  <c:v>467042</c:v>
                </c:pt>
                <c:pt idx="3">
                  <c:v>454141</c:v>
                </c:pt>
                <c:pt idx="4">
                  <c:v>487916</c:v>
                </c:pt>
                <c:pt idx="5">
                  <c:v>447853</c:v>
                </c:pt>
                <c:pt idx="6">
                  <c:v>438610</c:v>
                </c:pt>
                <c:pt idx="7">
                  <c:v>411889</c:v>
                </c:pt>
                <c:pt idx="8">
                  <c:v>500638</c:v>
                </c:pt>
                <c:pt idx="9">
                  <c:v>743055</c:v>
                </c:pt>
                <c:pt idx="10">
                  <c:v>443055</c:v>
                </c:pt>
                <c:pt idx="11">
                  <c:v>387868</c:v>
                </c:pt>
                <c:pt idx="12">
                  <c:v>325209</c:v>
                </c:pt>
                <c:pt idx="13">
                  <c:v>455157</c:v>
                </c:pt>
                <c:pt idx="14">
                  <c:v>529322</c:v>
                </c:pt>
                <c:pt idx="15">
                  <c:v>767331</c:v>
                </c:pt>
                <c:pt idx="16">
                  <c:v>774594</c:v>
                </c:pt>
                <c:pt idx="17">
                  <c:v>711345</c:v>
                </c:pt>
                <c:pt idx="18">
                  <c:v>689567</c:v>
                </c:pt>
                <c:pt idx="19">
                  <c:v>702845</c:v>
                </c:pt>
                <c:pt idx="20">
                  <c:v>694251</c:v>
                </c:pt>
                <c:pt idx="21">
                  <c:v>795949</c:v>
                </c:pt>
                <c:pt idx="22">
                  <c:v>875635</c:v>
                </c:pt>
                <c:pt idx="23">
                  <c:v>708140</c:v>
                </c:pt>
                <c:pt idx="24">
                  <c:v>886924</c:v>
                </c:pt>
                <c:pt idx="25">
                  <c:v>924516</c:v>
                </c:pt>
                <c:pt idx="26">
                  <c:v>884638</c:v>
                </c:pt>
                <c:pt idx="27">
                  <c:v>774244</c:v>
                </c:pt>
                <c:pt idx="28">
                  <c:v>629812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97-495E-BC9C-4AB08349599F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1455498</c:v>
                </c:pt>
                <c:pt idx="1">
                  <c:v>1781353</c:v>
                </c:pt>
                <c:pt idx="2">
                  <c:v>2408498</c:v>
                </c:pt>
                <c:pt idx="3">
                  <c:v>2701369</c:v>
                </c:pt>
                <c:pt idx="4">
                  <c:v>2365526</c:v>
                </c:pt>
                <c:pt idx="5">
                  <c:v>1704768</c:v>
                </c:pt>
                <c:pt idx="6">
                  <c:v>1602816</c:v>
                </c:pt>
                <c:pt idx="7">
                  <c:v>1775069</c:v>
                </c:pt>
                <c:pt idx="8">
                  <c:v>1617925</c:v>
                </c:pt>
                <c:pt idx="9">
                  <c:v>1303496</c:v>
                </c:pt>
                <c:pt idx="10">
                  <c:v>1424170</c:v>
                </c:pt>
                <c:pt idx="11">
                  <c:v>1440603</c:v>
                </c:pt>
                <c:pt idx="12">
                  <c:v>1372449</c:v>
                </c:pt>
                <c:pt idx="13">
                  <c:v>830179</c:v>
                </c:pt>
                <c:pt idx="14">
                  <c:v>861584</c:v>
                </c:pt>
                <c:pt idx="15">
                  <c:v>858996</c:v>
                </c:pt>
                <c:pt idx="16">
                  <c:v>788370</c:v>
                </c:pt>
                <c:pt idx="17">
                  <c:v>801662</c:v>
                </c:pt>
                <c:pt idx="18">
                  <c:v>1247724</c:v>
                </c:pt>
                <c:pt idx="19">
                  <c:v>1219462</c:v>
                </c:pt>
                <c:pt idx="20">
                  <c:v>1463132</c:v>
                </c:pt>
                <c:pt idx="21">
                  <c:v>1838351</c:v>
                </c:pt>
                <c:pt idx="22">
                  <c:v>1995750</c:v>
                </c:pt>
                <c:pt idx="23">
                  <c:v>2069166</c:v>
                </c:pt>
                <c:pt idx="24">
                  <c:v>1941871</c:v>
                </c:pt>
                <c:pt idx="25">
                  <c:v>1724142</c:v>
                </c:pt>
                <c:pt idx="26">
                  <c:v>1537424</c:v>
                </c:pt>
                <c:pt idx="27">
                  <c:v>1392089</c:v>
                </c:pt>
                <c:pt idx="28">
                  <c:v>1271088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97-495E-BC9C-4AB08349599F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</c:v>
                </c:pt>
                <c:pt idx="26">
                  <c:v>１７(H29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8815191</c:v>
                </c:pt>
                <c:pt idx="1">
                  <c:v>10329932</c:v>
                </c:pt>
                <c:pt idx="2">
                  <c:v>9112181</c:v>
                </c:pt>
                <c:pt idx="3">
                  <c:v>10070087</c:v>
                </c:pt>
                <c:pt idx="4">
                  <c:v>9349547</c:v>
                </c:pt>
                <c:pt idx="5">
                  <c:v>7984111</c:v>
                </c:pt>
                <c:pt idx="6">
                  <c:v>9587219</c:v>
                </c:pt>
                <c:pt idx="7">
                  <c:v>7220748</c:v>
                </c:pt>
                <c:pt idx="8">
                  <c:v>8691772</c:v>
                </c:pt>
                <c:pt idx="9">
                  <c:v>6694399</c:v>
                </c:pt>
                <c:pt idx="10">
                  <c:v>7879810</c:v>
                </c:pt>
                <c:pt idx="11">
                  <c:v>7638599</c:v>
                </c:pt>
                <c:pt idx="12">
                  <c:v>8238733</c:v>
                </c:pt>
                <c:pt idx="13">
                  <c:v>7426690</c:v>
                </c:pt>
                <c:pt idx="14">
                  <c:v>8314005</c:v>
                </c:pt>
                <c:pt idx="15">
                  <c:v>7360634</c:v>
                </c:pt>
                <c:pt idx="16">
                  <c:v>5627638</c:v>
                </c:pt>
                <c:pt idx="17">
                  <c:v>5115062</c:v>
                </c:pt>
                <c:pt idx="18">
                  <c:v>3842364</c:v>
                </c:pt>
                <c:pt idx="19">
                  <c:v>4569682</c:v>
                </c:pt>
                <c:pt idx="20">
                  <c:v>3487072</c:v>
                </c:pt>
                <c:pt idx="21">
                  <c:v>5949907</c:v>
                </c:pt>
                <c:pt idx="22">
                  <c:v>2991922</c:v>
                </c:pt>
                <c:pt idx="23">
                  <c:v>5607227</c:v>
                </c:pt>
                <c:pt idx="24">
                  <c:v>10016906</c:v>
                </c:pt>
                <c:pt idx="25">
                  <c:v>3085709</c:v>
                </c:pt>
                <c:pt idx="26">
                  <c:v>4011330</c:v>
                </c:pt>
                <c:pt idx="27">
                  <c:v>3367166</c:v>
                </c:pt>
                <c:pt idx="28">
                  <c:v>5848799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97-495E-BC9C-4AB08349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09120"/>
        <c:axId val="129910656"/>
      </c:lineChart>
      <c:catAx>
        <c:axId val="129897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9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98752"/>
        <c:scaling>
          <c:orientation val="minMax"/>
          <c:max val="53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7163769577232851E-2"/>
              <c:y val="2.7363016171648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97216"/>
        <c:crosses val="autoZero"/>
        <c:crossBetween val="between"/>
      </c:valAx>
      <c:catAx>
        <c:axId val="12990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910656"/>
        <c:crosses val="autoZero"/>
        <c:auto val="0"/>
        <c:lblAlgn val="ctr"/>
        <c:lblOffset val="100"/>
        <c:noMultiLvlLbl val="0"/>
      </c:catAx>
      <c:valAx>
        <c:axId val="129910656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25868716846963"/>
              <c:y val="3.34855623684842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90912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590987868284241E-2"/>
          <c:y val="0.8999580781568971"/>
          <c:w val="0.85788584269254076"/>
          <c:h val="8.5301340173387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1051560</xdr:colOff>
      <xdr:row>7</xdr:row>
      <xdr:rowOff>106680</xdr:rowOff>
    </xdr:from>
    <xdr:to>
      <xdr:col>0</xdr:col>
      <xdr:colOff>1203960</xdr:colOff>
      <xdr:row>8</xdr:row>
      <xdr:rowOff>144780</xdr:rowOff>
    </xdr:to>
    <xdr:sp macro="" textlink="">
      <xdr:nvSpPr>
        <xdr:cNvPr id="92173" name="左中かっこ 1">
          <a:extLst>
            <a:ext uri="{FF2B5EF4-FFF2-40B4-BE49-F238E27FC236}">
              <a16:creationId xmlns:a16="http://schemas.microsoft.com/office/drawing/2014/main" id="{00000000-0008-0000-0C00-00000D680100}"/>
            </a:ext>
          </a:extLst>
        </xdr:cNvPr>
        <xdr:cNvSpPr>
          <a:spLocks/>
        </xdr:cNvSpPr>
      </xdr:nvSpPr>
      <xdr:spPr bwMode="auto">
        <a:xfrm>
          <a:off x="1051560" y="1706880"/>
          <a:ext cx="152400" cy="266700"/>
        </a:xfrm>
        <a:prstGeom prst="leftBrace">
          <a:avLst>
            <a:gd name="adj1" fmla="val 8337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1051560</xdr:colOff>
      <xdr:row>35</xdr:row>
      <xdr:rowOff>106680</xdr:rowOff>
    </xdr:from>
    <xdr:to>
      <xdr:col>0</xdr:col>
      <xdr:colOff>1203960</xdr:colOff>
      <xdr:row>36</xdr:row>
      <xdr:rowOff>144780</xdr:rowOff>
    </xdr:to>
    <xdr:sp macro="" textlink="">
      <xdr:nvSpPr>
        <xdr:cNvPr id="92174" name="左中かっこ 2">
          <a:extLst>
            <a:ext uri="{FF2B5EF4-FFF2-40B4-BE49-F238E27FC236}">
              <a16:creationId xmlns:a16="http://schemas.microsoft.com/office/drawing/2014/main" id="{00000000-0008-0000-0C00-00000E680100}"/>
            </a:ext>
          </a:extLst>
        </xdr:cNvPr>
        <xdr:cNvSpPr>
          <a:spLocks/>
        </xdr:cNvSpPr>
      </xdr:nvSpPr>
      <xdr:spPr bwMode="auto">
        <a:xfrm>
          <a:off x="1051560" y="8564880"/>
          <a:ext cx="152400" cy="266700"/>
        </a:xfrm>
        <a:prstGeom prst="leftBrace">
          <a:avLst>
            <a:gd name="adj1" fmla="val 8337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177338</xdr:colOff>
      <xdr:row>2</xdr:row>
      <xdr:rowOff>40640</xdr:rowOff>
    </xdr:from>
    <xdr:to>
      <xdr:col>13</xdr:col>
      <xdr:colOff>457200</xdr:colOff>
      <xdr:row>41</xdr:row>
      <xdr:rowOff>10160</xdr:rowOff>
    </xdr:to>
    <xdr:graphicFrame macro="">
      <xdr:nvGraphicFramePr>
        <xdr:cNvPr id="4226" name="Chart 4">
          <a:extLst>
            <a:ext uri="{FF2B5EF4-FFF2-40B4-BE49-F238E27FC236}">
              <a16:creationId xmlns:a16="http://schemas.microsoft.com/office/drawing/2014/main" id="{00000000-0008-0000-1400-00008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43</xdr:row>
      <xdr:rowOff>152401</xdr:rowOff>
    </xdr:from>
    <xdr:to>
      <xdr:col>13</xdr:col>
      <xdr:colOff>431800</xdr:colOff>
      <xdr:row>82</xdr:row>
      <xdr:rowOff>142240</xdr:rowOff>
    </xdr:to>
    <xdr:graphicFrame macro="">
      <xdr:nvGraphicFramePr>
        <xdr:cNvPr id="4227" name="Chart 5">
          <a:extLst>
            <a:ext uri="{FF2B5EF4-FFF2-40B4-BE49-F238E27FC236}">
              <a16:creationId xmlns:a16="http://schemas.microsoft.com/office/drawing/2014/main" id="{00000000-0008-0000-1400-00008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193040</xdr:colOff>
      <xdr:row>211</xdr:row>
      <xdr:rowOff>162560</xdr:rowOff>
    </xdr:from>
    <xdr:to>
      <xdr:col>13</xdr:col>
      <xdr:colOff>457200</xdr:colOff>
      <xdr:row>251</xdr:row>
      <xdr:rowOff>10160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DBAE9BC2-7E58-4D45-9890-AE165777F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171335</xdr:colOff>
      <xdr:row>170</xdr:row>
      <xdr:rowOff>0</xdr:rowOff>
    </xdr:from>
    <xdr:to>
      <xdr:col>13</xdr:col>
      <xdr:colOff>506615</xdr:colOff>
      <xdr:row>209</xdr:row>
      <xdr:rowOff>10160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485F3386-B757-42D4-BB33-159B56C88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167178</xdr:colOff>
      <xdr:row>128</xdr:row>
      <xdr:rowOff>1</xdr:rowOff>
    </xdr:from>
    <xdr:to>
      <xdr:col>13</xdr:col>
      <xdr:colOff>471978</xdr:colOff>
      <xdr:row>167</xdr:row>
      <xdr:rowOff>10160</xdr:rowOff>
    </xdr:to>
    <xdr:graphicFrame macro="">
      <xdr:nvGraphicFramePr>
        <xdr:cNvPr id="14" name="Chart 8">
          <a:extLst>
            <a:ext uri="{FF2B5EF4-FFF2-40B4-BE49-F238E27FC236}">
              <a16:creationId xmlns:a16="http://schemas.microsoft.com/office/drawing/2014/main" id="{CD2A1936-672C-4F47-B4E4-23C9B507C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193039</xdr:colOff>
      <xdr:row>86</xdr:row>
      <xdr:rowOff>0</xdr:rowOff>
    </xdr:from>
    <xdr:to>
      <xdr:col>13</xdr:col>
      <xdr:colOff>481214</xdr:colOff>
      <xdr:row>125</xdr:row>
      <xdr:rowOff>20320</xdr:rowOff>
    </xdr:to>
    <xdr:graphicFrame macro="">
      <xdr:nvGraphicFramePr>
        <xdr:cNvPr id="16" name="Chart 7">
          <a:extLst>
            <a:ext uri="{FF2B5EF4-FFF2-40B4-BE49-F238E27FC236}">
              <a16:creationId xmlns:a16="http://schemas.microsoft.com/office/drawing/2014/main" id="{C874AE67-E60C-449F-B975-7B415BFC4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41&#20304;&#37326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42&#30000;&#27836;&#300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43&#33883;&#29983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Q1" t="str">
            <v>佐野市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田沼町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葛生町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7"/>
  <sheetViews>
    <sheetView view="pageBreakPreview" zoomScaleNormal="100" zoomScaleSheetLayoutView="100" workbookViewId="0">
      <pane xSplit="2" ySplit="3" topLeftCell="O17" activePane="bottomRight" state="frozen"/>
      <selection pane="topRight" activeCell="C1" sqref="C1"/>
      <selection pane="bottomLeft" activeCell="A2" sqref="A2"/>
      <selection pane="bottomRight" activeCell="AF27" sqref="AF27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3" width="9.77734375" style="65" customWidth="1"/>
    <col min="4" max="31" width="9.77734375" style="35" customWidth="1"/>
    <col min="32" max="16384" width="9" style="35"/>
  </cols>
  <sheetData>
    <row r="1" spans="1:31" ht="14.1" customHeight="1" x14ac:dyDescent="0.2">
      <c r="A1" s="36" t="s">
        <v>120</v>
      </c>
      <c r="J1" s="37" t="s">
        <v>158</v>
      </c>
      <c r="T1" s="37" t="s">
        <v>158</v>
      </c>
      <c r="AD1" s="37" t="s">
        <v>158</v>
      </c>
    </row>
    <row r="2" spans="1:31" ht="14.1" customHeight="1" x14ac:dyDescent="0.15">
      <c r="J2" s="18" t="s">
        <v>319</v>
      </c>
      <c r="L2" s="35" t="s">
        <v>261</v>
      </c>
      <c r="T2" s="18" t="s">
        <v>319</v>
      </c>
      <c r="AD2" s="18" t="s">
        <v>319</v>
      </c>
    </row>
    <row r="3" spans="1:31" ht="16.2" customHeight="1" x14ac:dyDescent="0.2">
      <c r="A3" s="39"/>
      <c r="B3" s="39"/>
      <c r="C3" s="72" t="s">
        <v>171</v>
      </c>
      <c r="D3" s="70" t="s">
        <v>173</v>
      </c>
      <c r="E3" s="70" t="s">
        <v>175</v>
      </c>
      <c r="F3" s="70" t="s">
        <v>177</v>
      </c>
      <c r="G3" s="73" t="s">
        <v>179</v>
      </c>
      <c r="H3" s="70" t="s">
        <v>181</v>
      </c>
      <c r="I3" s="73" t="s">
        <v>183</v>
      </c>
      <c r="J3" s="73" t="s">
        <v>185</v>
      </c>
      <c r="K3" s="70" t="s">
        <v>187</v>
      </c>
      <c r="L3" s="70" t="s">
        <v>189</v>
      </c>
      <c r="M3" s="70" t="s">
        <v>191</v>
      </c>
      <c r="N3" s="70" t="s">
        <v>193</v>
      </c>
      <c r="O3" s="70" t="s">
        <v>195</v>
      </c>
      <c r="P3" s="39" t="s">
        <v>161</v>
      </c>
      <c r="Q3" s="39" t="s">
        <v>166</v>
      </c>
      <c r="R3" s="39" t="s">
        <v>296</v>
      </c>
      <c r="S3" s="39" t="s">
        <v>297</v>
      </c>
      <c r="T3" s="39" t="s">
        <v>305</v>
      </c>
      <c r="U3" s="39" t="s">
        <v>306</v>
      </c>
      <c r="V3" s="39" t="s">
        <v>307</v>
      </c>
      <c r="W3" s="39" t="s">
        <v>308</v>
      </c>
      <c r="X3" s="39" t="s">
        <v>311</v>
      </c>
      <c r="Y3" s="39" t="s">
        <v>314</v>
      </c>
      <c r="Z3" s="39" t="s">
        <v>315</v>
      </c>
      <c r="AA3" s="39" t="s">
        <v>320</v>
      </c>
      <c r="AB3" s="39" t="s">
        <v>327</v>
      </c>
      <c r="AC3" s="39" t="s">
        <v>331</v>
      </c>
      <c r="AD3" s="39" t="s">
        <v>336</v>
      </c>
      <c r="AE3" s="39" t="s">
        <v>337</v>
      </c>
    </row>
    <row r="4" spans="1:31" ht="14.1" customHeight="1" x14ac:dyDescent="0.2">
      <c r="A4" s="141" t="s">
        <v>73</v>
      </c>
      <c r="B4" s="141"/>
      <c r="C4" s="67">
        <f>旧佐野市!E4+旧田沼町!E4+旧葛生町!E4</f>
        <v>129227</v>
      </c>
      <c r="D4" s="67">
        <f>旧佐野市!F4+旧田沼町!F4+旧葛生町!F4</f>
        <v>129182</v>
      </c>
      <c r="E4" s="67">
        <f>旧佐野市!G4+旧田沼町!G4+旧葛生町!G4</f>
        <v>129165</v>
      </c>
      <c r="F4" s="67">
        <f>旧佐野市!H4+旧田沼町!H4+旧葛生町!H4</f>
        <v>128725</v>
      </c>
      <c r="G4" s="67">
        <f>旧佐野市!I4+旧田沼町!I4+旧葛生町!I4</f>
        <v>128589</v>
      </c>
      <c r="H4" s="67">
        <f>旧佐野市!J4+旧田沼町!J4+旧葛生町!J4</f>
        <v>128001</v>
      </c>
      <c r="I4" s="67">
        <f>旧佐野市!K4+旧田沼町!K4+旧葛生町!K4</f>
        <v>127691</v>
      </c>
      <c r="J4" s="67">
        <f>旧佐野市!L4+旧田沼町!L4+旧葛生町!L4</f>
        <v>127525</v>
      </c>
      <c r="K4" s="67">
        <f>旧佐野市!M4+旧田沼町!M4+旧葛生町!M4</f>
        <v>127064</v>
      </c>
      <c r="L4" s="67">
        <f>旧佐野市!N4+旧田沼町!N4+旧葛生町!N4</f>
        <v>126726</v>
      </c>
      <c r="M4" s="67">
        <f>旧佐野市!O4+旧田沼町!O4+旧葛生町!O4</f>
        <v>126339</v>
      </c>
      <c r="N4" s="67">
        <f>旧佐野市!P4+旧田沼町!P4+旧葛生町!P4</f>
        <v>125827</v>
      </c>
      <c r="O4" s="67">
        <f>旧佐野市!Q4+旧田沼町!Q4+旧葛生町!Q4</f>
        <v>125577</v>
      </c>
      <c r="P4" s="40">
        <v>125432</v>
      </c>
      <c r="Q4" s="40">
        <v>125199</v>
      </c>
      <c r="R4" s="40">
        <v>124647</v>
      </c>
      <c r="S4" s="40">
        <v>124053</v>
      </c>
      <c r="T4" s="40">
        <v>123294</v>
      </c>
      <c r="U4" s="40">
        <v>122816</v>
      </c>
      <c r="V4" s="40">
        <v>122229</v>
      </c>
      <c r="W4" s="40">
        <v>121721</v>
      </c>
      <c r="X4" s="40">
        <v>123182</v>
      </c>
      <c r="Y4" s="40">
        <v>122899</v>
      </c>
      <c r="Z4" s="40">
        <v>121966</v>
      </c>
      <c r="AA4" s="40">
        <v>121183</v>
      </c>
      <c r="AB4" s="40">
        <v>120437</v>
      </c>
      <c r="AC4" s="40">
        <v>119795</v>
      </c>
      <c r="AD4" s="40">
        <v>118951</v>
      </c>
      <c r="AE4" s="40">
        <v>117968</v>
      </c>
    </row>
    <row r="5" spans="1:31" ht="14.1" customHeight="1" x14ac:dyDescent="0.2">
      <c r="A5" s="144" t="s">
        <v>4</v>
      </c>
      <c r="B5" s="42" t="s">
        <v>12</v>
      </c>
      <c r="C5" s="71">
        <f>旧佐野市!E5+旧田沼町!E5+旧葛生町!E5</f>
        <v>35085189</v>
      </c>
      <c r="D5" s="71">
        <f>旧佐野市!F5+旧田沼町!F5+旧葛生町!F5</f>
        <v>38701082</v>
      </c>
      <c r="E5" s="71">
        <f>旧佐野市!G5+旧田沼町!G5+旧葛生町!G5</f>
        <v>39266496</v>
      </c>
      <c r="F5" s="71">
        <f>旧佐野市!H5+旧田沼町!H5+旧葛生町!H5</f>
        <v>41414119</v>
      </c>
      <c r="G5" s="71">
        <f>旧佐野市!I5+旧田沼町!I5+旧葛生町!I5</f>
        <v>39479844</v>
      </c>
      <c r="H5" s="71">
        <f>旧佐野市!J5+旧田沼町!J5+旧葛生町!J5</f>
        <v>38666767</v>
      </c>
      <c r="I5" s="71">
        <f>旧佐野市!K5+旧田沼町!K5+旧葛生町!K5</f>
        <v>41387062</v>
      </c>
      <c r="J5" s="71">
        <f>旧佐野市!L5+旧田沼町!L5+旧葛生町!L5</f>
        <v>39888268</v>
      </c>
      <c r="K5" s="71">
        <f>旧佐野市!M5+旧田沼町!M5+旧葛生町!M5</f>
        <v>43787769</v>
      </c>
      <c r="L5" s="71">
        <f>旧佐野市!N5+旧田沼町!N5+旧葛生町!N5</f>
        <v>40339426</v>
      </c>
      <c r="M5" s="71">
        <f>旧佐野市!O5+旧田沼町!O5+旧葛生町!O5</f>
        <v>41330213</v>
      </c>
      <c r="N5" s="71">
        <f>旧佐野市!P5+旧田沼町!P5+旧葛生町!P5</f>
        <v>41547790</v>
      </c>
      <c r="O5" s="71">
        <f>旧佐野市!Q5+旧田沼町!Q5+旧葛生町!Q5</f>
        <v>43782988</v>
      </c>
      <c r="P5" s="45">
        <v>43168758</v>
      </c>
      <c r="Q5" s="45">
        <v>48062549</v>
      </c>
      <c r="R5" s="45">
        <v>42863457</v>
      </c>
      <c r="S5" s="45">
        <v>44323359</v>
      </c>
      <c r="T5" s="45">
        <v>42281128</v>
      </c>
      <c r="U5" s="45">
        <v>43623243</v>
      </c>
      <c r="V5" s="45">
        <v>45439678</v>
      </c>
      <c r="W5" s="45">
        <v>45918503</v>
      </c>
      <c r="X5" s="45">
        <v>48566220</v>
      </c>
      <c r="Y5" s="102">
        <v>46462036</v>
      </c>
      <c r="Z5" s="102">
        <v>52804931</v>
      </c>
      <c r="AA5" s="102">
        <v>54832379</v>
      </c>
      <c r="AB5" s="102">
        <v>48201750</v>
      </c>
      <c r="AC5" s="102">
        <v>48175459</v>
      </c>
      <c r="AD5" s="102">
        <v>48067676</v>
      </c>
      <c r="AE5" s="102">
        <v>54125322</v>
      </c>
    </row>
    <row r="6" spans="1:31" ht="14.1" customHeight="1" x14ac:dyDescent="0.2">
      <c r="A6" s="144"/>
      <c r="B6" s="42" t="s">
        <v>13</v>
      </c>
      <c r="C6" s="71">
        <f>旧佐野市!E6+旧田沼町!E6+旧葛生町!E6</f>
        <v>33550298</v>
      </c>
      <c r="D6" s="71">
        <f>旧佐野市!F6+旧田沼町!F6+旧葛生町!F6</f>
        <v>37126634</v>
      </c>
      <c r="E6" s="71">
        <f>旧佐野市!G6+旧田沼町!G6+旧葛生町!G6</f>
        <v>37945167</v>
      </c>
      <c r="F6" s="71">
        <f>旧佐野市!H6+旧田沼町!H6+旧葛生町!H6</f>
        <v>40363566</v>
      </c>
      <c r="G6" s="71">
        <f>旧佐野市!I6+旧田沼町!I6+旧葛生町!I6</f>
        <v>38512139</v>
      </c>
      <c r="H6" s="71">
        <f>旧佐野市!J6+旧田沼町!J6+旧葛生町!J6</f>
        <v>37073213</v>
      </c>
      <c r="I6" s="71">
        <f>旧佐野市!K6+旧田沼町!K6+旧葛生町!K6</f>
        <v>40052125</v>
      </c>
      <c r="J6" s="71">
        <f>旧佐野市!L6+旧田沼町!L6+旧葛生町!L6</f>
        <v>37651724</v>
      </c>
      <c r="K6" s="71">
        <f>旧佐野市!M6+旧田沼町!M6+旧葛生町!M6</f>
        <v>41573970</v>
      </c>
      <c r="L6" s="71">
        <f>旧佐野市!N6+旧田沼町!N6+旧葛生町!N6</f>
        <v>38247257</v>
      </c>
      <c r="M6" s="71">
        <f>旧佐野市!O6+旧田沼町!O6+旧葛生町!O6</f>
        <v>39512474</v>
      </c>
      <c r="N6" s="71">
        <f>旧佐野市!P6+旧田沼町!P6+旧葛生町!P6</f>
        <v>39744608</v>
      </c>
      <c r="O6" s="71">
        <f>旧佐野市!Q6+旧田沼町!Q6+旧葛生町!Q6</f>
        <v>41739484</v>
      </c>
      <c r="P6" s="45">
        <v>41303462</v>
      </c>
      <c r="Q6" s="45">
        <v>46074397</v>
      </c>
      <c r="R6" s="45">
        <v>40924545</v>
      </c>
      <c r="S6" s="45">
        <v>42670914</v>
      </c>
      <c r="T6" s="45">
        <v>41102532</v>
      </c>
      <c r="U6" s="45">
        <v>42198411</v>
      </c>
      <c r="V6" s="45">
        <v>43126671</v>
      </c>
      <c r="W6" s="45">
        <v>43891748</v>
      </c>
      <c r="X6" s="45">
        <v>46789210</v>
      </c>
      <c r="Y6" s="102">
        <v>43972187</v>
      </c>
      <c r="Z6" s="102">
        <v>47616193</v>
      </c>
      <c r="AA6" s="102">
        <v>52072028</v>
      </c>
      <c r="AB6" s="102">
        <v>45469732</v>
      </c>
      <c r="AC6" s="102">
        <v>45320440</v>
      </c>
      <c r="AD6" s="102">
        <v>45646142</v>
      </c>
      <c r="AE6" s="102">
        <v>49893189</v>
      </c>
    </row>
    <row r="7" spans="1:31" ht="14.1" customHeight="1" x14ac:dyDescent="0.2">
      <c r="A7" s="144"/>
      <c r="B7" s="42" t="s">
        <v>14</v>
      </c>
      <c r="C7" s="71">
        <f>旧佐野市!E7+旧田沼町!E7+旧葛生町!E7</f>
        <v>1534891</v>
      </c>
      <c r="D7" s="71">
        <f>旧佐野市!F7+旧田沼町!F7+旧葛生町!F7</f>
        <v>1574448</v>
      </c>
      <c r="E7" s="71">
        <f>旧佐野市!G7+旧田沼町!G7+旧葛生町!G7</f>
        <v>1321329</v>
      </c>
      <c r="F7" s="71">
        <f>旧佐野市!H7+旧田沼町!H7+旧葛生町!H7</f>
        <v>1050553</v>
      </c>
      <c r="G7" s="71">
        <f>旧佐野市!I7+旧田沼町!I7+旧葛生町!I7</f>
        <v>967705</v>
      </c>
      <c r="H7" s="71">
        <f>旧佐野市!J7+旧田沼町!J7+旧葛生町!J7</f>
        <v>1593554</v>
      </c>
      <c r="I7" s="71">
        <f>旧佐野市!K7+旧田沼町!K7+旧葛生町!K7</f>
        <v>1334937</v>
      </c>
      <c r="J7" s="71">
        <f>旧佐野市!L7+旧田沼町!L7+旧葛生町!L7</f>
        <v>2236544</v>
      </c>
      <c r="K7" s="71">
        <f>旧佐野市!M7+旧田沼町!M7+旧葛生町!M7</f>
        <v>2213799</v>
      </c>
      <c r="L7" s="71">
        <f>旧佐野市!N7+旧田沼町!N7+旧葛生町!N7</f>
        <v>2092169</v>
      </c>
      <c r="M7" s="71">
        <f>旧佐野市!O7+旧田沼町!O7+旧葛生町!O7</f>
        <v>1817739</v>
      </c>
      <c r="N7" s="71">
        <f>旧佐野市!P7+旧田沼町!P7+旧葛生町!P7</f>
        <v>1803182</v>
      </c>
      <c r="O7" s="71">
        <f>旧佐野市!Q7+旧田沼町!Q7+旧葛生町!Q7</f>
        <v>2043504</v>
      </c>
      <c r="P7" s="44">
        <f>+P5-P6</f>
        <v>1865296</v>
      </c>
      <c r="Q7" s="44">
        <v>1988152</v>
      </c>
      <c r="R7" s="44">
        <v>1938912</v>
      </c>
      <c r="S7" s="44">
        <v>1652445</v>
      </c>
      <c r="T7" s="44">
        <v>1178596</v>
      </c>
      <c r="U7" s="44">
        <v>1424832</v>
      </c>
      <c r="V7" s="44">
        <v>2313007</v>
      </c>
      <c r="W7" s="44">
        <v>2026755</v>
      </c>
      <c r="X7" s="44">
        <v>1777010</v>
      </c>
      <c r="Y7" s="44">
        <v>2489849</v>
      </c>
      <c r="Z7" s="44">
        <v>5188738</v>
      </c>
      <c r="AA7" s="44">
        <v>2760351</v>
      </c>
      <c r="AB7" s="44">
        <v>2732018</v>
      </c>
      <c r="AC7" s="44">
        <v>2855019</v>
      </c>
      <c r="AD7" s="44">
        <v>2421534</v>
      </c>
      <c r="AE7" s="44">
        <v>4232133</v>
      </c>
    </row>
    <row r="8" spans="1:31" ht="14.1" customHeight="1" x14ac:dyDescent="0.2">
      <c r="A8" s="144"/>
      <c r="B8" s="42" t="s">
        <v>15</v>
      </c>
      <c r="C8" s="71">
        <f>旧佐野市!E8+旧田沼町!E8+旧葛生町!E8</f>
        <v>554875</v>
      </c>
      <c r="D8" s="71">
        <f>旧佐野市!F8+旧田沼町!F8+旧葛生町!F8</f>
        <v>239474</v>
      </c>
      <c r="E8" s="71">
        <f>旧佐野市!G8+旧田沼町!G8+旧葛生町!G8</f>
        <v>165523</v>
      </c>
      <c r="F8" s="71">
        <f>旧佐野市!H8+旧田沼町!H8+旧葛生町!H8</f>
        <v>333743</v>
      </c>
      <c r="G8" s="71">
        <f>旧佐野市!I8+旧田沼町!I8+旧葛生町!I8</f>
        <v>181715</v>
      </c>
      <c r="H8" s="71">
        <f>旧佐野市!J8+旧田沼町!J8+旧葛生町!J8</f>
        <v>325252</v>
      </c>
      <c r="I8" s="71">
        <f>旧佐野市!K8+旧田沼町!K8+旧葛生町!K8</f>
        <v>150830</v>
      </c>
      <c r="J8" s="71">
        <f>旧佐野市!L8+旧田沼町!L8+旧葛生町!L8</f>
        <v>723523</v>
      </c>
      <c r="K8" s="71">
        <f>旧佐野市!M8+旧田沼町!M8+旧葛生町!M8</f>
        <v>719284</v>
      </c>
      <c r="L8" s="71">
        <f>旧佐野市!N8+旧田沼町!N8+旧葛生町!N8</f>
        <v>519809</v>
      </c>
      <c r="M8" s="71">
        <f>旧佐野市!O8+旧田沼町!O8+旧葛生町!O8</f>
        <v>391592</v>
      </c>
      <c r="N8" s="71">
        <f>旧佐野市!P8+旧田沼町!P8+旧葛生町!P8</f>
        <v>203602</v>
      </c>
      <c r="O8" s="71">
        <f>旧佐野市!Q8+旧田沼町!Q8+旧葛生町!Q8</f>
        <v>165702</v>
      </c>
      <c r="P8" s="45">
        <v>33865</v>
      </c>
      <c r="Q8" s="45">
        <v>171532</v>
      </c>
      <c r="R8" s="45">
        <v>74293</v>
      </c>
      <c r="S8" s="45">
        <v>59315</v>
      </c>
      <c r="T8" s="45">
        <v>88697</v>
      </c>
      <c r="U8" s="45">
        <v>88559</v>
      </c>
      <c r="V8" s="45">
        <v>722937</v>
      </c>
      <c r="W8" s="45">
        <v>192815</v>
      </c>
      <c r="X8" s="45">
        <v>240622</v>
      </c>
      <c r="Y8" s="102">
        <v>288535</v>
      </c>
      <c r="Z8" s="102">
        <v>3306133</v>
      </c>
      <c r="AA8" s="102">
        <v>255678</v>
      </c>
      <c r="AB8" s="102">
        <v>296571</v>
      </c>
      <c r="AC8" s="102">
        <v>100937</v>
      </c>
      <c r="AD8" s="102">
        <v>389401</v>
      </c>
      <c r="AE8" s="102">
        <v>1484256</v>
      </c>
    </row>
    <row r="9" spans="1:31" ht="14.1" customHeight="1" x14ac:dyDescent="0.2">
      <c r="A9" s="144"/>
      <c r="B9" s="42" t="s">
        <v>16</v>
      </c>
      <c r="C9" s="71">
        <f>旧佐野市!E9+旧田沼町!E9+旧葛生町!E9</f>
        <v>980016</v>
      </c>
      <c r="D9" s="71">
        <f>旧佐野市!F9+旧田沼町!F9+旧葛生町!F9</f>
        <v>1334974</v>
      </c>
      <c r="E9" s="71">
        <f>旧佐野市!G9+旧田沼町!G9+旧葛生町!G9</f>
        <v>1155806</v>
      </c>
      <c r="F9" s="71">
        <f>旧佐野市!H9+旧田沼町!H9+旧葛生町!H9</f>
        <v>716810</v>
      </c>
      <c r="G9" s="71">
        <f>旧佐野市!I9+旧田沼町!I9+旧葛生町!I9</f>
        <v>785990</v>
      </c>
      <c r="H9" s="71">
        <f>旧佐野市!J9+旧田沼町!J9+旧葛生町!J9</f>
        <v>1268302</v>
      </c>
      <c r="I9" s="71">
        <f>旧佐野市!K9+旧田沼町!K9+旧葛生町!K9</f>
        <v>1184107</v>
      </c>
      <c r="J9" s="71">
        <f>旧佐野市!L9+旧田沼町!L9+旧葛生町!L9</f>
        <v>1513021</v>
      </c>
      <c r="K9" s="71">
        <f>旧佐野市!M9+旧田沼町!M9+旧葛生町!M9</f>
        <v>1494515</v>
      </c>
      <c r="L9" s="71">
        <f>旧佐野市!N9+旧田沼町!N9+旧葛生町!N9</f>
        <v>1572360</v>
      </c>
      <c r="M9" s="71">
        <f>旧佐野市!O9+旧田沼町!O9+旧葛生町!O9</f>
        <v>1426147</v>
      </c>
      <c r="N9" s="71">
        <f>旧佐野市!P9+旧田沼町!P9+旧葛生町!P9</f>
        <v>1599580</v>
      </c>
      <c r="O9" s="71">
        <f>旧佐野市!Q9+旧田沼町!Q9+旧葛生町!Q9</f>
        <v>1877802</v>
      </c>
      <c r="P9" s="44">
        <f>+P7-P8</f>
        <v>1831431</v>
      </c>
      <c r="Q9" s="44">
        <v>1816620</v>
      </c>
      <c r="R9" s="44">
        <v>1864619</v>
      </c>
      <c r="S9" s="44">
        <v>1593130</v>
      </c>
      <c r="T9" s="44">
        <v>1089899</v>
      </c>
      <c r="U9" s="44">
        <v>1336273</v>
      </c>
      <c r="V9" s="44">
        <v>1590070</v>
      </c>
      <c r="W9" s="44">
        <v>1833940</v>
      </c>
      <c r="X9" s="44">
        <v>1536388</v>
      </c>
      <c r="Y9" s="44">
        <v>2201314</v>
      </c>
      <c r="Z9" s="44">
        <v>1882605</v>
      </c>
      <c r="AA9" s="44">
        <v>2504673</v>
      </c>
      <c r="AB9" s="44">
        <v>2435447</v>
      </c>
      <c r="AC9" s="44">
        <v>2754082</v>
      </c>
      <c r="AD9" s="44">
        <v>2032133</v>
      </c>
      <c r="AE9" s="44">
        <v>2747877</v>
      </c>
    </row>
    <row r="10" spans="1:31" ht="14.1" customHeight="1" x14ac:dyDescent="0.2">
      <c r="A10" s="144"/>
      <c r="B10" s="42" t="s">
        <v>17</v>
      </c>
      <c r="C10" s="71">
        <f>旧佐野市!E10+旧田沼町!E10+旧葛生町!E10</f>
        <v>163000</v>
      </c>
      <c r="D10" s="71">
        <f>旧佐野市!F10+旧田沼町!F10+旧葛生町!F10</f>
        <v>354958</v>
      </c>
      <c r="E10" s="71">
        <f>旧佐野市!G10+旧田沼町!G10+旧葛生町!G10</f>
        <v>-178887</v>
      </c>
      <c r="F10" s="71">
        <f>旧佐野市!H10+旧田沼町!H10+旧葛生町!H10</f>
        <v>-438996</v>
      </c>
      <c r="G10" s="71">
        <f>旧佐野市!I10+旧田沼町!I10+旧葛生町!I10</f>
        <v>69180</v>
      </c>
      <c r="H10" s="71">
        <f>旧佐野市!J10+旧田沼町!J10+旧葛生町!J10</f>
        <v>482312</v>
      </c>
      <c r="I10" s="71">
        <f>旧佐野市!K10+旧田沼町!K10+旧葛生町!K10</f>
        <v>-84195</v>
      </c>
      <c r="J10" s="71">
        <f>旧佐野市!L10+旧田沼町!L10+旧葛生町!L10</f>
        <v>328914</v>
      </c>
      <c r="K10" s="71">
        <f>旧佐野市!M10+旧田沼町!M10+旧葛生町!M10</f>
        <v>-18506</v>
      </c>
      <c r="L10" s="71">
        <f>旧佐野市!N10+旧田沼町!N10+旧葛生町!N10</f>
        <v>77845</v>
      </c>
      <c r="M10" s="71">
        <f>旧佐野市!O10+旧田沼町!O10+旧葛生町!O10</f>
        <v>-146213</v>
      </c>
      <c r="N10" s="71">
        <f>旧佐野市!P10+旧田沼町!P10+旧葛生町!P10</f>
        <v>173433</v>
      </c>
      <c r="O10" s="71">
        <f>旧佐野市!Q10+旧田沼町!Q10+旧葛生町!Q10</f>
        <v>278222</v>
      </c>
      <c r="P10" s="45">
        <v>1831431</v>
      </c>
      <c r="Q10" s="45">
        <v>-45917</v>
      </c>
      <c r="R10" s="45">
        <v>47999</v>
      </c>
      <c r="S10" s="45">
        <v>-271489</v>
      </c>
      <c r="T10" s="45">
        <v>-503231</v>
      </c>
      <c r="U10" s="45">
        <v>246352</v>
      </c>
      <c r="V10" s="45">
        <v>253797</v>
      </c>
      <c r="W10" s="45">
        <v>244281</v>
      </c>
      <c r="X10" s="45">
        <v>-297552</v>
      </c>
      <c r="Y10" s="102">
        <v>664926</v>
      </c>
      <c r="Z10" s="102">
        <v>-369573</v>
      </c>
      <c r="AA10" s="102">
        <v>622068</v>
      </c>
      <c r="AB10" s="102">
        <v>-69226</v>
      </c>
      <c r="AC10" s="102">
        <v>318635</v>
      </c>
      <c r="AD10" s="102">
        <v>-721949</v>
      </c>
      <c r="AE10" s="102">
        <v>715744</v>
      </c>
    </row>
    <row r="11" spans="1:31" ht="14.1" customHeight="1" x14ac:dyDescent="0.2">
      <c r="A11" s="144"/>
      <c r="B11" s="42" t="s">
        <v>18</v>
      </c>
      <c r="C11" s="71">
        <f>旧佐野市!E11+旧田沼町!E11+旧葛生町!E11</f>
        <v>128178</v>
      </c>
      <c r="D11" s="71">
        <f>旧佐野市!F11+旧田沼町!F11+旧葛生町!F11</f>
        <v>356915</v>
      </c>
      <c r="E11" s="71">
        <f>旧佐野市!G11+旧田沼町!G11+旧葛生町!G11</f>
        <v>71418</v>
      </c>
      <c r="F11" s="71">
        <f>旧佐野市!H11+旧田沼町!H11+旧葛生町!H11</f>
        <v>101729</v>
      </c>
      <c r="G11" s="71">
        <f>旧佐野市!I11+旧田沼町!I11+旧葛生町!I11</f>
        <v>137704</v>
      </c>
      <c r="H11" s="71">
        <f>旧佐野市!J11+旧田沼町!J11+旧葛生町!J11</f>
        <v>34035</v>
      </c>
      <c r="I11" s="71">
        <f>旧佐野市!K11+旧田沼町!K11+旧葛生町!K11</f>
        <v>472091</v>
      </c>
      <c r="J11" s="71">
        <f>旧佐野市!L11+旧田沼町!L11+旧葛生町!L11</f>
        <v>90440</v>
      </c>
      <c r="K11" s="71">
        <f>旧佐野市!M11+旧田沼町!M11+旧葛生町!M11</f>
        <v>189566</v>
      </c>
      <c r="L11" s="71">
        <f>旧佐野市!N11+旧田沼町!N11+旧葛生町!N11</f>
        <v>1114812</v>
      </c>
      <c r="M11" s="71">
        <f>旧佐野市!O11+旧田沼町!O11+旧葛生町!O11</f>
        <v>721111</v>
      </c>
      <c r="N11" s="71">
        <f>旧佐野市!P11+旧田沼町!P11+旧葛生町!P11</f>
        <v>140441</v>
      </c>
      <c r="O11" s="71">
        <f>旧佐野市!Q11+旧田沼町!Q11+旧葛生町!Q11</f>
        <v>609088</v>
      </c>
      <c r="P11" s="45">
        <v>1247636</v>
      </c>
      <c r="Q11" s="45">
        <v>1782</v>
      </c>
      <c r="R11" s="45">
        <v>5584</v>
      </c>
      <c r="S11" s="45">
        <v>1858135</v>
      </c>
      <c r="T11" s="45">
        <v>1124235</v>
      </c>
      <c r="U11" s="45">
        <v>901461</v>
      </c>
      <c r="V11" s="45">
        <v>1411133</v>
      </c>
      <c r="W11" s="45">
        <v>1133712</v>
      </c>
      <c r="X11" s="45">
        <v>1338093</v>
      </c>
      <c r="Y11" s="102">
        <v>1085047</v>
      </c>
      <c r="Z11" s="102">
        <v>1522153</v>
      </c>
      <c r="AA11" s="102">
        <v>1246147</v>
      </c>
      <c r="AB11" s="102">
        <v>1406556</v>
      </c>
      <c r="AC11" s="102">
        <v>1321768</v>
      </c>
      <c r="AD11" s="102">
        <v>1543643</v>
      </c>
      <c r="AE11" s="102">
        <v>1739109</v>
      </c>
    </row>
    <row r="12" spans="1:31" ht="14.1" customHeight="1" x14ac:dyDescent="0.2">
      <c r="A12" s="144"/>
      <c r="B12" s="42" t="s">
        <v>19</v>
      </c>
      <c r="C12" s="71">
        <f>旧佐野市!E12+旧田沼町!E12+旧葛生町!E12</f>
        <v>0</v>
      </c>
      <c r="D12" s="71">
        <f>旧佐野市!F12+旧田沼町!F12+旧葛生町!F12</f>
        <v>0</v>
      </c>
      <c r="E12" s="71">
        <f>旧佐野市!G12+旧田沼町!G12+旧葛生町!G12</f>
        <v>0</v>
      </c>
      <c r="F12" s="71">
        <f>旧佐野市!H12+旧田沼町!H12+旧葛生町!H12</f>
        <v>0</v>
      </c>
      <c r="G12" s="71">
        <f>旧佐野市!I12+旧田沼町!I12+旧葛生町!I12</f>
        <v>0</v>
      </c>
      <c r="H12" s="71">
        <f>旧佐野市!J12+旧田沼町!J12+旧葛生町!J12</f>
        <v>24005</v>
      </c>
      <c r="I12" s="71">
        <f>旧佐野市!K12+旧田沼町!K12+旧葛生町!K12</f>
        <v>0</v>
      </c>
      <c r="J12" s="71">
        <f>旧佐野市!L12+旧田沼町!L12+旧葛生町!L12</f>
        <v>0</v>
      </c>
      <c r="K12" s="71">
        <f>旧佐野市!M12+旧田沼町!M12+旧葛生町!M12</f>
        <v>225395</v>
      </c>
      <c r="L12" s="71">
        <f>旧佐野市!N12+旧田沼町!N12+旧葛生町!N12</f>
        <v>97740</v>
      </c>
      <c r="M12" s="71">
        <f>旧佐野市!O12+旧田沼町!O12+旧葛生町!O12</f>
        <v>41710</v>
      </c>
      <c r="N12" s="71">
        <f>旧佐野市!P12+旧田沼町!P12+旧葛生町!P12</f>
        <v>52500</v>
      </c>
      <c r="O12" s="71">
        <f>旧佐野市!Q12+旧田沼町!Q12+旧葛生町!Q12</f>
        <v>52480</v>
      </c>
      <c r="P12" s="45">
        <v>105020</v>
      </c>
      <c r="Q12" s="45">
        <v>105000</v>
      </c>
      <c r="R12" s="45">
        <v>105000</v>
      </c>
      <c r="S12" s="45">
        <v>299185</v>
      </c>
      <c r="T12" s="45">
        <v>311</v>
      </c>
      <c r="U12" s="45">
        <v>120</v>
      </c>
      <c r="V12" s="45"/>
      <c r="W12" s="45"/>
      <c r="X12" s="45">
        <v>61331</v>
      </c>
      <c r="Y12" s="102">
        <v>106666</v>
      </c>
      <c r="Z12" s="102">
        <v>55724</v>
      </c>
      <c r="AA12" s="102"/>
      <c r="AB12" s="138"/>
      <c r="AC12" s="138">
        <v>0</v>
      </c>
      <c r="AD12" s="138">
        <v>0</v>
      </c>
      <c r="AE12" s="138">
        <v>0</v>
      </c>
    </row>
    <row r="13" spans="1:31" ht="14.1" customHeight="1" x14ac:dyDescent="0.2">
      <c r="A13" s="144"/>
      <c r="B13" s="42" t="s">
        <v>20</v>
      </c>
      <c r="C13" s="71">
        <f>旧佐野市!E13+旧田沼町!E13+旧葛生町!E13</f>
        <v>72697</v>
      </c>
      <c r="D13" s="71">
        <f>旧佐野市!F13+旧田沼町!F13+旧葛生町!F13</f>
        <v>127052</v>
      </c>
      <c r="E13" s="71">
        <f>旧佐野市!G13+旧田沼町!G13+旧葛生町!G13</f>
        <v>119456</v>
      </c>
      <c r="F13" s="71">
        <f>旧佐野市!H13+旧田沼町!H13+旧葛生町!H13</f>
        <v>339867</v>
      </c>
      <c r="G13" s="71">
        <f>旧佐野市!I13+旧田沼町!I13+旧葛生町!I13</f>
        <v>279519</v>
      </c>
      <c r="H13" s="71">
        <f>旧佐野市!J13+旧田沼町!J13+旧葛生町!J13</f>
        <v>208268</v>
      </c>
      <c r="I13" s="71">
        <f>旧佐野市!K13+旧田沼町!K13+旧葛生町!K13</f>
        <v>226906</v>
      </c>
      <c r="J13" s="71">
        <f>旧佐野市!L13+旧田沼町!L13+旧葛生町!L13</f>
        <v>274347</v>
      </c>
      <c r="K13" s="71">
        <f>旧佐野市!M13+旧田沼町!M13+旧葛生町!M13</f>
        <v>24431</v>
      </c>
      <c r="L13" s="71">
        <f>旧佐野市!N13+旧田沼町!N13+旧葛生町!N13</f>
        <v>24994</v>
      </c>
      <c r="M13" s="71">
        <f>旧佐野市!O13+旧田沼町!O13+旧葛生町!O13</f>
        <v>105553</v>
      </c>
      <c r="N13" s="71">
        <f>旧佐野市!P13+旧田沼町!P13+旧葛生町!P13</f>
        <v>949666</v>
      </c>
      <c r="O13" s="71">
        <f>旧佐野市!Q13+旧田沼町!Q13+旧葛生町!Q13</f>
        <v>472500</v>
      </c>
      <c r="P13" s="45">
        <v>195633</v>
      </c>
      <c r="Q13" s="45">
        <v>2259861</v>
      </c>
      <c r="R13" s="45">
        <v>644117</v>
      </c>
      <c r="S13" s="45">
        <v>0</v>
      </c>
      <c r="T13" s="45">
        <v>1458169</v>
      </c>
      <c r="U13" s="45">
        <v>793770</v>
      </c>
      <c r="V13" s="45">
        <v>800312</v>
      </c>
      <c r="W13" s="45">
        <v>1104465</v>
      </c>
      <c r="X13" s="45">
        <v>1592817</v>
      </c>
      <c r="Y13" s="102">
        <v>1321205</v>
      </c>
      <c r="Z13" s="102">
        <v>1153125</v>
      </c>
      <c r="AA13" s="102">
        <v>1725593</v>
      </c>
      <c r="AB13" s="102">
        <v>1341123</v>
      </c>
      <c r="AC13" s="102">
        <v>1312641</v>
      </c>
      <c r="AD13" s="102">
        <v>1060188</v>
      </c>
      <c r="AE13" s="102">
        <v>2937757</v>
      </c>
    </row>
    <row r="14" spans="1:31" ht="14.1" customHeight="1" x14ac:dyDescent="0.2">
      <c r="A14" s="144"/>
      <c r="B14" s="42" t="s">
        <v>21</v>
      </c>
      <c r="C14" s="71">
        <f>旧佐野市!E14+旧田沼町!E14+旧葛生町!E14</f>
        <v>218481</v>
      </c>
      <c r="D14" s="71">
        <f>旧佐野市!F14+旧田沼町!F14+旧葛生町!F14</f>
        <v>584821</v>
      </c>
      <c r="E14" s="71">
        <f>旧佐野市!G14+旧田沼町!G14+旧葛生町!G14</f>
        <v>-226925</v>
      </c>
      <c r="F14" s="71">
        <f>旧佐野市!H14+旧田沼町!H14+旧葛生町!H14</f>
        <v>-677134</v>
      </c>
      <c r="G14" s="71">
        <f>旧佐野市!I14+旧田沼町!I14+旧葛生町!I14</f>
        <v>-72635</v>
      </c>
      <c r="H14" s="71">
        <f>旧佐野市!J14+旧田沼町!J14+旧葛生町!J14</f>
        <v>332084</v>
      </c>
      <c r="I14" s="71">
        <f>旧佐野市!K14+旧田沼町!K14+旧葛生町!K14</f>
        <v>160990</v>
      </c>
      <c r="J14" s="71">
        <f>旧佐野市!L14+旧田沼町!L14+旧葛生町!L14</f>
        <v>145007</v>
      </c>
      <c r="K14" s="71">
        <f>旧佐野市!M14+旧田沼町!M14+旧葛生町!M14</f>
        <v>372024</v>
      </c>
      <c r="L14" s="71">
        <f>旧佐野市!N14+旧田沼町!N14+旧葛生町!N14</f>
        <v>1265403</v>
      </c>
      <c r="M14" s="71">
        <f>旧佐野市!O14+旧田沼町!O14+旧葛生町!O14</f>
        <v>511055</v>
      </c>
      <c r="N14" s="71">
        <f>旧佐野市!P14+旧田沼町!P14+旧葛生町!P14</f>
        <v>-583292</v>
      </c>
      <c r="O14" s="71">
        <f>旧佐野市!Q14+旧田沼町!Q14+旧葛生町!Q14</f>
        <v>467290</v>
      </c>
      <c r="P14" s="44">
        <f>+P10+P11+P12-P13</f>
        <v>2988454</v>
      </c>
      <c r="Q14" s="44">
        <v>-2198996</v>
      </c>
      <c r="R14" s="44">
        <v>-485534</v>
      </c>
      <c r="S14" s="44">
        <v>1885831</v>
      </c>
      <c r="T14" s="44">
        <v>-836854</v>
      </c>
      <c r="U14" s="44">
        <v>354163</v>
      </c>
      <c r="V14" s="44">
        <v>864618</v>
      </c>
      <c r="W14" s="44">
        <v>273528</v>
      </c>
      <c r="X14" s="44">
        <v>-490945</v>
      </c>
      <c r="Y14" s="44">
        <v>535434</v>
      </c>
      <c r="Z14" s="44">
        <v>55179</v>
      </c>
      <c r="AA14" s="44">
        <v>142622</v>
      </c>
      <c r="AB14" s="44">
        <v>-3793</v>
      </c>
      <c r="AC14" s="44">
        <v>327762</v>
      </c>
      <c r="AD14" s="44">
        <v>-238494</v>
      </c>
      <c r="AE14" s="44">
        <v>-482904</v>
      </c>
    </row>
    <row r="15" spans="1:31" ht="14.1" customHeight="1" x14ac:dyDescent="0.2">
      <c r="A15" s="144"/>
      <c r="B15" s="3" t="s">
        <v>22</v>
      </c>
      <c r="C15" s="66">
        <f t="shared" ref="C15:N15" si="0">+C9/C19*100</f>
        <v>4.7964312784664163</v>
      </c>
      <c r="D15" s="66">
        <f t="shared" si="0"/>
        <v>5.9171221535871936</v>
      </c>
      <c r="E15" s="66">
        <f t="shared" si="0"/>
        <v>5.0076869632188643</v>
      </c>
      <c r="F15" s="66">
        <f t="shared" si="0"/>
        <v>3.1562169076286652</v>
      </c>
      <c r="G15" s="66">
        <f t="shared" si="0"/>
        <v>3.3209576090423472</v>
      </c>
      <c r="H15" s="66">
        <f t="shared" si="0"/>
        <v>5.2196324706309198</v>
      </c>
      <c r="I15" s="66">
        <f t="shared" si="0"/>
        <v>4.7183239796231451</v>
      </c>
      <c r="J15" s="66">
        <f t="shared" si="0"/>
        <v>5.8838304550148326</v>
      </c>
      <c r="K15" s="66">
        <f t="shared" si="0"/>
        <v>5.7731962824929282</v>
      </c>
      <c r="L15" s="66">
        <f t="shared" si="0"/>
        <v>6.0391804680468564</v>
      </c>
      <c r="M15" s="66">
        <f t="shared" si="0"/>
        <v>5.6184661285340241</v>
      </c>
      <c r="N15" s="66">
        <f t="shared" si="0"/>
        <v>6.5412210857319613</v>
      </c>
      <c r="O15" s="66">
        <f t="shared" ref="O15:T15" si="1">+O9/O19*100</f>
        <v>8.1614524640449666</v>
      </c>
      <c r="P15" s="46">
        <f t="shared" si="1"/>
        <v>7.8598886338638385</v>
      </c>
      <c r="Q15" s="46">
        <f t="shared" si="1"/>
        <v>7.5417324180783867</v>
      </c>
      <c r="R15" s="46">
        <f t="shared" si="1"/>
        <v>7.6511688512379026</v>
      </c>
      <c r="S15" s="46">
        <f t="shared" si="1"/>
        <v>6.4923233623920895</v>
      </c>
      <c r="T15" s="46">
        <f t="shared" si="1"/>
        <v>4.1927058468892744</v>
      </c>
      <c r="U15" s="46">
        <f t="shared" ref="U15:AA15" si="2">+U9/U19*100</f>
        <v>5.0273021543758691</v>
      </c>
      <c r="V15" s="46">
        <f t="shared" si="2"/>
        <v>5.868138040578418</v>
      </c>
      <c r="W15" s="46">
        <f t="shared" si="2"/>
        <v>6.788917325865329</v>
      </c>
      <c r="X15" s="46">
        <f t="shared" si="2"/>
        <v>5.6582076341985124</v>
      </c>
      <c r="Y15" s="46">
        <f t="shared" si="2"/>
        <v>7.991153120454114</v>
      </c>
      <c r="Z15" s="46">
        <f t="shared" si="2"/>
        <v>6.893021224488181</v>
      </c>
      <c r="AA15" s="46">
        <f t="shared" si="2"/>
        <v>9.0557594140762525</v>
      </c>
      <c r="AB15" s="46">
        <f t="shared" ref="AB15:AC15" si="3">+AB9/AB19*100</f>
        <v>8.8927459648127325</v>
      </c>
      <c r="AC15" s="46">
        <f t="shared" si="3"/>
        <v>10.208585891628005</v>
      </c>
      <c r="AD15" s="46">
        <f t="shared" ref="AD15" si="4">+AD9/AD19*100</f>
        <v>7.489292983673562</v>
      </c>
      <c r="AE15" s="46">
        <f t="shared" ref="AE15" si="5">+AE9/AE19*100</f>
        <v>10.173517703398103</v>
      </c>
    </row>
    <row r="16" spans="1:31" ht="14.1" customHeight="1" x14ac:dyDescent="0.2">
      <c r="A16" s="142" t="s">
        <v>23</v>
      </c>
      <c r="B16" s="142"/>
      <c r="C16" s="71">
        <f>旧佐野市!E16+旧田沼町!E16+旧葛生町!E16</f>
        <v>11981149</v>
      </c>
      <c r="D16" s="71">
        <f>旧佐野市!F16+旧田沼町!F16+旧葛生町!F16</f>
        <v>12910526</v>
      </c>
      <c r="E16" s="71">
        <f>旧佐野市!G16+旧田沼町!G16+旧葛生町!G16</f>
        <v>13490850</v>
      </c>
      <c r="F16" s="71">
        <f>旧佐野市!H16+旧田沼町!H16+旧葛生町!H16</f>
        <v>13471076</v>
      </c>
      <c r="G16" s="71">
        <f>旧佐野市!I16+旧田沼町!I16+旧葛生町!I16</f>
        <v>13794823</v>
      </c>
      <c r="H16" s="71">
        <f>旧佐野市!J16+旧田沼町!J16+旧葛生町!J16</f>
        <v>13939309</v>
      </c>
      <c r="I16" s="71">
        <f>旧佐野市!K16+旧田沼町!K16+旧葛生町!K16</f>
        <v>14124894</v>
      </c>
      <c r="J16" s="71">
        <f>旧佐野市!L16+旧田沼町!L16+旧葛生町!L16</f>
        <v>14292739</v>
      </c>
      <c r="K16" s="71">
        <f>旧佐野市!M16+旧田沼町!M16+旧葛生町!M16</f>
        <v>13785835</v>
      </c>
      <c r="L16" s="71">
        <f>旧佐野市!N16+旧田沼町!N16+旧葛生町!N16</f>
        <v>13718939</v>
      </c>
      <c r="M16" s="71">
        <f>旧佐野市!O16+旧田沼町!O16+旧葛生町!O16</f>
        <v>13897291</v>
      </c>
      <c r="N16" s="71">
        <f>旧佐野市!P16+旧田沼町!P16+旧葛生町!P16</f>
        <v>13824125</v>
      </c>
      <c r="O16" s="71">
        <f>旧佐野市!Q16+旧田沼町!Q16+旧葛生町!Q16</f>
        <v>13054143</v>
      </c>
      <c r="P16" s="47">
        <v>13818350</v>
      </c>
      <c r="Q16" s="47">
        <v>14062150</v>
      </c>
      <c r="R16" s="47">
        <v>14718231</v>
      </c>
      <c r="S16" s="47">
        <v>15086404</v>
      </c>
      <c r="T16" s="47">
        <v>15154343</v>
      </c>
      <c r="U16" s="47">
        <v>14661820</v>
      </c>
      <c r="V16" s="47">
        <v>13868113</v>
      </c>
      <c r="W16" s="47">
        <v>13898437</v>
      </c>
      <c r="X16" s="47">
        <v>13693559</v>
      </c>
      <c r="Y16" s="47">
        <v>13956793</v>
      </c>
      <c r="Z16" s="47">
        <v>13813957</v>
      </c>
      <c r="AA16" s="47">
        <v>14505326</v>
      </c>
      <c r="AB16" s="47">
        <v>14963533</v>
      </c>
      <c r="AC16" s="47">
        <v>15227546</v>
      </c>
      <c r="AD16" s="47">
        <v>15421460</v>
      </c>
      <c r="AE16" s="47">
        <v>15512778</v>
      </c>
    </row>
    <row r="17" spans="1:31" ht="14.1" customHeight="1" x14ac:dyDescent="0.2">
      <c r="A17" s="142" t="s">
        <v>24</v>
      </c>
      <c r="B17" s="142"/>
      <c r="C17" s="71">
        <f>旧佐野市!E17+旧田沼町!E17+旧葛生町!E17</f>
        <v>16699542</v>
      </c>
      <c r="D17" s="71">
        <f>旧佐野市!F17+旧田沼町!F17+旧葛生町!F17</f>
        <v>18434881</v>
      </c>
      <c r="E17" s="71">
        <f>旧佐野市!G17+旧田沼町!G17+旧葛生町!G17</f>
        <v>18788697</v>
      </c>
      <c r="F17" s="71">
        <f>旧佐野市!H17+旧田沼町!H17+旧葛生町!H17</f>
        <v>18413374</v>
      </c>
      <c r="G17" s="71">
        <f>旧佐野市!I17+旧田沼町!I17+旧葛生町!I17</f>
        <v>19242847</v>
      </c>
      <c r="H17" s="71">
        <f>旧佐野市!J17+旧田沼町!J17+旧葛生町!J17</f>
        <v>19823672</v>
      </c>
      <c r="I17" s="71">
        <f>旧佐野市!K17+旧田沼町!K17+旧葛生町!K17</f>
        <v>20568784</v>
      </c>
      <c r="J17" s="71">
        <f>旧佐野市!L17+旧田沼町!L17+旧葛生町!L17</f>
        <v>21143011</v>
      </c>
      <c r="K17" s="71">
        <f>旧佐野市!M17+旧田沼町!M17+旧葛生町!M17</f>
        <v>21479885</v>
      </c>
      <c r="L17" s="71">
        <f>旧佐野市!N17+旧田沼町!N17+旧葛生町!N17</f>
        <v>21639111</v>
      </c>
      <c r="M17" s="71">
        <f>旧佐野市!O17+旧田沼町!O17+旧葛生町!O17</f>
        <v>20948652</v>
      </c>
      <c r="N17" s="71">
        <f>旧佐野市!P17+旧田沼町!P17+旧葛生町!P17</f>
        <v>20037360</v>
      </c>
      <c r="O17" s="71">
        <f>旧佐野市!Q17+旧田沼町!Q17+旧葛生町!Q17</f>
        <v>18862141</v>
      </c>
      <c r="P17" s="47">
        <v>18871605</v>
      </c>
      <c r="Q17" s="47">
        <v>18490022</v>
      </c>
      <c r="R17" s="47">
        <v>18602626</v>
      </c>
      <c r="S17" s="47">
        <v>18888417</v>
      </c>
      <c r="T17" s="47">
        <v>19225396</v>
      </c>
      <c r="U17" s="47">
        <v>19387092</v>
      </c>
      <c r="V17" s="47">
        <v>19056775</v>
      </c>
      <c r="W17" s="47">
        <v>19185284</v>
      </c>
      <c r="X17" s="47">
        <v>19148444</v>
      </c>
      <c r="Y17" s="47">
        <v>19206972</v>
      </c>
      <c r="Z17" s="47">
        <v>19320989</v>
      </c>
      <c r="AA17" s="47">
        <v>20349926</v>
      </c>
      <c r="AB17" s="47">
        <v>20738247</v>
      </c>
      <c r="AC17" s="47">
        <v>20571983</v>
      </c>
      <c r="AD17" s="47">
        <v>20755875</v>
      </c>
      <c r="AE17" s="47">
        <v>21004791</v>
      </c>
    </row>
    <row r="18" spans="1:31" ht="14.1" customHeight="1" x14ac:dyDescent="0.2">
      <c r="A18" s="142" t="s">
        <v>25</v>
      </c>
      <c r="B18" s="142"/>
      <c r="C18" s="71">
        <f>旧佐野市!E18+旧田沼町!E18+旧葛生町!E18</f>
        <v>15438769</v>
      </c>
      <c r="D18" s="71">
        <f>旧佐野市!F18+旧田沼町!F18+旧葛生町!F18</f>
        <v>17070889</v>
      </c>
      <c r="E18" s="71">
        <f>旧佐野市!G18+旧田沼町!G18+旧葛生町!G18</f>
        <v>17837565</v>
      </c>
      <c r="F18" s="71">
        <f>旧佐野市!H18+旧田沼町!H18+旧葛生町!H18</f>
        <v>17800118</v>
      </c>
      <c r="G18" s="71">
        <f>旧佐野市!I18+旧田沼町!I18+旧葛生町!I18</f>
        <v>18227337</v>
      </c>
      <c r="H18" s="71">
        <f>旧佐野市!J18+旧田沼町!J18+旧葛生町!J18</f>
        <v>18414321</v>
      </c>
      <c r="I18" s="71">
        <f>旧佐野市!K18+旧田沼町!K18+旧葛生町!K18</f>
        <v>18654797</v>
      </c>
      <c r="J18" s="71">
        <f>旧佐野市!L18+旧田沼町!L18+旧葛生町!L18</f>
        <v>18877989</v>
      </c>
      <c r="K18" s="71">
        <f>旧佐野市!M18+旧田沼町!M18+旧葛生町!M18</f>
        <v>18200048</v>
      </c>
      <c r="L18" s="71">
        <f>旧佐野市!N18+旧田沼町!N18+旧葛生町!N18</f>
        <v>18111100</v>
      </c>
      <c r="M18" s="71">
        <f>旧佐野市!O18+旧田沼町!O18+旧葛生町!O18</f>
        <v>18346609</v>
      </c>
      <c r="N18" s="71">
        <f>旧佐野市!P18+旧田沼町!P18+旧葛生町!P18</f>
        <v>18252939</v>
      </c>
      <c r="O18" s="71">
        <f>旧佐野市!Q18+旧田沼町!Q18+旧葛生町!Q18</f>
        <v>17212432</v>
      </c>
      <c r="P18" s="47">
        <v>18223300</v>
      </c>
      <c r="Q18" s="47">
        <v>18397207</v>
      </c>
      <c r="R18" s="47">
        <v>19099734</v>
      </c>
      <c r="S18" s="47">
        <v>19553680</v>
      </c>
      <c r="T18" s="47">
        <v>19594276</v>
      </c>
      <c r="U18" s="47">
        <v>18949196</v>
      </c>
      <c r="V18" s="47">
        <v>17880013</v>
      </c>
      <c r="W18" s="47">
        <v>17869478</v>
      </c>
      <c r="X18" s="47">
        <v>17696650</v>
      </c>
      <c r="Y18" s="47">
        <v>18058894</v>
      </c>
      <c r="Z18" s="47">
        <v>17785755</v>
      </c>
      <c r="AA18" s="47">
        <v>18506855</v>
      </c>
      <c r="AB18" s="47">
        <v>19130807</v>
      </c>
      <c r="AC18" s="47">
        <v>19484674</v>
      </c>
      <c r="AD18" s="47">
        <v>19732971</v>
      </c>
      <c r="AE18" s="47">
        <v>19886592</v>
      </c>
    </row>
    <row r="19" spans="1:31" ht="14.1" customHeight="1" x14ac:dyDescent="0.2">
      <c r="A19" s="142" t="s">
        <v>26</v>
      </c>
      <c r="B19" s="142"/>
      <c r="C19" s="71">
        <f>旧佐野市!E19+旧田沼町!E19+旧葛生町!E19</f>
        <v>20432191</v>
      </c>
      <c r="D19" s="71">
        <f>旧佐野市!F19+旧田沼町!F19+旧葛生町!F19</f>
        <v>22561204</v>
      </c>
      <c r="E19" s="71">
        <f>旧佐野市!G19+旧田沼町!G19+旧葛生町!G19</f>
        <v>23080636</v>
      </c>
      <c r="F19" s="71">
        <f>旧佐野市!H19+旧田沼町!H19+旧葛生町!H19</f>
        <v>22711050</v>
      </c>
      <c r="G19" s="71">
        <f>旧佐野市!I19+旧田沼町!I19+旧葛生町!I19</f>
        <v>23667571</v>
      </c>
      <c r="H19" s="71">
        <f>旧佐野市!J19+旧田沼町!J19+旧葛生町!J19</f>
        <v>24298684</v>
      </c>
      <c r="I19" s="71">
        <f>旧佐野市!K19+旧田沼町!K19+旧葛生町!K19</f>
        <v>25095924</v>
      </c>
      <c r="J19" s="71">
        <f>旧佐野市!L19+旧田沼町!L19+旧葛生町!L19</f>
        <v>25714898</v>
      </c>
      <c r="K19" s="71">
        <f>旧佐野市!M19+旧田沼町!M19+旧葛生町!M19</f>
        <v>25887133</v>
      </c>
      <c r="L19" s="71">
        <f>旧佐野市!N19+旧田沼町!N19+旧葛生町!N19</f>
        <v>26035983</v>
      </c>
      <c r="M19" s="71">
        <f>旧佐野市!O19+旧田沼町!O19+旧葛生町!O19</f>
        <v>25383209</v>
      </c>
      <c r="N19" s="71">
        <f>旧佐野市!P19+旧田沼町!P19+旧葛生町!P19</f>
        <v>24453844</v>
      </c>
      <c r="O19" s="71">
        <f>旧佐野市!Q19+旧田沼町!Q19+旧葛生町!Q19</f>
        <v>23008184</v>
      </c>
      <c r="P19" s="47">
        <v>23300979</v>
      </c>
      <c r="Q19" s="47">
        <v>24087569</v>
      </c>
      <c r="R19" s="47">
        <v>24370381</v>
      </c>
      <c r="S19" s="47">
        <v>24538673</v>
      </c>
      <c r="T19" s="47">
        <v>25995122</v>
      </c>
      <c r="U19" s="47">
        <v>26580320</v>
      </c>
      <c r="V19" s="47">
        <v>27096670</v>
      </c>
      <c r="W19" s="47">
        <v>27013733</v>
      </c>
      <c r="X19" s="47">
        <v>27153263</v>
      </c>
      <c r="Y19" s="47">
        <v>27546888</v>
      </c>
      <c r="Z19" s="47">
        <v>27311754</v>
      </c>
      <c r="AA19" s="47">
        <v>27658343</v>
      </c>
      <c r="AB19" s="47">
        <v>27386895</v>
      </c>
      <c r="AC19" s="47">
        <v>26978095</v>
      </c>
      <c r="AD19" s="47">
        <v>27133843</v>
      </c>
      <c r="AE19" s="47">
        <v>27010097</v>
      </c>
    </row>
    <row r="20" spans="1:31" ht="14.1" customHeight="1" x14ac:dyDescent="0.2">
      <c r="A20" s="142" t="s">
        <v>27</v>
      </c>
      <c r="B20" s="142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48">
        <v>0.7</v>
      </c>
      <c r="Q20" s="48">
        <v>0.73</v>
      </c>
      <c r="R20" s="48">
        <v>0.76</v>
      </c>
      <c r="S20" s="48">
        <v>0.78</v>
      </c>
      <c r="T20" s="48">
        <v>0.79</v>
      </c>
      <c r="U20" s="48">
        <v>0.78</v>
      </c>
      <c r="V20" s="48">
        <v>0.76</v>
      </c>
      <c r="W20" s="48">
        <v>0.74</v>
      </c>
      <c r="X20" s="48">
        <v>0.72</v>
      </c>
      <c r="Y20" s="48">
        <v>0.72</v>
      </c>
      <c r="Z20" s="48">
        <v>0.72</v>
      </c>
      <c r="AA20" s="48">
        <v>0.72</v>
      </c>
      <c r="AB20" s="48">
        <v>0.71</v>
      </c>
      <c r="AC20" s="48">
        <v>0.72</v>
      </c>
      <c r="AD20" s="48">
        <v>0.73</v>
      </c>
      <c r="AE20" s="48">
        <v>0.74</v>
      </c>
    </row>
    <row r="21" spans="1:31" ht="14.1" customHeight="1" x14ac:dyDescent="0.2">
      <c r="A21" s="142" t="s">
        <v>28</v>
      </c>
      <c r="B21" s="142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49">
        <v>85</v>
      </c>
      <c r="Q21" s="49">
        <v>85.4</v>
      </c>
      <c r="R21" s="49">
        <v>85.4</v>
      </c>
      <c r="S21" s="49">
        <v>89.4</v>
      </c>
      <c r="T21" s="49">
        <v>88.1</v>
      </c>
      <c r="U21" s="49">
        <v>89.1</v>
      </c>
      <c r="V21" s="49">
        <v>85.5</v>
      </c>
      <c r="W21" s="49">
        <v>86.7</v>
      </c>
      <c r="X21" s="49">
        <v>87</v>
      </c>
      <c r="Y21" s="49">
        <v>86</v>
      </c>
      <c r="Z21" s="49">
        <v>86.5</v>
      </c>
      <c r="AA21" s="49">
        <v>85.4</v>
      </c>
      <c r="AB21" s="49">
        <v>87.6</v>
      </c>
      <c r="AC21" s="49">
        <v>86.3</v>
      </c>
      <c r="AD21" s="49">
        <v>87.1</v>
      </c>
      <c r="AE21" s="49">
        <v>87.4</v>
      </c>
    </row>
    <row r="22" spans="1:31" ht="14.1" customHeight="1" x14ac:dyDescent="0.2">
      <c r="A22" s="142" t="s">
        <v>29</v>
      </c>
      <c r="B22" s="142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49">
        <v>14.7</v>
      </c>
      <c r="Q22" s="49">
        <v>13.7</v>
      </c>
      <c r="R22" s="49">
        <v>14</v>
      </c>
      <c r="S22" s="49">
        <v>15</v>
      </c>
      <c r="T22" s="49">
        <v>15.3</v>
      </c>
      <c r="U22" s="49">
        <v>16</v>
      </c>
      <c r="V22" s="49">
        <v>15.1</v>
      </c>
      <c r="W22" s="49">
        <v>15.1</v>
      </c>
      <c r="X22" s="49">
        <v>15</v>
      </c>
      <c r="Y22" s="49">
        <v>15.1</v>
      </c>
      <c r="Z22" s="49">
        <v>13.7</v>
      </c>
      <c r="AA22" s="49">
        <v>14.2</v>
      </c>
      <c r="AB22" s="49">
        <v>12.8</v>
      </c>
      <c r="AC22" s="49">
        <v>12.8</v>
      </c>
      <c r="AD22" s="49">
        <v>11.6</v>
      </c>
      <c r="AE22" s="49">
        <v>10.3</v>
      </c>
    </row>
    <row r="23" spans="1:31" ht="14.1" customHeight="1" x14ac:dyDescent="0.2">
      <c r="A23" s="142" t="s">
        <v>30</v>
      </c>
      <c r="B23" s="142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49">
        <v>15.2</v>
      </c>
      <c r="Q23" s="49">
        <v>14.4</v>
      </c>
      <c r="R23" s="49">
        <v>13.8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ht="14.1" customHeight="1" x14ac:dyDescent="0.2">
      <c r="A24" s="4" t="s">
        <v>167</v>
      </c>
      <c r="B24" s="4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9"/>
      <c r="Q24" s="49">
        <v>10.6</v>
      </c>
      <c r="R24" s="49">
        <v>14</v>
      </c>
      <c r="S24" s="49">
        <v>10.4</v>
      </c>
      <c r="T24" s="49">
        <v>10.1</v>
      </c>
      <c r="U24" s="49">
        <v>9.6999999999999993</v>
      </c>
      <c r="V24" s="49">
        <v>8.1999999999999993</v>
      </c>
      <c r="W24" s="49">
        <v>7.7</v>
      </c>
      <c r="X24" s="49">
        <v>7</v>
      </c>
      <c r="Y24" s="49">
        <v>6.3</v>
      </c>
      <c r="Z24" s="49">
        <v>5.6</v>
      </c>
      <c r="AA24" s="49">
        <v>4.8</v>
      </c>
      <c r="AB24" s="49">
        <v>3.8</v>
      </c>
      <c r="AC24" s="49">
        <v>3</v>
      </c>
      <c r="AD24" s="49">
        <v>2.2999999999999998</v>
      </c>
      <c r="AE24" s="49">
        <v>2.1</v>
      </c>
    </row>
    <row r="25" spans="1:31" ht="14.1" customHeight="1" x14ac:dyDescent="0.2">
      <c r="A25" s="142" t="s">
        <v>168</v>
      </c>
      <c r="B25" s="142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9">
        <v>10.9</v>
      </c>
      <c r="Q25" s="49">
        <v>13.9</v>
      </c>
      <c r="R25" s="49">
        <v>10.3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ht="14.1" customHeight="1" x14ac:dyDescent="0.2">
      <c r="A26" s="145" t="s">
        <v>299</v>
      </c>
      <c r="B26" s="14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49"/>
      <c r="Q26" s="49"/>
      <c r="R26" s="49"/>
      <c r="S26" s="49">
        <v>82.8</v>
      </c>
      <c r="T26" s="49">
        <v>79.400000000000006</v>
      </c>
      <c r="U26" s="49">
        <v>67.8</v>
      </c>
      <c r="V26" s="49">
        <v>49.6</v>
      </c>
      <c r="W26" s="49">
        <v>39.200000000000003</v>
      </c>
      <c r="X26" s="49">
        <v>24.5</v>
      </c>
      <c r="Y26" s="49">
        <v>9.4</v>
      </c>
      <c r="Z26" s="49">
        <v>9.1999999999999993</v>
      </c>
      <c r="AA26" s="49">
        <v>10.199999999999999</v>
      </c>
      <c r="AB26" s="49"/>
      <c r="AC26" s="49"/>
      <c r="AD26" s="49"/>
      <c r="AE26" s="49"/>
    </row>
    <row r="27" spans="1:31" ht="14.1" customHeight="1" x14ac:dyDescent="0.2">
      <c r="A27" s="141" t="s">
        <v>300</v>
      </c>
      <c r="B27" s="141"/>
      <c r="C27" s="71">
        <f>旧佐野市!E25+旧田沼町!E25+旧葛生町!E25</f>
        <v>4871144</v>
      </c>
      <c r="D27" s="71">
        <f>旧佐野市!F25+旧田沼町!F25+旧葛生町!F25</f>
        <v>5938683</v>
      </c>
      <c r="E27" s="71">
        <f>旧佐野市!G25+旧田沼町!G25+旧葛生町!G25</f>
        <v>6544553</v>
      </c>
      <c r="F27" s="71">
        <f>旧佐野市!H25+旧田沼町!H25+旧葛生町!H25</f>
        <v>6523853</v>
      </c>
      <c r="G27" s="71">
        <f>旧佐野市!I25+旧田沼町!I25+旧葛生町!I25</f>
        <v>6247690</v>
      </c>
      <c r="H27" s="71">
        <f>旧佐野市!J25+旧田沼町!J25+旧葛生町!J25</f>
        <v>6178657</v>
      </c>
      <c r="I27" s="71">
        <f>旧佐野市!K25+旧田沼町!K25+旧葛生町!K25</f>
        <v>6395746</v>
      </c>
      <c r="J27" s="71">
        <f>旧佐野市!L25+旧田沼町!L25+旧葛生町!L25</f>
        <v>6371156</v>
      </c>
      <c r="K27" s="71">
        <f>旧佐野市!M25+旧田沼町!M25+旧葛生町!M25</f>
        <v>7343089</v>
      </c>
      <c r="L27" s="71">
        <f>旧佐野市!N25+旧田沼町!N25+旧葛生町!N25</f>
        <v>8057176</v>
      </c>
      <c r="M27" s="71">
        <f>旧佐野市!O25+旧田沼町!O25+旧葛生町!O25</f>
        <v>8862737</v>
      </c>
      <c r="N27" s="71">
        <f>旧佐野市!P25+旧田沼町!P25+旧葛生町!P25</f>
        <v>7708637</v>
      </c>
      <c r="O27" s="71">
        <f>旧佐野市!Q25+旧田沼町!Q25+旧葛生町!Q25</f>
        <v>6911860</v>
      </c>
      <c r="P27" s="44">
        <f t="shared" ref="P27:W27" si="6">SUM(P28:P30)</f>
        <v>6588736</v>
      </c>
      <c r="Q27" s="44">
        <f t="shared" si="6"/>
        <v>8520007</v>
      </c>
      <c r="R27" s="44">
        <f t="shared" si="6"/>
        <v>8041303</v>
      </c>
      <c r="S27" s="44">
        <f t="shared" si="6"/>
        <v>7546528</v>
      </c>
      <c r="T27" s="44">
        <f t="shared" si="6"/>
        <v>7262426</v>
      </c>
      <c r="U27" s="44">
        <f t="shared" si="6"/>
        <v>7266959</v>
      </c>
      <c r="V27" s="44">
        <f t="shared" si="6"/>
        <v>7857933</v>
      </c>
      <c r="W27" s="44">
        <f t="shared" si="6"/>
        <v>9291239</v>
      </c>
      <c r="X27" s="44">
        <f t="shared" ref="X27:AC27" si="7">SUM(X28:X30)</f>
        <v>9922162</v>
      </c>
      <c r="Y27" s="44">
        <f t="shared" si="7"/>
        <v>10683605</v>
      </c>
      <c r="Z27" s="44">
        <f t="shared" si="7"/>
        <v>9147919</v>
      </c>
      <c r="AA27" s="44">
        <f t="shared" si="7"/>
        <v>8881686</v>
      </c>
      <c r="AB27" s="44">
        <f t="shared" si="7"/>
        <v>9741014</v>
      </c>
      <c r="AC27" s="44">
        <f t="shared" si="7"/>
        <v>10073955</v>
      </c>
      <c r="AD27" s="44">
        <f t="shared" ref="AD27" si="8">SUM(AD28:AD30)</f>
        <v>11468839</v>
      </c>
      <c r="AE27" s="44">
        <f t="shared" ref="AE27" si="9">SUM(AE28:AE30)</f>
        <v>10632521</v>
      </c>
    </row>
    <row r="28" spans="1:31" ht="14.1" customHeight="1" x14ac:dyDescent="0.15">
      <c r="A28" s="50"/>
      <c r="B28" s="2" t="s">
        <v>9</v>
      </c>
      <c r="C28" s="71">
        <f>旧佐野市!E26+旧田沼町!E26+旧葛生町!E26</f>
        <v>1598660</v>
      </c>
      <c r="D28" s="71">
        <f>旧佐野市!F26+旧田沼町!F26+旧葛生町!F26</f>
        <v>1912524</v>
      </c>
      <c r="E28" s="71">
        <f>旧佐野市!G26+旧田沼町!G26+旧葛生町!G26</f>
        <v>2043485</v>
      </c>
      <c r="F28" s="71">
        <f>旧佐野市!H26+旧田沼町!H26+旧葛生町!H26</f>
        <v>1998347</v>
      </c>
      <c r="G28" s="71">
        <f>旧佐野市!I26+旧田沼町!I26+旧葛生町!I26</f>
        <v>1932532</v>
      </c>
      <c r="H28" s="71">
        <f>旧佐野市!J26+旧田沼町!J26+旧葛生町!J26</f>
        <v>1803999</v>
      </c>
      <c r="I28" s="71">
        <f>旧佐野市!K26+旧田沼町!K26+旧葛生町!K26</f>
        <v>2144684</v>
      </c>
      <c r="J28" s="71">
        <f>旧佐野市!L26+旧田沼町!L26+旧葛生町!L26</f>
        <v>2059077</v>
      </c>
      <c r="K28" s="71">
        <f>旧佐野市!M26+旧田沼町!M26+旧葛生町!M26</f>
        <v>2364210</v>
      </c>
      <c r="L28" s="71">
        <f>旧佐野市!N26+旧田沼町!N26+旧葛生町!N26</f>
        <v>3600030</v>
      </c>
      <c r="M28" s="71">
        <f>旧佐野市!O26+旧田沼町!O26+旧葛生町!O26</f>
        <v>4347588</v>
      </c>
      <c r="N28" s="71">
        <f>旧佐野市!P26+旧田沼町!P26+旧葛生町!P26</f>
        <v>3645363</v>
      </c>
      <c r="O28" s="71">
        <f>旧佐野市!Q26+旧田沼町!Q26+旧葛生町!Q26</f>
        <v>3941951</v>
      </c>
      <c r="P28" s="43">
        <v>5124954</v>
      </c>
      <c r="Q28" s="43">
        <v>2866875</v>
      </c>
      <c r="R28" s="43">
        <v>2228342</v>
      </c>
      <c r="S28" s="43">
        <v>4086477</v>
      </c>
      <c r="T28" s="43">
        <v>3752543</v>
      </c>
      <c r="U28" s="43">
        <v>3860234</v>
      </c>
      <c r="V28" s="43">
        <v>4471055</v>
      </c>
      <c r="W28" s="43">
        <v>4500302</v>
      </c>
      <c r="X28" s="43">
        <v>4245578</v>
      </c>
      <c r="Y28" s="43">
        <v>4009420</v>
      </c>
      <c r="Z28" s="43">
        <v>4381143</v>
      </c>
      <c r="AA28" s="43">
        <v>3901697</v>
      </c>
      <c r="AB28" s="43">
        <v>3967130</v>
      </c>
      <c r="AC28" s="43">
        <v>3976257</v>
      </c>
      <c r="AD28" s="43">
        <v>4459712</v>
      </c>
      <c r="AE28" s="43">
        <v>3261064</v>
      </c>
    </row>
    <row r="29" spans="1:31" ht="14.1" customHeight="1" x14ac:dyDescent="0.15">
      <c r="A29" s="50"/>
      <c r="B29" s="2" t="s">
        <v>10</v>
      </c>
      <c r="C29" s="71">
        <f>旧佐野市!E27+旧田沼町!E27+旧葛生町!E27</f>
        <v>1698470</v>
      </c>
      <c r="D29" s="71">
        <f>旧佐野市!F27+旧田沼町!F27+旧葛生町!F27</f>
        <v>1965196</v>
      </c>
      <c r="E29" s="71">
        <f>旧佐野市!G27+旧田沼町!G27+旧葛生町!G27</f>
        <v>1734636</v>
      </c>
      <c r="F29" s="71">
        <f>旧佐野市!H27+旧田沼町!H27+旧葛生町!H27</f>
        <v>1708125</v>
      </c>
      <c r="G29" s="71">
        <f>旧佐野市!I27+旧田沼町!I27+旧葛生町!I27</f>
        <v>1467871</v>
      </c>
      <c r="H29" s="71">
        <f>旧佐野市!J27+旧田沼町!J27+旧葛生町!J27</f>
        <v>1506268</v>
      </c>
      <c r="I29" s="71">
        <f>旧佐野市!K27+旧田沼町!K27+旧葛生町!K27</f>
        <v>2054256</v>
      </c>
      <c r="J29" s="71">
        <f>旧佐野市!L27+旧田沼町!L27+旧葛生町!L27</f>
        <v>1982692</v>
      </c>
      <c r="K29" s="71">
        <f>旧佐野市!M27+旧田沼町!M27+旧葛生町!M27</f>
        <v>1671127</v>
      </c>
      <c r="L29" s="71">
        <f>旧佐野市!N27+旧田沼町!N27+旧葛生町!N27</f>
        <v>1594499</v>
      </c>
      <c r="M29" s="71">
        <f>旧佐野市!O27+旧田沼町!O27+旧葛生町!O27</f>
        <v>1597441</v>
      </c>
      <c r="N29" s="71">
        <f>旧佐野市!P27+旧田沼町!P27+旧葛生町!P27</f>
        <v>1119571</v>
      </c>
      <c r="O29" s="71">
        <f>旧佐野市!Q27+旧田沼町!Q27+旧葛生町!Q27</f>
        <v>991978</v>
      </c>
      <c r="P29" s="43">
        <v>257023</v>
      </c>
      <c r="Q29" s="43">
        <v>2414530</v>
      </c>
      <c r="R29" s="43">
        <v>2598442</v>
      </c>
      <c r="S29" s="43">
        <v>294898</v>
      </c>
      <c r="T29" s="43">
        <v>296373</v>
      </c>
      <c r="U29" s="43">
        <v>297262</v>
      </c>
      <c r="V29" s="43">
        <v>298005</v>
      </c>
      <c r="W29" s="43">
        <v>628935</v>
      </c>
      <c r="X29" s="43">
        <v>1105285</v>
      </c>
      <c r="Y29" s="43">
        <v>1522906</v>
      </c>
      <c r="Z29" s="43">
        <v>1748713</v>
      </c>
      <c r="AA29" s="43">
        <v>1749719</v>
      </c>
      <c r="AB29" s="43">
        <v>1750723</v>
      </c>
      <c r="AC29" s="43">
        <v>1732724</v>
      </c>
      <c r="AD29" s="43">
        <v>2039190</v>
      </c>
      <c r="AE29" s="43">
        <v>1847538</v>
      </c>
    </row>
    <row r="30" spans="1:31" ht="14.1" customHeight="1" x14ac:dyDescent="0.15">
      <c r="A30" s="50"/>
      <c r="B30" s="2" t="s">
        <v>11</v>
      </c>
      <c r="C30" s="71">
        <f>旧佐野市!E28+旧田沼町!E28+旧葛生町!E28</f>
        <v>1574014</v>
      </c>
      <c r="D30" s="71">
        <f>旧佐野市!F28+旧田沼町!F28+旧葛生町!F28</f>
        <v>2060963</v>
      </c>
      <c r="E30" s="71">
        <f>旧佐野市!G28+旧田沼町!G28+旧葛生町!G28</f>
        <v>2766432</v>
      </c>
      <c r="F30" s="71">
        <f>旧佐野市!H28+旧田沼町!H28+旧葛生町!H28</f>
        <v>2817381</v>
      </c>
      <c r="G30" s="71">
        <f>旧佐野市!I28+旧田沼町!I28+旧葛生町!I28</f>
        <v>2847287</v>
      </c>
      <c r="H30" s="71">
        <f>旧佐野市!J28+旧田沼町!J28+旧葛生町!J28</f>
        <v>2868390</v>
      </c>
      <c r="I30" s="71">
        <f>旧佐野市!K28+旧田沼町!K28+旧葛生町!K28</f>
        <v>2196806</v>
      </c>
      <c r="J30" s="71">
        <f>旧佐野市!L28+旧田沼町!L28+旧葛生町!L28</f>
        <v>2329387</v>
      </c>
      <c r="K30" s="71">
        <f>旧佐野市!M28+旧田沼町!M28+旧葛生町!M28</f>
        <v>3307752</v>
      </c>
      <c r="L30" s="71">
        <f>旧佐野市!N28+旧田沼町!N28+旧葛生町!N28</f>
        <v>2862647</v>
      </c>
      <c r="M30" s="71">
        <f>旧佐野市!O28+旧田沼町!O28+旧葛生町!O28</f>
        <v>2917708</v>
      </c>
      <c r="N30" s="71">
        <f>旧佐野市!P28+旧田沼町!P28+旧葛生町!P28</f>
        <v>2943703</v>
      </c>
      <c r="O30" s="71">
        <f>旧佐野市!Q28+旧田沼町!Q28+旧葛生町!Q28</f>
        <v>1977931</v>
      </c>
      <c r="P30" s="43">
        <v>1206759</v>
      </c>
      <c r="Q30" s="43">
        <v>3238602</v>
      </c>
      <c r="R30" s="43">
        <v>3214519</v>
      </c>
      <c r="S30" s="43">
        <v>3165153</v>
      </c>
      <c r="T30" s="43">
        <v>3213510</v>
      </c>
      <c r="U30" s="43">
        <v>3109463</v>
      </c>
      <c r="V30" s="43">
        <v>3088873</v>
      </c>
      <c r="W30" s="43">
        <v>4162002</v>
      </c>
      <c r="X30" s="43">
        <v>4571299</v>
      </c>
      <c r="Y30" s="43">
        <v>5151279</v>
      </c>
      <c r="Z30" s="43">
        <v>3018063</v>
      </c>
      <c r="AA30" s="43">
        <v>3230270</v>
      </c>
      <c r="AB30" s="43">
        <v>4023161</v>
      </c>
      <c r="AC30" s="43">
        <v>4364974</v>
      </c>
      <c r="AD30" s="43">
        <v>4969937</v>
      </c>
      <c r="AE30" s="43">
        <v>5523919</v>
      </c>
    </row>
    <row r="31" spans="1:31" ht="14.1" customHeight="1" x14ac:dyDescent="0.2">
      <c r="A31" s="141" t="s">
        <v>301</v>
      </c>
      <c r="B31" s="141"/>
      <c r="C31" s="71">
        <f>旧佐野市!E29+旧田沼町!E29+旧葛生町!E29</f>
        <v>30643646</v>
      </c>
      <c r="D31" s="71">
        <f>旧佐野市!F29+旧田沼町!F29+旧葛生町!F29</f>
        <v>31716863</v>
      </c>
      <c r="E31" s="71">
        <f>旧佐野市!G29+旧田沼町!G29+旧葛生町!G29</f>
        <v>31362577</v>
      </c>
      <c r="F31" s="71">
        <f>旧佐野市!H29+旧田沼町!H29+旧葛生町!H29</f>
        <v>32093220</v>
      </c>
      <c r="G31" s="71">
        <f>旧佐野市!I29+旧田沼町!I29+旧葛生町!I29</f>
        <v>33650551</v>
      </c>
      <c r="H31" s="71">
        <f>旧佐野市!J29+旧田沼町!J29+旧葛生町!J29</f>
        <v>34733408</v>
      </c>
      <c r="I31" s="71">
        <f>旧佐野市!K29+旧田沼町!K29+旧葛生町!K29</f>
        <v>36292614</v>
      </c>
      <c r="J31" s="71">
        <f>旧佐野市!L29+旧田沼町!L29+旧葛生町!L29</f>
        <v>36112413</v>
      </c>
      <c r="K31" s="71">
        <f>旧佐野市!M29+旧田沼町!M29+旧葛生町!M29</f>
        <v>36110556</v>
      </c>
      <c r="L31" s="71">
        <f>旧佐野市!N29+旧田沼町!N29+旧葛生町!N29</f>
        <v>35244338</v>
      </c>
      <c r="M31" s="71">
        <f>旧佐野市!O29+旧田沼町!O29+旧葛生町!O29</f>
        <v>34776865</v>
      </c>
      <c r="N31" s="71">
        <f>旧佐野市!P29+旧田沼町!P29+旧葛生町!P29</f>
        <v>34949624</v>
      </c>
      <c r="O31" s="71">
        <f>旧佐野市!Q29+旧田沼町!Q29+旧葛生町!Q29</f>
        <v>37775045</v>
      </c>
      <c r="P31" s="43">
        <v>40621794</v>
      </c>
      <c r="Q31" s="43">
        <v>44634286</v>
      </c>
      <c r="R31" s="43">
        <v>45219032</v>
      </c>
      <c r="S31" s="43">
        <v>44125045</v>
      </c>
      <c r="T31" s="43">
        <v>42776117</v>
      </c>
      <c r="U31" s="43">
        <v>41152936</v>
      </c>
      <c r="V31" s="43">
        <v>40492917</v>
      </c>
      <c r="W31" s="43">
        <v>38850149</v>
      </c>
      <c r="X31" s="43">
        <v>40047604</v>
      </c>
      <c r="Y31" s="43">
        <v>38966067</v>
      </c>
      <c r="Z31" s="43">
        <v>39501921</v>
      </c>
      <c r="AA31" s="43">
        <v>40950962</v>
      </c>
      <c r="AB31" s="43">
        <v>39286185</v>
      </c>
      <c r="AC31" s="43">
        <v>38299686</v>
      </c>
      <c r="AD31" s="43">
        <v>37222324</v>
      </c>
      <c r="AE31" s="43">
        <v>38454714</v>
      </c>
    </row>
    <row r="32" spans="1:31" ht="14.1" customHeight="1" x14ac:dyDescent="0.2">
      <c r="A32" s="41"/>
      <c r="B32" s="39" t="s">
        <v>339</v>
      </c>
      <c r="C32" s="71">
        <f>旧佐野市!E30+旧田沼町!E30+旧葛生町!E30</f>
        <v>0</v>
      </c>
      <c r="D32" s="71">
        <f>旧佐野市!F30+旧田沼町!F30+旧葛生町!F30</f>
        <v>0</v>
      </c>
      <c r="E32" s="71">
        <f>旧佐野市!G30+旧田沼町!G30+旧葛生町!G30</f>
        <v>0</v>
      </c>
      <c r="F32" s="71">
        <f>旧佐野市!H30+旧田沼町!H30+旧葛生町!H30</f>
        <v>0</v>
      </c>
      <c r="G32" s="71">
        <f>旧佐野市!I30+旧田沼町!I30+旧葛生町!I30</f>
        <v>0</v>
      </c>
      <c r="H32" s="71">
        <f>旧佐野市!J30+旧田沼町!J30+旧葛生町!J30</f>
        <v>0</v>
      </c>
      <c r="I32" s="71">
        <f>旧佐野市!K30+旧田沼町!K30+旧葛生町!K30</f>
        <v>0</v>
      </c>
      <c r="J32" s="71">
        <f>旧佐野市!L30+旧田沼町!L30+旧葛生町!L30</f>
        <v>0</v>
      </c>
      <c r="K32" s="71">
        <f>旧佐野市!M30+旧田沼町!M30+旧葛生町!M30</f>
        <v>0</v>
      </c>
      <c r="L32" s="71">
        <f>旧佐野市!N30+旧田沼町!N30+旧葛生町!N30</f>
        <v>0</v>
      </c>
      <c r="M32" s="71">
        <f>旧佐野市!O30+旧田沼町!O30+旧葛生町!O30</f>
        <v>597700</v>
      </c>
      <c r="N32" s="71">
        <f>旧佐野市!P30+旧田沼町!P30+旧葛生町!P30</f>
        <v>1844400</v>
      </c>
      <c r="O32" s="71">
        <f>旧佐野市!Q30+旧田沼町!Q30+旧葛生町!Q30</f>
        <v>4393700</v>
      </c>
      <c r="P32" s="43">
        <v>6229972</v>
      </c>
      <c r="Q32" s="43">
        <v>7608472</v>
      </c>
      <c r="R32" s="43">
        <v>8735601</v>
      </c>
      <c r="S32" s="43">
        <v>9576628</v>
      </c>
      <c r="T32" s="43">
        <v>10257364</v>
      </c>
      <c r="U32" s="43">
        <v>11448217</v>
      </c>
      <c r="V32" s="43">
        <v>13701607</v>
      </c>
      <c r="W32" s="43">
        <v>14981058</v>
      </c>
      <c r="X32" s="43">
        <v>16601740</v>
      </c>
      <c r="Y32" s="43">
        <v>18226915</v>
      </c>
      <c r="Z32" s="43">
        <v>19356141</v>
      </c>
      <c r="AA32" s="43">
        <v>20288347</v>
      </c>
      <c r="AB32" s="43">
        <v>20761052</v>
      </c>
      <c r="AC32" s="43">
        <v>20958309</v>
      </c>
      <c r="AD32" s="43">
        <v>21043835</v>
      </c>
      <c r="AE32" s="43">
        <v>20789827</v>
      </c>
    </row>
    <row r="33" spans="1:31" ht="14.1" customHeight="1" x14ac:dyDescent="0.2">
      <c r="A33" s="143" t="s">
        <v>302</v>
      </c>
      <c r="B33" s="143"/>
      <c r="C33" s="71">
        <f>旧佐野市!E31+旧田沼町!E31+旧葛生町!E31</f>
        <v>3610936</v>
      </c>
      <c r="D33" s="71">
        <f>旧佐野市!F31+旧田沼町!F31+旧葛生町!F31</f>
        <v>3285462</v>
      </c>
      <c r="E33" s="71">
        <f>旧佐野市!G31+旧田沼町!G31+旧葛生町!G31</f>
        <v>2969668</v>
      </c>
      <c r="F33" s="71">
        <f>旧佐野市!H31+旧田沼町!H31+旧葛生町!H31</f>
        <v>2757565</v>
      </c>
      <c r="G33" s="71">
        <f>旧佐野市!I31+旧田沼町!I31+旧葛生町!I31</f>
        <v>2670751</v>
      </c>
      <c r="H33" s="71">
        <f>旧佐野市!J31+旧田沼町!J31+旧葛生町!J31</f>
        <v>3188257</v>
      </c>
      <c r="I33" s="71">
        <f>旧佐野市!K31+旧田沼町!K31+旧葛生町!K31</f>
        <v>3040771</v>
      </c>
      <c r="J33" s="71">
        <f>旧佐野市!L31+旧田沼町!L31+旧葛生町!L31</f>
        <v>2877841</v>
      </c>
      <c r="K33" s="71">
        <f>旧佐野市!M31+旧田沼町!M31+旧葛生町!M31</f>
        <v>2980545</v>
      </c>
      <c r="L33" s="71">
        <f>旧佐野市!N31+旧田沼町!N31+旧葛生町!N31</f>
        <v>3243467</v>
      </c>
      <c r="M33" s="71">
        <f>旧佐野市!O31+旧田沼町!O31+旧葛生町!O31</f>
        <v>2882295</v>
      </c>
      <c r="N33" s="71">
        <f>旧佐野市!P31+旧田沼町!P31+旧葛生町!P31</f>
        <v>5669769</v>
      </c>
      <c r="O33" s="71">
        <f>旧佐野市!Q31+旧田沼町!Q31+旧葛生町!Q31</f>
        <v>4570162</v>
      </c>
      <c r="P33" s="44">
        <f t="shared" ref="P33:W33" si="10">SUM(P34:P37)</f>
        <v>4636958</v>
      </c>
      <c r="Q33" s="44">
        <f t="shared" si="10"/>
        <v>5011716</v>
      </c>
      <c r="R33" s="44">
        <f t="shared" si="10"/>
        <v>6721242</v>
      </c>
      <c r="S33" s="44">
        <f t="shared" si="10"/>
        <v>5498214</v>
      </c>
      <c r="T33" s="44">
        <f t="shared" si="10"/>
        <v>5263548</v>
      </c>
      <c r="U33" s="44">
        <f t="shared" si="10"/>
        <v>3804502</v>
      </c>
      <c r="V33" s="44">
        <f t="shared" si="10"/>
        <v>7713818</v>
      </c>
      <c r="W33" s="44">
        <f t="shared" si="10"/>
        <v>7579038</v>
      </c>
      <c r="X33" s="44">
        <f t="shared" ref="X33:AC33" si="11">SUM(X34:X37)</f>
        <v>7059567</v>
      </c>
      <c r="Y33" s="44">
        <f t="shared" si="11"/>
        <v>5916104</v>
      </c>
      <c r="Z33" s="44">
        <f t="shared" si="11"/>
        <v>4748792</v>
      </c>
      <c r="AA33" s="44">
        <f t="shared" si="11"/>
        <v>8345184</v>
      </c>
      <c r="AB33" s="44">
        <f t="shared" si="11"/>
        <v>7595921</v>
      </c>
      <c r="AC33" s="44">
        <f t="shared" si="11"/>
        <v>11934057</v>
      </c>
      <c r="AD33" s="44">
        <f t="shared" ref="AD33:AE33" si="12">SUM(AD34:AD37)</f>
        <v>11134001</v>
      </c>
      <c r="AE33" s="44">
        <f t="shared" si="12"/>
        <v>10061629</v>
      </c>
    </row>
    <row r="34" spans="1:31" ht="14.1" customHeight="1" x14ac:dyDescent="0.2">
      <c r="A34" s="39"/>
      <c r="B34" s="39" t="s">
        <v>5</v>
      </c>
      <c r="C34" s="71">
        <f>旧佐野市!E32+旧田沼町!E32+旧葛生町!E32</f>
        <v>3075746</v>
      </c>
      <c r="D34" s="71">
        <f>旧佐野市!F32+旧田沼町!F32+旧葛生町!F32</f>
        <v>2719917</v>
      </c>
      <c r="E34" s="71">
        <f>旧佐野市!G32+旧田沼町!G32+旧葛生町!G32</f>
        <v>2281259</v>
      </c>
      <c r="F34" s="71">
        <f>旧佐野市!H32+旧田沼町!H32+旧葛生町!H32</f>
        <v>1890244</v>
      </c>
      <c r="G34" s="71">
        <f>旧佐野市!I32+旧田沼町!I32+旧葛生町!I32</f>
        <v>1503495</v>
      </c>
      <c r="H34" s="71">
        <f>旧佐野市!J32+旧田沼町!J32+旧葛生町!J32</f>
        <v>1857089</v>
      </c>
      <c r="I34" s="71">
        <f>旧佐野市!K32+旧田沼町!K32+旧葛生町!K32</f>
        <v>1528328</v>
      </c>
      <c r="J34" s="71">
        <f>旧佐野市!L32+旧田沼町!L32+旧葛生町!L32</f>
        <v>1322147</v>
      </c>
      <c r="K34" s="71">
        <f>旧佐野市!M32+旧田沼町!M32+旧葛生町!M32</f>
        <v>1120314</v>
      </c>
      <c r="L34" s="71">
        <f>旧佐野市!N32+旧田沼町!N32+旧葛生町!N32</f>
        <v>1042469</v>
      </c>
      <c r="M34" s="71">
        <f>旧佐野市!O32+旧田沼町!O32+旧葛生町!O32</f>
        <v>521058</v>
      </c>
      <c r="N34" s="71">
        <f>旧佐野市!P32+旧田沼町!P32+旧葛生町!P32</f>
        <v>2754260</v>
      </c>
      <c r="O34" s="71">
        <f>旧佐野市!Q32+旧田沼町!Q32+旧葛生町!Q32</f>
        <v>1419339</v>
      </c>
      <c r="P34" s="43">
        <v>1387863</v>
      </c>
      <c r="Q34" s="43">
        <v>1375305</v>
      </c>
      <c r="R34" s="43">
        <v>1375305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524270</v>
      </c>
      <c r="AC34" s="43">
        <v>0</v>
      </c>
      <c r="AD34" s="43">
        <v>0</v>
      </c>
      <c r="AE34" s="43">
        <v>0</v>
      </c>
    </row>
    <row r="35" spans="1:31" ht="14.1" customHeight="1" x14ac:dyDescent="0.2">
      <c r="A35" s="41"/>
      <c r="B35" s="39" t="s">
        <v>6</v>
      </c>
      <c r="C35" s="71">
        <f>旧佐野市!E33+旧田沼町!E33+旧葛生町!E33</f>
        <v>0</v>
      </c>
      <c r="D35" s="71">
        <f>旧佐野市!F33+旧田沼町!F33+旧葛生町!F33</f>
        <v>0</v>
      </c>
      <c r="E35" s="71">
        <f>旧佐野市!G33+旧田沼町!G33+旧葛生町!G33</f>
        <v>0</v>
      </c>
      <c r="F35" s="71">
        <f>旧佐野市!H33+旧田沼町!H33+旧葛生町!H33</f>
        <v>0</v>
      </c>
      <c r="G35" s="71">
        <f>旧佐野市!I33+旧田沼町!I33+旧葛生町!I33</f>
        <v>0</v>
      </c>
      <c r="H35" s="71">
        <f>旧佐野市!J33+旧田沼町!J33+旧葛生町!J33</f>
        <v>0</v>
      </c>
      <c r="I35" s="71">
        <f>旧佐野市!K33+旧田沼町!K33+旧葛生町!K33</f>
        <v>0</v>
      </c>
      <c r="J35" s="71">
        <f>旧佐野市!L33+旧田沼町!L33+旧葛生町!L33</f>
        <v>0</v>
      </c>
      <c r="K35" s="71">
        <f>旧佐野市!M33+旧田沼町!M33+旧葛生町!M33</f>
        <v>0</v>
      </c>
      <c r="L35" s="71">
        <f>旧佐野市!N33+旧田沼町!N33+旧葛生町!N33</f>
        <v>0</v>
      </c>
      <c r="M35" s="71">
        <f>旧佐野市!O33+旧田沼町!O33+旧葛生町!O33</f>
        <v>0</v>
      </c>
      <c r="N35" s="71">
        <f>旧佐野市!P33+旧田沼町!P33+旧葛生町!P33</f>
        <v>0</v>
      </c>
      <c r="O35" s="71">
        <f>旧佐野市!Q33+旧田沼町!Q33+旧葛生町!Q33</f>
        <v>0</v>
      </c>
      <c r="P35" s="43">
        <v>1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</row>
    <row r="36" spans="1:31" ht="14.1" customHeight="1" x14ac:dyDescent="0.2">
      <c r="A36" s="41"/>
      <c r="B36" s="39" t="s">
        <v>7</v>
      </c>
      <c r="C36" s="71">
        <f>旧佐野市!E34+旧田沼町!E34+旧葛生町!E34</f>
        <v>535190</v>
      </c>
      <c r="D36" s="71">
        <f>旧佐野市!F34+旧田沼町!F34+旧葛生町!F34</f>
        <v>565545</v>
      </c>
      <c r="E36" s="71">
        <f>旧佐野市!G34+旧田沼町!G34+旧葛生町!G34</f>
        <v>688409</v>
      </c>
      <c r="F36" s="71">
        <f>旧佐野市!H34+旧田沼町!H34+旧葛生町!H34</f>
        <v>867321</v>
      </c>
      <c r="G36" s="71">
        <f>旧佐野市!I34+旧田沼町!I34+旧葛生町!I34</f>
        <v>1167256</v>
      </c>
      <c r="H36" s="71">
        <f>旧佐野市!J34+旧田沼町!J34+旧葛生町!J34</f>
        <v>1331168</v>
      </c>
      <c r="I36" s="71">
        <f>旧佐野市!K34+旧田沼町!K34+旧葛生町!K34</f>
        <v>1512443</v>
      </c>
      <c r="J36" s="71">
        <f>旧佐野市!L34+旧田沼町!L34+旧葛生町!L34</f>
        <v>1555694</v>
      </c>
      <c r="K36" s="71">
        <f>旧佐野市!M34+旧田沼町!M34+旧葛生町!M34</f>
        <v>1860231</v>
      </c>
      <c r="L36" s="71">
        <f>旧佐野市!N34+旧田沼町!N34+旧葛生町!N34</f>
        <v>2200998</v>
      </c>
      <c r="M36" s="71">
        <f>旧佐野市!O34+旧田沼町!O34+旧葛生町!O34</f>
        <v>2361237</v>
      </c>
      <c r="N36" s="71">
        <f>旧佐野市!P34+旧田沼町!P34+旧葛生町!P34</f>
        <v>2915509</v>
      </c>
      <c r="O36" s="71">
        <f>旧佐野市!Q34+旧田沼町!Q34+旧葛生町!Q34</f>
        <v>3150823</v>
      </c>
      <c r="P36" s="43">
        <v>3249093</v>
      </c>
      <c r="Q36" s="43">
        <v>3636411</v>
      </c>
      <c r="R36" s="43">
        <v>5345937</v>
      </c>
      <c r="S36" s="43">
        <v>5498214</v>
      </c>
      <c r="T36" s="43">
        <v>5263548</v>
      </c>
      <c r="U36" s="43">
        <v>3804502</v>
      </c>
      <c r="V36" s="43">
        <v>7713818</v>
      </c>
      <c r="W36" s="43">
        <v>7579038</v>
      </c>
      <c r="X36" s="43">
        <v>7059567</v>
      </c>
      <c r="Y36" s="43">
        <v>5916104</v>
      </c>
      <c r="Z36" s="43">
        <v>4748792</v>
      </c>
      <c r="AA36" s="43">
        <v>8345184</v>
      </c>
      <c r="AB36" s="43">
        <v>7071651</v>
      </c>
      <c r="AC36" s="43">
        <v>11934057</v>
      </c>
      <c r="AD36" s="43">
        <v>11134001</v>
      </c>
      <c r="AE36" s="43">
        <v>10061629</v>
      </c>
    </row>
    <row r="37" spans="1:31" ht="14.1" customHeight="1" x14ac:dyDescent="0.2">
      <c r="A37" s="41"/>
      <c r="B37" s="39" t="s">
        <v>8</v>
      </c>
      <c r="C37" s="71">
        <f>旧佐野市!E35+旧田沼町!E35+旧葛生町!E35</f>
        <v>0</v>
      </c>
      <c r="D37" s="71">
        <f>旧佐野市!F35+旧田沼町!F35+旧葛生町!F35</f>
        <v>0</v>
      </c>
      <c r="E37" s="71">
        <f>旧佐野市!G35+旧田沼町!G35+旧葛生町!G35</f>
        <v>0</v>
      </c>
      <c r="F37" s="71">
        <f>旧佐野市!H35+旧田沼町!H35+旧葛生町!H35</f>
        <v>0</v>
      </c>
      <c r="G37" s="71">
        <f>旧佐野市!I35+旧田沼町!I35+旧葛生町!I35</f>
        <v>0</v>
      </c>
      <c r="H37" s="71">
        <f>旧佐野市!J35+旧田沼町!J35+旧葛生町!J35</f>
        <v>0</v>
      </c>
      <c r="I37" s="71">
        <f>旧佐野市!K35+旧田沼町!K35+旧葛生町!K35</f>
        <v>0</v>
      </c>
      <c r="J37" s="71">
        <f>旧佐野市!L35+旧田沼町!L35+旧葛生町!L35</f>
        <v>0</v>
      </c>
      <c r="K37" s="71">
        <f>旧佐野市!M35+旧田沼町!M35+旧葛生町!M35</f>
        <v>0</v>
      </c>
      <c r="L37" s="71">
        <f>旧佐野市!N35+旧田沼町!N35+旧葛生町!N35</f>
        <v>0</v>
      </c>
      <c r="M37" s="71">
        <f>旧佐野市!O35+旧田沼町!O35+旧葛生町!O35</f>
        <v>0</v>
      </c>
      <c r="N37" s="71">
        <f>旧佐野市!P35+旧田沼町!P35+旧葛生町!P35</f>
        <v>0</v>
      </c>
      <c r="O37" s="71">
        <f>旧佐野市!Q35+旧田沼町!Q35+旧葛生町!Q35</f>
        <v>0</v>
      </c>
      <c r="P37" s="43">
        <v>1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</row>
    <row r="38" spans="1:31" ht="14.1" customHeight="1" x14ac:dyDescent="0.2">
      <c r="A38" s="141" t="s">
        <v>303</v>
      </c>
      <c r="B38" s="141"/>
      <c r="C38" s="71">
        <f>旧佐野市!E36+旧田沼町!E36+旧葛生町!E36</f>
        <v>162983</v>
      </c>
      <c r="D38" s="71">
        <f>旧佐野市!F36+旧田沼町!F36+旧葛生町!F36</f>
        <v>138847</v>
      </c>
      <c r="E38" s="71">
        <f>旧佐野市!G36+旧田沼町!G36+旧葛生町!G36</f>
        <v>97967</v>
      </c>
      <c r="F38" s="71">
        <f>旧佐野市!H36+旧田沼町!H36+旧葛生町!H36</f>
        <v>46960</v>
      </c>
      <c r="G38" s="71">
        <f>旧佐野市!I36+旧田沼町!I36+旧葛生町!I36</f>
        <v>39412</v>
      </c>
      <c r="H38" s="71">
        <f>旧佐野市!J36+旧田沼町!J36+旧葛生町!J36</f>
        <v>39224</v>
      </c>
      <c r="I38" s="71">
        <f>旧佐野市!K36+旧田沼町!K36+旧葛生町!K36</f>
        <v>17757</v>
      </c>
      <c r="J38" s="71">
        <f>旧佐野市!L36+旧田沼町!L36+旧葛生町!L36</f>
        <v>0</v>
      </c>
      <c r="K38" s="71">
        <f>旧佐野市!M36+旧田沼町!M36+旧葛生町!M36</f>
        <v>0</v>
      </c>
      <c r="L38" s="71">
        <f>旧佐野市!N36+旧田沼町!N36+旧葛生町!N36</f>
        <v>0</v>
      </c>
      <c r="M38" s="71">
        <f>旧佐野市!O36+旧田沼町!O36+旧葛生町!O36</f>
        <v>0</v>
      </c>
      <c r="N38" s="71">
        <f>旧佐野市!P36+旧田沼町!P36+旧葛生町!P36</f>
        <v>0</v>
      </c>
      <c r="O38" s="71">
        <f>旧佐野市!Q36+旧田沼町!Q36+旧葛生町!Q36</f>
        <v>0</v>
      </c>
      <c r="P38" s="43">
        <v>1</v>
      </c>
      <c r="Q38" s="43">
        <v>1</v>
      </c>
      <c r="R38" s="43">
        <v>1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43">
        <v>1</v>
      </c>
      <c r="AE38" s="43">
        <v>1</v>
      </c>
    </row>
    <row r="39" spans="1:31" ht="14.1" customHeight="1" x14ac:dyDescent="0.2">
      <c r="A39" s="141" t="s">
        <v>304</v>
      </c>
      <c r="B39" s="141"/>
      <c r="C39" s="67">
        <f>旧佐野市!E37+旧田沼町!E37+旧葛生町!E37</f>
        <v>1121413</v>
      </c>
      <c r="D39" s="67">
        <f>旧佐野市!F37+旧田沼町!F37+旧葛生町!F37</f>
        <v>1636906</v>
      </c>
      <c r="E39" s="67">
        <f>旧佐野市!G37+旧田沼町!G37+旧葛生町!G37</f>
        <v>1667992</v>
      </c>
      <c r="F39" s="67">
        <f>旧佐野市!H37+旧田沼町!H37+旧葛生町!H37</f>
        <v>1683908</v>
      </c>
      <c r="G39" s="67">
        <f>旧佐野市!I37+旧田沼町!I37+旧葛生町!I37</f>
        <v>1693150</v>
      </c>
      <c r="H39" s="67">
        <f>旧佐野市!J37+旧田沼町!J37+旧葛生町!J37</f>
        <v>1696384</v>
      </c>
      <c r="I39" s="67">
        <f>旧佐野市!K37+旧田沼町!K37+旧葛生町!K37</f>
        <v>1699771</v>
      </c>
      <c r="J39" s="67">
        <f>旧佐野市!L37+旧田沼町!L37+旧葛生町!L37</f>
        <v>1702800</v>
      </c>
      <c r="K39" s="67">
        <f>旧佐野市!M37+旧田沼町!M37+旧葛生町!M37</f>
        <v>1704274</v>
      </c>
      <c r="L39" s="67">
        <f>旧佐野市!N37+旧田沼町!N37+旧葛生町!N37</f>
        <v>1705096</v>
      </c>
      <c r="M39" s="67">
        <f>旧佐野市!O37+旧田沼町!O37+旧葛生町!O37</f>
        <v>1705742</v>
      </c>
      <c r="N39" s="67">
        <f>旧佐野市!P37+旧田沼町!P37+旧葛生町!P37</f>
        <v>1705876</v>
      </c>
      <c r="O39" s="71">
        <f>旧佐野市!Q37+旧田沼町!Q37+旧葛生町!Q37</f>
        <v>1705937</v>
      </c>
      <c r="P39" s="43">
        <v>1705973</v>
      </c>
      <c r="Q39" s="43">
        <v>1706095</v>
      </c>
      <c r="R39" s="43">
        <v>1706721</v>
      </c>
      <c r="S39" s="43">
        <v>1708407</v>
      </c>
      <c r="T39" s="43">
        <v>1710259</v>
      </c>
      <c r="U39" s="43">
        <v>1711033</v>
      </c>
      <c r="V39" s="43">
        <v>1711358</v>
      </c>
      <c r="W39" s="43">
        <v>1711652</v>
      </c>
      <c r="X39" s="43">
        <v>1711889</v>
      </c>
      <c r="Y39" s="43">
        <v>1712054</v>
      </c>
      <c r="Z39" s="43">
        <v>1712083</v>
      </c>
      <c r="AA39" s="43">
        <v>1712540</v>
      </c>
      <c r="AB39" s="43">
        <v>1712861</v>
      </c>
      <c r="AC39" s="43">
        <v>1713165</v>
      </c>
      <c r="AD39" s="43">
        <v>1713490</v>
      </c>
      <c r="AE39" s="43">
        <v>1713758</v>
      </c>
    </row>
    <row r="40" spans="1:31" ht="14.1" customHeight="1" x14ac:dyDescent="0.2"/>
    <row r="41" spans="1:31" ht="14.1" customHeight="1" x14ac:dyDescent="0.2"/>
    <row r="42" spans="1:31" ht="14.1" customHeight="1" x14ac:dyDescent="0.2"/>
    <row r="43" spans="1:31" ht="14.1" customHeight="1" x14ac:dyDescent="0.2"/>
    <row r="44" spans="1:31" ht="14.1" customHeight="1" x14ac:dyDescent="0.2"/>
    <row r="45" spans="1:31" ht="14.1" customHeight="1" x14ac:dyDescent="0.2"/>
    <row r="46" spans="1:31" ht="14.1" customHeight="1" x14ac:dyDescent="0.2"/>
    <row r="47" spans="1:31" ht="14.1" customHeight="1" x14ac:dyDescent="0.2"/>
    <row r="48" spans="1:31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59055118110236227" bottom="0.43" header="0" footer="0.33"/>
  <pageSetup paperSize="9" orientation="landscape" r:id="rId1"/>
  <headerFooter alignWithMargins="0">
    <oddFooter>&amp;C-&amp;P--</oddFooter>
  </headerFooter>
  <colBreaks count="2" manualBreakCount="2">
    <brk id="11" max="38" man="1"/>
    <brk id="21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Q516"/>
  <sheetViews>
    <sheetView topLeftCell="A10"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6" customWidth="1"/>
    <col min="12" max="14" width="8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[1]財政指標!$Q$1</f>
        <v>佐野市</v>
      </c>
      <c r="P1" s="55" t="str">
        <f>[1]財政指標!$Q$1</f>
        <v>佐野市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196</v>
      </c>
      <c r="C3" s="5" t="s">
        <v>197</v>
      </c>
      <c r="D3" s="5" t="s">
        <v>170</v>
      </c>
      <c r="E3" s="5" t="s">
        <v>172</v>
      </c>
      <c r="F3" s="5" t="s">
        <v>174</v>
      </c>
      <c r="G3" s="5" t="s">
        <v>176</v>
      </c>
      <c r="H3" s="5" t="s">
        <v>178</v>
      </c>
      <c r="I3" s="5" t="s">
        <v>180</v>
      </c>
      <c r="J3" s="6" t="s">
        <v>182</v>
      </c>
      <c r="K3" s="6" t="s">
        <v>184</v>
      </c>
      <c r="L3" s="5" t="s">
        <v>186</v>
      </c>
      <c r="M3" s="5" t="s">
        <v>188</v>
      </c>
      <c r="N3" s="5" t="s">
        <v>190</v>
      </c>
      <c r="O3" s="5" t="s">
        <v>192</v>
      </c>
      <c r="P3" s="2" t="s">
        <v>194</v>
      </c>
      <c r="Q3" s="2" t="s">
        <v>161</v>
      </c>
    </row>
    <row r="4" spans="1:17" ht="18" customHeight="1" x14ac:dyDescent="0.15">
      <c r="A4" s="11" t="s">
        <v>31</v>
      </c>
      <c r="B4" s="13">
        <f t="shared" ref="B4:P4" si="0">SUM(B5:B8)</f>
        <v>4690039</v>
      </c>
      <c r="C4" s="13">
        <f t="shared" si="0"/>
        <v>5017746</v>
      </c>
      <c r="D4" s="13">
        <f t="shared" si="0"/>
        <v>5290668</v>
      </c>
      <c r="E4" s="13">
        <f t="shared" si="0"/>
        <v>5250011</v>
      </c>
      <c r="F4" s="13">
        <f t="shared" si="0"/>
        <v>5261844</v>
      </c>
      <c r="G4" s="13">
        <f t="shared" si="0"/>
        <v>4581765</v>
      </c>
      <c r="H4" s="13">
        <f t="shared" si="0"/>
        <v>4681628</v>
      </c>
      <c r="I4" s="13">
        <f t="shared" si="0"/>
        <v>4736255</v>
      </c>
      <c r="J4" s="13">
        <f t="shared" si="0"/>
        <v>4907367</v>
      </c>
      <c r="K4" s="13">
        <f t="shared" si="0"/>
        <v>4363488</v>
      </c>
      <c r="L4" s="13">
        <f t="shared" si="0"/>
        <v>4264171</v>
      </c>
      <c r="M4" s="13">
        <f t="shared" si="0"/>
        <v>4191941</v>
      </c>
      <c r="N4" s="13">
        <f t="shared" si="0"/>
        <v>4152194</v>
      </c>
      <c r="O4" s="13">
        <f t="shared" si="0"/>
        <v>3891960</v>
      </c>
      <c r="P4" s="13">
        <f t="shared" si="0"/>
        <v>4009888</v>
      </c>
      <c r="Q4" s="13">
        <f>SUM(Q5:Q8)</f>
        <v>5432615</v>
      </c>
    </row>
    <row r="5" spans="1:17" ht="18" customHeight="1" x14ac:dyDescent="0.15">
      <c r="A5" s="11" t="s">
        <v>32</v>
      </c>
      <c r="B5" s="13">
        <v>55572</v>
      </c>
      <c r="C5" s="13">
        <v>56006</v>
      </c>
      <c r="D5" s="13">
        <v>57509</v>
      </c>
      <c r="E5" s="13">
        <v>58524</v>
      </c>
      <c r="F5" s="13">
        <v>58902</v>
      </c>
      <c r="G5" s="13">
        <v>59783</v>
      </c>
      <c r="H5" s="13">
        <v>60143</v>
      </c>
      <c r="I5" s="13">
        <v>74946</v>
      </c>
      <c r="J5" s="13">
        <v>75811</v>
      </c>
      <c r="K5" s="13">
        <v>76227</v>
      </c>
      <c r="L5" s="13">
        <v>75866</v>
      </c>
      <c r="M5" s="13">
        <v>75165</v>
      </c>
      <c r="N5" s="13">
        <v>74318</v>
      </c>
      <c r="O5" s="13">
        <v>73724</v>
      </c>
      <c r="P5" s="13">
        <v>72596</v>
      </c>
      <c r="Q5" s="13">
        <v>131915</v>
      </c>
    </row>
    <row r="6" spans="1:17" ht="18" customHeight="1" x14ac:dyDescent="0.15">
      <c r="A6" s="11" t="s">
        <v>33</v>
      </c>
      <c r="B6" s="14">
        <v>2930655</v>
      </c>
      <c r="C6" s="14">
        <v>3234473</v>
      </c>
      <c r="D6" s="14">
        <v>3443104</v>
      </c>
      <c r="E6" s="14">
        <v>3652730</v>
      </c>
      <c r="F6" s="14">
        <v>3807937</v>
      </c>
      <c r="G6" s="14">
        <v>3139704</v>
      </c>
      <c r="H6" s="14">
        <v>3184950</v>
      </c>
      <c r="I6" s="14">
        <v>3088811</v>
      </c>
      <c r="J6" s="14">
        <v>3433282</v>
      </c>
      <c r="K6" s="14">
        <v>3072060</v>
      </c>
      <c r="L6" s="14">
        <v>3006849</v>
      </c>
      <c r="M6" s="14">
        <v>2854454</v>
      </c>
      <c r="N6" s="14">
        <v>2817130</v>
      </c>
      <c r="O6" s="14">
        <v>2770033</v>
      </c>
      <c r="P6" s="14">
        <v>2581454</v>
      </c>
      <c r="Q6" s="14">
        <v>3650317</v>
      </c>
    </row>
    <row r="7" spans="1:17" ht="18" customHeight="1" x14ac:dyDescent="0.15">
      <c r="A7" s="11" t="s">
        <v>34</v>
      </c>
      <c r="B7" s="14">
        <v>208301</v>
      </c>
      <c r="C7" s="14">
        <v>221263</v>
      </c>
      <c r="D7" s="14">
        <v>238329</v>
      </c>
      <c r="E7" s="14">
        <v>249542</v>
      </c>
      <c r="F7" s="14">
        <v>255921</v>
      </c>
      <c r="G7" s="14">
        <v>278782</v>
      </c>
      <c r="H7" s="14">
        <v>296565</v>
      </c>
      <c r="I7" s="14">
        <v>306286</v>
      </c>
      <c r="J7" s="14">
        <v>300437</v>
      </c>
      <c r="K7" s="14">
        <v>313971</v>
      </c>
      <c r="L7" s="14">
        <v>323569</v>
      </c>
      <c r="M7" s="14">
        <v>334034</v>
      </c>
      <c r="N7" s="14">
        <v>341413</v>
      </c>
      <c r="O7" s="14">
        <v>331172</v>
      </c>
      <c r="P7" s="14">
        <v>338684</v>
      </c>
      <c r="Q7" s="14">
        <v>465738</v>
      </c>
    </row>
    <row r="8" spans="1:17" ht="18" customHeight="1" x14ac:dyDescent="0.15">
      <c r="A8" s="11" t="s">
        <v>35</v>
      </c>
      <c r="B8" s="14">
        <v>1495511</v>
      </c>
      <c r="C8" s="14">
        <v>1506004</v>
      </c>
      <c r="D8" s="14">
        <v>1551726</v>
      </c>
      <c r="E8" s="14">
        <v>1289215</v>
      </c>
      <c r="F8" s="14">
        <v>1139084</v>
      </c>
      <c r="G8" s="14">
        <v>1103496</v>
      </c>
      <c r="H8" s="14">
        <v>1139970</v>
      </c>
      <c r="I8" s="14">
        <v>1266212</v>
      </c>
      <c r="J8" s="14">
        <v>1097837</v>
      </c>
      <c r="K8" s="14">
        <v>901230</v>
      </c>
      <c r="L8" s="14">
        <v>857887</v>
      </c>
      <c r="M8" s="14">
        <v>928288</v>
      </c>
      <c r="N8" s="14">
        <v>919333</v>
      </c>
      <c r="O8" s="14">
        <v>717031</v>
      </c>
      <c r="P8" s="14">
        <v>1017154</v>
      </c>
      <c r="Q8" s="14">
        <v>1184645</v>
      </c>
    </row>
    <row r="9" spans="1:17" ht="18" customHeight="1" x14ac:dyDescent="0.15">
      <c r="A9" s="11" t="s">
        <v>36</v>
      </c>
      <c r="B9" s="13">
        <v>3549760</v>
      </c>
      <c r="C9" s="13">
        <v>3879066</v>
      </c>
      <c r="D9" s="13">
        <v>4163223</v>
      </c>
      <c r="E9" s="13">
        <v>4632395</v>
      </c>
      <c r="F9" s="13">
        <v>4872930</v>
      </c>
      <c r="G9" s="13">
        <v>5052905</v>
      </c>
      <c r="H9" s="13">
        <v>5223872</v>
      </c>
      <c r="I9" s="13">
        <v>5461529</v>
      </c>
      <c r="J9" s="13">
        <v>5511069</v>
      </c>
      <c r="K9" s="13">
        <v>5790008</v>
      </c>
      <c r="L9" s="13">
        <v>5920307</v>
      </c>
      <c r="M9" s="13">
        <v>5734730</v>
      </c>
      <c r="N9" s="13">
        <v>5906254</v>
      </c>
      <c r="O9" s="13">
        <v>6073165</v>
      </c>
      <c r="P9" s="13">
        <v>5827651</v>
      </c>
      <c r="Q9" s="13">
        <v>8174183</v>
      </c>
    </row>
    <row r="10" spans="1:17" ht="18" customHeight="1" x14ac:dyDescent="0.15">
      <c r="A10" s="11" t="s">
        <v>37</v>
      </c>
      <c r="B10" s="13">
        <v>3544867</v>
      </c>
      <c r="C10" s="13">
        <v>3873337</v>
      </c>
      <c r="D10" s="13">
        <v>4156958</v>
      </c>
      <c r="E10" s="13">
        <v>4624830</v>
      </c>
      <c r="F10" s="13">
        <v>4864406</v>
      </c>
      <c r="G10" s="13">
        <v>5044435</v>
      </c>
      <c r="H10" s="13">
        <v>5215661</v>
      </c>
      <c r="I10" s="13">
        <v>5453289</v>
      </c>
      <c r="J10" s="13">
        <v>5502691</v>
      </c>
      <c r="K10" s="13">
        <v>5781868</v>
      </c>
      <c r="L10" s="13">
        <v>5910341</v>
      </c>
      <c r="M10" s="13">
        <v>5721988</v>
      </c>
      <c r="N10" s="13">
        <v>5893914</v>
      </c>
      <c r="O10" s="13">
        <v>6060922</v>
      </c>
      <c r="P10" s="13">
        <v>5812744</v>
      </c>
      <c r="Q10" s="13">
        <v>8150866</v>
      </c>
    </row>
    <row r="11" spans="1:17" ht="18" customHeight="1" x14ac:dyDescent="0.15">
      <c r="A11" s="11" t="s">
        <v>38</v>
      </c>
      <c r="B11" s="13">
        <v>70969</v>
      </c>
      <c r="C11" s="13">
        <v>72949</v>
      </c>
      <c r="D11" s="13">
        <v>75220</v>
      </c>
      <c r="E11" s="13">
        <v>77909</v>
      </c>
      <c r="F11" s="13">
        <v>79022</v>
      </c>
      <c r="G11" s="13">
        <v>80849</v>
      </c>
      <c r="H11" s="13">
        <v>83911</v>
      </c>
      <c r="I11" s="13">
        <v>86566</v>
      </c>
      <c r="J11" s="13">
        <v>89153</v>
      </c>
      <c r="K11" s="13">
        <v>90808</v>
      </c>
      <c r="L11" s="13">
        <v>93710</v>
      </c>
      <c r="M11" s="13">
        <v>97996</v>
      </c>
      <c r="N11" s="13">
        <v>100379</v>
      </c>
      <c r="O11" s="13">
        <v>107206</v>
      </c>
      <c r="P11" s="13">
        <v>111026</v>
      </c>
      <c r="Q11" s="13">
        <v>183742</v>
      </c>
    </row>
    <row r="12" spans="1:17" ht="18" customHeight="1" x14ac:dyDescent="0.15">
      <c r="A12" s="11" t="s">
        <v>39</v>
      </c>
      <c r="B12" s="13">
        <v>444836</v>
      </c>
      <c r="C12" s="13">
        <v>503418</v>
      </c>
      <c r="D12" s="13">
        <v>515966</v>
      </c>
      <c r="E12" s="13">
        <v>521157</v>
      </c>
      <c r="F12" s="13">
        <v>538827</v>
      </c>
      <c r="G12" s="13">
        <v>558388</v>
      </c>
      <c r="H12" s="13">
        <v>561159</v>
      </c>
      <c r="I12" s="13">
        <v>558881</v>
      </c>
      <c r="J12" s="13">
        <v>658792</v>
      </c>
      <c r="K12" s="13">
        <v>670065</v>
      </c>
      <c r="L12" s="13">
        <v>706623</v>
      </c>
      <c r="M12" s="13">
        <v>715741</v>
      </c>
      <c r="N12" s="13">
        <v>694015</v>
      </c>
      <c r="O12" s="13">
        <v>664062</v>
      </c>
      <c r="P12" s="13">
        <v>689152</v>
      </c>
      <c r="Q12" s="13">
        <v>899655</v>
      </c>
    </row>
    <row r="13" spans="1:17" ht="18" customHeight="1" x14ac:dyDescent="0.15">
      <c r="A13" s="11" t="s">
        <v>40</v>
      </c>
      <c r="B13" s="13">
        <v>2200</v>
      </c>
      <c r="C13" s="13">
        <v>2227</v>
      </c>
      <c r="D13" s="13">
        <v>2081</v>
      </c>
      <c r="E13" s="13">
        <v>1764</v>
      </c>
      <c r="F13" s="13">
        <v>1391</v>
      </c>
      <c r="G13" s="13">
        <v>1284</v>
      </c>
      <c r="H13" s="13">
        <v>1232</v>
      </c>
      <c r="I13" s="13">
        <v>1141</v>
      </c>
      <c r="J13" s="13">
        <v>891</v>
      </c>
      <c r="K13" s="13">
        <v>780</v>
      </c>
      <c r="L13" s="13">
        <v>712</v>
      </c>
      <c r="M13" s="13">
        <v>624</v>
      </c>
      <c r="N13" s="13">
        <v>683</v>
      </c>
      <c r="O13" s="13">
        <v>564</v>
      </c>
      <c r="P13" s="13">
        <v>572</v>
      </c>
      <c r="Q13" s="13">
        <v>26381</v>
      </c>
    </row>
    <row r="14" spans="1:17" ht="18" customHeight="1" x14ac:dyDescent="0.15">
      <c r="A14" s="11" t="s">
        <v>41</v>
      </c>
      <c r="B14" s="13">
        <v>45256</v>
      </c>
      <c r="C14" s="13">
        <v>102154</v>
      </c>
      <c r="D14" s="13">
        <v>51789</v>
      </c>
      <c r="E14" s="13">
        <v>45820</v>
      </c>
      <c r="F14" s="13">
        <v>63595</v>
      </c>
      <c r="G14" s="13">
        <v>90158</v>
      </c>
      <c r="H14" s="13">
        <v>25696</v>
      </c>
      <c r="I14" s="13">
        <v>69606</v>
      </c>
      <c r="J14" s="13">
        <v>55747</v>
      </c>
      <c r="K14" s="13">
        <v>28579</v>
      </c>
      <c r="L14" s="13">
        <v>25751</v>
      </c>
      <c r="M14" s="13">
        <v>18959</v>
      </c>
      <c r="N14" s="13">
        <v>4607</v>
      </c>
      <c r="O14" s="13">
        <v>5673</v>
      </c>
      <c r="P14" s="13">
        <v>186</v>
      </c>
      <c r="Q14" s="13">
        <v>300</v>
      </c>
    </row>
    <row r="15" spans="1:17" ht="18" customHeight="1" x14ac:dyDescent="0.15">
      <c r="A15" s="11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</row>
    <row r="16" spans="1:17" ht="18" customHeight="1" x14ac:dyDescent="0.15">
      <c r="A16" s="11" t="s">
        <v>43</v>
      </c>
      <c r="B16" s="13">
        <v>112215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</row>
    <row r="17" spans="1:17" ht="18" customHeight="1" x14ac:dyDescent="0.15">
      <c r="A17" s="11" t="s">
        <v>44</v>
      </c>
      <c r="B17" s="14">
        <f t="shared" ref="B17:P17" si="1">SUM(B18:B21)</f>
        <v>666593</v>
      </c>
      <c r="C17" s="14">
        <f t="shared" si="1"/>
        <v>710143</v>
      </c>
      <c r="D17" s="14">
        <f t="shared" si="1"/>
        <v>755382</v>
      </c>
      <c r="E17" s="14">
        <f t="shared" si="1"/>
        <v>823139</v>
      </c>
      <c r="F17" s="14">
        <f t="shared" si="1"/>
        <v>861956</v>
      </c>
      <c r="G17" s="14">
        <f t="shared" si="1"/>
        <v>885054</v>
      </c>
      <c r="H17" s="14">
        <f t="shared" si="1"/>
        <v>936936</v>
      </c>
      <c r="I17" s="14">
        <f t="shared" si="1"/>
        <v>978672</v>
      </c>
      <c r="J17" s="14">
        <f t="shared" si="1"/>
        <v>978878</v>
      </c>
      <c r="K17" s="14">
        <f t="shared" si="1"/>
        <v>1018299</v>
      </c>
      <c r="L17" s="14">
        <f t="shared" si="1"/>
        <v>1041760</v>
      </c>
      <c r="M17" s="14">
        <f t="shared" si="1"/>
        <v>1012868</v>
      </c>
      <c r="N17" s="14">
        <f t="shared" si="1"/>
        <v>1041612</v>
      </c>
      <c r="O17" s="14">
        <f t="shared" si="1"/>
        <v>1062171</v>
      </c>
      <c r="P17" s="14">
        <f t="shared" si="1"/>
        <v>1021945</v>
      </c>
      <c r="Q17" s="14">
        <f>SUM(Q18:Q21)</f>
        <v>1291323</v>
      </c>
    </row>
    <row r="18" spans="1:17" ht="18" customHeight="1" x14ac:dyDescent="0.15">
      <c r="A18" s="11" t="s">
        <v>45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</v>
      </c>
    </row>
    <row r="20" spans="1:17" ht="18" customHeight="1" x14ac:dyDescent="0.15">
      <c r="A20" s="11" t="s">
        <v>47</v>
      </c>
      <c r="B20" s="13">
        <v>666593</v>
      </c>
      <c r="C20" s="13">
        <v>710143</v>
      </c>
      <c r="D20" s="13">
        <v>755382</v>
      </c>
      <c r="E20" s="13">
        <v>823139</v>
      </c>
      <c r="F20" s="13">
        <v>861956</v>
      </c>
      <c r="G20" s="13">
        <v>885054</v>
      </c>
      <c r="H20" s="13">
        <v>936936</v>
      </c>
      <c r="I20" s="13">
        <v>978672</v>
      </c>
      <c r="J20" s="13">
        <v>978878</v>
      </c>
      <c r="K20" s="13">
        <v>1018299</v>
      </c>
      <c r="L20" s="13">
        <v>1041760</v>
      </c>
      <c r="M20" s="13">
        <v>1012868</v>
      </c>
      <c r="N20" s="13">
        <v>1041612</v>
      </c>
      <c r="O20" s="13">
        <v>1062171</v>
      </c>
      <c r="P20" s="13">
        <v>1021945</v>
      </c>
      <c r="Q20" s="13">
        <v>1291320</v>
      </c>
    </row>
    <row r="21" spans="1:17" ht="18" customHeight="1" x14ac:dyDescent="0.15">
      <c r="A21" s="11" t="s">
        <v>48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9581868</v>
      </c>
      <c r="C22" s="14">
        <f t="shared" si="2"/>
        <v>10287703</v>
      </c>
      <c r="D22" s="14">
        <f t="shared" si="2"/>
        <v>10854329</v>
      </c>
      <c r="E22" s="14">
        <f t="shared" si="2"/>
        <v>11352195</v>
      </c>
      <c r="F22" s="14">
        <f t="shared" si="2"/>
        <v>11679565</v>
      </c>
      <c r="G22" s="14">
        <f t="shared" si="2"/>
        <v>11250403</v>
      </c>
      <c r="H22" s="14">
        <f t="shared" si="2"/>
        <v>11514434</v>
      </c>
      <c r="I22" s="14">
        <f t="shared" si="2"/>
        <v>11892650</v>
      </c>
      <c r="J22" s="14">
        <f t="shared" si="2"/>
        <v>12201897</v>
      </c>
      <c r="K22" s="14">
        <f t="shared" si="2"/>
        <v>11962027</v>
      </c>
      <c r="L22" s="14">
        <f t="shared" si="2"/>
        <v>12053034</v>
      </c>
      <c r="M22" s="14">
        <f t="shared" si="2"/>
        <v>11772859</v>
      </c>
      <c r="N22" s="14">
        <f t="shared" si="2"/>
        <v>11899744</v>
      </c>
      <c r="O22" s="14">
        <f t="shared" si="2"/>
        <v>11804801</v>
      </c>
      <c r="P22" s="14">
        <f t="shared" si="2"/>
        <v>11660420</v>
      </c>
      <c r="Q22" s="14">
        <f>+Q4+Q9+Q11+Q12+Q13+Q14+Q15+Q16+Q17</f>
        <v>16008201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[1]財政指標!$Q$1</f>
        <v>佐野市</v>
      </c>
      <c r="P30" s="55"/>
      <c r="Q30" s="55" t="str">
        <f>[1]財政指標!$Q$1</f>
        <v>佐野市</v>
      </c>
    </row>
    <row r="31" spans="1:17" ht="18" customHeight="1" x14ac:dyDescent="0.15"/>
    <row r="32" spans="1:17" ht="18" customHeight="1" x14ac:dyDescent="0.15">
      <c r="A32" s="5"/>
      <c r="B32" s="5" t="s">
        <v>196</v>
      </c>
      <c r="C32" s="5" t="s">
        <v>197</v>
      </c>
      <c r="D32" s="5" t="s">
        <v>170</v>
      </c>
      <c r="E32" s="5" t="s">
        <v>172</v>
      </c>
      <c r="F32" s="5" t="s">
        <v>174</v>
      </c>
      <c r="G32" s="5" t="s">
        <v>176</v>
      </c>
      <c r="H32" s="5" t="s">
        <v>178</v>
      </c>
      <c r="I32" s="5" t="s">
        <v>180</v>
      </c>
      <c r="J32" s="6" t="s">
        <v>182</v>
      </c>
      <c r="K32" s="6" t="s">
        <v>184</v>
      </c>
      <c r="L32" s="5" t="s">
        <v>186</v>
      </c>
      <c r="M32" s="5" t="s">
        <v>188</v>
      </c>
      <c r="N32" s="5" t="s">
        <v>190</v>
      </c>
      <c r="O32" s="5" t="s">
        <v>192</v>
      </c>
      <c r="P32" s="2" t="s">
        <v>194</v>
      </c>
      <c r="Q32" s="2" t="s">
        <v>161</v>
      </c>
    </row>
    <row r="33" spans="1:17" ht="18" customHeight="1" x14ac:dyDescent="0.15">
      <c r="A33" s="11" t="s">
        <v>31</v>
      </c>
      <c r="B33" s="25">
        <f t="shared" ref="B33:C49" si="3">B4/B$22*100</f>
        <v>48.947021603720692</v>
      </c>
      <c r="C33" s="25">
        <f t="shared" si="3"/>
        <v>48.774211308394108</v>
      </c>
      <c r="D33" s="25">
        <f t="shared" ref="D33:Q48" si="4">D4/D$22*100</f>
        <v>48.742469479228056</v>
      </c>
      <c r="E33" s="25">
        <f t="shared" si="4"/>
        <v>46.24665978693988</v>
      </c>
      <c r="F33" s="25">
        <f t="shared" si="4"/>
        <v>45.051712114278232</v>
      </c>
      <c r="G33" s="25">
        <f t="shared" si="4"/>
        <v>40.725341127780048</v>
      </c>
      <c r="H33" s="25">
        <f t="shared" si="4"/>
        <v>40.658776627665759</v>
      </c>
      <c r="I33" s="25">
        <f t="shared" si="4"/>
        <v>39.825060016060334</v>
      </c>
      <c r="J33" s="25">
        <f t="shared" si="4"/>
        <v>40.218066092510043</v>
      </c>
      <c r="K33" s="25">
        <f t="shared" si="4"/>
        <v>36.477831056559232</v>
      </c>
      <c r="L33" s="25">
        <f t="shared" si="4"/>
        <v>35.3784034791572</v>
      </c>
      <c r="M33" s="25">
        <f t="shared" si="4"/>
        <v>35.606822437948168</v>
      </c>
      <c r="N33" s="25">
        <f t="shared" si="4"/>
        <v>34.893137196901044</v>
      </c>
      <c r="O33" s="25">
        <f t="shared" si="4"/>
        <v>32.96929783060299</v>
      </c>
      <c r="P33" s="25">
        <f t="shared" si="4"/>
        <v>34.388881361048746</v>
      </c>
      <c r="Q33" s="25">
        <f t="shared" si="4"/>
        <v>33.936449198757565</v>
      </c>
    </row>
    <row r="34" spans="1:17" ht="18" customHeight="1" x14ac:dyDescent="0.15">
      <c r="A34" s="11" t="s">
        <v>32</v>
      </c>
      <c r="B34" s="25">
        <f t="shared" si="3"/>
        <v>0.57997041912913017</v>
      </c>
      <c r="C34" s="25">
        <f t="shared" si="3"/>
        <v>0.54439752002949549</v>
      </c>
      <c r="D34" s="25">
        <f t="shared" si="4"/>
        <v>0.52982547332036833</v>
      </c>
      <c r="E34" s="25">
        <f t="shared" si="4"/>
        <v>0.51553025648343775</v>
      </c>
      <c r="F34" s="25">
        <f t="shared" si="4"/>
        <v>0.50431672754935652</v>
      </c>
      <c r="G34" s="25">
        <f t="shared" si="4"/>
        <v>0.53138540903823617</v>
      </c>
      <c r="H34" s="25">
        <f t="shared" si="4"/>
        <v>0.52232702015574539</v>
      </c>
      <c r="I34" s="25">
        <f t="shared" si="4"/>
        <v>0.63018755281623529</v>
      </c>
      <c r="J34" s="25">
        <f t="shared" si="4"/>
        <v>0.62130503150452754</v>
      </c>
      <c r="K34" s="25">
        <f t="shared" si="4"/>
        <v>0.63724149761574689</v>
      </c>
      <c r="L34" s="25">
        <f t="shared" si="4"/>
        <v>0.62943487921796293</v>
      </c>
      <c r="M34" s="25">
        <f t="shared" si="4"/>
        <v>0.63846003761703085</v>
      </c>
      <c r="N34" s="25">
        <f t="shared" si="4"/>
        <v>0.62453444376618517</v>
      </c>
      <c r="O34" s="25">
        <f t="shared" si="4"/>
        <v>0.62452556379391744</v>
      </c>
      <c r="P34" s="25">
        <f t="shared" si="4"/>
        <v>0.62258477824984004</v>
      </c>
      <c r="Q34" s="25">
        <f t="shared" si="4"/>
        <v>0.82404637473005238</v>
      </c>
    </row>
    <row r="35" spans="1:17" ht="18" customHeight="1" x14ac:dyDescent="0.15">
      <c r="A35" s="11" t="s">
        <v>33</v>
      </c>
      <c r="B35" s="25">
        <f t="shared" si="3"/>
        <v>30.585424470468599</v>
      </c>
      <c r="C35" s="25">
        <f t="shared" si="3"/>
        <v>31.440186405070207</v>
      </c>
      <c r="D35" s="25">
        <f t="shared" si="4"/>
        <v>31.721021170447294</v>
      </c>
      <c r="E35" s="25">
        <f t="shared" si="4"/>
        <v>32.17642050722349</v>
      </c>
      <c r="F35" s="25">
        <f t="shared" si="4"/>
        <v>32.603414596348408</v>
      </c>
      <c r="G35" s="25">
        <f t="shared" si="4"/>
        <v>27.907480292039317</v>
      </c>
      <c r="H35" s="25">
        <f t="shared" si="4"/>
        <v>27.660499856093661</v>
      </c>
      <c r="I35" s="25">
        <f t="shared" si="4"/>
        <v>25.972436757156732</v>
      </c>
      <c r="J35" s="25">
        <f t="shared" si="4"/>
        <v>28.137280621201771</v>
      </c>
      <c r="K35" s="25">
        <f t="shared" si="4"/>
        <v>25.681767814100404</v>
      </c>
      <c r="L35" s="25">
        <f t="shared" si="4"/>
        <v>24.946822517882218</v>
      </c>
      <c r="M35" s="25">
        <f t="shared" si="4"/>
        <v>24.246056119418402</v>
      </c>
      <c r="N35" s="25">
        <f t="shared" si="4"/>
        <v>23.673870631166519</v>
      </c>
      <c r="O35" s="25">
        <f t="shared" si="4"/>
        <v>23.46530873328572</v>
      </c>
      <c r="P35" s="25">
        <f t="shared" si="4"/>
        <v>22.138602211584146</v>
      </c>
      <c r="Q35" s="25">
        <f t="shared" si="4"/>
        <v>22.802793393211392</v>
      </c>
    </row>
    <row r="36" spans="1:17" ht="18" customHeight="1" x14ac:dyDescent="0.15">
      <c r="A36" s="11" t="s">
        <v>34</v>
      </c>
      <c r="B36" s="25">
        <f t="shared" si="3"/>
        <v>2.1739080521668637</v>
      </c>
      <c r="C36" s="25">
        <f t="shared" si="3"/>
        <v>2.1507522135893695</v>
      </c>
      <c r="D36" s="25">
        <f t="shared" si="4"/>
        <v>2.1957045893854885</v>
      </c>
      <c r="E36" s="25">
        <f t="shared" si="4"/>
        <v>2.1981828183888665</v>
      </c>
      <c r="F36" s="25">
        <f t="shared" si="4"/>
        <v>2.1911860587273586</v>
      </c>
      <c r="G36" s="25">
        <f t="shared" si="4"/>
        <v>2.4779734557064312</v>
      </c>
      <c r="H36" s="25">
        <f t="shared" si="4"/>
        <v>2.5755933813160072</v>
      </c>
      <c r="I36" s="25">
        <f t="shared" si="4"/>
        <v>2.5754226349888376</v>
      </c>
      <c r="J36" s="25">
        <f t="shared" si="4"/>
        <v>2.462215506326598</v>
      </c>
      <c r="K36" s="25">
        <f t="shared" si="4"/>
        <v>2.6247307417045622</v>
      </c>
      <c r="L36" s="25">
        <f t="shared" si="4"/>
        <v>2.6845439911643827</v>
      </c>
      <c r="M36" s="25">
        <f t="shared" si="4"/>
        <v>2.8373226928140394</v>
      </c>
      <c r="N36" s="25">
        <f t="shared" si="4"/>
        <v>2.8690785280758981</v>
      </c>
      <c r="O36" s="25">
        <f t="shared" si="4"/>
        <v>2.805400955085986</v>
      </c>
      <c r="P36" s="25">
        <f t="shared" si="4"/>
        <v>2.9045608991785885</v>
      </c>
      <c r="Q36" s="25">
        <f t="shared" si="4"/>
        <v>2.9093712653907833</v>
      </c>
    </row>
    <row r="37" spans="1:17" ht="18" customHeight="1" x14ac:dyDescent="0.15">
      <c r="A37" s="11" t="s">
        <v>35</v>
      </c>
      <c r="B37" s="25">
        <f t="shared" si="3"/>
        <v>15.607718661956103</v>
      </c>
      <c r="C37" s="25">
        <f t="shared" si="3"/>
        <v>14.638875169705035</v>
      </c>
      <c r="D37" s="25">
        <f t="shared" si="4"/>
        <v>14.295918246074907</v>
      </c>
      <c r="E37" s="25">
        <f t="shared" si="4"/>
        <v>11.356526204844085</v>
      </c>
      <c r="F37" s="25">
        <f t="shared" si="4"/>
        <v>9.7527947316531058</v>
      </c>
      <c r="G37" s="25">
        <f t="shared" si="4"/>
        <v>9.8085019709960619</v>
      </c>
      <c r="H37" s="25">
        <f t="shared" si="4"/>
        <v>9.9003563701003454</v>
      </c>
      <c r="I37" s="25">
        <f t="shared" si="4"/>
        <v>10.647013071098534</v>
      </c>
      <c r="J37" s="25">
        <f t="shared" si="4"/>
        <v>8.9972649334771475</v>
      </c>
      <c r="K37" s="25">
        <f t="shared" si="4"/>
        <v>7.5340910031385153</v>
      </c>
      <c r="L37" s="25">
        <f t="shared" si="4"/>
        <v>7.1176020908926327</v>
      </c>
      <c r="M37" s="25">
        <f t="shared" si="4"/>
        <v>7.8849835880986943</v>
      </c>
      <c r="N37" s="25">
        <f t="shared" si="4"/>
        <v>7.7256535938924396</v>
      </c>
      <c r="O37" s="25">
        <f t="shared" si="4"/>
        <v>6.0740625784373661</v>
      </c>
      <c r="P37" s="25">
        <f t="shared" si="4"/>
        <v>8.7231334720361708</v>
      </c>
      <c r="Q37" s="25">
        <f t="shared" si="4"/>
        <v>7.4002381654253337</v>
      </c>
    </row>
    <row r="38" spans="1:17" ht="18" customHeight="1" x14ac:dyDescent="0.15">
      <c r="A38" s="11" t="s">
        <v>36</v>
      </c>
      <c r="B38" s="25">
        <f t="shared" si="3"/>
        <v>37.046638505143257</v>
      </c>
      <c r="C38" s="25">
        <f t="shared" si="3"/>
        <v>37.705851345047577</v>
      </c>
      <c r="D38" s="25">
        <f t="shared" si="4"/>
        <v>38.355415613438659</v>
      </c>
      <c r="E38" s="25">
        <f t="shared" si="4"/>
        <v>40.806161275418539</v>
      </c>
      <c r="F38" s="25">
        <f t="shared" si="4"/>
        <v>41.721844948848698</v>
      </c>
      <c r="G38" s="25">
        <f t="shared" si="4"/>
        <v>44.913102223982555</v>
      </c>
      <c r="H38" s="25">
        <f t="shared" si="4"/>
        <v>45.36803111642309</v>
      </c>
      <c r="I38" s="25">
        <f t="shared" si="4"/>
        <v>45.923566236288799</v>
      </c>
      <c r="J38" s="25">
        <f t="shared" si="4"/>
        <v>45.16567382924147</v>
      </c>
      <c r="K38" s="25">
        <f t="shared" si="4"/>
        <v>48.403234669174381</v>
      </c>
      <c r="L38" s="25">
        <f t="shared" si="4"/>
        <v>49.118811081093774</v>
      </c>
      <c r="M38" s="25">
        <f t="shared" si="4"/>
        <v>48.711447236393468</v>
      </c>
      <c r="N38" s="25">
        <f t="shared" si="4"/>
        <v>49.633454299521063</v>
      </c>
      <c r="O38" s="25">
        <f t="shared" si="4"/>
        <v>51.446568222539291</v>
      </c>
      <c r="P38" s="25">
        <f t="shared" si="4"/>
        <v>49.978053963750881</v>
      </c>
      <c r="Q38" s="25">
        <f t="shared" si="4"/>
        <v>51.062471042186445</v>
      </c>
    </row>
    <row r="39" spans="1:17" ht="18" customHeight="1" x14ac:dyDescent="0.15">
      <c r="A39" s="11" t="s">
        <v>37</v>
      </c>
      <c r="B39" s="25">
        <f t="shared" si="3"/>
        <v>36.995573305747897</v>
      </c>
      <c r="C39" s="25">
        <f t="shared" si="3"/>
        <v>37.65016350102642</v>
      </c>
      <c r="D39" s="25">
        <f t="shared" si="4"/>
        <v>38.297696707000497</v>
      </c>
      <c r="E39" s="25">
        <f t="shared" si="4"/>
        <v>40.739522180512225</v>
      </c>
      <c r="F39" s="25">
        <f t="shared" si="4"/>
        <v>41.648862778707937</v>
      </c>
      <c r="G39" s="25">
        <f t="shared" si="4"/>
        <v>44.837816032012363</v>
      </c>
      <c r="H39" s="25">
        <f t="shared" si="4"/>
        <v>45.296720620396975</v>
      </c>
      <c r="I39" s="25">
        <f t="shared" si="4"/>
        <v>45.854279744211759</v>
      </c>
      <c r="J39" s="25">
        <f t="shared" si="4"/>
        <v>45.097012374387354</v>
      </c>
      <c r="K39" s="25">
        <f t="shared" si="4"/>
        <v>48.335186001502919</v>
      </c>
      <c r="L39" s="25">
        <f t="shared" si="4"/>
        <v>49.036126505575275</v>
      </c>
      <c r="M39" s="25">
        <f t="shared" si="4"/>
        <v>48.603215242788515</v>
      </c>
      <c r="N39" s="25">
        <f t="shared" si="4"/>
        <v>49.529754589678568</v>
      </c>
      <c r="O39" s="25">
        <f t="shared" si="4"/>
        <v>51.342856181989006</v>
      </c>
      <c r="P39" s="25">
        <f t="shared" si="4"/>
        <v>49.850211227382893</v>
      </c>
      <c r="Q39" s="25">
        <f t="shared" si="4"/>
        <v>50.916814450293323</v>
      </c>
    </row>
    <row r="40" spans="1:17" ht="18" customHeight="1" x14ac:dyDescent="0.15">
      <c r="A40" s="11" t="s">
        <v>38</v>
      </c>
      <c r="B40" s="25">
        <f t="shared" si="3"/>
        <v>0.74065933698940545</v>
      </c>
      <c r="C40" s="25">
        <f t="shared" si="3"/>
        <v>0.70908928844466057</v>
      </c>
      <c r="D40" s="25">
        <f t="shared" si="4"/>
        <v>0.69299539381936914</v>
      </c>
      <c r="E40" s="25">
        <f t="shared" si="4"/>
        <v>0.6862901844092707</v>
      </c>
      <c r="F40" s="25">
        <f t="shared" si="4"/>
        <v>0.67658341727624283</v>
      </c>
      <c r="G40" s="25">
        <f t="shared" si="4"/>
        <v>0.71863203478133186</v>
      </c>
      <c r="H40" s="25">
        <f t="shared" si="4"/>
        <v>0.72874619803283436</v>
      </c>
      <c r="I40" s="25">
        <f t="shared" si="4"/>
        <v>0.72789496033264245</v>
      </c>
      <c r="J40" s="25">
        <f t="shared" si="4"/>
        <v>0.73064868520034221</v>
      </c>
      <c r="K40" s="25">
        <f t="shared" si="4"/>
        <v>0.7591355545343611</v>
      </c>
      <c r="L40" s="25">
        <f t="shared" si="4"/>
        <v>0.77748059119388524</v>
      </c>
      <c r="M40" s="25">
        <f t="shared" si="4"/>
        <v>0.83238914183886847</v>
      </c>
      <c r="N40" s="25">
        <f t="shared" si="4"/>
        <v>0.84353915512804312</v>
      </c>
      <c r="O40" s="25">
        <f t="shared" si="4"/>
        <v>0.90815592740614604</v>
      </c>
      <c r="P40" s="25">
        <f t="shared" si="4"/>
        <v>0.95216124290548698</v>
      </c>
      <c r="Q40" s="25">
        <f t="shared" si="4"/>
        <v>1.1477991811821953</v>
      </c>
    </row>
    <row r="41" spans="1:17" ht="18" customHeight="1" x14ac:dyDescent="0.15">
      <c r="A41" s="11" t="s">
        <v>39</v>
      </c>
      <c r="B41" s="25">
        <f t="shared" si="3"/>
        <v>4.6424768114108863</v>
      </c>
      <c r="C41" s="25">
        <f t="shared" si="3"/>
        <v>4.8933955422313415</v>
      </c>
      <c r="D41" s="25">
        <f t="shared" si="4"/>
        <v>4.7535504037144998</v>
      </c>
      <c r="E41" s="25">
        <f t="shared" si="4"/>
        <v>4.5908038049029285</v>
      </c>
      <c r="F41" s="25">
        <f t="shared" si="4"/>
        <v>4.6134166811863286</v>
      </c>
      <c r="G41" s="25">
        <f t="shared" si="4"/>
        <v>4.9632710934888289</v>
      </c>
      <c r="H41" s="25">
        <f t="shared" si="4"/>
        <v>4.8735265667422301</v>
      </c>
      <c r="I41" s="25">
        <f t="shared" si="4"/>
        <v>4.6993815507897736</v>
      </c>
      <c r="J41" s="25">
        <f t="shared" si="4"/>
        <v>5.3990949112256885</v>
      </c>
      <c r="K41" s="25">
        <f t="shared" si="4"/>
        <v>5.6016007989281409</v>
      </c>
      <c r="L41" s="25">
        <f t="shared" si="4"/>
        <v>5.8626151722462581</v>
      </c>
      <c r="M41" s="25">
        <f t="shared" si="4"/>
        <v>6.0795852562236581</v>
      </c>
      <c r="N41" s="25">
        <f t="shared" si="4"/>
        <v>5.8321842890065536</v>
      </c>
      <c r="O41" s="25">
        <f t="shared" si="4"/>
        <v>5.6253553109450971</v>
      </c>
      <c r="P41" s="25">
        <f t="shared" si="4"/>
        <v>5.9101816229604083</v>
      </c>
      <c r="Q41" s="25">
        <f t="shared" si="4"/>
        <v>5.6199631676288924</v>
      </c>
    </row>
    <row r="42" spans="1:17" ht="18" customHeight="1" x14ac:dyDescent="0.15">
      <c r="A42" s="11" t="s">
        <v>40</v>
      </c>
      <c r="B42" s="25">
        <f t="shared" si="3"/>
        <v>2.2960032427914893E-2</v>
      </c>
      <c r="C42" s="25">
        <f t="shared" si="3"/>
        <v>2.1647203462230587E-2</v>
      </c>
      <c r="D42" s="25">
        <f t="shared" si="4"/>
        <v>1.9172074109786059E-2</v>
      </c>
      <c r="E42" s="25">
        <f t="shared" si="4"/>
        <v>1.5538845130831527E-2</v>
      </c>
      <c r="F42" s="25">
        <f t="shared" si="4"/>
        <v>1.1909690129726579E-2</v>
      </c>
      <c r="G42" s="25">
        <f t="shared" si="4"/>
        <v>1.1412924497015796E-2</v>
      </c>
      <c r="H42" s="25">
        <f t="shared" si="4"/>
        <v>1.0699614067004943E-2</v>
      </c>
      <c r="I42" s="25">
        <f t="shared" si="4"/>
        <v>9.5941610995026339E-3</v>
      </c>
      <c r="J42" s="25">
        <f t="shared" si="4"/>
        <v>7.3021432651005002E-3</v>
      </c>
      <c r="K42" s="25">
        <f t="shared" si="4"/>
        <v>6.5206340029160615E-3</v>
      </c>
      <c r="L42" s="25">
        <f t="shared" si="4"/>
        <v>5.9072263464949983E-3</v>
      </c>
      <c r="M42" s="25">
        <f t="shared" si="4"/>
        <v>5.3003267940268375E-3</v>
      </c>
      <c r="N42" s="25">
        <f t="shared" si="4"/>
        <v>5.7396192724818275E-3</v>
      </c>
      <c r="O42" s="25">
        <f t="shared" si="4"/>
        <v>4.7777171339017065E-3</v>
      </c>
      <c r="P42" s="25">
        <f t="shared" si="4"/>
        <v>4.9054836789755429E-3</v>
      </c>
      <c r="Q42" s="25">
        <f t="shared" si="4"/>
        <v>0.16479678134975942</v>
      </c>
    </row>
    <row r="43" spans="1:17" ht="18" customHeight="1" x14ac:dyDescent="0.15">
      <c r="A43" s="11" t="s">
        <v>41</v>
      </c>
      <c r="B43" s="25">
        <f t="shared" si="3"/>
        <v>0.47230873979896193</v>
      </c>
      <c r="C43" s="25">
        <f t="shared" si="3"/>
        <v>0.99297190053017659</v>
      </c>
      <c r="D43" s="25">
        <f t="shared" si="4"/>
        <v>0.47712760503205676</v>
      </c>
      <c r="E43" s="25">
        <f t="shared" si="4"/>
        <v>0.40362238316026106</v>
      </c>
      <c r="F43" s="25">
        <f t="shared" si="4"/>
        <v>0.54449801854777979</v>
      </c>
      <c r="G43" s="25">
        <f t="shared" si="4"/>
        <v>0.80137573738469636</v>
      </c>
      <c r="H43" s="25">
        <f t="shared" si="4"/>
        <v>0.22316337911181738</v>
      </c>
      <c r="I43" s="25">
        <f t="shared" si="4"/>
        <v>0.58528586984397923</v>
      </c>
      <c r="J43" s="25">
        <f t="shared" si="4"/>
        <v>0.45687158316448667</v>
      </c>
      <c r="K43" s="25">
        <f t="shared" si="4"/>
        <v>0.23891435790940785</v>
      </c>
      <c r="L43" s="25">
        <f t="shared" si="4"/>
        <v>0.21364745175364144</v>
      </c>
      <c r="M43" s="25">
        <f t="shared" si="4"/>
        <v>0.16103989693582502</v>
      </c>
      <c r="N43" s="25">
        <f t="shared" si="4"/>
        <v>3.8715118577340821E-2</v>
      </c>
      <c r="O43" s="25">
        <f t="shared" si="4"/>
        <v>4.8056718618128338E-2</v>
      </c>
      <c r="P43" s="25">
        <f t="shared" si="4"/>
        <v>1.5951397977088304E-3</v>
      </c>
      <c r="Q43" s="25">
        <f t="shared" si="4"/>
        <v>1.8740394376607339E-3</v>
      </c>
    </row>
    <row r="44" spans="1:17" ht="18" customHeight="1" x14ac:dyDescent="0.15">
      <c r="A44" s="11" t="s">
        <v>42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6.2467981255357796E-6</v>
      </c>
    </row>
    <row r="45" spans="1:17" ht="18" customHeight="1" x14ac:dyDescent="0.15">
      <c r="A45" s="11" t="s">
        <v>43</v>
      </c>
      <c r="B45" s="25">
        <f t="shared" si="3"/>
        <v>1.1711181994993043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6.2467981255357796E-6</v>
      </c>
    </row>
    <row r="46" spans="1:17" ht="18" customHeight="1" x14ac:dyDescent="0.15">
      <c r="A46" s="11" t="s">
        <v>44</v>
      </c>
      <c r="B46" s="25">
        <f t="shared" si="3"/>
        <v>6.9568167710095778</v>
      </c>
      <c r="C46" s="25">
        <f t="shared" si="3"/>
        <v>6.9028334118899037</v>
      </c>
      <c r="D46" s="25">
        <f t="shared" si="4"/>
        <v>6.9592694306575744</v>
      </c>
      <c r="E46" s="25">
        <f t="shared" si="4"/>
        <v>7.2509237200382843</v>
      </c>
      <c r="F46" s="25">
        <f t="shared" si="4"/>
        <v>7.3800351297329998</v>
      </c>
      <c r="G46" s="25">
        <f t="shared" si="4"/>
        <v>7.8668648580855285</v>
      </c>
      <c r="H46" s="25">
        <f t="shared" si="4"/>
        <v>8.1370564979572588</v>
      </c>
      <c r="I46" s="25">
        <f t="shared" si="4"/>
        <v>8.2292172055849626</v>
      </c>
      <c r="J46" s="25">
        <f t="shared" si="4"/>
        <v>8.0223427553928701</v>
      </c>
      <c r="K46" s="25">
        <f t="shared" si="4"/>
        <v>8.5127629288915667</v>
      </c>
      <c r="L46" s="25">
        <f t="shared" si="4"/>
        <v>8.6431349982087493</v>
      </c>
      <c r="M46" s="25">
        <f t="shared" si="4"/>
        <v>8.603415703865986</v>
      </c>
      <c r="N46" s="25">
        <f t="shared" si="4"/>
        <v>8.7532303215934739</v>
      </c>
      <c r="O46" s="25">
        <f t="shared" si="4"/>
        <v>8.99778827275445</v>
      </c>
      <c r="P46" s="25">
        <f t="shared" si="4"/>
        <v>8.7642211858577994</v>
      </c>
      <c r="Q46" s="25">
        <f t="shared" si="4"/>
        <v>8.0666340958612395</v>
      </c>
    </row>
    <row r="47" spans="1:17" ht="18" customHeight="1" x14ac:dyDescent="0.15">
      <c r="A47" s="11" t="s">
        <v>45</v>
      </c>
      <c r="B47" s="25">
        <f t="shared" si="3"/>
        <v>0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6.2467981255357796E-6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6.2467981255357796E-6</v>
      </c>
    </row>
    <row r="49" spans="1:17" ht="18" customHeight="1" x14ac:dyDescent="0.15">
      <c r="A49" s="11" t="s">
        <v>47</v>
      </c>
      <c r="B49" s="25">
        <f t="shared" si="3"/>
        <v>6.9568167710095778</v>
      </c>
      <c r="C49" s="25">
        <f t="shared" si="3"/>
        <v>6.9028334118899037</v>
      </c>
      <c r="D49" s="25">
        <f t="shared" ref="D49:Q49" si="5">D20/D$22*100</f>
        <v>6.9592694306575744</v>
      </c>
      <c r="E49" s="25">
        <f t="shared" si="5"/>
        <v>7.2509237200382843</v>
      </c>
      <c r="F49" s="25">
        <f t="shared" si="5"/>
        <v>7.3800351297329998</v>
      </c>
      <c r="G49" s="25">
        <f t="shared" si="5"/>
        <v>7.8668648580855285</v>
      </c>
      <c r="H49" s="25">
        <f t="shared" si="5"/>
        <v>8.1370564979572588</v>
      </c>
      <c r="I49" s="25">
        <f t="shared" si="5"/>
        <v>8.2292172055849626</v>
      </c>
      <c r="J49" s="25">
        <f t="shared" si="5"/>
        <v>8.0223427553928701</v>
      </c>
      <c r="K49" s="25">
        <f t="shared" si="5"/>
        <v>8.5127629288915667</v>
      </c>
      <c r="L49" s="25">
        <f t="shared" si="5"/>
        <v>8.6431349982087493</v>
      </c>
      <c r="M49" s="25">
        <f t="shared" si="5"/>
        <v>8.603415703865986</v>
      </c>
      <c r="N49" s="25">
        <f t="shared" si="5"/>
        <v>8.7532303215934739</v>
      </c>
      <c r="O49" s="25">
        <f t="shared" si="5"/>
        <v>8.99778827275445</v>
      </c>
      <c r="P49" s="25">
        <f t="shared" si="5"/>
        <v>8.7642211858577994</v>
      </c>
      <c r="Q49" s="25">
        <f t="shared" si="5"/>
        <v>8.0666153554668636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6.2467981255357796E-6</v>
      </c>
    </row>
    <row r="51" spans="1:17" ht="18" customHeight="1" x14ac:dyDescent="0.15">
      <c r="A51" s="11" t="s">
        <v>49</v>
      </c>
      <c r="B51" s="26">
        <f>+B33+B38+B40+B41+B42+B43+B44+B45+B46</f>
        <v>100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100.00000000000001</v>
      </c>
      <c r="G51" s="26">
        <f t="shared" si="7"/>
        <v>100.00000000000001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99.999999999999986</v>
      </c>
      <c r="O51" s="26">
        <f>+O33+O38+O40+O41+O42+O43+O44+O45+O46</f>
        <v>100</v>
      </c>
      <c r="P51" s="26">
        <f>+P33+P38+P40+P41+P42+P43+P44+P45+P46</f>
        <v>100.00000000000003</v>
      </c>
      <c r="Q51" s="26">
        <f>+Q33+Q38+Q40+Q41+Q42+Q43+Q44+Q45+Q46</f>
        <v>100.00000000000003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P516"/>
  <sheetViews>
    <sheetView topLeftCell="A7" workbookViewId="0">
      <selection activeCell="B3" sqref="B3:P3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6" customWidth="1"/>
    <col min="12" max="13" width="8.6640625" style="10" customWidth="1"/>
    <col min="14" max="14" width="9.6640625" style="10" customWidth="1"/>
    <col min="15" max="16384" width="9" style="10"/>
  </cols>
  <sheetData>
    <row r="1" spans="1:16" ht="18" customHeight="1" x14ac:dyDescent="0.2">
      <c r="A1" s="24" t="s">
        <v>79</v>
      </c>
      <c r="L1" s="55" t="str">
        <f>[2]財政指標!$M$1</f>
        <v>田沼町</v>
      </c>
      <c r="O1" s="55" t="str">
        <f>[2]財政指標!$M$1</f>
        <v>田沼町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5"/>
      <c r="B3" s="5" t="s">
        <v>196</v>
      </c>
      <c r="C3" s="5" t="s">
        <v>205</v>
      </c>
      <c r="D3" s="5" t="s">
        <v>171</v>
      </c>
      <c r="E3" s="5" t="s">
        <v>173</v>
      </c>
      <c r="F3" s="5" t="s">
        <v>175</v>
      </c>
      <c r="G3" s="5" t="s">
        <v>177</v>
      </c>
      <c r="H3" s="5" t="s">
        <v>179</v>
      </c>
      <c r="I3" s="5" t="s">
        <v>181</v>
      </c>
      <c r="J3" s="6" t="s">
        <v>183</v>
      </c>
      <c r="K3" s="6" t="s">
        <v>185</v>
      </c>
      <c r="L3" s="5" t="s">
        <v>187</v>
      </c>
      <c r="M3" s="5" t="s">
        <v>189</v>
      </c>
      <c r="N3" s="5" t="s">
        <v>191</v>
      </c>
      <c r="O3" s="2" t="s">
        <v>262</v>
      </c>
      <c r="P3" s="2" t="s">
        <v>263</v>
      </c>
    </row>
    <row r="4" spans="1:16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1259733</v>
      </c>
      <c r="E4" s="13">
        <f t="shared" si="0"/>
        <v>1456244</v>
      </c>
      <c r="F4" s="13">
        <f t="shared" si="0"/>
        <v>1381313</v>
      </c>
      <c r="G4" s="13">
        <f t="shared" si="0"/>
        <v>1154223</v>
      </c>
      <c r="H4" s="13">
        <f t="shared" si="0"/>
        <v>1201025</v>
      </c>
      <c r="I4" s="13">
        <f t="shared" si="0"/>
        <v>1176696</v>
      </c>
      <c r="J4" s="13">
        <f t="shared" si="0"/>
        <v>1304268</v>
      </c>
      <c r="K4" s="13">
        <f t="shared" si="0"/>
        <v>1106750</v>
      </c>
      <c r="L4" s="13">
        <f t="shared" si="0"/>
        <v>1090171</v>
      </c>
      <c r="M4" s="13">
        <f t="shared" si="0"/>
        <v>1065677</v>
      </c>
      <c r="N4" s="13">
        <f t="shared" si="0"/>
        <v>1000020</v>
      </c>
      <c r="O4" s="13">
        <f t="shared" si="0"/>
        <v>1003060</v>
      </c>
      <c r="P4" s="13">
        <f t="shared" si="0"/>
        <v>983472</v>
      </c>
    </row>
    <row r="5" spans="1:16" ht="18" customHeight="1" x14ac:dyDescent="0.15">
      <c r="A5" s="11" t="s">
        <v>32</v>
      </c>
      <c r="B5" s="13"/>
      <c r="C5" s="13">
        <v>8640</v>
      </c>
      <c r="D5" s="13">
        <v>15795</v>
      </c>
      <c r="E5" s="13">
        <v>15990</v>
      </c>
      <c r="F5" s="13">
        <v>16031</v>
      </c>
      <c r="G5" s="13">
        <v>16228</v>
      </c>
      <c r="H5" s="13">
        <v>16376</v>
      </c>
      <c r="I5" s="13">
        <v>21918</v>
      </c>
      <c r="J5" s="13">
        <v>21936</v>
      </c>
      <c r="K5" s="13">
        <v>21935</v>
      </c>
      <c r="L5" s="13">
        <v>21290</v>
      </c>
      <c r="M5" s="13">
        <v>21058</v>
      </c>
      <c r="N5" s="13">
        <v>20509</v>
      </c>
      <c r="O5" s="13">
        <v>20638</v>
      </c>
      <c r="P5" s="13">
        <v>20507</v>
      </c>
    </row>
    <row r="6" spans="1:16" ht="18" customHeight="1" x14ac:dyDescent="0.15">
      <c r="A6" s="11" t="s">
        <v>33</v>
      </c>
      <c r="B6" s="14"/>
      <c r="C6" s="14">
        <v>543332</v>
      </c>
      <c r="D6" s="14">
        <v>958121</v>
      </c>
      <c r="E6" s="14">
        <v>1148670</v>
      </c>
      <c r="F6" s="14">
        <v>1111340</v>
      </c>
      <c r="G6" s="14">
        <v>913785</v>
      </c>
      <c r="H6" s="14">
        <v>970525</v>
      </c>
      <c r="I6" s="14">
        <v>952197</v>
      </c>
      <c r="J6" s="14">
        <v>1040374</v>
      </c>
      <c r="K6" s="14">
        <v>909312</v>
      </c>
      <c r="L6" s="14">
        <v>896320</v>
      </c>
      <c r="M6" s="14">
        <v>857481</v>
      </c>
      <c r="N6" s="14">
        <v>828713</v>
      </c>
      <c r="O6" s="14">
        <v>834475</v>
      </c>
      <c r="P6" s="14">
        <v>792559</v>
      </c>
    </row>
    <row r="7" spans="1:16" ht="18" customHeight="1" x14ac:dyDescent="0.15">
      <c r="A7" s="11" t="s">
        <v>34</v>
      </c>
      <c r="B7" s="14"/>
      <c r="C7" s="14">
        <v>23145</v>
      </c>
      <c r="D7" s="14">
        <v>42280</v>
      </c>
      <c r="E7" s="14">
        <v>42085</v>
      </c>
      <c r="F7" s="14">
        <v>47046</v>
      </c>
      <c r="G7" s="14">
        <v>52479</v>
      </c>
      <c r="H7" s="14">
        <v>58762</v>
      </c>
      <c r="I7" s="14">
        <v>61512</v>
      </c>
      <c r="J7" s="14">
        <v>60550</v>
      </c>
      <c r="K7" s="14">
        <v>60689</v>
      </c>
      <c r="L7" s="14">
        <v>58850</v>
      </c>
      <c r="M7" s="14">
        <v>59109</v>
      </c>
      <c r="N7" s="14">
        <v>58692</v>
      </c>
      <c r="O7" s="14">
        <v>62482</v>
      </c>
      <c r="P7" s="14">
        <v>63665</v>
      </c>
    </row>
    <row r="8" spans="1:16" ht="18" customHeight="1" x14ac:dyDescent="0.15">
      <c r="A8" s="11" t="s">
        <v>35</v>
      </c>
      <c r="B8" s="14"/>
      <c r="C8" s="14">
        <v>104678</v>
      </c>
      <c r="D8" s="14">
        <v>243537</v>
      </c>
      <c r="E8" s="14">
        <v>249499</v>
      </c>
      <c r="F8" s="14">
        <v>206896</v>
      </c>
      <c r="G8" s="14">
        <v>171731</v>
      </c>
      <c r="H8" s="14">
        <v>155362</v>
      </c>
      <c r="I8" s="14">
        <v>141069</v>
      </c>
      <c r="J8" s="14">
        <v>181408</v>
      </c>
      <c r="K8" s="14">
        <v>114814</v>
      </c>
      <c r="L8" s="14">
        <v>113711</v>
      </c>
      <c r="M8" s="14">
        <v>128029</v>
      </c>
      <c r="N8" s="14">
        <v>92106</v>
      </c>
      <c r="O8" s="14">
        <v>85465</v>
      </c>
      <c r="P8" s="14">
        <v>106741</v>
      </c>
    </row>
    <row r="9" spans="1:16" ht="18" customHeight="1" x14ac:dyDescent="0.15">
      <c r="A9" s="11" t="s">
        <v>36</v>
      </c>
      <c r="B9" s="13"/>
      <c r="C9" s="13">
        <v>618459</v>
      </c>
      <c r="D9" s="13">
        <v>991998</v>
      </c>
      <c r="E9" s="13">
        <v>1131207</v>
      </c>
      <c r="F9" s="13">
        <v>1192723</v>
      </c>
      <c r="G9" s="13">
        <v>1224154</v>
      </c>
      <c r="H9" s="13">
        <v>1312310</v>
      </c>
      <c r="I9" s="13">
        <v>1360802</v>
      </c>
      <c r="J9" s="13">
        <v>1318766</v>
      </c>
      <c r="K9" s="13">
        <v>1347279</v>
      </c>
      <c r="L9" s="13">
        <v>1405664</v>
      </c>
      <c r="M9" s="13">
        <v>1343915</v>
      </c>
      <c r="N9" s="13">
        <v>1359255</v>
      </c>
      <c r="O9" s="13">
        <v>1386804</v>
      </c>
      <c r="P9" s="13">
        <v>1318576</v>
      </c>
    </row>
    <row r="10" spans="1:16" ht="18" customHeight="1" x14ac:dyDescent="0.15">
      <c r="A10" s="11" t="s">
        <v>37</v>
      </c>
      <c r="B10" s="13"/>
      <c r="C10" s="13">
        <v>618336</v>
      </c>
      <c r="D10" s="13">
        <v>989319</v>
      </c>
      <c r="E10" s="13">
        <v>1128610</v>
      </c>
      <c r="F10" s="13">
        <v>1190125</v>
      </c>
      <c r="G10" s="13">
        <v>1221558</v>
      </c>
      <c r="H10" s="13">
        <v>1309714</v>
      </c>
      <c r="I10" s="13">
        <v>1358209</v>
      </c>
      <c r="J10" s="13">
        <v>1316175</v>
      </c>
      <c r="K10" s="13">
        <v>1344688</v>
      </c>
      <c r="L10" s="13">
        <v>1403073</v>
      </c>
      <c r="M10" s="13">
        <v>1341324</v>
      </c>
      <c r="N10" s="13">
        <v>1356664</v>
      </c>
      <c r="O10" s="13">
        <v>1384212</v>
      </c>
      <c r="P10" s="13">
        <v>1316695</v>
      </c>
    </row>
    <row r="11" spans="1:16" ht="18" customHeight="1" x14ac:dyDescent="0.15">
      <c r="A11" s="11" t="s">
        <v>38</v>
      </c>
      <c r="B11" s="13"/>
      <c r="C11" s="13">
        <v>22788</v>
      </c>
      <c r="D11" s="13">
        <v>34214</v>
      </c>
      <c r="E11" s="13">
        <v>35497</v>
      </c>
      <c r="F11" s="13">
        <v>35950</v>
      </c>
      <c r="G11" s="13">
        <v>36712</v>
      </c>
      <c r="H11" s="13">
        <v>37767</v>
      </c>
      <c r="I11" s="13">
        <v>38798</v>
      </c>
      <c r="J11" s="13">
        <v>39522</v>
      </c>
      <c r="K11" s="13">
        <v>40566</v>
      </c>
      <c r="L11" s="13">
        <v>41397</v>
      </c>
      <c r="M11" s="13">
        <v>43045</v>
      </c>
      <c r="N11" s="13">
        <v>44744</v>
      </c>
      <c r="O11" s="13">
        <v>46358</v>
      </c>
      <c r="P11" s="13">
        <v>48138</v>
      </c>
    </row>
    <row r="12" spans="1:16" ht="18" customHeight="1" x14ac:dyDescent="0.15">
      <c r="A12" s="11" t="s">
        <v>39</v>
      </c>
      <c r="B12" s="13"/>
      <c r="C12" s="13">
        <v>71771</v>
      </c>
      <c r="D12" s="13">
        <v>127358</v>
      </c>
      <c r="E12" s="13">
        <v>125322</v>
      </c>
      <c r="F12" s="13">
        <v>123399</v>
      </c>
      <c r="G12" s="13">
        <v>121485</v>
      </c>
      <c r="H12" s="13">
        <v>120681</v>
      </c>
      <c r="I12" s="13">
        <v>118248</v>
      </c>
      <c r="J12" s="13">
        <v>139007</v>
      </c>
      <c r="K12" s="13">
        <v>140713</v>
      </c>
      <c r="L12" s="13">
        <v>160846</v>
      </c>
      <c r="M12" s="13">
        <v>157766</v>
      </c>
      <c r="N12" s="13">
        <v>145312</v>
      </c>
      <c r="O12" s="13">
        <v>142679</v>
      </c>
      <c r="P12" s="13">
        <v>143470</v>
      </c>
    </row>
    <row r="13" spans="1:16" ht="18" customHeight="1" x14ac:dyDescent="0.15">
      <c r="A13" s="11" t="s">
        <v>40</v>
      </c>
      <c r="B13" s="13"/>
      <c r="C13" s="13">
        <v>0</v>
      </c>
      <c r="D13" s="13">
        <v>6725</v>
      </c>
      <c r="E13" s="13">
        <v>6810</v>
      </c>
      <c r="F13" s="13">
        <v>6366</v>
      </c>
      <c r="G13" s="13">
        <v>5413</v>
      </c>
      <c r="H13" s="13">
        <v>5442</v>
      </c>
      <c r="I13" s="13">
        <v>5816</v>
      </c>
      <c r="J13" s="13">
        <v>5731</v>
      </c>
      <c r="K13" s="13">
        <v>5080</v>
      </c>
      <c r="L13" s="13">
        <v>5307</v>
      </c>
      <c r="M13" s="13">
        <v>5735</v>
      </c>
      <c r="N13" s="13">
        <v>5725</v>
      </c>
      <c r="O13" s="13">
        <v>4703</v>
      </c>
      <c r="P13" s="13">
        <v>4633</v>
      </c>
    </row>
    <row r="14" spans="1:16" ht="18" customHeight="1" x14ac:dyDescent="0.15">
      <c r="A14" s="11" t="s">
        <v>41</v>
      </c>
      <c r="B14" s="13"/>
      <c r="C14" s="13">
        <v>25494</v>
      </c>
      <c r="D14" s="13">
        <v>70228</v>
      </c>
      <c r="E14" s="13">
        <v>104100</v>
      </c>
      <c r="F14" s="13">
        <v>88817</v>
      </c>
      <c r="G14" s="13">
        <v>75185</v>
      </c>
      <c r="H14" s="13">
        <v>90373</v>
      </c>
      <c r="I14" s="13">
        <v>64256</v>
      </c>
      <c r="J14" s="13">
        <v>46062</v>
      </c>
      <c r="K14" s="13">
        <v>48914</v>
      </c>
      <c r="L14" s="13">
        <v>30035</v>
      </c>
      <c r="M14" s="13">
        <v>13592</v>
      </c>
      <c r="N14" s="13">
        <v>10266</v>
      </c>
      <c r="O14" s="13">
        <v>8554</v>
      </c>
      <c r="P14" s="13">
        <v>3183</v>
      </c>
    </row>
    <row r="15" spans="1:16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116593</v>
      </c>
      <c r="E17" s="14">
        <f t="shared" si="1"/>
        <v>127178</v>
      </c>
      <c r="F17" s="14">
        <f t="shared" si="1"/>
        <v>136769</v>
      </c>
      <c r="G17" s="14">
        <f t="shared" si="1"/>
        <v>139778</v>
      </c>
      <c r="H17" s="14">
        <f t="shared" si="1"/>
        <v>148303</v>
      </c>
      <c r="I17" s="14">
        <f t="shared" si="1"/>
        <v>158240</v>
      </c>
      <c r="J17" s="14">
        <f t="shared" si="1"/>
        <v>155817</v>
      </c>
      <c r="K17" s="14">
        <f t="shared" si="1"/>
        <v>160364</v>
      </c>
      <c r="L17" s="14">
        <f t="shared" si="1"/>
        <v>167475</v>
      </c>
      <c r="M17" s="14">
        <f t="shared" si="1"/>
        <v>162376</v>
      </c>
      <c r="N17" s="14">
        <f t="shared" si="1"/>
        <v>165112</v>
      </c>
      <c r="O17" s="14">
        <f t="shared" si="1"/>
        <v>168950</v>
      </c>
      <c r="P17" s="14">
        <f t="shared" si="1"/>
        <v>164846</v>
      </c>
    </row>
    <row r="18" spans="1:16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8" customHeight="1" x14ac:dyDescent="0.15">
      <c r="A20" s="11" t="s">
        <v>47</v>
      </c>
      <c r="B20" s="13"/>
      <c r="C20" s="13"/>
      <c r="D20" s="13">
        <v>116593</v>
      </c>
      <c r="E20" s="13">
        <v>127178</v>
      </c>
      <c r="F20" s="13">
        <v>136769</v>
      </c>
      <c r="G20" s="13">
        <v>139778</v>
      </c>
      <c r="H20" s="13">
        <v>148303</v>
      </c>
      <c r="I20" s="13">
        <v>158240</v>
      </c>
      <c r="J20" s="13">
        <v>155817</v>
      </c>
      <c r="K20" s="13">
        <v>160364</v>
      </c>
      <c r="L20" s="13">
        <v>167475</v>
      </c>
      <c r="M20" s="13">
        <v>162376</v>
      </c>
      <c r="N20" s="13">
        <v>165112</v>
      </c>
      <c r="O20" s="13">
        <v>168950</v>
      </c>
      <c r="P20" s="13">
        <v>164846</v>
      </c>
    </row>
    <row r="21" spans="1:16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 ht="18" customHeight="1" x14ac:dyDescent="0.15">
      <c r="A22" s="11" t="s">
        <v>264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2606849</v>
      </c>
      <c r="E22" s="14">
        <f t="shared" si="2"/>
        <v>2986358</v>
      </c>
      <c r="F22" s="14">
        <f t="shared" si="2"/>
        <v>2965337</v>
      </c>
      <c r="G22" s="14">
        <f t="shared" si="2"/>
        <v>2756950</v>
      </c>
      <c r="H22" s="14">
        <f t="shared" si="2"/>
        <v>2915901</v>
      </c>
      <c r="I22" s="14">
        <f t="shared" si="2"/>
        <v>2922856</v>
      </c>
      <c r="J22" s="14">
        <f t="shared" si="2"/>
        <v>3009173</v>
      </c>
      <c r="K22" s="14">
        <f t="shared" si="2"/>
        <v>2849666</v>
      </c>
      <c r="L22" s="14">
        <f t="shared" si="2"/>
        <v>2900895</v>
      </c>
      <c r="M22" s="14">
        <f t="shared" si="2"/>
        <v>2792106</v>
      </c>
      <c r="N22" s="14">
        <f t="shared" si="2"/>
        <v>2730434</v>
      </c>
      <c r="O22" s="14">
        <f t="shared" si="2"/>
        <v>2761108</v>
      </c>
      <c r="P22" s="14">
        <f t="shared" si="2"/>
        <v>2666318</v>
      </c>
    </row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4" t="s">
        <v>82</v>
      </c>
      <c r="M30" s="55" t="str">
        <f>[2]財政指標!$M$1</f>
        <v>田沼町</v>
      </c>
      <c r="P30" s="55" t="str">
        <f>[2]財政指標!$M$1</f>
        <v>田沼町</v>
      </c>
    </row>
    <row r="31" spans="1:16" ht="18" customHeight="1" x14ac:dyDescent="0.15"/>
    <row r="32" spans="1:16" ht="18" customHeight="1" x14ac:dyDescent="0.15">
      <c r="A32" s="5"/>
      <c r="B32" s="5" t="s">
        <v>196</v>
      </c>
      <c r="C32" s="5" t="s">
        <v>205</v>
      </c>
      <c r="D32" s="5" t="s">
        <v>171</v>
      </c>
      <c r="E32" s="5" t="s">
        <v>173</v>
      </c>
      <c r="F32" s="5" t="s">
        <v>175</v>
      </c>
      <c r="G32" s="5" t="s">
        <v>177</v>
      </c>
      <c r="H32" s="5" t="s">
        <v>179</v>
      </c>
      <c r="I32" s="5" t="s">
        <v>181</v>
      </c>
      <c r="J32" s="6" t="s">
        <v>183</v>
      </c>
      <c r="K32" s="6" t="s">
        <v>185</v>
      </c>
      <c r="L32" s="5" t="s">
        <v>187</v>
      </c>
      <c r="M32" s="5" t="s">
        <v>189</v>
      </c>
      <c r="N32" s="5" t="s">
        <v>191</v>
      </c>
      <c r="O32" s="2" t="s">
        <v>262</v>
      </c>
      <c r="P32" s="2" t="s">
        <v>263</v>
      </c>
    </row>
    <row r="33" spans="1:16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P48" si="4">D4/D$22*100</f>
        <v>48.323972734899492</v>
      </c>
      <c r="E33" s="25">
        <f t="shared" si="4"/>
        <v>48.763209233454262</v>
      </c>
      <c r="F33" s="25">
        <f t="shared" si="4"/>
        <v>46.581990512376841</v>
      </c>
      <c r="G33" s="25">
        <f t="shared" si="4"/>
        <v>41.86593880919132</v>
      </c>
      <c r="H33" s="25">
        <f t="shared" si="4"/>
        <v>41.18881265173269</v>
      </c>
      <c r="I33" s="25">
        <f t="shared" si="4"/>
        <v>40.258432163609839</v>
      </c>
      <c r="J33" s="25">
        <f t="shared" si="4"/>
        <v>43.343071335546348</v>
      </c>
      <c r="K33" s="25">
        <f t="shared" si="4"/>
        <v>38.837884860892466</v>
      </c>
      <c r="L33" s="25">
        <f t="shared" si="4"/>
        <v>37.580505326804314</v>
      </c>
      <c r="M33" s="25">
        <f t="shared" si="4"/>
        <v>38.167497938831836</v>
      </c>
      <c r="N33" s="25">
        <f t="shared" si="4"/>
        <v>36.624946803328697</v>
      </c>
      <c r="O33" s="25">
        <f t="shared" si="4"/>
        <v>36.328169705784781</v>
      </c>
      <c r="P33" s="25">
        <f t="shared" si="4"/>
        <v>36.885022716720215</v>
      </c>
    </row>
    <row r="34" spans="1:16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0.60590390927898008</v>
      </c>
      <c r="E34" s="25">
        <f t="shared" si="4"/>
        <v>0.53543480051621406</v>
      </c>
      <c r="F34" s="25">
        <f t="shared" si="4"/>
        <v>0.5406130905188854</v>
      </c>
      <c r="G34" s="25">
        <f t="shared" si="4"/>
        <v>0.58862148388617852</v>
      </c>
      <c r="H34" s="25">
        <f t="shared" si="4"/>
        <v>0.56161028786642619</v>
      </c>
      <c r="I34" s="25">
        <f t="shared" si="4"/>
        <v>0.74988299115659485</v>
      </c>
      <c r="J34" s="25">
        <f t="shared" si="4"/>
        <v>0.72897104952091485</v>
      </c>
      <c r="K34" s="25">
        <f t="shared" si="4"/>
        <v>0.76973933085491419</v>
      </c>
      <c r="L34" s="25">
        <f t="shared" si="4"/>
        <v>0.73391143078256882</v>
      </c>
      <c r="M34" s="25">
        <f t="shared" si="4"/>
        <v>0.75419772745017566</v>
      </c>
      <c r="N34" s="25">
        <f t="shared" si="4"/>
        <v>0.75112601146923896</v>
      </c>
      <c r="O34" s="25">
        <f t="shared" si="4"/>
        <v>0.74745355849897932</v>
      </c>
      <c r="P34" s="25">
        <f t="shared" si="4"/>
        <v>0.76911306153279546</v>
      </c>
    </row>
    <row r="35" spans="1:16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36.753989203057024</v>
      </c>
      <c r="E35" s="25">
        <f t="shared" si="4"/>
        <v>38.463908211942439</v>
      </c>
      <c r="F35" s="25">
        <f t="shared" si="4"/>
        <v>37.477696464179282</v>
      </c>
      <c r="G35" s="25">
        <f t="shared" si="4"/>
        <v>33.144779557119278</v>
      </c>
      <c r="H35" s="25">
        <f t="shared" si="4"/>
        <v>33.283880351219061</v>
      </c>
      <c r="I35" s="25">
        <f t="shared" si="4"/>
        <v>32.577622708747882</v>
      </c>
      <c r="J35" s="25">
        <f t="shared" si="4"/>
        <v>34.573419341460259</v>
      </c>
      <c r="K35" s="25">
        <f t="shared" si="4"/>
        <v>31.909423771066503</v>
      </c>
      <c r="L35" s="25">
        <f t="shared" si="4"/>
        <v>30.898050429264075</v>
      </c>
      <c r="M35" s="25">
        <f t="shared" si="4"/>
        <v>30.710904242174188</v>
      </c>
      <c r="N35" s="25">
        <f t="shared" si="4"/>
        <v>30.35096252097652</v>
      </c>
      <c r="O35" s="25">
        <f t="shared" si="4"/>
        <v>30.222468661131689</v>
      </c>
      <c r="P35" s="25">
        <f t="shared" si="4"/>
        <v>29.724849024009892</v>
      </c>
    </row>
    <row r="36" spans="1:16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1.6218814361706413</v>
      </c>
      <c r="E36" s="25">
        <f t="shared" si="4"/>
        <v>1.409241624748272</v>
      </c>
      <c r="F36" s="25">
        <f t="shared" si="4"/>
        <v>1.5865313116182074</v>
      </c>
      <c r="G36" s="25">
        <f t="shared" si="4"/>
        <v>1.9035165672210232</v>
      </c>
      <c r="H36" s="25">
        <f t="shared" si="4"/>
        <v>2.0152261685153232</v>
      </c>
      <c r="I36" s="25">
        <f t="shared" si="4"/>
        <v>2.1045169519127866</v>
      </c>
      <c r="J36" s="25">
        <f t="shared" si="4"/>
        <v>2.0121807553105122</v>
      </c>
      <c r="K36" s="25">
        <f t="shared" si="4"/>
        <v>2.1296881810008612</v>
      </c>
      <c r="L36" s="25">
        <f t="shared" si="4"/>
        <v>2.0286842508949823</v>
      </c>
      <c r="M36" s="25">
        <f t="shared" si="4"/>
        <v>2.1170041538537578</v>
      </c>
      <c r="N36" s="25">
        <f t="shared" si="4"/>
        <v>2.1495483868132319</v>
      </c>
      <c r="O36" s="25">
        <f t="shared" si="4"/>
        <v>2.2629321272474674</v>
      </c>
      <c r="P36" s="25">
        <f t="shared" si="4"/>
        <v>2.3877496982730491</v>
      </c>
    </row>
    <row r="37" spans="1:16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9.3421981863928441</v>
      </c>
      <c r="E37" s="25">
        <f t="shared" si="4"/>
        <v>8.3546245962473353</v>
      </c>
      <c r="F37" s="25">
        <f t="shared" si="4"/>
        <v>6.9771496460604636</v>
      </c>
      <c r="G37" s="25">
        <f t="shared" si="4"/>
        <v>6.2290212009648345</v>
      </c>
      <c r="H37" s="25">
        <f t="shared" si="4"/>
        <v>5.3280958441318829</v>
      </c>
      <c r="I37" s="25">
        <f t="shared" si="4"/>
        <v>4.8264095117925754</v>
      </c>
      <c r="J37" s="25">
        <f t="shared" si="4"/>
        <v>6.0285001892546557</v>
      </c>
      <c r="K37" s="25">
        <f t="shared" si="4"/>
        <v>4.02903357797019</v>
      </c>
      <c r="L37" s="25">
        <f t="shared" si="4"/>
        <v>3.9198592158626906</v>
      </c>
      <c r="M37" s="25">
        <f t="shared" si="4"/>
        <v>4.5853918153537148</v>
      </c>
      <c r="N37" s="25">
        <f t="shared" si="4"/>
        <v>3.373309884069712</v>
      </c>
      <c r="O37" s="25">
        <f t="shared" si="4"/>
        <v>3.0953153589066416</v>
      </c>
      <c r="P37" s="25">
        <f t="shared" si="4"/>
        <v>4.0033109329044771</v>
      </c>
    </row>
    <row r="38" spans="1:16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38.053527457861961</v>
      </c>
      <c r="E38" s="25">
        <f t="shared" si="4"/>
        <v>37.879149117419949</v>
      </c>
      <c r="F38" s="25">
        <f t="shared" si="4"/>
        <v>40.222173736071142</v>
      </c>
      <c r="G38" s="25">
        <f t="shared" si="4"/>
        <v>44.402473748163736</v>
      </c>
      <c r="H38" s="25">
        <f t="shared" si="4"/>
        <v>45.005300248533814</v>
      </c>
      <c r="I38" s="25">
        <f t="shared" si="4"/>
        <v>46.557271381142279</v>
      </c>
      <c r="J38" s="25">
        <f t="shared" si="4"/>
        <v>43.824864838279488</v>
      </c>
      <c r="K38" s="25">
        <f t="shared" si="4"/>
        <v>47.278488075444628</v>
      </c>
      <c r="L38" s="25">
        <f t="shared" si="4"/>
        <v>48.456217822430666</v>
      </c>
      <c r="M38" s="25">
        <f t="shared" si="4"/>
        <v>48.132664017770097</v>
      </c>
      <c r="N38" s="25">
        <f t="shared" si="4"/>
        <v>49.78164643422987</v>
      </c>
      <c r="O38" s="25">
        <f t="shared" si="4"/>
        <v>50.226358403945085</v>
      </c>
      <c r="P38" s="25">
        <f t="shared" si="4"/>
        <v>49.453065988377979</v>
      </c>
    </row>
    <row r="39" spans="1:16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37.950759710286249</v>
      </c>
      <c r="E39" s="25">
        <f t="shared" si="4"/>
        <v>37.792187005040923</v>
      </c>
      <c r="F39" s="25">
        <f t="shared" si="4"/>
        <v>40.13456143433276</v>
      </c>
      <c r="G39" s="25">
        <f t="shared" si="4"/>
        <v>44.308311721286202</v>
      </c>
      <c r="H39" s="25">
        <f t="shared" si="4"/>
        <v>44.916271162841262</v>
      </c>
      <c r="I39" s="25">
        <f t="shared" si="4"/>
        <v>46.468556781449379</v>
      </c>
      <c r="J39" s="25">
        <f t="shared" si="4"/>
        <v>43.73876144708197</v>
      </c>
      <c r="K39" s="25">
        <f t="shared" si="4"/>
        <v>47.187565139212808</v>
      </c>
      <c r="L39" s="25">
        <f t="shared" si="4"/>
        <v>48.366900559999586</v>
      </c>
      <c r="M39" s="25">
        <f t="shared" si="4"/>
        <v>48.039866681279292</v>
      </c>
      <c r="N39" s="25">
        <f t="shared" si="4"/>
        <v>49.68675309492923</v>
      </c>
      <c r="O39" s="25">
        <f t="shared" si="4"/>
        <v>50.13248304666098</v>
      </c>
      <c r="P39" s="25">
        <f t="shared" si="4"/>
        <v>49.382519264393821</v>
      </c>
    </row>
    <row r="40" spans="1:16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1.3124657392890804</v>
      </c>
      <c r="E40" s="25">
        <f t="shared" si="4"/>
        <v>1.1886384686631677</v>
      </c>
      <c r="F40" s="25">
        <f t="shared" si="4"/>
        <v>1.2123411268263944</v>
      </c>
      <c r="G40" s="25">
        <f t="shared" si="4"/>
        <v>1.3316164602187199</v>
      </c>
      <c r="H40" s="25">
        <f t="shared" si="4"/>
        <v>1.2952085821843746</v>
      </c>
      <c r="I40" s="25">
        <f t="shared" si="4"/>
        <v>1.327400323519188</v>
      </c>
      <c r="J40" s="25">
        <f t="shared" si="4"/>
        <v>1.3133841091888037</v>
      </c>
      <c r="K40" s="25">
        <f t="shared" si="4"/>
        <v>1.4235352493941393</v>
      </c>
      <c r="L40" s="25">
        <f t="shared" si="4"/>
        <v>1.4270423438283701</v>
      </c>
      <c r="M40" s="25">
        <f t="shared" si="4"/>
        <v>1.5416678306625895</v>
      </c>
      <c r="N40" s="25">
        <f t="shared" si="4"/>
        <v>1.6387138454912293</v>
      </c>
      <c r="O40" s="25">
        <f t="shared" si="4"/>
        <v>1.6789636624137845</v>
      </c>
      <c r="P40" s="25">
        <f t="shared" si="4"/>
        <v>1.8054110574957676</v>
      </c>
    </row>
    <row r="41" spans="1:16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4.8855150413391799</v>
      </c>
      <c r="E41" s="25">
        <f t="shared" si="4"/>
        <v>4.1964828061471531</v>
      </c>
      <c r="F41" s="25">
        <f t="shared" si="4"/>
        <v>4.1613819946940263</v>
      </c>
      <c r="G41" s="25">
        <f t="shared" si="4"/>
        <v>4.4064999365240576</v>
      </c>
      <c r="H41" s="25">
        <f t="shared" si="4"/>
        <v>4.1387207590381152</v>
      </c>
      <c r="I41" s="25">
        <f t="shared" si="4"/>
        <v>4.0456320804035499</v>
      </c>
      <c r="J41" s="25">
        <f t="shared" si="4"/>
        <v>4.6194419529884119</v>
      </c>
      <c r="K41" s="25">
        <f t="shared" si="4"/>
        <v>4.9378769301384793</v>
      </c>
      <c r="L41" s="25">
        <f t="shared" si="4"/>
        <v>5.5447025831682986</v>
      </c>
      <c r="M41" s="25">
        <f t="shared" si="4"/>
        <v>5.6504301770778049</v>
      </c>
      <c r="N41" s="25">
        <f t="shared" si="4"/>
        <v>5.321937831128678</v>
      </c>
      <c r="O41" s="25">
        <f t="shared" si="4"/>
        <v>5.1674545146368773</v>
      </c>
      <c r="P41" s="25">
        <f t="shared" si="4"/>
        <v>5.3808285433320409</v>
      </c>
    </row>
    <row r="42" spans="1:16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0.25797428236157904</v>
      </c>
      <c r="E42" s="25">
        <f t="shared" si="4"/>
        <v>0.22803696006975718</v>
      </c>
      <c r="F42" s="25">
        <f t="shared" si="4"/>
        <v>0.21468048994094094</v>
      </c>
      <c r="G42" s="25">
        <f t="shared" si="4"/>
        <v>0.1963401585084967</v>
      </c>
      <c r="H42" s="25">
        <f t="shared" si="4"/>
        <v>0.18663185066982727</v>
      </c>
      <c r="I42" s="25">
        <f t="shared" si="4"/>
        <v>0.19898346001308312</v>
      </c>
      <c r="J42" s="25">
        <f t="shared" si="4"/>
        <v>0.19045099766613618</v>
      </c>
      <c r="K42" s="25">
        <f t="shared" si="4"/>
        <v>0.17826650561855317</v>
      </c>
      <c r="L42" s="25">
        <f t="shared" si="4"/>
        <v>0.18294353983856707</v>
      </c>
      <c r="M42" s="25">
        <f t="shared" si="4"/>
        <v>0.20540051129863982</v>
      </c>
      <c r="N42" s="25">
        <f t="shared" si="4"/>
        <v>0.20967362697651729</v>
      </c>
      <c r="O42" s="25">
        <f t="shared" si="4"/>
        <v>0.17033017180059601</v>
      </c>
      <c r="P42" s="25">
        <f t="shared" si="4"/>
        <v>0.17376021914865369</v>
      </c>
    </row>
    <row r="43" spans="1:16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2.6939803571284719</v>
      </c>
      <c r="E43" s="25">
        <f t="shared" si="4"/>
        <v>3.4858513279385792</v>
      </c>
      <c r="F43" s="25">
        <f t="shared" si="4"/>
        <v>2.9951739043488144</v>
      </c>
      <c r="G43" s="25">
        <f t="shared" si="4"/>
        <v>2.7271078546944993</v>
      </c>
      <c r="H43" s="25">
        <f t="shared" si="4"/>
        <v>3.0993164719927049</v>
      </c>
      <c r="I43" s="25">
        <f t="shared" si="4"/>
        <v>2.1983977315338148</v>
      </c>
      <c r="J43" s="25">
        <f t="shared" si="4"/>
        <v>1.5307195697954221</v>
      </c>
      <c r="K43" s="25">
        <f t="shared" si="4"/>
        <v>1.7164818613830533</v>
      </c>
      <c r="L43" s="25">
        <f t="shared" si="4"/>
        <v>1.035370118532384</v>
      </c>
      <c r="M43" s="25">
        <f t="shared" si="4"/>
        <v>0.48680100254073444</v>
      </c>
      <c r="N43" s="25">
        <f t="shared" si="4"/>
        <v>0.37598418419928847</v>
      </c>
      <c r="O43" s="25">
        <f t="shared" si="4"/>
        <v>0.30980316597539831</v>
      </c>
      <c r="P43" s="25">
        <f t="shared" si="4"/>
        <v>0.11937810868771091</v>
      </c>
    </row>
    <row r="44" spans="1:16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</row>
    <row r="45" spans="1:16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</row>
    <row r="46" spans="1:16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4.4725643871202365</v>
      </c>
      <c r="E46" s="25">
        <f t="shared" si="4"/>
        <v>4.2586320863071343</v>
      </c>
      <c r="F46" s="25">
        <f t="shared" si="4"/>
        <v>4.6122582357418391</v>
      </c>
      <c r="G46" s="25">
        <f t="shared" si="4"/>
        <v>5.0700230326991784</v>
      </c>
      <c r="H46" s="25">
        <f t="shared" si="4"/>
        <v>5.0860094358484735</v>
      </c>
      <c r="I46" s="25">
        <f t="shared" si="4"/>
        <v>5.4138828597782442</v>
      </c>
      <c r="J46" s="25">
        <f t="shared" si="4"/>
        <v>5.1780671965353937</v>
      </c>
      <c r="K46" s="25">
        <f t="shared" si="4"/>
        <v>5.6274665171286742</v>
      </c>
      <c r="L46" s="25">
        <f t="shared" si="4"/>
        <v>5.7732182653974036</v>
      </c>
      <c r="M46" s="25">
        <f t="shared" si="4"/>
        <v>5.8155385218182971</v>
      </c>
      <c r="N46" s="25">
        <f t="shared" si="4"/>
        <v>6.0470972746457159</v>
      </c>
      <c r="O46" s="25">
        <f t="shared" si="4"/>
        <v>6.1189203754434809</v>
      </c>
      <c r="P46" s="25">
        <f t="shared" si="4"/>
        <v>6.1825333662376361</v>
      </c>
    </row>
    <row r="47" spans="1:16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</row>
    <row r="48" spans="1:16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</row>
    <row r="49" spans="1:16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P49" si="5">D20/D$22*100</f>
        <v>4.4725643871202365</v>
      </c>
      <c r="E49" s="25">
        <f t="shared" si="5"/>
        <v>4.2586320863071343</v>
      </c>
      <c r="F49" s="25">
        <f t="shared" si="5"/>
        <v>4.6122582357418391</v>
      </c>
      <c r="G49" s="25">
        <f t="shared" si="5"/>
        <v>5.0700230326991784</v>
      </c>
      <c r="H49" s="25">
        <f t="shared" si="5"/>
        <v>5.0860094358484735</v>
      </c>
      <c r="I49" s="25">
        <f t="shared" si="5"/>
        <v>5.4138828597782442</v>
      </c>
      <c r="J49" s="25">
        <f t="shared" si="5"/>
        <v>5.1780671965353937</v>
      </c>
      <c r="K49" s="25">
        <f t="shared" si="5"/>
        <v>5.6274665171286742</v>
      </c>
      <c r="L49" s="25">
        <f t="shared" si="5"/>
        <v>5.7732182653974036</v>
      </c>
      <c r="M49" s="25">
        <f t="shared" si="5"/>
        <v>5.8155385218182971</v>
      </c>
      <c r="N49" s="25">
        <f t="shared" si="5"/>
        <v>6.0470972746457159</v>
      </c>
      <c r="O49" s="25">
        <f t="shared" si="5"/>
        <v>6.1189203754434809</v>
      </c>
      <c r="P49" s="25">
        <f t="shared" si="5"/>
        <v>6.1825333662376361</v>
      </c>
    </row>
    <row r="50" spans="1:16" ht="18" customHeight="1" x14ac:dyDescent="0.15">
      <c r="A50" s="11" t="s">
        <v>48</v>
      </c>
      <c r="B50" s="25" t="e">
        <f t="shared" ref="B50:P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</row>
    <row r="51" spans="1:16" ht="18" customHeight="1" x14ac:dyDescent="0.15">
      <c r="A51" s="11" t="s">
        <v>264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100.00000000000001</v>
      </c>
      <c r="F51" s="26">
        <f t="shared" si="7"/>
        <v>100</v>
      </c>
      <c r="G51" s="26">
        <f t="shared" si="7"/>
        <v>100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99.999999999999972</v>
      </c>
      <c r="L51" s="26">
        <f t="shared" si="7"/>
        <v>100</v>
      </c>
      <c r="M51" s="26">
        <f>+M33+M38+M40+M41+M42+M43+M44+M45+M46</f>
        <v>99.999999999999986</v>
      </c>
      <c r="N51" s="26">
        <f>+N33+N38+N40+N41+N42+N43+N44+N45+N46</f>
        <v>99.999999999999986</v>
      </c>
      <c r="O51" s="26">
        <f>+O33+O38+O40+O41+O42+O43+O44+O45+O46</f>
        <v>99.999999999999986</v>
      </c>
      <c r="P51" s="26">
        <f>+P33+P38+P40+P41+P42+P43+P44+P45+P46</f>
        <v>100</v>
      </c>
    </row>
    <row r="52" spans="1:16" ht="18" customHeight="1" x14ac:dyDescent="0.15"/>
    <row r="53" spans="1:16" ht="18" customHeight="1" x14ac:dyDescent="0.15"/>
    <row r="54" spans="1:16" ht="18" customHeight="1" x14ac:dyDescent="0.15"/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P516"/>
  <sheetViews>
    <sheetView topLeftCell="A4"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76" customWidth="1"/>
    <col min="12" max="13" width="8.6640625" style="10" customWidth="1"/>
    <col min="14" max="14" width="9.88671875" style="10" customWidth="1"/>
    <col min="15" max="16384" width="9" style="10"/>
  </cols>
  <sheetData>
    <row r="1" spans="1:16" ht="18" customHeight="1" x14ac:dyDescent="0.2">
      <c r="A1" s="24" t="s">
        <v>79</v>
      </c>
      <c r="L1" s="55" t="str">
        <f>[3]財政指標!$M$1</f>
        <v>葛生町</v>
      </c>
      <c r="O1" s="55" t="str">
        <f>[3]財政指標!$M$1</f>
        <v>葛生町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5"/>
      <c r="B3" s="5" t="s">
        <v>196</v>
      </c>
      <c r="C3" s="5" t="s">
        <v>197</v>
      </c>
      <c r="D3" s="5" t="s">
        <v>170</v>
      </c>
      <c r="E3" s="5" t="s">
        <v>172</v>
      </c>
      <c r="F3" s="5" t="s">
        <v>174</v>
      </c>
      <c r="G3" s="5" t="s">
        <v>176</v>
      </c>
      <c r="H3" s="5" t="s">
        <v>178</v>
      </c>
      <c r="I3" s="5" t="s">
        <v>180</v>
      </c>
      <c r="J3" s="6" t="s">
        <v>182</v>
      </c>
      <c r="K3" s="6" t="s">
        <v>184</v>
      </c>
      <c r="L3" s="5" t="s">
        <v>186</v>
      </c>
      <c r="M3" s="5" t="s">
        <v>188</v>
      </c>
      <c r="N3" s="5" t="s">
        <v>190</v>
      </c>
      <c r="O3" s="2" t="s">
        <v>256</v>
      </c>
      <c r="P3" s="2" t="s">
        <v>257</v>
      </c>
    </row>
    <row r="4" spans="1:16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1023843</v>
      </c>
      <c r="E4" s="13">
        <f t="shared" si="0"/>
        <v>1002923</v>
      </c>
      <c r="F4" s="13">
        <f t="shared" si="0"/>
        <v>949305</v>
      </c>
      <c r="G4" s="13">
        <f t="shared" si="0"/>
        <v>796609</v>
      </c>
      <c r="H4" s="13">
        <f t="shared" si="0"/>
        <v>766991</v>
      </c>
      <c r="I4" s="13">
        <f t="shared" si="0"/>
        <v>727965</v>
      </c>
      <c r="J4" s="13">
        <f t="shared" si="0"/>
        <v>752446</v>
      </c>
      <c r="K4" s="13">
        <f t="shared" si="0"/>
        <v>680132</v>
      </c>
      <c r="L4" s="13">
        <f t="shared" si="0"/>
        <v>581507</v>
      </c>
      <c r="M4" s="13">
        <f t="shared" si="0"/>
        <v>560036</v>
      </c>
      <c r="N4" s="13">
        <f t="shared" si="0"/>
        <v>561489</v>
      </c>
      <c r="O4" s="13">
        <f t="shared" si="0"/>
        <v>558591</v>
      </c>
      <c r="P4" s="13">
        <f t="shared" si="0"/>
        <v>501279</v>
      </c>
    </row>
    <row r="5" spans="1:16" ht="18" customHeight="1" x14ac:dyDescent="0.15">
      <c r="A5" s="11" t="s">
        <v>32</v>
      </c>
      <c r="B5" s="13"/>
      <c r="C5" s="13">
        <v>8640</v>
      </c>
      <c r="D5" s="13">
        <v>7980</v>
      </c>
      <c r="E5" s="13">
        <v>7529</v>
      </c>
      <c r="F5" s="13">
        <v>8026</v>
      </c>
      <c r="G5" s="13">
        <v>7338</v>
      </c>
      <c r="H5" s="13">
        <v>7384</v>
      </c>
      <c r="I5" s="13">
        <v>10353</v>
      </c>
      <c r="J5" s="13">
        <v>9480</v>
      </c>
      <c r="K5" s="13">
        <v>9007</v>
      </c>
      <c r="L5" s="13">
        <v>8803</v>
      </c>
      <c r="M5" s="13">
        <v>9716</v>
      </c>
      <c r="N5" s="13">
        <v>9440</v>
      </c>
      <c r="O5" s="13">
        <v>8980</v>
      </c>
      <c r="P5" s="13">
        <v>8795</v>
      </c>
    </row>
    <row r="6" spans="1:16" ht="18" customHeight="1" x14ac:dyDescent="0.15">
      <c r="A6" s="11" t="s">
        <v>33</v>
      </c>
      <c r="B6" s="14"/>
      <c r="C6" s="14">
        <v>543332</v>
      </c>
      <c r="D6" s="14">
        <v>646111</v>
      </c>
      <c r="E6" s="14">
        <v>692307</v>
      </c>
      <c r="F6" s="14">
        <v>705934</v>
      </c>
      <c r="G6" s="14">
        <v>622464</v>
      </c>
      <c r="H6" s="14">
        <v>596595</v>
      </c>
      <c r="I6" s="14">
        <v>560675</v>
      </c>
      <c r="J6" s="14">
        <v>603707</v>
      </c>
      <c r="K6" s="14">
        <v>560698</v>
      </c>
      <c r="L6" s="14">
        <v>485738</v>
      </c>
      <c r="M6" s="14">
        <v>464224</v>
      </c>
      <c r="N6" s="14">
        <v>435840</v>
      </c>
      <c r="O6" s="14">
        <v>440012</v>
      </c>
      <c r="P6" s="14">
        <v>385083</v>
      </c>
    </row>
    <row r="7" spans="1:16" ht="18" customHeight="1" x14ac:dyDescent="0.15">
      <c r="A7" s="11" t="s">
        <v>34</v>
      </c>
      <c r="B7" s="14"/>
      <c r="C7" s="14">
        <v>23145</v>
      </c>
      <c r="D7" s="14">
        <v>34645</v>
      </c>
      <c r="E7" s="14">
        <v>32145</v>
      </c>
      <c r="F7" s="14">
        <v>32544</v>
      </c>
      <c r="G7" s="14">
        <v>36838</v>
      </c>
      <c r="H7" s="14">
        <v>36597</v>
      </c>
      <c r="I7" s="14">
        <v>40242</v>
      </c>
      <c r="J7" s="14">
        <v>38101</v>
      </c>
      <c r="K7" s="14">
        <v>38675</v>
      </c>
      <c r="L7" s="14">
        <v>37386</v>
      </c>
      <c r="M7" s="14">
        <v>38229</v>
      </c>
      <c r="N7" s="14">
        <v>38695</v>
      </c>
      <c r="O7" s="14">
        <v>37864</v>
      </c>
      <c r="P7" s="14">
        <v>40533</v>
      </c>
    </row>
    <row r="8" spans="1:16" ht="18" customHeight="1" x14ac:dyDescent="0.15">
      <c r="A8" s="11" t="s">
        <v>35</v>
      </c>
      <c r="B8" s="14"/>
      <c r="C8" s="14">
        <v>104678</v>
      </c>
      <c r="D8" s="14">
        <v>335107</v>
      </c>
      <c r="E8" s="14">
        <v>270942</v>
      </c>
      <c r="F8" s="14">
        <v>202801</v>
      </c>
      <c r="G8" s="14">
        <v>129969</v>
      </c>
      <c r="H8" s="14">
        <v>126415</v>
      </c>
      <c r="I8" s="14">
        <v>116695</v>
      </c>
      <c r="J8" s="14">
        <v>101158</v>
      </c>
      <c r="K8" s="14">
        <v>71752</v>
      </c>
      <c r="L8" s="14">
        <v>49580</v>
      </c>
      <c r="M8" s="14">
        <v>47867</v>
      </c>
      <c r="N8" s="14">
        <v>77514</v>
      </c>
      <c r="O8" s="14">
        <v>71735</v>
      </c>
      <c r="P8" s="14">
        <v>66868</v>
      </c>
    </row>
    <row r="9" spans="1:16" ht="18" customHeight="1" x14ac:dyDescent="0.15">
      <c r="A9" s="11" t="s">
        <v>36</v>
      </c>
      <c r="B9" s="13"/>
      <c r="C9" s="13">
        <v>618459</v>
      </c>
      <c r="D9" s="13">
        <v>581931</v>
      </c>
      <c r="E9" s="13">
        <v>795633</v>
      </c>
      <c r="F9" s="13">
        <v>817872</v>
      </c>
      <c r="G9" s="13">
        <v>827051</v>
      </c>
      <c r="H9" s="13">
        <v>846744</v>
      </c>
      <c r="I9" s="13">
        <v>830845</v>
      </c>
      <c r="J9" s="13">
        <v>796199</v>
      </c>
      <c r="K9" s="13">
        <v>830896</v>
      </c>
      <c r="L9" s="13">
        <v>833009</v>
      </c>
      <c r="M9" s="13">
        <v>787469</v>
      </c>
      <c r="N9" s="13">
        <v>779468</v>
      </c>
      <c r="O9" s="13">
        <v>781103</v>
      </c>
      <c r="P9" s="13">
        <v>750152</v>
      </c>
    </row>
    <row r="10" spans="1:16" ht="18" customHeight="1" x14ac:dyDescent="0.15">
      <c r="A10" s="11" t="s">
        <v>37</v>
      </c>
      <c r="B10" s="13"/>
      <c r="C10" s="13">
        <v>618336</v>
      </c>
      <c r="D10" s="13">
        <v>581843</v>
      </c>
      <c r="E10" s="13">
        <v>795540</v>
      </c>
      <c r="F10" s="13">
        <v>817775</v>
      </c>
      <c r="G10" s="13">
        <v>826949</v>
      </c>
      <c r="H10" s="13">
        <v>846634</v>
      </c>
      <c r="I10" s="13">
        <v>830630</v>
      </c>
      <c r="J10" s="13">
        <v>795976</v>
      </c>
      <c r="K10" s="13">
        <v>830673</v>
      </c>
      <c r="L10" s="13">
        <v>832786</v>
      </c>
      <c r="M10" s="13">
        <v>787246</v>
      </c>
      <c r="N10" s="13">
        <v>779245</v>
      </c>
      <c r="O10" s="13">
        <v>780980</v>
      </c>
      <c r="P10" s="13">
        <v>750029</v>
      </c>
    </row>
    <row r="11" spans="1:16" ht="18" customHeight="1" x14ac:dyDescent="0.15">
      <c r="A11" s="11" t="s">
        <v>38</v>
      </c>
      <c r="B11" s="13"/>
      <c r="C11" s="13">
        <v>22788</v>
      </c>
      <c r="D11" s="13">
        <v>14704</v>
      </c>
      <c r="E11" s="13">
        <v>15333</v>
      </c>
      <c r="F11" s="13">
        <v>15288</v>
      </c>
      <c r="G11" s="13">
        <v>15492</v>
      </c>
      <c r="H11" s="13">
        <v>15726</v>
      </c>
      <c r="I11" s="13">
        <v>15830</v>
      </c>
      <c r="J11" s="13">
        <v>16025</v>
      </c>
      <c r="K11" s="13">
        <v>15701</v>
      </c>
      <c r="L11" s="13">
        <v>16083</v>
      </c>
      <c r="M11" s="13">
        <v>16415</v>
      </c>
      <c r="N11" s="13">
        <v>17054</v>
      </c>
      <c r="O11" s="13">
        <v>17438</v>
      </c>
      <c r="P11" s="13">
        <v>18172</v>
      </c>
    </row>
    <row r="12" spans="1:16" ht="18" customHeight="1" x14ac:dyDescent="0.15">
      <c r="A12" s="11" t="s">
        <v>39</v>
      </c>
      <c r="B12" s="13"/>
      <c r="C12" s="13">
        <v>71771</v>
      </c>
      <c r="D12" s="13">
        <v>57433</v>
      </c>
      <c r="E12" s="13">
        <v>56342</v>
      </c>
      <c r="F12" s="13">
        <v>56518</v>
      </c>
      <c r="G12" s="13">
        <v>57747</v>
      </c>
      <c r="H12" s="13">
        <v>56964</v>
      </c>
      <c r="I12" s="13">
        <v>56079</v>
      </c>
      <c r="J12" s="13">
        <v>65673</v>
      </c>
      <c r="K12" s="13">
        <v>63348</v>
      </c>
      <c r="L12" s="13">
        <v>68401</v>
      </c>
      <c r="M12" s="13">
        <v>67173</v>
      </c>
      <c r="N12" s="13">
        <v>64955</v>
      </c>
      <c r="O12" s="13">
        <v>61479</v>
      </c>
      <c r="P12" s="13">
        <v>61080</v>
      </c>
    </row>
    <row r="13" spans="1:16" ht="18" customHeight="1" x14ac:dyDescent="0.15">
      <c r="A13" s="11" t="s">
        <v>40</v>
      </c>
      <c r="B13" s="13"/>
      <c r="C13" s="13">
        <v>0</v>
      </c>
      <c r="D13" s="13">
        <v>31785</v>
      </c>
      <c r="E13" s="13">
        <v>31721</v>
      </c>
      <c r="F13" s="13">
        <v>31200</v>
      </c>
      <c r="G13" s="13">
        <v>24133</v>
      </c>
      <c r="H13" s="13">
        <v>23268</v>
      </c>
      <c r="I13" s="13">
        <v>24976</v>
      </c>
      <c r="J13" s="13">
        <v>25855</v>
      </c>
      <c r="K13" s="13">
        <v>24309</v>
      </c>
      <c r="L13" s="13">
        <v>23447</v>
      </c>
      <c r="M13" s="13">
        <v>22680</v>
      </c>
      <c r="N13" s="13">
        <v>21918</v>
      </c>
      <c r="O13" s="13">
        <v>20823</v>
      </c>
      <c r="P13" s="13">
        <v>21020</v>
      </c>
    </row>
    <row r="14" spans="1:16" ht="18" customHeight="1" x14ac:dyDescent="0.15">
      <c r="A14" s="11" t="s">
        <v>41</v>
      </c>
      <c r="B14" s="13"/>
      <c r="C14" s="13">
        <v>25494</v>
      </c>
      <c r="D14" s="13">
        <v>13181</v>
      </c>
      <c r="E14" s="13">
        <v>18211</v>
      </c>
      <c r="F14" s="13">
        <v>16747</v>
      </c>
      <c r="G14" s="13">
        <v>17973</v>
      </c>
      <c r="H14" s="13">
        <v>17578</v>
      </c>
      <c r="I14" s="13">
        <v>17751</v>
      </c>
      <c r="J14" s="13">
        <v>8383</v>
      </c>
      <c r="K14" s="13">
        <v>12600</v>
      </c>
      <c r="L14" s="13">
        <v>9623</v>
      </c>
      <c r="M14" s="13">
        <v>6903</v>
      </c>
      <c r="N14" s="13">
        <v>5449</v>
      </c>
      <c r="O14" s="13">
        <v>4832</v>
      </c>
      <c r="P14" s="13">
        <v>2644</v>
      </c>
    </row>
    <row r="15" spans="1:16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47025</v>
      </c>
      <c r="E17" s="14">
        <f t="shared" si="1"/>
        <v>50530</v>
      </c>
      <c r="F17" s="14">
        <f t="shared" si="1"/>
        <v>53059</v>
      </c>
      <c r="G17" s="14">
        <f t="shared" si="1"/>
        <v>55795</v>
      </c>
      <c r="H17" s="14">
        <f t="shared" si="1"/>
        <v>59693</v>
      </c>
      <c r="I17" s="14">
        <f t="shared" si="1"/>
        <v>62243</v>
      </c>
      <c r="J17" s="14">
        <f t="shared" si="1"/>
        <v>61101</v>
      </c>
      <c r="K17" s="14">
        <f t="shared" si="1"/>
        <v>63197</v>
      </c>
      <c r="L17" s="14">
        <f t="shared" si="1"/>
        <v>65216</v>
      </c>
      <c r="M17" s="14">
        <f t="shared" si="1"/>
        <v>63617</v>
      </c>
      <c r="N17" s="14">
        <f t="shared" si="1"/>
        <v>65803</v>
      </c>
      <c r="O17" s="14">
        <f t="shared" si="1"/>
        <v>67202</v>
      </c>
      <c r="P17" s="14">
        <f t="shared" si="1"/>
        <v>64945</v>
      </c>
    </row>
    <row r="18" spans="1:16" ht="18" customHeight="1" x14ac:dyDescent="0.15">
      <c r="A18" s="11" t="s">
        <v>45</v>
      </c>
      <c r="B18" s="14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8" customHeight="1" x14ac:dyDescent="0.15">
      <c r="A20" s="11" t="s">
        <v>47</v>
      </c>
      <c r="B20" s="13"/>
      <c r="C20" s="13"/>
      <c r="D20" s="13">
        <v>47025</v>
      </c>
      <c r="E20" s="13">
        <v>50530</v>
      </c>
      <c r="F20" s="13">
        <v>53059</v>
      </c>
      <c r="G20" s="13">
        <v>55795</v>
      </c>
      <c r="H20" s="13">
        <v>59693</v>
      </c>
      <c r="I20" s="13">
        <v>62243</v>
      </c>
      <c r="J20" s="13">
        <v>61101</v>
      </c>
      <c r="K20" s="13">
        <v>63197</v>
      </c>
      <c r="L20" s="13">
        <v>65216</v>
      </c>
      <c r="M20" s="13">
        <v>63617</v>
      </c>
      <c r="N20" s="13">
        <v>65803</v>
      </c>
      <c r="O20" s="13">
        <v>67202</v>
      </c>
      <c r="P20" s="13">
        <v>64945</v>
      </c>
    </row>
    <row r="21" spans="1:16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1769902</v>
      </c>
      <c r="E22" s="14">
        <f t="shared" si="2"/>
        <v>1970693</v>
      </c>
      <c r="F22" s="14">
        <f t="shared" si="2"/>
        <v>1939989</v>
      </c>
      <c r="G22" s="14">
        <f t="shared" si="2"/>
        <v>1794800</v>
      </c>
      <c r="H22" s="14">
        <f t="shared" si="2"/>
        <v>1786964</v>
      </c>
      <c r="I22" s="14">
        <f t="shared" si="2"/>
        <v>1735689</v>
      </c>
      <c r="J22" s="14">
        <f t="shared" si="2"/>
        <v>1725682</v>
      </c>
      <c r="K22" s="14">
        <f t="shared" si="2"/>
        <v>1690183</v>
      </c>
      <c r="L22" s="14">
        <f t="shared" si="2"/>
        <v>1597286</v>
      </c>
      <c r="M22" s="14">
        <f t="shared" si="2"/>
        <v>1524293</v>
      </c>
      <c r="N22" s="14">
        <f t="shared" si="2"/>
        <v>1516136</v>
      </c>
      <c r="O22" s="14">
        <f t="shared" si="2"/>
        <v>1511468</v>
      </c>
      <c r="P22" s="14">
        <f t="shared" si="2"/>
        <v>1419292</v>
      </c>
    </row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4" t="s">
        <v>82</v>
      </c>
      <c r="M30" s="55" t="str">
        <f>[3]財政指標!$M$1</f>
        <v>葛生町</v>
      </c>
      <c r="P30" s="55" t="str">
        <f>[3]財政指標!$M$1</f>
        <v>葛生町</v>
      </c>
    </row>
    <row r="31" spans="1:16" ht="18" customHeight="1" x14ac:dyDescent="0.15"/>
    <row r="32" spans="1:16" ht="18" customHeight="1" x14ac:dyDescent="0.15">
      <c r="A32" s="5"/>
      <c r="B32" s="5" t="s">
        <v>196</v>
      </c>
      <c r="C32" s="5" t="s">
        <v>197</v>
      </c>
      <c r="D32" s="5" t="s">
        <v>170</v>
      </c>
      <c r="E32" s="5" t="s">
        <v>172</v>
      </c>
      <c r="F32" s="5" t="s">
        <v>174</v>
      </c>
      <c r="G32" s="5" t="s">
        <v>176</v>
      </c>
      <c r="H32" s="5" t="s">
        <v>178</v>
      </c>
      <c r="I32" s="5" t="s">
        <v>180</v>
      </c>
      <c r="J32" s="6" t="s">
        <v>182</v>
      </c>
      <c r="K32" s="6" t="s">
        <v>184</v>
      </c>
      <c r="L32" s="5" t="s">
        <v>186</v>
      </c>
      <c r="M32" s="5" t="s">
        <v>188</v>
      </c>
      <c r="N32" s="5" t="s">
        <v>190</v>
      </c>
      <c r="O32" s="2" t="s">
        <v>256</v>
      </c>
      <c r="P32" s="2" t="s">
        <v>257</v>
      </c>
    </row>
    <row r="33" spans="1:16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P48" si="4">D4/D$22*100</f>
        <v>57.847440140753562</v>
      </c>
      <c r="E33" s="25">
        <f t="shared" si="4"/>
        <v>50.891894374212519</v>
      </c>
      <c r="F33" s="25">
        <f t="shared" si="4"/>
        <v>48.933524880811177</v>
      </c>
      <c r="G33" s="25">
        <f t="shared" si="4"/>
        <v>44.384276799643416</v>
      </c>
      <c r="H33" s="25">
        <f t="shared" si="4"/>
        <v>42.921457846940399</v>
      </c>
      <c r="I33" s="25">
        <f t="shared" si="4"/>
        <v>41.940981362444539</v>
      </c>
      <c r="J33" s="25">
        <f t="shared" si="4"/>
        <v>43.602819059363199</v>
      </c>
      <c r="K33" s="25">
        <f t="shared" si="4"/>
        <v>40.240139677182881</v>
      </c>
      <c r="L33" s="25">
        <f t="shared" si="4"/>
        <v>36.405941077552804</v>
      </c>
      <c r="M33" s="25">
        <f t="shared" si="4"/>
        <v>36.740705363076522</v>
      </c>
      <c r="N33" s="25">
        <f t="shared" si="4"/>
        <v>37.034210651287218</v>
      </c>
      <c r="O33" s="25">
        <f t="shared" si="4"/>
        <v>36.956852543355204</v>
      </c>
      <c r="P33" s="25">
        <f t="shared" si="4"/>
        <v>35.318947757050701</v>
      </c>
    </row>
    <row r="34" spans="1:16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0.45087242118490178</v>
      </c>
      <c r="E34" s="25">
        <f t="shared" si="4"/>
        <v>0.38204834542975491</v>
      </c>
      <c r="F34" s="25">
        <f t="shared" si="4"/>
        <v>0.41371368600543618</v>
      </c>
      <c r="G34" s="25">
        <f t="shared" si="4"/>
        <v>0.40884778248272785</v>
      </c>
      <c r="H34" s="25">
        <f t="shared" si="4"/>
        <v>0.41321481574335017</v>
      </c>
      <c r="I34" s="25">
        <f t="shared" si="4"/>
        <v>0.5964778252325158</v>
      </c>
      <c r="J34" s="25">
        <f t="shared" si="4"/>
        <v>0.54934802588194109</v>
      </c>
      <c r="K34" s="25">
        <f t="shared" si="4"/>
        <v>0.53290087523067031</v>
      </c>
      <c r="L34" s="25">
        <f t="shared" si="4"/>
        <v>0.5511223412713816</v>
      </c>
      <c r="M34" s="25">
        <f t="shared" si="4"/>
        <v>0.63741026167541281</v>
      </c>
      <c r="N34" s="25">
        <f t="shared" si="4"/>
        <v>0.62263543639884544</v>
      </c>
      <c r="O34" s="25">
        <f t="shared" si="4"/>
        <v>0.59412438768137987</v>
      </c>
      <c r="P34" s="25">
        <f t="shared" si="4"/>
        <v>0.61967516198217143</v>
      </c>
    </row>
    <row r="35" spans="1:16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36.505467534360662</v>
      </c>
      <c r="E35" s="25">
        <f t="shared" si="4"/>
        <v>35.130129350436626</v>
      </c>
      <c r="F35" s="25">
        <f t="shared" si="4"/>
        <v>36.388556842332612</v>
      </c>
      <c r="G35" s="25">
        <f t="shared" si="4"/>
        <v>34.681524403833293</v>
      </c>
      <c r="H35" s="25">
        <f t="shared" si="4"/>
        <v>33.385955173131634</v>
      </c>
      <c r="I35" s="25">
        <f t="shared" si="4"/>
        <v>32.302733957523493</v>
      </c>
      <c r="J35" s="25">
        <f t="shared" si="4"/>
        <v>34.98367601910433</v>
      </c>
      <c r="K35" s="25">
        <f t="shared" si="4"/>
        <v>33.17380425669883</v>
      </c>
      <c r="L35" s="25">
        <f t="shared" si="4"/>
        <v>30.410208315855769</v>
      </c>
      <c r="M35" s="25">
        <f t="shared" si="4"/>
        <v>30.45503718773228</v>
      </c>
      <c r="N35" s="25">
        <f t="shared" si="4"/>
        <v>28.746761504245001</v>
      </c>
      <c r="O35" s="25">
        <f t="shared" si="4"/>
        <v>29.111565709627989</v>
      </c>
      <c r="P35" s="25">
        <f t="shared" si="4"/>
        <v>27.13204893707567</v>
      </c>
    </row>
    <row r="36" spans="1:16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1.957453011522672</v>
      </c>
      <c r="E36" s="25">
        <f t="shared" si="4"/>
        <v>1.6311520871084437</v>
      </c>
      <c r="F36" s="25">
        <f t="shared" si="4"/>
        <v>1.6775352849938838</v>
      </c>
      <c r="G36" s="25">
        <f t="shared" si="4"/>
        <v>2.052484956541119</v>
      </c>
      <c r="H36" s="25">
        <f t="shared" si="4"/>
        <v>2.0479987285697976</v>
      </c>
      <c r="I36" s="25">
        <f t="shared" si="4"/>
        <v>2.3185029115238964</v>
      </c>
      <c r="J36" s="25">
        <f t="shared" si="4"/>
        <v>2.2078807103510378</v>
      </c>
      <c r="K36" s="25">
        <f t="shared" si="4"/>
        <v>2.288213761468433</v>
      </c>
      <c r="L36" s="25">
        <f t="shared" si="4"/>
        <v>2.3405952346668037</v>
      </c>
      <c r="M36" s="25">
        <f t="shared" si="4"/>
        <v>2.5079823892125725</v>
      </c>
      <c r="N36" s="25">
        <f t="shared" si="4"/>
        <v>2.5522116749420896</v>
      </c>
      <c r="O36" s="25">
        <f t="shared" si="4"/>
        <v>2.5051142333148966</v>
      </c>
      <c r="P36" s="25">
        <f t="shared" si="4"/>
        <v>2.8558605276433604</v>
      </c>
    </row>
    <row r="37" spans="1:16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18.933647173685323</v>
      </c>
      <c r="E37" s="25">
        <f t="shared" si="4"/>
        <v>13.748564591237702</v>
      </c>
      <c r="F37" s="25">
        <f t="shared" si="4"/>
        <v>10.453719067479248</v>
      </c>
      <c r="G37" s="25">
        <f t="shared" si="4"/>
        <v>7.2414196567862712</v>
      </c>
      <c r="H37" s="25">
        <f t="shared" si="4"/>
        <v>7.0742891294956127</v>
      </c>
      <c r="I37" s="25">
        <f t="shared" si="4"/>
        <v>6.7232666681646309</v>
      </c>
      <c r="J37" s="25">
        <f t="shared" si="4"/>
        <v>5.8619143040258868</v>
      </c>
      <c r="K37" s="25">
        <f t="shared" si="4"/>
        <v>4.2452207837849514</v>
      </c>
      <c r="L37" s="25">
        <f t="shared" si="4"/>
        <v>3.1040151857588434</v>
      </c>
      <c r="M37" s="25">
        <f t="shared" si="4"/>
        <v>3.1402755244562561</v>
      </c>
      <c r="N37" s="25">
        <f t="shared" si="4"/>
        <v>5.1126020357012827</v>
      </c>
      <c r="O37" s="25">
        <f t="shared" si="4"/>
        <v>4.7460482127309342</v>
      </c>
      <c r="P37" s="25">
        <f t="shared" si="4"/>
        <v>4.7113631303494978</v>
      </c>
    </row>
    <row r="38" spans="1:16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32.879278061723191</v>
      </c>
      <c r="E38" s="25">
        <f t="shared" si="4"/>
        <v>40.373259558947026</v>
      </c>
      <c r="F38" s="25">
        <f t="shared" si="4"/>
        <v>42.158589559012967</v>
      </c>
      <c r="G38" s="25">
        <f t="shared" si="4"/>
        <v>46.080398930242922</v>
      </c>
      <c r="H38" s="25">
        <f t="shared" si="4"/>
        <v>47.384502429819513</v>
      </c>
      <c r="I38" s="25">
        <f t="shared" si="4"/>
        <v>47.868310509544045</v>
      </c>
      <c r="J38" s="25">
        <f t="shared" si="4"/>
        <v>46.138222453499544</v>
      </c>
      <c r="K38" s="25">
        <f t="shared" si="4"/>
        <v>49.160120531327081</v>
      </c>
      <c r="L38" s="25">
        <f t="shared" si="4"/>
        <v>52.151524523472936</v>
      </c>
      <c r="M38" s="25">
        <f t="shared" si="4"/>
        <v>51.66126197522393</v>
      </c>
      <c r="N38" s="25">
        <f t="shared" si="4"/>
        <v>51.411482874887213</v>
      </c>
      <c r="O38" s="25">
        <f t="shared" si="4"/>
        <v>51.678434475622367</v>
      </c>
      <c r="P38" s="25">
        <f t="shared" si="4"/>
        <v>52.853958170693559</v>
      </c>
    </row>
    <row r="39" spans="1:16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32.874306035023409</v>
      </c>
      <c r="E39" s="25">
        <f t="shared" si="4"/>
        <v>40.368540406851807</v>
      </c>
      <c r="F39" s="25">
        <f t="shared" si="4"/>
        <v>42.153589530662288</v>
      </c>
      <c r="G39" s="25">
        <f t="shared" si="4"/>
        <v>46.074715845776687</v>
      </c>
      <c r="H39" s="25">
        <f t="shared" si="4"/>
        <v>47.378346737819008</v>
      </c>
      <c r="I39" s="25">
        <f t="shared" si="4"/>
        <v>47.855923497815567</v>
      </c>
      <c r="J39" s="25">
        <f t="shared" si="4"/>
        <v>46.125300026308445</v>
      </c>
      <c r="K39" s="25">
        <f t="shared" si="4"/>
        <v>49.146926693736717</v>
      </c>
      <c r="L39" s="25">
        <f t="shared" si="4"/>
        <v>52.137563341818563</v>
      </c>
      <c r="M39" s="25">
        <f t="shared" si="4"/>
        <v>51.646632241963971</v>
      </c>
      <c r="N39" s="25">
        <f t="shared" si="4"/>
        <v>51.396774431845159</v>
      </c>
      <c r="O39" s="25">
        <f t="shared" si="4"/>
        <v>51.67029669169311</v>
      </c>
      <c r="P39" s="25">
        <f t="shared" si="4"/>
        <v>52.845291877922229</v>
      </c>
    </row>
    <row r="40" spans="1:16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0.83078046129107708</v>
      </c>
      <c r="E40" s="25">
        <f t="shared" si="4"/>
        <v>0.77805117286152636</v>
      </c>
      <c r="F40" s="25">
        <f t="shared" si="4"/>
        <v>0.7880457054137936</v>
      </c>
      <c r="G40" s="25">
        <f t="shared" si="4"/>
        <v>0.86316024069534214</v>
      </c>
      <c r="H40" s="25">
        <f t="shared" si="4"/>
        <v>0.88004011272750871</v>
      </c>
      <c r="I40" s="25">
        <f t="shared" si="4"/>
        <v>0.91202974726463082</v>
      </c>
      <c r="J40" s="25">
        <f t="shared" si="4"/>
        <v>0.92861836653566532</v>
      </c>
      <c r="K40" s="25">
        <f t="shared" si="4"/>
        <v>0.92895266370564611</v>
      </c>
      <c r="L40" s="25">
        <f t="shared" si="4"/>
        <v>1.0068954464009576</v>
      </c>
      <c r="M40" s="25">
        <f t="shared" si="4"/>
        <v>1.0768926971389359</v>
      </c>
      <c r="N40" s="25">
        <f t="shared" si="4"/>
        <v>1.1248331284264734</v>
      </c>
      <c r="O40" s="25">
        <f t="shared" si="4"/>
        <v>1.153712814297094</v>
      </c>
      <c r="P40" s="25">
        <f t="shared" si="4"/>
        <v>1.2803566848823216</v>
      </c>
    </row>
    <row r="41" spans="1:16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3.2449819255529402</v>
      </c>
      <c r="E41" s="25">
        <f t="shared" si="4"/>
        <v>2.8589942725731508</v>
      </c>
      <c r="F41" s="25">
        <f t="shared" si="4"/>
        <v>2.9133154878713228</v>
      </c>
      <c r="G41" s="25">
        <f t="shared" si="4"/>
        <v>3.2174615556050812</v>
      </c>
      <c r="H41" s="25">
        <f t="shared" si="4"/>
        <v>3.1877530828824754</v>
      </c>
      <c r="I41" s="25">
        <f t="shared" si="4"/>
        <v>3.2309359568448035</v>
      </c>
      <c r="J41" s="25">
        <f t="shared" si="4"/>
        <v>3.805625833728346</v>
      </c>
      <c r="K41" s="25">
        <f t="shared" si="4"/>
        <v>3.747996518720162</v>
      </c>
      <c r="L41" s="25">
        <f t="shared" si="4"/>
        <v>4.2823263961494682</v>
      </c>
      <c r="M41" s="25">
        <f t="shared" si="4"/>
        <v>4.406829920494288</v>
      </c>
      <c r="N41" s="25">
        <f t="shared" si="4"/>
        <v>4.2842462681448108</v>
      </c>
      <c r="O41" s="25">
        <f t="shared" si="4"/>
        <v>4.067502586889038</v>
      </c>
      <c r="P41" s="25">
        <f t="shared" si="4"/>
        <v>4.3035541664435506</v>
      </c>
    </row>
    <row r="42" spans="1:16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1.7958621437797122</v>
      </c>
      <c r="E42" s="25">
        <f t="shared" si="4"/>
        <v>1.6096368130398799</v>
      </c>
      <c r="F42" s="25">
        <f t="shared" si="4"/>
        <v>1.6082565416608032</v>
      </c>
      <c r="G42" s="25">
        <f t="shared" si="4"/>
        <v>1.3446066414085136</v>
      </c>
      <c r="H42" s="25">
        <f t="shared" si="4"/>
        <v>1.3020967406170465</v>
      </c>
      <c r="I42" s="25">
        <f t="shared" si="4"/>
        <v>1.43896746479352</v>
      </c>
      <c r="J42" s="25">
        <f t="shared" si="4"/>
        <v>1.4982482288162013</v>
      </c>
      <c r="K42" s="25">
        <f t="shared" si="4"/>
        <v>1.4382466277320265</v>
      </c>
      <c r="L42" s="25">
        <f t="shared" si="4"/>
        <v>1.4679274719743365</v>
      </c>
      <c r="M42" s="25">
        <f t="shared" si="4"/>
        <v>1.4879029163028368</v>
      </c>
      <c r="N42" s="25">
        <f t="shared" si="4"/>
        <v>1.4456486753167261</v>
      </c>
      <c r="O42" s="25">
        <f t="shared" si="4"/>
        <v>1.3776672744642957</v>
      </c>
      <c r="P42" s="25">
        <f t="shared" si="4"/>
        <v>1.4810201142541493</v>
      </c>
    </row>
    <row r="43" spans="1:16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0.74473049920278067</v>
      </c>
      <c r="E43" s="25">
        <f t="shared" si="4"/>
        <v>0.9240911699589941</v>
      </c>
      <c r="F43" s="25">
        <f t="shared" si="4"/>
        <v>0.86325231741004715</v>
      </c>
      <c r="G43" s="25">
        <f t="shared" si="4"/>
        <v>1.0013929128593715</v>
      </c>
      <c r="H43" s="25">
        <f t="shared" si="4"/>
        <v>0.983679581681556</v>
      </c>
      <c r="I43" s="25">
        <f t="shared" si="4"/>
        <v>1.0227062567084311</v>
      </c>
      <c r="J43" s="25">
        <f t="shared" si="4"/>
        <v>0.48577895579834524</v>
      </c>
      <c r="K43" s="25">
        <f t="shared" si="4"/>
        <v>0.74548140645125405</v>
      </c>
      <c r="L43" s="25">
        <f t="shared" si="4"/>
        <v>0.60245942179421841</v>
      </c>
      <c r="M43" s="25">
        <f t="shared" si="4"/>
        <v>0.45286568920804599</v>
      </c>
      <c r="N43" s="25">
        <f t="shared" si="4"/>
        <v>0.35940047594674884</v>
      </c>
      <c r="O43" s="25">
        <f t="shared" si="4"/>
        <v>0.319689202814747</v>
      </c>
      <c r="P43" s="25">
        <f t="shared" si="4"/>
        <v>0.18629006575109278</v>
      </c>
    </row>
    <row r="44" spans="1:16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</row>
    <row r="45" spans="1:16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</row>
    <row r="46" spans="1:16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2.6569267676967425</v>
      </c>
      <c r="E46" s="25">
        <f t="shared" si="4"/>
        <v>2.5640726384068953</v>
      </c>
      <c r="F46" s="25">
        <f t="shared" si="4"/>
        <v>2.7350155078198894</v>
      </c>
      <c r="G46" s="25">
        <f t="shared" si="4"/>
        <v>3.1087029195453533</v>
      </c>
      <c r="H46" s="25">
        <f t="shared" si="4"/>
        <v>3.3404702053315005</v>
      </c>
      <c r="I46" s="25">
        <f t="shared" si="4"/>
        <v>3.5860687024000271</v>
      </c>
      <c r="J46" s="25">
        <f t="shared" si="4"/>
        <v>3.5406871022587016</v>
      </c>
      <c r="K46" s="25">
        <f t="shared" si="4"/>
        <v>3.7390625748809447</v>
      </c>
      <c r="L46" s="25">
        <f t="shared" si="4"/>
        <v>4.0829256626552795</v>
      </c>
      <c r="M46" s="25">
        <f t="shared" si="4"/>
        <v>4.1735414385554481</v>
      </c>
      <c r="N46" s="25">
        <f t="shared" si="4"/>
        <v>4.3401779259908082</v>
      </c>
      <c r="O46" s="25">
        <f t="shared" si="4"/>
        <v>4.4461411025572488</v>
      </c>
      <c r="P46" s="25">
        <f t="shared" si="4"/>
        <v>4.5758730409246304</v>
      </c>
    </row>
    <row r="47" spans="1:16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</v>
      </c>
      <c r="E47" s="25">
        <f t="shared" si="4"/>
        <v>0</v>
      </c>
      <c r="F47" s="25">
        <f t="shared" si="4"/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</row>
    <row r="48" spans="1:16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</row>
    <row r="49" spans="1:16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P49" si="5">D20/D$22*100</f>
        <v>2.6569267676967425</v>
      </c>
      <c r="E49" s="25">
        <f t="shared" si="5"/>
        <v>2.5640726384068953</v>
      </c>
      <c r="F49" s="25">
        <f t="shared" si="5"/>
        <v>2.7350155078198894</v>
      </c>
      <c r="G49" s="25">
        <f t="shared" si="5"/>
        <v>3.1087029195453533</v>
      </c>
      <c r="H49" s="25">
        <f t="shared" si="5"/>
        <v>3.3404702053315005</v>
      </c>
      <c r="I49" s="25">
        <f t="shared" si="5"/>
        <v>3.5860687024000271</v>
      </c>
      <c r="J49" s="25">
        <f t="shared" si="5"/>
        <v>3.5406871022587016</v>
      </c>
      <c r="K49" s="25">
        <f t="shared" si="5"/>
        <v>3.7390625748809447</v>
      </c>
      <c r="L49" s="25">
        <f t="shared" si="5"/>
        <v>4.0829256626552795</v>
      </c>
      <c r="M49" s="25">
        <f t="shared" si="5"/>
        <v>4.1735414385554481</v>
      </c>
      <c r="N49" s="25">
        <f t="shared" si="5"/>
        <v>4.3401779259908082</v>
      </c>
      <c r="O49" s="25">
        <f t="shared" si="5"/>
        <v>4.4461411025572488</v>
      </c>
      <c r="P49" s="25">
        <f t="shared" si="5"/>
        <v>4.5758730409246304</v>
      </c>
    </row>
    <row r="50" spans="1:16" ht="18" customHeight="1" x14ac:dyDescent="0.15">
      <c r="A50" s="11" t="s">
        <v>48</v>
      </c>
      <c r="B50" s="25" t="e">
        <f t="shared" ref="B50:P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</row>
    <row r="51" spans="1:16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100.00000000000001</v>
      </c>
      <c r="F51" s="26">
        <f t="shared" si="7"/>
        <v>100.00000000000001</v>
      </c>
      <c r="G51" s="26">
        <f t="shared" si="7"/>
        <v>100</v>
      </c>
      <c r="H51" s="26">
        <f t="shared" si="7"/>
        <v>100.00000000000001</v>
      </c>
      <c r="I51" s="26">
        <f t="shared" si="7"/>
        <v>100</v>
      </c>
      <c r="J51" s="26">
        <f t="shared" si="7"/>
        <v>100</v>
      </c>
      <c r="K51" s="26">
        <f t="shared" si="7"/>
        <v>99.999999999999986</v>
      </c>
      <c r="L51" s="26">
        <f t="shared" si="7"/>
        <v>100.00000000000001</v>
      </c>
      <c r="M51" s="26">
        <f>+M33+M38+M40+M41+M42+M43+M44+M45+M46</f>
        <v>100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100.00000000000001</v>
      </c>
    </row>
    <row r="52" spans="1:16" ht="18" customHeight="1" x14ac:dyDescent="0.15"/>
    <row r="53" spans="1:16" ht="18" customHeight="1" x14ac:dyDescent="0.15"/>
    <row r="54" spans="1:16" ht="18" customHeight="1" x14ac:dyDescent="0.15"/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274"/>
  <sheetViews>
    <sheetView view="pageBreakPreview" zoomScaleNormal="100" zoomScaleSheetLayoutView="100" workbookViewId="0">
      <pane xSplit="1" ySplit="3" topLeftCell="N20" activePane="bottomRight" state="frozen"/>
      <selection pane="topRight" activeCell="B1" sqref="B1"/>
      <selection pane="bottomLeft" activeCell="A2" sqref="A2"/>
      <selection pane="bottomRight" activeCell="D1" sqref="D1:AF1048576"/>
    </sheetView>
  </sheetViews>
  <sheetFormatPr defaultColWidth="9" defaultRowHeight="12" x14ac:dyDescent="0.15"/>
  <cols>
    <col min="1" max="1" width="25.21875" style="15" customWidth="1"/>
    <col min="2" max="3" width="8.6640625" style="15" hidden="1" customWidth="1"/>
    <col min="4" max="32" width="9.77734375" style="15" customWidth="1"/>
    <col min="33" max="16384" width="9" style="15"/>
  </cols>
  <sheetData>
    <row r="1" spans="1:32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15" t="s">
        <v>158</v>
      </c>
      <c r="M1" s="27"/>
      <c r="N1" s="27"/>
      <c r="O1" s="27"/>
      <c r="P1" s="27"/>
      <c r="U1" s="15" t="s">
        <v>158</v>
      </c>
      <c r="X1" s="28"/>
      <c r="AE1" s="15" t="s">
        <v>332</v>
      </c>
    </row>
    <row r="2" spans="1:32" ht="18" customHeight="1" x14ac:dyDescent="0.15">
      <c r="L2" s="139" t="s">
        <v>148</v>
      </c>
      <c r="M2" s="35" t="s">
        <v>261</v>
      </c>
      <c r="N2" s="35"/>
      <c r="O2" s="35"/>
      <c r="P2" s="35"/>
      <c r="V2" s="139" t="s">
        <v>148</v>
      </c>
      <c r="Y2" s="18"/>
      <c r="AF2" s="139" t="s">
        <v>148</v>
      </c>
    </row>
    <row r="3" spans="1:32" s="123" customFormat="1" ht="18" customHeight="1" x14ac:dyDescent="0.2">
      <c r="A3" s="43"/>
      <c r="B3" s="120" t="s">
        <v>196</v>
      </c>
      <c r="C3" s="43" t="s">
        <v>205</v>
      </c>
      <c r="D3" s="121" t="s">
        <v>171</v>
      </c>
      <c r="E3" s="121" t="s">
        <v>173</v>
      </c>
      <c r="F3" s="121" t="s">
        <v>175</v>
      </c>
      <c r="G3" s="121" t="s">
        <v>177</v>
      </c>
      <c r="H3" s="121" t="s">
        <v>179</v>
      </c>
      <c r="I3" s="121" t="s">
        <v>181</v>
      </c>
      <c r="J3" s="122" t="s">
        <v>219</v>
      </c>
      <c r="K3" s="122" t="s">
        <v>221</v>
      </c>
      <c r="L3" s="121" t="s">
        <v>187</v>
      </c>
      <c r="M3" s="121" t="s">
        <v>189</v>
      </c>
      <c r="N3" s="121" t="s">
        <v>191</v>
      </c>
      <c r="O3" s="121" t="s">
        <v>193</v>
      </c>
      <c r="P3" s="70" t="s">
        <v>195</v>
      </c>
      <c r="Q3" s="39" t="s">
        <v>161</v>
      </c>
      <c r="R3" s="39" t="s">
        <v>166</v>
      </c>
      <c r="S3" s="39" t="s">
        <v>296</v>
      </c>
      <c r="T3" s="39" t="s">
        <v>298</v>
      </c>
      <c r="U3" s="39" t="s">
        <v>305</v>
      </c>
      <c r="V3" s="39" t="s">
        <v>306</v>
      </c>
      <c r="W3" s="39" t="s">
        <v>307</v>
      </c>
      <c r="X3" s="39" t="s">
        <v>308</v>
      </c>
      <c r="Y3" s="39" t="s">
        <v>311</v>
      </c>
      <c r="Z3" s="39" t="s">
        <v>323</v>
      </c>
      <c r="AA3" s="39" t="s">
        <v>324</v>
      </c>
      <c r="AB3" s="39" t="s">
        <v>325</v>
      </c>
      <c r="AC3" s="39" t="s">
        <v>328</v>
      </c>
      <c r="AD3" s="39" t="s">
        <v>334</v>
      </c>
      <c r="AE3" s="39" t="str">
        <f>財政指標!AD3</f>
        <v>１８(H30)</v>
      </c>
      <c r="AF3" s="39" t="str">
        <f>財政指標!AE3</f>
        <v>１９(R1)</v>
      </c>
    </row>
    <row r="4" spans="1:32" ht="18" customHeight="1" x14ac:dyDescent="0.15">
      <c r="A4" s="16" t="s">
        <v>51</v>
      </c>
      <c r="B4" s="16"/>
      <c r="C4" s="16"/>
      <c r="D4" s="88">
        <f>性質・旧佐野市!D4+性質・旧田沼市!D4+性質・旧葛生町!D4</f>
        <v>8364544</v>
      </c>
      <c r="E4" s="88">
        <f>性質・旧佐野市!E4+性質・旧田沼市!E4+性質・旧葛生町!E4</f>
        <v>8351815</v>
      </c>
      <c r="F4" s="88">
        <f>性質・旧佐野市!F4+性質・旧田沼市!F4+性質・旧葛生町!F4</f>
        <v>9167608</v>
      </c>
      <c r="G4" s="88">
        <f>性質・旧佐野市!G4+性質・旧田沼市!G4+性質・旧葛生町!G4</f>
        <v>9317547</v>
      </c>
      <c r="H4" s="88">
        <f>性質・旧佐野市!H4+性質・旧田沼市!H4+性質・旧葛生町!H4</f>
        <v>9521172</v>
      </c>
      <c r="I4" s="88">
        <f>性質・旧佐野市!I4+性質・旧田沼市!I4+性質・旧葛生町!I4</f>
        <v>9750880</v>
      </c>
      <c r="J4" s="88">
        <f>性質・旧佐野市!J4+性質・旧田沼市!J4+性質・旧葛生町!J4</f>
        <v>10046644</v>
      </c>
      <c r="K4" s="88">
        <f>性質・旧佐野市!K4+性質・旧田沼市!K4+性質・旧葛生町!K4</f>
        <v>9761136</v>
      </c>
      <c r="L4" s="88">
        <f>性質・旧佐野市!L4+性質・旧田沼市!L4+性質・旧葛生町!L4</f>
        <v>9682949</v>
      </c>
      <c r="M4" s="88">
        <f>性質・旧佐野市!M4+性質・旧田沼市!M4+性質・旧葛生町!M4</f>
        <v>9545465</v>
      </c>
      <c r="N4" s="88">
        <f>性質・旧佐野市!N4+性質・旧田沼市!N4+性質・旧葛生町!N4</f>
        <v>9502511</v>
      </c>
      <c r="O4" s="88">
        <f>性質・旧佐野市!O4+性質・旧田沼市!O4+性質・旧葛生町!O4</f>
        <v>9611877</v>
      </c>
      <c r="P4" s="88">
        <f>性質・旧佐野市!P4+性質・旧田沼市!P4+性質・旧葛生町!P4</f>
        <v>9297811</v>
      </c>
      <c r="Q4" s="16">
        <v>9350052</v>
      </c>
      <c r="R4" s="16">
        <v>9228691</v>
      </c>
      <c r="S4" s="16">
        <v>9038607</v>
      </c>
      <c r="T4" s="16">
        <v>9101011</v>
      </c>
      <c r="U4" s="16">
        <v>8869968</v>
      </c>
      <c r="V4" s="16">
        <v>8847434</v>
      </c>
      <c r="W4" s="16">
        <v>8666208</v>
      </c>
      <c r="X4" s="16">
        <v>8503743</v>
      </c>
      <c r="Y4" s="16">
        <v>8389315</v>
      </c>
      <c r="Z4" s="124">
        <v>8045733</v>
      </c>
      <c r="AA4" s="124">
        <v>9305927</v>
      </c>
      <c r="AB4" s="15">
        <v>9186169</v>
      </c>
      <c r="AC4" s="15">
        <v>9136098</v>
      </c>
      <c r="AD4" s="15">
        <v>9140374</v>
      </c>
      <c r="AE4" s="15">
        <v>9103090</v>
      </c>
      <c r="AF4" s="15">
        <v>9254879</v>
      </c>
    </row>
    <row r="5" spans="1:32" ht="18" customHeight="1" x14ac:dyDescent="0.15">
      <c r="A5" s="16" t="s">
        <v>52</v>
      </c>
      <c r="B5" s="16"/>
      <c r="C5" s="16"/>
      <c r="D5" s="88">
        <f>性質・旧佐野市!D5+性質・旧田沼市!D5+性質・旧葛生町!D5</f>
        <v>6751779</v>
      </c>
      <c r="E5" s="88">
        <f>性質・旧佐野市!E5+性質・旧田沼市!E5+性質・旧葛生町!E5</f>
        <v>6057891</v>
      </c>
      <c r="F5" s="88">
        <f>性質・旧佐野市!F5+性質・旧田沼市!F5+性質・旧葛生町!F5</f>
        <v>6367657</v>
      </c>
      <c r="G5" s="88">
        <f>性質・旧佐野市!G5+性質・旧田沼市!G5+性質・旧葛生町!G5</f>
        <v>6452369</v>
      </c>
      <c r="H5" s="88">
        <f>性質・旧佐野市!H5+性質・旧田沼市!H5+性質・旧葛生町!H5</f>
        <v>6652509</v>
      </c>
      <c r="I5" s="88">
        <f>性質・旧佐野市!I5+性質・旧田沼市!I5+性質・旧葛生町!I5</f>
        <v>6705117</v>
      </c>
      <c r="J5" s="88">
        <f>性質・旧佐野市!J5+性質・旧田沼市!J5+性質・旧葛生町!J5</f>
        <v>6773459</v>
      </c>
      <c r="K5" s="88">
        <f>性質・旧佐野市!K5+性質・旧田沼市!K5+性質・旧葛生町!K5</f>
        <v>6743102</v>
      </c>
      <c r="L5" s="88">
        <f>性質・旧佐野市!L5+性質・旧田沼市!L5+性質・旧葛生町!L5</f>
        <v>6724752</v>
      </c>
      <c r="M5" s="88">
        <f>性質・旧佐野市!M5+性質・旧田沼市!M5+性質・旧葛生町!M5</f>
        <v>6525653</v>
      </c>
      <c r="N5" s="88">
        <f>性質・旧佐野市!N5+性質・旧田沼市!N5+性質・旧葛生町!N5</f>
        <v>6507762</v>
      </c>
      <c r="O5" s="88">
        <f>性質・旧佐野市!O5+性質・旧田沼市!O5+性質・旧葛生町!O5</f>
        <v>6262828</v>
      </c>
      <c r="P5" s="88">
        <f>性質・旧佐野市!P5+性質・旧田沼市!P5+性質・旧葛生町!P5</f>
        <v>6052876</v>
      </c>
      <c r="Q5" s="16">
        <v>6051968</v>
      </c>
      <c r="R5" s="16">
        <v>6025173</v>
      </c>
      <c r="S5" s="16">
        <v>5841481</v>
      </c>
      <c r="T5" s="16">
        <v>5816611</v>
      </c>
      <c r="U5" s="16">
        <v>5586833</v>
      </c>
      <c r="V5" s="16">
        <v>5458282</v>
      </c>
      <c r="W5" s="16">
        <v>5174728</v>
      </c>
      <c r="X5" s="16">
        <v>4987001</v>
      </c>
      <c r="Y5" s="16">
        <v>4951218</v>
      </c>
      <c r="Z5" s="124">
        <v>4679147</v>
      </c>
      <c r="AA5" s="124">
        <v>5694464</v>
      </c>
      <c r="AB5" s="15">
        <v>5616760</v>
      </c>
      <c r="AC5" s="15">
        <v>5604148</v>
      </c>
      <c r="AD5" s="15">
        <v>5572022</v>
      </c>
      <c r="AE5" s="15">
        <v>5559206</v>
      </c>
      <c r="AF5" s="15">
        <v>5688544</v>
      </c>
    </row>
    <row r="6" spans="1:32" ht="18" customHeight="1" x14ac:dyDescent="0.15">
      <c r="A6" s="16" t="s">
        <v>53</v>
      </c>
      <c r="B6" s="16"/>
      <c r="C6" s="16"/>
      <c r="D6" s="88">
        <f>性質・旧佐野市!D6+性質・旧田沼市!D6+性質・旧葛生町!D6</f>
        <v>1649752</v>
      </c>
      <c r="E6" s="88">
        <f>性質・旧佐野市!E6+性質・旧田沼市!E6+性質・旧葛生町!E6</f>
        <v>1850261</v>
      </c>
      <c r="F6" s="88">
        <f>性質・旧佐野市!F6+性質・旧田沼市!F6+性質・旧葛生町!F6</f>
        <v>2191461</v>
      </c>
      <c r="G6" s="88">
        <f>性質・旧佐野市!G6+性質・旧田沼市!G6+性質・旧葛生町!G6</f>
        <v>2225897</v>
      </c>
      <c r="H6" s="88">
        <f>性質・旧佐野市!H6+性質・旧田沼市!H6+性質・旧葛生町!H6</f>
        <v>2307831</v>
      </c>
      <c r="I6" s="88">
        <f>性質・旧佐野市!I6+性質・旧田沼市!I6+性質・旧葛生町!I6</f>
        <v>2460390</v>
      </c>
      <c r="J6" s="88">
        <f>性質・旧佐野市!J6+性質・旧田沼市!J6+性質・旧葛生町!J6</f>
        <v>2618590</v>
      </c>
      <c r="K6" s="88">
        <f>性質・旧佐野市!K6+性質・旧田沼市!K6+性質・旧葛生町!K6</f>
        <v>2873965</v>
      </c>
      <c r="L6" s="88">
        <f>性質・旧佐野市!L6+性質・旧田沼市!L6+性質・旧葛生町!L6</f>
        <v>3155761</v>
      </c>
      <c r="M6" s="88">
        <f>性質・旧佐野市!M6+性質・旧田沼市!M6+性質・旧葛生町!M6</f>
        <v>2634803</v>
      </c>
      <c r="N6" s="88">
        <f>性質・旧佐野市!N6+性質・旧田沼市!N6+性質・旧葛生町!N6</f>
        <v>2939512</v>
      </c>
      <c r="O6" s="88">
        <f>性質・旧佐野市!O6+性質・旧田沼市!O6+性質・旧葛生町!O6</f>
        <v>3331734</v>
      </c>
      <c r="P6" s="88">
        <f>性質・旧佐野市!P6+性質・旧田沼市!P6+性質・旧葛生町!P6</f>
        <v>3809469</v>
      </c>
      <c r="Q6" s="16">
        <v>4045860</v>
      </c>
      <c r="R6" s="16">
        <v>4764492</v>
      </c>
      <c r="S6" s="16">
        <v>4935418</v>
      </c>
      <c r="T6" s="16">
        <v>5333441</v>
      </c>
      <c r="U6" s="16">
        <v>5488373</v>
      </c>
      <c r="V6" s="16">
        <v>5915830</v>
      </c>
      <c r="W6" s="16">
        <v>7579398</v>
      </c>
      <c r="X6" s="16">
        <v>8072040</v>
      </c>
      <c r="Y6" s="16">
        <v>8286799</v>
      </c>
      <c r="Z6" s="124">
        <v>8352424</v>
      </c>
      <c r="AA6" s="124">
        <v>8809066</v>
      </c>
      <c r="AB6" s="15">
        <v>9335105</v>
      </c>
      <c r="AC6" s="15">
        <v>9883119</v>
      </c>
      <c r="AD6" s="15">
        <v>10035956</v>
      </c>
      <c r="AE6" s="15">
        <v>10427729</v>
      </c>
      <c r="AF6" s="15">
        <v>11115496</v>
      </c>
    </row>
    <row r="7" spans="1:32" ht="18" customHeight="1" x14ac:dyDescent="0.15">
      <c r="A7" s="16" t="s">
        <v>54</v>
      </c>
      <c r="B7" s="16"/>
      <c r="C7" s="16"/>
      <c r="D7" s="88">
        <f>性質・旧佐野市!D7+性質・旧田沼市!D7+性質・旧葛生町!D7</f>
        <v>3524095</v>
      </c>
      <c r="E7" s="88">
        <f>性質・旧佐野市!E7+性質・旧田沼市!E7+性質・旧葛生町!E7</f>
        <v>3720598</v>
      </c>
      <c r="F7" s="88">
        <f>性質・旧佐野市!F7+性質・旧田沼市!F7+性質・旧葛生町!F7</f>
        <v>3891812</v>
      </c>
      <c r="G7" s="88">
        <f>性質・旧佐野市!G7+性質・旧田沼市!G7+性質・旧葛生町!G7</f>
        <v>3930528</v>
      </c>
      <c r="H7" s="88">
        <f>性質・旧佐野市!H7+性質・旧田沼市!H7+性質・旧葛生町!H7</f>
        <v>4107936</v>
      </c>
      <c r="I7" s="88">
        <f>性質・旧佐野市!I7+性質・旧田沼市!I7+性質・旧葛生町!I7</f>
        <v>4300148</v>
      </c>
      <c r="J7" s="88">
        <f>性質・旧佐野市!J7+性質・旧田沼市!J7+性質・旧葛生町!J7</f>
        <v>4444031</v>
      </c>
      <c r="K7" s="88">
        <f>性質・旧佐野市!K7+性質・旧田沼市!K7+性質・旧葛生町!K7</f>
        <v>4684311</v>
      </c>
      <c r="L7" s="88">
        <f>性質・旧佐野市!L7+性質・旧田沼市!L7+性質・旧葛生町!L7</f>
        <v>5080417</v>
      </c>
      <c r="M7" s="88">
        <f>性質・旧佐野市!M7+性質・旧田沼市!M7+性質・旧葛生町!M7</f>
        <v>4666145</v>
      </c>
      <c r="N7" s="88">
        <f>性質・旧佐野市!N7+性質・旧田沼市!N7+性質・旧葛生町!N7</f>
        <v>4675468</v>
      </c>
      <c r="O7" s="88">
        <f>性質・旧佐野市!O7+性質・旧田沼市!O7+性質・旧葛生町!O7</f>
        <v>4840038</v>
      </c>
      <c r="P7" s="88">
        <f>性質・旧佐野市!P7+性質・旧田沼市!P7+性質・旧葛生町!P7</f>
        <v>4771044</v>
      </c>
      <c r="Q7" s="16">
        <v>4975561</v>
      </c>
      <c r="R7" s="16">
        <v>4878202</v>
      </c>
      <c r="S7" s="16">
        <v>4777521</v>
      </c>
      <c r="T7" s="16">
        <v>5425565</v>
      </c>
      <c r="U7" s="16">
        <v>5167864</v>
      </c>
      <c r="V7" s="16">
        <v>5279553</v>
      </c>
      <c r="W7" s="16">
        <v>5238015</v>
      </c>
      <c r="X7" s="16">
        <v>5215618</v>
      </c>
      <c r="Y7" s="16">
        <v>5265995</v>
      </c>
      <c r="Z7" s="124">
        <v>5303874</v>
      </c>
      <c r="AA7" s="124">
        <v>5301845</v>
      </c>
      <c r="AB7" s="15">
        <v>5328748</v>
      </c>
      <c r="AC7" s="15">
        <v>4677564</v>
      </c>
      <c r="AD7" s="15">
        <v>4211828</v>
      </c>
      <c r="AE7" s="15">
        <v>4184512</v>
      </c>
      <c r="AF7" s="15">
        <v>3839252</v>
      </c>
    </row>
    <row r="8" spans="1:32" ht="18" customHeight="1" x14ac:dyDescent="0.15">
      <c r="A8" s="16" t="s">
        <v>312</v>
      </c>
      <c r="B8" s="16"/>
      <c r="C8" s="16"/>
      <c r="D8" s="98">
        <f>性質・旧佐野市!D8+性質・旧田沼市!D8+性質・旧葛生町!D8</f>
        <v>3516510</v>
      </c>
      <c r="E8" s="98">
        <f>性質・旧佐野市!E8+性質・旧田沼市!E8+性質・旧葛生町!E8</f>
        <v>3720287</v>
      </c>
      <c r="F8" s="98">
        <f>性質・旧佐野市!F8+性質・旧田沼市!F8+性質・旧葛生町!F8</f>
        <v>3891517</v>
      </c>
      <c r="G8" s="98">
        <f>性質・旧佐野市!G8+性質・旧田沼市!G8+性質・旧葛生町!G8</f>
        <v>3930026</v>
      </c>
      <c r="H8" s="98">
        <f>性質・旧佐野市!H8+性質・旧田沼市!H8+性質・旧葛生町!H8</f>
        <v>4105900</v>
      </c>
      <c r="I8" s="98">
        <f>性質・旧佐野市!I8+性質・旧田沼市!I8+性質・旧葛生町!I8</f>
        <v>4099742</v>
      </c>
      <c r="J8" s="98">
        <f>性質・旧佐野市!J8+性質・旧田沼市!J8+性質・旧葛生町!J8</f>
        <v>4443819</v>
      </c>
      <c r="K8" s="98">
        <f>性質・旧佐野市!K8+性質・旧田沼市!K8+性質・旧葛生町!K8</f>
        <v>4683406</v>
      </c>
      <c r="L8" s="98">
        <f>性質・旧佐野市!L8+性質・旧田沼市!L8+性質・旧葛生町!L8</f>
        <v>5080317</v>
      </c>
      <c r="M8" s="98">
        <f>性質・旧佐野市!M8+性質・旧田沼市!M8+性質・旧葛生町!M8</f>
        <v>4666143</v>
      </c>
      <c r="N8" s="98">
        <f>性質・旧佐野市!N8+性質・旧田沼市!N8+性質・旧葛生町!N8</f>
        <v>4675468</v>
      </c>
      <c r="O8" s="98">
        <f>性質・旧佐野市!O8+性質・旧田沼市!O8+性質・旧葛生町!O8</f>
        <v>4839923</v>
      </c>
      <c r="P8" s="98">
        <f>性質・旧佐野市!P8+性質・旧田沼市!P8+性質・旧葛生町!P8</f>
        <v>4771044</v>
      </c>
      <c r="Q8" s="99">
        <v>4975561</v>
      </c>
      <c r="R8" s="99">
        <v>4878202</v>
      </c>
      <c r="S8" s="99">
        <v>4777521</v>
      </c>
      <c r="T8" s="99">
        <v>5425565</v>
      </c>
      <c r="U8" s="99">
        <v>5167864</v>
      </c>
      <c r="V8" s="99">
        <v>5279553</v>
      </c>
      <c r="W8" s="99">
        <v>5238015</v>
      </c>
      <c r="X8" s="16">
        <v>5215618</v>
      </c>
      <c r="Y8" s="16">
        <v>4740945</v>
      </c>
      <c r="Z8" s="124">
        <v>4816837</v>
      </c>
      <c r="AA8" s="124">
        <v>4907198</v>
      </c>
      <c r="AB8" s="15">
        <v>4982159</v>
      </c>
      <c r="AC8" s="15">
        <v>4379477</v>
      </c>
      <c r="AD8" s="15">
        <v>3968699</v>
      </c>
      <c r="AE8" s="15">
        <v>3983962</v>
      </c>
      <c r="AF8" s="15">
        <v>3676511</v>
      </c>
    </row>
    <row r="9" spans="1:32" ht="18" customHeight="1" x14ac:dyDescent="0.15">
      <c r="A9" s="16" t="s">
        <v>313</v>
      </c>
      <c r="B9" s="16"/>
      <c r="C9" s="1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01"/>
      <c r="S9" s="101"/>
      <c r="T9" s="101"/>
      <c r="U9" s="101"/>
      <c r="V9" s="101"/>
      <c r="W9" s="101"/>
      <c r="X9" s="16"/>
      <c r="Y9" s="16">
        <v>525050</v>
      </c>
      <c r="Z9" s="124">
        <v>487037</v>
      </c>
      <c r="AA9" s="124">
        <v>394647</v>
      </c>
      <c r="AB9" s="15">
        <v>346589</v>
      </c>
      <c r="AC9" s="15">
        <v>298087</v>
      </c>
      <c r="AD9" s="15">
        <v>243129</v>
      </c>
      <c r="AE9" s="15">
        <v>200550</v>
      </c>
      <c r="AF9" s="15">
        <v>162739</v>
      </c>
    </row>
    <row r="10" spans="1:32" ht="18" customHeight="1" x14ac:dyDescent="0.15">
      <c r="A10" s="16" t="s">
        <v>56</v>
      </c>
      <c r="B10" s="16"/>
      <c r="C10" s="16"/>
      <c r="D10" s="88">
        <f>性質・旧佐野市!D9+性質・旧田沼市!D9+性質・旧葛生町!D9</f>
        <v>7585</v>
      </c>
      <c r="E10" s="88">
        <f>性質・旧佐野市!E9+性質・旧田沼市!E9+性質・旧葛生町!E9</f>
        <v>311</v>
      </c>
      <c r="F10" s="88">
        <f>性質・旧佐野市!F9+性質・旧田沼市!F9+性質・旧葛生町!F9</f>
        <v>295</v>
      </c>
      <c r="G10" s="88">
        <f>性質・旧佐野市!G9+性質・旧田沼市!G9+性質・旧葛生町!G9</f>
        <v>502</v>
      </c>
      <c r="H10" s="88">
        <f>性質・旧佐野市!H9+性質・旧田沼市!H9+性質・旧葛生町!H9</f>
        <v>2036</v>
      </c>
      <c r="I10" s="88">
        <f>性質・旧佐野市!I9+性質・旧田沼市!I9+性質・旧葛生町!I9</f>
        <v>406</v>
      </c>
      <c r="J10" s="88">
        <f>性質・旧佐野市!J9+性質・旧田沼市!J9+性質・旧葛生町!J9</f>
        <v>212</v>
      </c>
      <c r="K10" s="88">
        <f>性質・旧佐野市!K9+性質・旧田沼市!K9+性質・旧葛生町!K9</f>
        <v>905</v>
      </c>
      <c r="L10" s="88">
        <f>性質・旧佐野市!L9+性質・旧田沼市!L9+性質・旧葛生町!L9</f>
        <v>101</v>
      </c>
      <c r="M10" s="88">
        <f>性質・旧佐野市!M9+性質・旧田沼市!M9+性質・旧葛生町!M9</f>
        <v>2</v>
      </c>
      <c r="N10" s="88">
        <f>性質・旧佐野市!N9+性質・旧田沼市!N9+性質・旧葛生町!N9</f>
        <v>0</v>
      </c>
      <c r="O10" s="88">
        <f>性質・旧佐野市!O9+性質・旧田沼市!O9+性質・旧葛生町!O9</f>
        <v>115</v>
      </c>
      <c r="P10" s="88">
        <f>性質・旧佐野市!P9+性質・旧田沼市!P9+性質・旧葛生町!P9</f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2</v>
      </c>
    </row>
    <row r="11" spans="1:32" ht="18" customHeight="1" x14ac:dyDescent="0.15">
      <c r="A11" s="16" t="s">
        <v>57</v>
      </c>
      <c r="B11" s="16"/>
      <c r="C11" s="16"/>
      <c r="D11" s="88">
        <f>性質・旧佐野市!D10+性質・旧田沼市!D10+性質・旧葛生町!D10</f>
        <v>3047121</v>
      </c>
      <c r="E11" s="88">
        <f>性質・旧佐野市!E10+性質・旧田沼市!E10+性質・旧葛生町!E10</f>
        <v>3421015</v>
      </c>
      <c r="F11" s="88">
        <f>性質・旧佐野市!F10+性質・旧田沼市!F10+性質・旧葛生町!F10</f>
        <v>3547920</v>
      </c>
      <c r="G11" s="88">
        <f>性質・旧佐野市!G10+性質・旧田沼市!G10+性質・旧葛生町!G10</f>
        <v>3546189</v>
      </c>
      <c r="H11" s="88">
        <f>性質・旧佐野市!H10+性質・旧田沼市!H10+性質・旧葛生町!H10</f>
        <v>3889401</v>
      </c>
      <c r="I11" s="88">
        <f>性質・旧佐野市!I10+性質・旧田沼市!I10+性質・旧葛生町!I10</f>
        <v>3935033</v>
      </c>
      <c r="J11" s="88">
        <f>性質・旧佐野市!J10+性質・旧田沼市!J10+性質・旧葛生町!J10</f>
        <v>3806538</v>
      </c>
      <c r="K11" s="88">
        <f>性質・旧佐野市!K10+性質・旧田沼市!K10+性質・旧葛生町!K10</f>
        <v>4042200</v>
      </c>
      <c r="L11" s="88">
        <f>性質・旧佐野市!L10+性質・旧田沼市!L10+性質・旧葛生町!L10</f>
        <v>4085869</v>
      </c>
      <c r="M11" s="88">
        <f>性質・旧佐野市!M10+性質・旧田沼市!M10+性質・旧葛生町!M10</f>
        <v>4027048</v>
      </c>
      <c r="N11" s="88">
        <f>性質・旧佐野市!N10+性質・旧田沼市!N10+性質・旧葛生町!N10</f>
        <v>4204507</v>
      </c>
      <c r="O11" s="88">
        <f>性質・旧佐野市!O10+性質・旧田沼市!O10+性質・旧葛生町!O10</f>
        <v>4341034</v>
      </c>
      <c r="P11" s="88">
        <f>性質・旧佐野市!P10+性質・旧田沼市!P10+性質・旧葛生町!P10</f>
        <v>4860210</v>
      </c>
      <c r="Q11" s="16">
        <v>4888080</v>
      </c>
      <c r="R11" s="16">
        <v>4625620</v>
      </c>
      <c r="S11" s="16">
        <v>4376889</v>
      </c>
      <c r="T11" s="16">
        <v>4662735</v>
      </c>
      <c r="U11" s="16">
        <v>4521911</v>
      </c>
      <c r="V11" s="16">
        <v>4788416</v>
      </c>
      <c r="W11" s="16">
        <v>5152950</v>
      </c>
      <c r="X11" s="16">
        <v>5236018</v>
      </c>
      <c r="Y11" s="16">
        <v>4990584</v>
      </c>
      <c r="Z11" s="124">
        <v>4873606</v>
      </c>
      <c r="AA11" s="124">
        <v>5347505</v>
      </c>
      <c r="AB11" s="15">
        <v>5503462</v>
      </c>
      <c r="AC11" s="15">
        <v>5794895</v>
      </c>
      <c r="AD11" s="15">
        <v>5593381</v>
      </c>
      <c r="AE11" s="15">
        <v>5581828</v>
      </c>
      <c r="AF11" s="15">
        <v>5968397</v>
      </c>
    </row>
    <row r="12" spans="1:32" ht="18" customHeight="1" x14ac:dyDescent="0.15">
      <c r="A12" s="16" t="s">
        <v>58</v>
      </c>
      <c r="B12" s="16"/>
      <c r="C12" s="16"/>
      <c r="D12" s="88">
        <f>性質・旧佐野市!D11+性質・旧田沼市!D11+性質・旧葛生町!D11</f>
        <v>468643</v>
      </c>
      <c r="E12" s="88">
        <f>性質・旧佐野市!E11+性質・旧田沼市!E11+性質・旧葛生町!E11</f>
        <v>410296</v>
      </c>
      <c r="F12" s="88">
        <f>性質・旧佐野市!F11+性質・旧田沼市!F11+性質・旧葛生町!F11</f>
        <v>467042</v>
      </c>
      <c r="G12" s="88">
        <f>性質・旧佐野市!G11+性質・旧田沼市!G11+性質・旧葛生町!G11</f>
        <v>454141</v>
      </c>
      <c r="H12" s="88">
        <f>性質・旧佐野市!H11+性質・旧田沼市!H11+性質・旧葛生町!H11</f>
        <v>487916</v>
      </c>
      <c r="I12" s="88">
        <f>性質・旧佐野市!I11+性質・旧田沼市!I11+性質・旧葛生町!I11</f>
        <v>447853</v>
      </c>
      <c r="J12" s="88">
        <f>性質・旧佐野市!J11+性質・旧田沼市!J11+性質・旧葛生町!J11</f>
        <v>438610</v>
      </c>
      <c r="K12" s="88">
        <f>性質・旧佐野市!K11+性質・旧田沼市!K11+性質・旧葛生町!K11</f>
        <v>411889</v>
      </c>
      <c r="L12" s="88">
        <f>性質・旧佐野市!L11+性質・旧田沼市!L11+性質・旧葛生町!L11</f>
        <v>500638</v>
      </c>
      <c r="M12" s="88">
        <f>性質・旧佐野市!M11+性質・旧田沼市!M11+性質・旧葛生町!M11</f>
        <v>743055</v>
      </c>
      <c r="N12" s="88">
        <f>性質・旧佐野市!N11+性質・旧田沼市!N11+性質・旧葛生町!N11</f>
        <v>443055</v>
      </c>
      <c r="O12" s="88">
        <f>性質・旧佐野市!O11+性質・旧田沼市!O11+性質・旧葛生町!O11</f>
        <v>387868</v>
      </c>
      <c r="P12" s="88">
        <f>性質・旧佐野市!P11+性質・旧田沼市!P11+性質・旧葛生町!P11</f>
        <v>325209</v>
      </c>
      <c r="Q12" s="16">
        <v>455157</v>
      </c>
      <c r="R12" s="16">
        <v>529322</v>
      </c>
      <c r="S12" s="16">
        <v>767331</v>
      </c>
      <c r="T12" s="16">
        <v>774594</v>
      </c>
      <c r="U12" s="16">
        <v>711345</v>
      </c>
      <c r="V12" s="16">
        <v>689567</v>
      </c>
      <c r="W12" s="16">
        <v>702845</v>
      </c>
      <c r="X12" s="16">
        <v>694251</v>
      </c>
      <c r="Y12" s="16">
        <v>795949</v>
      </c>
      <c r="Z12" s="124">
        <v>875635</v>
      </c>
      <c r="AA12" s="124">
        <v>708140</v>
      </c>
      <c r="AB12" s="15">
        <v>886924</v>
      </c>
      <c r="AC12" s="15">
        <v>924516</v>
      </c>
      <c r="AD12" s="15">
        <v>884638</v>
      </c>
      <c r="AE12" s="15">
        <v>774244</v>
      </c>
      <c r="AF12" s="15">
        <v>629812</v>
      </c>
    </row>
    <row r="13" spans="1:32" ht="18" customHeight="1" x14ac:dyDescent="0.15">
      <c r="A13" s="16" t="s">
        <v>59</v>
      </c>
      <c r="B13" s="16"/>
      <c r="C13" s="16"/>
      <c r="D13" s="88">
        <f>性質・旧佐野市!D12+性質・旧田沼市!D12+性質・旧葛生町!D12</f>
        <v>2863533</v>
      </c>
      <c r="E13" s="88">
        <f>性質・旧佐野市!E12+性質・旧田沼市!E12+性質・旧葛生町!E12</f>
        <v>3320050</v>
      </c>
      <c r="F13" s="88">
        <f>性質・旧佐野市!F12+性質・旧田沼市!F12+性質・旧葛生町!F12</f>
        <v>4137063</v>
      </c>
      <c r="G13" s="88">
        <f>性質・旧佐野市!G12+性質・旧田沼市!G12+性質・旧葛生町!G12</f>
        <v>3697156</v>
      </c>
      <c r="H13" s="88">
        <f>性質・旧佐野市!H12+性質・旧田沼市!H12+性質・旧葛生町!H12</f>
        <v>3927473</v>
      </c>
      <c r="I13" s="88">
        <f>性質・旧佐野市!I12+性質・旧田沼市!I12+性質・旧葛生町!I12</f>
        <v>3948710</v>
      </c>
      <c r="J13" s="88">
        <f>性質・旧佐野市!J12+性質・旧田沼市!J12+性質・旧葛生町!J12</f>
        <v>3886046</v>
      </c>
      <c r="K13" s="88">
        <f>性質・旧佐野市!K12+性質・旧田沼市!K12+性質・旧葛生町!K12</f>
        <v>4186169</v>
      </c>
      <c r="L13" s="88">
        <f>性質・旧佐野市!L12+性質・旧田沼市!L12+性質・旧葛生町!L12</f>
        <v>5053712</v>
      </c>
      <c r="M13" s="88">
        <f>性質・旧佐野市!M12+性質・旧田沼市!M12+性質・旧葛生町!M12</f>
        <v>4080387</v>
      </c>
      <c r="N13" s="88">
        <f>性質・旧佐野市!N12+性質・旧田沼市!N12+性質・旧葛生町!N12</f>
        <v>4031541</v>
      </c>
      <c r="O13" s="88">
        <f>性質・旧佐野市!O12+性質・旧田沼市!O12+性質・旧葛生町!O12</f>
        <v>4456350</v>
      </c>
      <c r="P13" s="88">
        <f>性質・旧佐野市!P12+性質・旧田沼市!P12+性質・旧葛生町!P12</f>
        <v>4795467</v>
      </c>
      <c r="Q13" s="16">
        <v>4253027</v>
      </c>
      <c r="R13" s="16">
        <v>4632619</v>
      </c>
      <c r="S13" s="16">
        <v>4580192</v>
      </c>
      <c r="T13" s="16">
        <v>4753800</v>
      </c>
      <c r="U13" s="16">
        <v>4804223</v>
      </c>
      <c r="V13" s="16">
        <v>6206514</v>
      </c>
      <c r="W13" s="16">
        <v>4027135</v>
      </c>
      <c r="X13" s="16">
        <v>4062057</v>
      </c>
      <c r="Y13" s="16">
        <v>3924881</v>
      </c>
      <c r="Z13" s="124">
        <v>4300456</v>
      </c>
      <c r="AA13" s="124">
        <v>2954381</v>
      </c>
      <c r="AB13" s="15">
        <v>2683722</v>
      </c>
      <c r="AC13" s="15">
        <v>2636250</v>
      </c>
      <c r="AD13" s="15">
        <v>2836047</v>
      </c>
      <c r="AE13" s="15">
        <v>2567929</v>
      </c>
      <c r="AF13" s="15">
        <v>2687290</v>
      </c>
    </row>
    <row r="14" spans="1:32" ht="18" customHeight="1" x14ac:dyDescent="0.15">
      <c r="A14" s="16" t="s">
        <v>60</v>
      </c>
      <c r="B14" s="16"/>
      <c r="C14" s="16"/>
      <c r="D14" s="88">
        <f>性質・旧佐野市!D13+性質・旧田沼市!D13+性質・旧葛生町!D13</f>
        <v>1590749</v>
      </c>
      <c r="E14" s="88">
        <f>性質・旧佐野市!E13+性質・旧田沼市!E13+性質・旧葛生町!E13</f>
        <v>1836486</v>
      </c>
      <c r="F14" s="88">
        <f>性質・旧佐野市!F13+性質・旧田沼市!F13+性質・旧葛生町!F13</f>
        <v>2363798</v>
      </c>
      <c r="G14" s="88">
        <f>性質・旧佐野市!G13+性質・旧田沼市!G13+性質・旧葛生町!G13</f>
        <v>1914245</v>
      </c>
      <c r="H14" s="88">
        <f>性質・旧佐野市!H13+性質・旧田沼市!H13+性質・旧葛生町!H13</f>
        <v>1929009</v>
      </c>
      <c r="I14" s="88">
        <f>性質・旧佐野市!I13+性質・旧田沼市!I13+性質・旧葛生町!I13</f>
        <v>2027964</v>
      </c>
      <c r="J14" s="88">
        <f>性質・旧佐野市!J13+性質・旧田沼市!J13+性質・旧葛生町!J13</f>
        <v>2111371</v>
      </c>
      <c r="K14" s="88">
        <f>性質・旧佐野市!K13+性質・旧田沼市!K13+性質・旧葛生町!K13</f>
        <v>2202140</v>
      </c>
      <c r="L14" s="88">
        <f>性質・旧佐野市!L13+性質・旧田沼市!L13+性質・旧葛生町!L13</f>
        <v>2286524</v>
      </c>
      <c r="M14" s="88">
        <f>性質・旧佐野市!M13+性質・旧田沼市!M13+性質・旧葛生町!M13</f>
        <v>2049762</v>
      </c>
      <c r="N14" s="88">
        <f>性質・旧佐野市!N13+性質・旧田沼市!N13+性質・旧葛生町!N13</f>
        <v>2046586</v>
      </c>
      <c r="O14" s="88">
        <f>性質・旧佐野市!O13+性質・旧田沼市!O13+性質・旧葛生町!O13</f>
        <v>2103445</v>
      </c>
      <c r="P14" s="88">
        <f>性質・旧佐野市!P13+性質・旧田沼市!P13+性質・旧葛生町!P13</f>
        <v>2019946</v>
      </c>
      <c r="Q14" s="16">
        <v>1553658</v>
      </c>
      <c r="R14" s="16">
        <v>1616027</v>
      </c>
      <c r="S14" s="16">
        <v>1594150</v>
      </c>
      <c r="T14" s="16">
        <v>1706231</v>
      </c>
      <c r="U14" s="16">
        <v>1744469</v>
      </c>
      <c r="V14" s="16">
        <v>1738517</v>
      </c>
      <c r="W14" s="16">
        <v>1755756</v>
      </c>
      <c r="X14" s="16">
        <v>1738190</v>
      </c>
      <c r="Y14" s="16">
        <v>1603387</v>
      </c>
      <c r="Z14" s="124">
        <v>1840246</v>
      </c>
      <c r="AA14" s="124">
        <v>292059</v>
      </c>
      <c r="AB14" s="15">
        <v>296559</v>
      </c>
      <c r="AC14" s="15">
        <v>296220</v>
      </c>
      <c r="AD14" s="15">
        <v>287800</v>
      </c>
      <c r="AE14" s="15">
        <v>289319</v>
      </c>
      <c r="AF14" s="15">
        <v>279020</v>
      </c>
    </row>
    <row r="15" spans="1:32" ht="18" customHeight="1" x14ac:dyDescent="0.15">
      <c r="A15" s="16" t="s">
        <v>61</v>
      </c>
      <c r="B15" s="16"/>
      <c r="C15" s="16"/>
      <c r="D15" s="88">
        <f>性質・旧佐野市!D14+性質・旧田沼市!D14+性質・旧葛生町!D14</f>
        <v>1760497</v>
      </c>
      <c r="E15" s="88">
        <f>性質・旧佐野市!E14+性質・旧田沼市!E14+性質・旧葛生町!E14</f>
        <v>2107832</v>
      </c>
      <c r="F15" s="88">
        <f>性質・旧佐野市!F14+性質・旧田沼市!F14+性質・旧葛生町!F14</f>
        <v>1772986</v>
      </c>
      <c r="G15" s="88">
        <f>性質・旧佐野市!G14+性質・旧田沼市!G14+性質・旧葛生町!G14</f>
        <v>3840044</v>
      </c>
      <c r="H15" s="88">
        <f>性質・旧佐野市!H14+性質・旧田沼市!H14+性質・旧葛生町!H14</f>
        <v>1867255</v>
      </c>
      <c r="I15" s="88">
        <f>性質・旧佐野市!I14+性質・旧田沼市!I14+性質・旧葛生町!I14</f>
        <v>2031428</v>
      </c>
      <c r="J15" s="88">
        <f>性質・旧佐野市!J14+性質・旧田沼市!J14+性質・旧葛生町!J14</f>
        <v>2151171</v>
      </c>
      <c r="K15" s="88">
        <f>性質・旧佐野市!K14+性質・旧田沼市!K14+性質・旧葛生町!K14</f>
        <v>2182302</v>
      </c>
      <c r="L15" s="88">
        <f>性質・旧佐野市!L14+性質・旧田沼市!L14+性質・旧葛生町!L14</f>
        <v>2397677</v>
      </c>
      <c r="M15" s="88">
        <f>性質・旧佐野市!M14+性質・旧田沼市!M14+性質・旧葛生町!M14</f>
        <v>3016542</v>
      </c>
      <c r="N15" s="88">
        <f>性質・旧佐野市!N14+性質・旧田沼市!N14+性質・旧葛生町!N14</f>
        <v>3283795</v>
      </c>
      <c r="O15" s="88">
        <f>性質・旧佐野市!O14+性質・旧田沼市!O14+性質・旧葛生町!O14</f>
        <v>3282588</v>
      </c>
      <c r="P15" s="88">
        <f>性質・旧佐野市!P14+性質・旧田沼市!P14+性質・旧葛生町!P14</f>
        <v>3604824</v>
      </c>
      <c r="Q15" s="16">
        <v>3760224</v>
      </c>
      <c r="R15" s="16">
        <v>4026752</v>
      </c>
      <c r="S15" s="16">
        <v>4028410</v>
      </c>
      <c r="T15" s="16">
        <v>4317130</v>
      </c>
      <c r="U15" s="16">
        <v>4378031</v>
      </c>
      <c r="V15" s="16">
        <v>4453227</v>
      </c>
      <c r="W15" s="16">
        <v>4524983</v>
      </c>
      <c r="X15" s="16">
        <v>4549098</v>
      </c>
      <c r="Y15" s="16">
        <v>4998694</v>
      </c>
      <c r="Z15" s="124">
        <v>5094159</v>
      </c>
      <c r="AA15" s="124">
        <v>5025272</v>
      </c>
      <c r="AB15" s="15">
        <v>5564493</v>
      </c>
      <c r="AC15" s="15">
        <v>5306295</v>
      </c>
      <c r="AD15" s="15">
        <v>5336289</v>
      </c>
      <c r="AE15" s="15">
        <v>5479857</v>
      </c>
      <c r="AF15" s="15">
        <v>5626334</v>
      </c>
    </row>
    <row r="16" spans="1:32" ht="18" customHeight="1" x14ac:dyDescent="0.15">
      <c r="A16" s="16" t="s">
        <v>62</v>
      </c>
      <c r="B16" s="16"/>
      <c r="C16" s="16"/>
      <c r="D16" s="88">
        <f>性質・旧佐野市!D15+性質・旧田沼市!D15+性質・旧葛生町!D15</f>
        <v>1242632</v>
      </c>
      <c r="E16" s="88">
        <f>性質・旧佐野市!E15+性質・旧田沼市!E15+性質・旧葛生町!E15</f>
        <v>1528603</v>
      </c>
      <c r="F16" s="88">
        <f>性質・旧佐野市!F15+性質・旧田沼市!F15+性質・旧葛生町!F15</f>
        <v>1045924</v>
      </c>
      <c r="G16" s="88">
        <f>性質・旧佐野市!G15+性質・旧田沼市!G15+性質・旧葛生町!G15</f>
        <v>554530</v>
      </c>
      <c r="H16" s="88">
        <f>性質・旧佐野市!H15+性質・旧田沼市!H15+性質・旧葛生町!H15</f>
        <v>429926</v>
      </c>
      <c r="I16" s="88">
        <f>性質・旧佐野市!I15+性質・旧田沼市!I15+性質・旧葛生町!I15</f>
        <v>354992</v>
      </c>
      <c r="J16" s="88">
        <f>性質・旧佐野市!J15+性質・旧田沼市!J15+性質・旧葛生町!J15</f>
        <v>1330984</v>
      </c>
      <c r="K16" s="88">
        <f>性質・旧佐野市!K15+性質・旧田沼市!K15+性質・旧葛生町!K15</f>
        <v>401723</v>
      </c>
      <c r="L16" s="88">
        <f>性質・旧佐野市!L15+性質・旧田沼市!L15+性質・旧葛生町!L15</f>
        <v>1265137</v>
      </c>
      <c r="M16" s="88">
        <f>性質・旧佐野市!M15+性質・旧田沼市!M15+性質・旧葛生町!M15</f>
        <v>1534777</v>
      </c>
      <c r="N16" s="88">
        <f>性質・旧佐野市!N15+性質・旧田沼市!N15+性質・旧葛生町!N15</f>
        <v>999613</v>
      </c>
      <c r="O16" s="88">
        <f>性質・旧佐野市!O15+性質・旧田沼市!O15+性質・旧葛生町!O15</f>
        <v>304467</v>
      </c>
      <c r="P16" s="88">
        <f>性質・旧佐野市!P15+性質・旧田沼市!P15+性質・旧葛生町!P15</f>
        <v>656624</v>
      </c>
      <c r="Q16" s="16">
        <v>1318632</v>
      </c>
      <c r="R16" s="16">
        <v>4207771</v>
      </c>
      <c r="S16" s="16">
        <v>200080</v>
      </c>
      <c r="T16" s="16">
        <v>1875167</v>
      </c>
      <c r="U16" s="16">
        <v>1227137</v>
      </c>
      <c r="V16" s="16">
        <v>918324</v>
      </c>
      <c r="W16" s="16">
        <v>1435483</v>
      </c>
      <c r="X16" s="16">
        <v>2561887</v>
      </c>
      <c r="Y16" s="16">
        <v>2335165</v>
      </c>
      <c r="Z16" s="124">
        <v>2130248</v>
      </c>
      <c r="AA16" s="124">
        <v>2418113</v>
      </c>
      <c r="AB16" s="15">
        <v>1585335</v>
      </c>
      <c r="AC16" s="15">
        <v>2247342</v>
      </c>
      <c r="AD16" s="15">
        <v>1733173</v>
      </c>
      <c r="AE16" s="15">
        <v>2766953</v>
      </c>
      <c r="AF16" s="15">
        <v>2633731</v>
      </c>
    </row>
    <row r="17" spans="1:32" ht="18" customHeight="1" x14ac:dyDescent="0.15">
      <c r="A17" s="16" t="s">
        <v>63</v>
      </c>
      <c r="B17" s="16"/>
      <c r="C17" s="16"/>
      <c r="D17" s="88">
        <f>性質・旧佐野市!D16+性質・旧田沼市!D16+性質・旧葛生町!D16</f>
        <v>1455498</v>
      </c>
      <c r="E17" s="88">
        <f>性質・旧佐野市!E16+性質・旧田沼市!E16+性質・旧葛生町!E16</f>
        <v>1781353</v>
      </c>
      <c r="F17" s="88">
        <f>性質・旧佐野市!F16+性質・旧田沼市!F16+性質・旧葛生町!F16</f>
        <v>2408498</v>
      </c>
      <c r="G17" s="88">
        <f>性質・旧佐野市!G16+性質・旧田沼市!G16+性質・旧葛生町!G16</f>
        <v>2701369</v>
      </c>
      <c r="H17" s="88">
        <f>性質・旧佐野市!H16+性質・旧田沼市!H16+性質・旧葛生町!H16</f>
        <v>2365526</v>
      </c>
      <c r="I17" s="88">
        <f>性質・旧佐野市!I16+性質・旧田沼市!I16+性質・旧葛生町!I16</f>
        <v>1704768</v>
      </c>
      <c r="J17" s="88">
        <f>性質・旧佐野市!J16+性質・旧田沼市!J16+性質・旧葛生町!J16</f>
        <v>1602816</v>
      </c>
      <c r="K17" s="88">
        <f>性質・旧佐野市!K16+性質・旧田沼市!K16+性質・旧葛生町!K16</f>
        <v>1775069</v>
      </c>
      <c r="L17" s="88">
        <f>性質・旧佐野市!L16+性質・旧田沼市!L16+性質・旧葛生町!L16</f>
        <v>1617925</v>
      </c>
      <c r="M17" s="88">
        <f>性質・旧佐野市!M16+性質・旧田沼市!M16+性質・旧葛生町!M16</f>
        <v>1303496</v>
      </c>
      <c r="N17" s="88">
        <f>性質・旧佐野市!N16+性質・旧田沼市!N16+性質・旧葛生町!N16</f>
        <v>1424170</v>
      </c>
      <c r="O17" s="88">
        <f>性質・旧佐野市!O16+性質・旧田沼市!O16+性質・旧葛生町!O16</f>
        <v>1440603</v>
      </c>
      <c r="P17" s="88">
        <f>性質・旧佐野市!P16+性質・旧田沼市!P16+性質・旧葛生町!P16</f>
        <v>1372449</v>
      </c>
      <c r="Q17" s="16">
        <v>830179</v>
      </c>
      <c r="R17" s="16">
        <v>861584</v>
      </c>
      <c r="S17" s="16">
        <v>858996</v>
      </c>
      <c r="T17" s="16">
        <v>788370</v>
      </c>
      <c r="U17" s="16">
        <v>801662</v>
      </c>
      <c r="V17" s="16">
        <v>1247724</v>
      </c>
      <c r="W17" s="16">
        <v>1219462</v>
      </c>
      <c r="X17" s="16">
        <v>1463132</v>
      </c>
      <c r="Y17" s="16">
        <v>1838351</v>
      </c>
      <c r="Z17" s="124">
        <v>1995750</v>
      </c>
      <c r="AA17" s="124">
        <v>2069166</v>
      </c>
      <c r="AB17" s="15">
        <v>1941871</v>
      </c>
      <c r="AC17" s="15">
        <v>1724142</v>
      </c>
      <c r="AD17" s="15">
        <v>1537424</v>
      </c>
      <c r="AE17" s="15">
        <v>1392089</v>
      </c>
      <c r="AF17" s="15">
        <v>1271088</v>
      </c>
    </row>
    <row r="18" spans="1:32" ht="18" customHeight="1" x14ac:dyDescent="0.15">
      <c r="A18" s="16" t="s">
        <v>71</v>
      </c>
      <c r="B18" s="16"/>
      <c r="C18" s="16"/>
      <c r="D18" s="88">
        <f>性質・旧佐野市!D17+性質・旧田沼市!D17+性質・旧葛生町!D17</f>
        <v>0</v>
      </c>
      <c r="E18" s="88">
        <f>性質・旧佐野市!E17+性質・旧田沼市!E17+性質・旧葛生町!E17</f>
        <v>0</v>
      </c>
      <c r="F18" s="88">
        <f>性質・旧佐野市!F17+性質・旧田沼市!F17+性質・旧葛生町!F17</f>
        <v>0</v>
      </c>
      <c r="G18" s="88">
        <f>性質・旧佐野市!G17+性質・旧田沼市!G17+性質・旧葛生町!G17</f>
        <v>0</v>
      </c>
      <c r="H18" s="88">
        <f>性質・旧佐野市!H17+性質・旧田沼市!H17+性質・旧葛生町!H17</f>
        <v>0</v>
      </c>
      <c r="I18" s="88">
        <f>性質・旧佐野市!I17+性質・旧田沼市!I17+性質・旧葛生町!I17</f>
        <v>0</v>
      </c>
      <c r="J18" s="88">
        <f>性質・旧佐野市!J17+性質・旧田沼市!J17+性質・旧葛生町!J17</f>
        <v>0</v>
      </c>
      <c r="K18" s="88">
        <f>性質・旧佐野市!K17+性質・旧田沼市!K17+性質・旧葛生町!K17</f>
        <v>0</v>
      </c>
      <c r="L18" s="88">
        <f>性質・旧佐野市!L17+性質・旧田沼市!L17+性質・旧葛生町!L17</f>
        <v>0</v>
      </c>
      <c r="M18" s="88">
        <f>性質・旧佐野市!M17+性質・旧田沼市!M17+性質・旧葛生町!M17</f>
        <v>0</v>
      </c>
      <c r="N18" s="88">
        <f>性質・旧佐野市!N17+性質・旧田沼市!N17+性質・旧葛生町!N17</f>
        <v>0</v>
      </c>
      <c r="O18" s="88">
        <f>性質・旧佐野市!O17+性質・旧田沼市!O17+性質・旧葛生町!O17</f>
        <v>0</v>
      </c>
      <c r="P18" s="88">
        <f>性質・旧佐野市!P17+性質・旧田沼市!P17+性質・旧葛生町!P17</f>
        <v>0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24">
        <v>1</v>
      </c>
      <c r="AA18" s="124">
        <v>1</v>
      </c>
      <c r="AB18" s="124">
        <v>1</v>
      </c>
      <c r="AC18" s="124">
        <v>0</v>
      </c>
      <c r="AD18" s="124">
        <v>0</v>
      </c>
      <c r="AE18" s="124">
        <v>0</v>
      </c>
      <c r="AF18" s="124">
        <v>0</v>
      </c>
    </row>
    <row r="19" spans="1:32" ht="18" customHeight="1" x14ac:dyDescent="0.15">
      <c r="A19" s="16" t="s">
        <v>153</v>
      </c>
      <c r="B19" s="16"/>
      <c r="C19" s="16"/>
      <c r="D19" s="88">
        <f>性質・旧佐野市!D18+性質・旧田沼市!D18+性質・旧葛生町!D18</f>
        <v>8815191</v>
      </c>
      <c r="E19" s="88">
        <f>性質・旧佐野市!E18+性質・旧田沼市!E18+性質・旧葛生町!E18</f>
        <v>10329932</v>
      </c>
      <c r="F19" s="88">
        <f>性質・旧佐野市!F18+性質・旧田沼市!F18+性質・旧葛生町!F18</f>
        <v>9112181</v>
      </c>
      <c r="G19" s="88">
        <f>性質・旧佐野市!G18+性質・旧田沼市!G18+性質・旧葛生町!G18</f>
        <v>10070087</v>
      </c>
      <c r="H19" s="88">
        <f>性質・旧佐野市!H18+性質・旧田沼市!H18+性質・旧葛生町!H18</f>
        <v>9349547</v>
      </c>
      <c r="I19" s="88">
        <f>性質・旧佐野市!I18+性質・旧田沼市!I18+性質・旧葛生町!I18</f>
        <v>7984111</v>
      </c>
      <c r="J19" s="88">
        <f>性質・旧佐野市!J18+性質・旧田沼市!J18+性質・旧葛生町!J18</f>
        <v>9587219</v>
      </c>
      <c r="K19" s="88">
        <f>性質・旧佐野市!K18+性質・旧田沼市!K18+性質・旧葛生町!K18</f>
        <v>7220748</v>
      </c>
      <c r="L19" s="88">
        <f>性質・旧佐野市!L18+性質・旧田沼市!L18+性質・旧葛生町!L18</f>
        <v>8691772</v>
      </c>
      <c r="M19" s="88">
        <f>性質・旧佐野市!M18+性質・旧田沼市!M18+性質・旧葛生町!M18</f>
        <v>6694399</v>
      </c>
      <c r="N19" s="88">
        <f>性質・旧佐野市!N18+性質・旧田沼市!N18+性質・旧葛生町!N18</f>
        <v>7879810</v>
      </c>
      <c r="O19" s="88">
        <f>性質・旧佐野市!O18+性質・旧田沼市!O18+性質・旧葛生町!O18</f>
        <v>7638599</v>
      </c>
      <c r="P19" s="88">
        <f>性質・旧佐野市!P18+性質・旧田沼市!P18+性質・旧葛生町!P18</f>
        <v>8238733</v>
      </c>
      <c r="Q19" s="16">
        <v>7426690</v>
      </c>
      <c r="R19" s="16">
        <v>8314005</v>
      </c>
      <c r="S19" s="16">
        <v>7360634</v>
      </c>
      <c r="T19" s="16">
        <v>5627638</v>
      </c>
      <c r="U19" s="16">
        <v>5115062</v>
      </c>
      <c r="V19" s="16">
        <v>3842364</v>
      </c>
      <c r="W19" s="16">
        <v>4569682</v>
      </c>
      <c r="X19" s="16">
        <v>3487072</v>
      </c>
      <c r="Y19" s="16">
        <v>5949907</v>
      </c>
      <c r="Z19" s="124">
        <v>2991922</v>
      </c>
      <c r="AA19" s="124">
        <v>5607227</v>
      </c>
      <c r="AB19" s="15">
        <v>10016906</v>
      </c>
      <c r="AC19" s="15">
        <v>3085709</v>
      </c>
      <c r="AD19" s="15">
        <v>4011330</v>
      </c>
      <c r="AE19" s="15">
        <v>3367166</v>
      </c>
      <c r="AF19" s="15">
        <v>5848799</v>
      </c>
    </row>
    <row r="20" spans="1:32" ht="18" customHeight="1" x14ac:dyDescent="0.15">
      <c r="A20" s="16" t="s">
        <v>65</v>
      </c>
      <c r="B20" s="16"/>
      <c r="C20" s="16"/>
      <c r="D20" s="88">
        <f>性質・旧佐野市!D19+性質・旧田沼市!D19+性質・旧葛生町!D19</f>
        <v>3266647</v>
      </c>
      <c r="E20" s="88">
        <f>性質・旧佐野市!E19+性質・旧田沼市!E19+性質・旧葛生町!E19</f>
        <v>3408638</v>
      </c>
      <c r="F20" s="88">
        <f>性質・旧佐野市!F19+性質・旧田沼市!F19+性質・旧葛生町!F19</f>
        <v>2429269</v>
      </c>
      <c r="G20" s="88">
        <f>性質・旧佐野市!G19+性質・旧田沼市!G19+性質・旧葛生町!G19</f>
        <v>2869341</v>
      </c>
      <c r="H20" s="88">
        <f>性質・旧佐野市!H19+性質・旧田沼市!H19+性質・旧葛生町!H19</f>
        <v>2804348</v>
      </c>
      <c r="I20" s="88">
        <f>性質・旧佐野市!I19+性質・旧田沼市!I19+性質・旧葛生町!I19</f>
        <v>2375917</v>
      </c>
      <c r="J20" s="88">
        <f>性質・旧佐野市!J19+性質・旧田沼市!J19+性質・旧葛生町!J19</f>
        <v>2188847</v>
      </c>
      <c r="K20" s="88">
        <f>性質・旧佐野市!K19+性質・旧田沼市!K19+性質・旧葛生町!K19</f>
        <v>1646922</v>
      </c>
      <c r="L20" s="88">
        <f>性質・旧佐野市!L19+性質・旧田沼市!L19+性質・旧葛生町!L19</f>
        <v>2762006</v>
      </c>
      <c r="M20" s="88">
        <f>性質・旧佐野市!M19+性質・旧田沼市!M19+性質・旧葛生町!M19</f>
        <v>1640024</v>
      </c>
      <c r="N20" s="88">
        <f>性質・旧佐野市!N19+性質・旧田沼市!N19+性質・旧葛生町!N19</f>
        <v>2724088</v>
      </c>
      <c r="O20" s="88">
        <f>性質・旧佐野市!O19+性質・旧田沼市!O19+性質・旧葛生町!O19</f>
        <v>1907140</v>
      </c>
      <c r="P20" s="88">
        <f>性質・旧佐野市!P19+性質・旧田沼市!P19+性質・旧葛生町!P19</f>
        <v>1470755</v>
      </c>
      <c r="Q20" s="16">
        <v>2579109</v>
      </c>
      <c r="R20" s="16">
        <v>4603158</v>
      </c>
      <c r="S20" s="16">
        <v>2062915</v>
      </c>
      <c r="T20" s="16">
        <v>657986</v>
      </c>
      <c r="U20" s="16">
        <v>1054273</v>
      </c>
      <c r="V20" s="16">
        <v>619736</v>
      </c>
      <c r="W20" s="16">
        <v>1623031</v>
      </c>
      <c r="X20" s="16">
        <v>1548418</v>
      </c>
      <c r="Y20" s="16">
        <v>973099</v>
      </c>
      <c r="Z20" s="124">
        <v>747082</v>
      </c>
      <c r="AA20" s="124">
        <v>1192235</v>
      </c>
      <c r="AB20" s="15">
        <v>957727</v>
      </c>
      <c r="AC20" s="15">
        <v>842003</v>
      </c>
      <c r="AD20" s="15">
        <v>1822980</v>
      </c>
      <c r="AE20" s="15">
        <v>1721081</v>
      </c>
      <c r="AF20" s="15">
        <v>2419270</v>
      </c>
    </row>
    <row r="21" spans="1:32" ht="18" customHeight="1" x14ac:dyDescent="0.15">
      <c r="A21" s="16" t="s">
        <v>66</v>
      </c>
      <c r="B21" s="16"/>
      <c r="C21" s="16"/>
      <c r="D21" s="88">
        <f>性質・旧佐野市!D20+性質・旧田沼市!D20+性質・旧葛生町!D20</f>
        <v>5464913</v>
      </c>
      <c r="E21" s="88">
        <f>性質・旧佐野市!E20+性質・旧田沼市!E20+性質・旧葛生町!E20</f>
        <v>6732009</v>
      </c>
      <c r="F21" s="88">
        <f>性質・旧佐野市!F20+性質・旧田沼市!F20+性質・旧葛生町!F20</f>
        <v>6452199</v>
      </c>
      <c r="G21" s="88">
        <f>性質・旧佐野市!G20+性質・旧田沼市!G20+性質・旧葛生町!G20</f>
        <v>6993279</v>
      </c>
      <c r="H21" s="88">
        <f>性質・旧佐野市!H20+性質・旧田沼市!H20+性質・旧葛生町!H20</f>
        <v>6283460</v>
      </c>
      <c r="I21" s="88">
        <f>性質・旧佐野市!I20+性質・旧田沼市!I20+性質・旧葛生町!I20</f>
        <v>5440427</v>
      </c>
      <c r="J21" s="88">
        <f>性質・旧佐野市!J20+性質・旧田沼市!J20+性質・旧葛生町!J20</f>
        <v>7214982</v>
      </c>
      <c r="K21" s="88">
        <f>性質・旧佐野市!K20+性質・旧田沼市!K20+性質・旧葛生町!K20</f>
        <v>5425718</v>
      </c>
      <c r="L21" s="88">
        <f>性質・旧佐野市!L20+性質・旧田沼市!L20+性質・旧葛生町!L20</f>
        <v>5775120</v>
      </c>
      <c r="M21" s="88">
        <f>性質・旧佐野市!M20+性質・旧田沼市!M20+性質・旧葛生町!M20</f>
        <v>4854241</v>
      </c>
      <c r="N21" s="88">
        <f>性質・旧佐野市!N20+性質・旧田沼市!N20+性質・旧葛生町!N20</f>
        <v>4908536</v>
      </c>
      <c r="O21" s="88">
        <f>性質・旧佐野市!O20+性質・旧田沼市!O20+性質・旧葛生町!O20</f>
        <v>5467408</v>
      </c>
      <c r="P21" s="88">
        <f>性質・旧佐野市!P20+性質・旧田沼市!P20+性質・旧葛生町!P20</f>
        <v>6592138</v>
      </c>
      <c r="Q21" s="16">
        <v>4657991</v>
      </c>
      <c r="R21" s="16">
        <v>3610048</v>
      </c>
      <c r="S21" s="16">
        <v>5216260</v>
      </c>
      <c r="T21" s="16">
        <v>4877925</v>
      </c>
      <c r="U21" s="16">
        <v>3999581</v>
      </c>
      <c r="V21" s="16">
        <v>3188701</v>
      </c>
      <c r="W21" s="16">
        <v>2916516</v>
      </c>
      <c r="X21" s="16">
        <v>1928101</v>
      </c>
      <c r="Y21" s="16">
        <v>4917905</v>
      </c>
      <c r="Z21" s="124">
        <v>2193139</v>
      </c>
      <c r="AA21" s="124">
        <v>4404523</v>
      </c>
      <c r="AB21" s="15">
        <v>8984651</v>
      </c>
      <c r="AC21" s="15">
        <v>2138479</v>
      </c>
      <c r="AD21" s="15">
        <v>2158849</v>
      </c>
      <c r="AE21" s="15">
        <v>1565323</v>
      </c>
      <c r="AF21" s="15">
        <v>3375011</v>
      </c>
    </row>
    <row r="22" spans="1:32" ht="18" customHeight="1" x14ac:dyDescent="0.15">
      <c r="A22" s="16" t="s">
        <v>154</v>
      </c>
      <c r="B22" s="16"/>
      <c r="C22" s="16"/>
      <c r="D22" s="88">
        <f>性質・旧佐野市!D21+性質・旧田沼市!D21+性質・旧葛生町!D21</f>
        <v>358792</v>
      </c>
      <c r="E22" s="88">
        <f>性質・旧佐野市!E21+性質・旧田沼市!E21+性質・旧葛生町!E21</f>
        <v>305312</v>
      </c>
      <c r="F22" s="88">
        <f>性質・旧佐野市!F21+性質・旧田沼市!F21+性質・旧葛生町!F21</f>
        <v>202672</v>
      </c>
      <c r="G22" s="88">
        <f>性質・旧佐野市!G21+性質・旧田沼市!G21+性質・旧葛生町!G21</f>
        <v>25942</v>
      </c>
      <c r="H22" s="88">
        <f>性質・旧佐野市!H21+性質・旧田沼市!H21+性質・旧葛生町!H21</f>
        <v>258156</v>
      </c>
      <c r="I22" s="88">
        <f>性質・旧佐野市!I21+性質・旧田沼市!I21+性質・旧葛生町!I21</f>
        <v>154900</v>
      </c>
      <c r="J22" s="88">
        <f>性質・旧佐野市!J21+性質・旧田沼市!J21+性質・旧葛生町!J21</f>
        <v>139476</v>
      </c>
      <c r="K22" s="88">
        <f>性質・旧佐野市!K21+性質・旧田沼市!K21+性質・旧葛生町!K21</f>
        <v>112212</v>
      </c>
      <c r="L22" s="88">
        <f>性質・旧佐野市!L21+性質・旧田沼市!L21+性質・旧葛生町!L21</f>
        <v>42113</v>
      </c>
      <c r="M22" s="88">
        <f>性質・旧佐野市!M21+性質・旧田沼市!M21+性質・旧葛生町!M21</f>
        <v>1140</v>
      </c>
      <c r="N22" s="88">
        <f>性質・旧佐野市!N21+性質・旧田沼市!N21+性質・旧葛生町!N21</f>
        <v>128492</v>
      </c>
      <c r="O22" s="88">
        <f>性質・旧佐野市!O21+性質・旧田沼市!O21+性質・旧葛生町!O21</f>
        <v>109450</v>
      </c>
      <c r="P22" s="88">
        <f>性質・旧佐野市!P21+性質・旧田沼市!P21+性質・旧葛生町!P21</f>
        <v>7644</v>
      </c>
      <c r="Q22" s="16">
        <v>0</v>
      </c>
      <c r="R22" s="19">
        <v>5339</v>
      </c>
      <c r="S22" s="19">
        <v>467</v>
      </c>
      <c r="T22" s="19">
        <v>11463</v>
      </c>
      <c r="U22" s="19">
        <v>16956</v>
      </c>
      <c r="V22" s="19">
        <v>9458</v>
      </c>
      <c r="W22" s="19">
        <v>10510</v>
      </c>
      <c r="X22" s="19">
        <v>46832</v>
      </c>
      <c r="Y22" s="19">
        <v>13570</v>
      </c>
      <c r="Z22" s="125">
        <v>8380</v>
      </c>
      <c r="AA22" s="125">
        <v>69551</v>
      </c>
      <c r="AB22" s="15">
        <v>39293</v>
      </c>
      <c r="AC22" s="15">
        <v>53802</v>
      </c>
      <c r="AD22" s="15">
        <v>0</v>
      </c>
      <c r="AE22" s="15">
        <v>745</v>
      </c>
      <c r="AF22" s="15">
        <v>1018111</v>
      </c>
    </row>
    <row r="23" spans="1:32" ht="18" customHeight="1" x14ac:dyDescent="0.15">
      <c r="A23" s="16" t="s">
        <v>155</v>
      </c>
      <c r="B23" s="16"/>
      <c r="C23" s="16"/>
      <c r="D23" s="88">
        <f>性質・旧佐野市!D22+性質・旧田沼市!D22+性質・旧葛生町!D22</f>
        <v>0</v>
      </c>
      <c r="E23" s="88">
        <f>性質・旧佐野市!E22+性質・旧田沼市!E22+性質・旧葛生町!E22</f>
        <v>0</v>
      </c>
      <c r="F23" s="88">
        <f>性質・旧佐野市!F22+性質・旧田沼市!F22+性質・旧葛生町!F22</f>
        <v>0</v>
      </c>
      <c r="G23" s="88">
        <f>性質・旧佐野市!G22+性質・旧田沼市!G22+性質・旧葛生町!G22</f>
        <v>0</v>
      </c>
      <c r="H23" s="88">
        <f>性質・旧佐野市!H22+性質・旧田沼市!H22+性質・旧葛生町!H22</f>
        <v>0</v>
      </c>
      <c r="I23" s="88">
        <f>性質・旧佐野市!I22+性質・旧田沼市!I22+性質・旧葛生町!I22</f>
        <v>0</v>
      </c>
      <c r="J23" s="88">
        <f>性質・旧佐野市!J22+性質・旧田沼市!J22+性質・旧葛生町!J22</f>
        <v>0</v>
      </c>
      <c r="K23" s="88">
        <f>性質・旧佐野市!K22+性質・旧田沼市!K22+性質・旧葛生町!K22</f>
        <v>0</v>
      </c>
      <c r="L23" s="88">
        <f>性質・旧佐野市!L22+性質・旧田沼市!L22+性質・旧葛生町!L22</f>
        <v>0</v>
      </c>
      <c r="M23" s="88">
        <f>性質・旧佐野市!M22+性質・旧田沼市!M22+性質・旧葛生町!M22</f>
        <v>0</v>
      </c>
      <c r="N23" s="88">
        <f>性質・旧佐野市!N22+性質・旧田沼市!N22+性質・旧葛生町!N22</f>
        <v>0</v>
      </c>
      <c r="O23" s="88">
        <f>性質・旧佐野市!O22+性質・旧田沼市!O22+性質・旧葛生町!O22</f>
        <v>0</v>
      </c>
      <c r="P23" s="88">
        <f>性質・旧佐野市!P22+性質・旧田沼市!P22+性質・旧葛生町!P22</f>
        <v>0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24">
        <v>1</v>
      </c>
      <c r="AA23" s="124">
        <v>1</v>
      </c>
      <c r="AB23" s="124">
        <v>1</v>
      </c>
      <c r="AC23" s="124">
        <v>0</v>
      </c>
      <c r="AD23" s="124">
        <v>0</v>
      </c>
      <c r="AE23" s="124">
        <v>0</v>
      </c>
      <c r="AF23" s="124">
        <v>0</v>
      </c>
    </row>
    <row r="24" spans="1:32" ht="18" customHeight="1" x14ac:dyDescent="0.15">
      <c r="A24" s="16" t="s">
        <v>50</v>
      </c>
      <c r="B24" s="16"/>
      <c r="C24" s="16"/>
      <c r="D24" s="88">
        <f>性質・旧佐野市!D23+性質・旧田沼市!D23+性質・旧葛生町!D23</f>
        <v>33550298</v>
      </c>
      <c r="E24" s="88">
        <f>性質・旧佐野市!E23+性質・旧田沼市!E23+性質・旧葛生町!E23</f>
        <v>37127067</v>
      </c>
      <c r="F24" s="88">
        <f>性質・旧佐野市!F23+性質・旧田沼市!F23+性質・旧葛生町!F23</f>
        <v>37945167</v>
      </c>
      <c r="G24" s="88">
        <f>性質・旧佐野市!G23+性質・旧田沼市!G23+性質・旧葛生町!G23</f>
        <v>40363430</v>
      </c>
      <c r="H24" s="88">
        <f>性質・旧佐野市!H23+性質・旧田沼市!H23+性質・旧葛生町!H23</f>
        <v>38512139</v>
      </c>
      <c r="I24" s="88">
        <f>性質・旧佐野市!I23+性質・旧田沼市!I23+性質・旧葛生町!I23</f>
        <v>37073213</v>
      </c>
      <c r="J24" s="88">
        <f>性質・旧佐野市!J23+性質・旧田沼市!J23+性質・旧葛生町!J23</f>
        <v>40052125</v>
      </c>
      <c r="K24" s="88">
        <f>性質・旧佐野市!K23+性質・旧田沼市!K23+性質・旧葛生町!K23</f>
        <v>37651724</v>
      </c>
      <c r="L24" s="88">
        <f>性質・旧佐野市!L23+性質・旧田沼市!L23+性質・旧葛生町!L23</f>
        <v>41573970</v>
      </c>
      <c r="M24" s="88">
        <f>性質・旧佐野市!M23+性質・旧田沼市!M23+性質・旧葛生町!M23</f>
        <v>38247257</v>
      </c>
      <c r="N24" s="88">
        <f>性質・旧佐野市!N23+性質・旧田沼市!N23+性質・旧葛生町!N23</f>
        <v>39512474</v>
      </c>
      <c r="O24" s="88">
        <f>性質・旧佐野市!O23+性質・旧田沼市!O23+性質・旧葛生町!O23</f>
        <v>39744608</v>
      </c>
      <c r="P24" s="88">
        <f>性質・旧佐野市!P23+性質・旧田沼市!P23+性質・旧葛生町!P23</f>
        <v>41739484</v>
      </c>
      <c r="Q24" s="17">
        <f t="shared" ref="Q24:X24" si="0">SUM(Q4:Q23)-Q5-Q8-Q10-Q14-Q20-Q21</f>
        <v>41303464</v>
      </c>
      <c r="R24" s="17">
        <f t="shared" si="0"/>
        <v>46074399</v>
      </c>
      <c r="S24" s="17">
        <f t="shared" si="0"/>
        <v>40924547</v>
      </c>
      <c r="T24" s="17">
        <f t="shared" si="0"/>
        <v>42670916</v>
      </c>
      <c r="U24" s="17">
        <f t="shared" si="0"/>
        <v>41102534</v>
      </c>
      <c r="V24" s="17">
        <f t="shared" si="0"/>
        <v>42198413</v>
      </c>
      <c r="W24" s="17">
        <f t="shared" si="0"/>
        <v>43126673</v>
      </c>
      <c r="X24" s="17">
        <f t="shared" si="0"/>
        <v>43891750</v>
      </c>
      <c r="Y24" s="17">
        <f t="shared" ref="Y24:AD24" si="1">SUM(Y4:Y23)-Y5-Y8-Y9-Y10-Y14-Y20-Y21</f>
        <v>46789212</v>
      </c>
      <c r="Z24" s="12">
        <f t="shared" si="1"/>
        <v>43972189</v>
      </c>
      <c r="AA24" s="12">
        <f t="shared" si="1"/>
        <v>47616195</v>
      </c>
      <c r="AB24" s="12">
        <f t="shared" si="1"/>
        <v>52072030</v>
      </c>
      <c r="AC24" s="12">
        <f t="shared" si="1"/>
        <v>45469732</v>
      </c>
      <c r="AD24" s="12">
        <f t="shared" si="1"/>
        <v>45320440</v>
      </c>
      <c r="AE24" s="12">
        <f t="shared" ref="AE24" si="2">SUM(AE4:AE23)-AE5-AE8-AE9-AE10-AE14-AE20-AE21</f>
        <v>45646142</v>
      </c>
      <c r="AF24" s="12">
        <f t="shared" ref="AF24" si="3">SUM(AF4:AF23)-AF5-AF8-AF9-AF10-AF14-AF20-AF21</f>
        <v>49893189</v>
      </c>
    </row>
    <row r="25" spans="1:32" ht="18" customHeight="1" x14ac:dyDescent="0.15">
      <c r="A25" s="16" t="s">
        <v>69</v>
      </c>
      <c r="B25" s="16"/>
      <c r="C25" s="16"/>
      <c r="D25" s="88">
        <f>性質・旧佐野市!D24+性質・旧田沼市!D24+性質・旧葛生町!D24</f>
        <v>13538391</v>
      </c>
      <c r="E25" s="88">
        <f>性質・旧佐野市!E24+性質・旧田沼市!E24+性質・旧葛生町!E24</f>
        <v>13922674</v>
      </c>
      <c r="F25" s="88">
        <f>性質・旧佐野市!F24+性質・旧田沼市!F24+性質・旧葛生町!F24</f>
        <v>15250881</v>
      </c>
      <c r="G25" s="88">
        <f>性質・旧佐野市!G24+性質・旧田沼市!G24+性質・旧葛生町!G24</f>
        <v>15473972</v>
      </c>
      <c r="H25" s="88">
        <f>性質・旧佐野市!H24+性質・旧田沼市!H24+性質・旧葛生町!H24</f>
        <v>15936939</v>
      </c>
      <c r="I25" s="88">
        <f>性質・旧佐野市!I24+性質・旧田沼市!I24+性質・旧葛生町!I24</f>
        <v>16511418</v>
      </c>
      <c r="J25" s="88">
        <f>性質・旧佐野市!J24+性質・旧田沼市!J24+性質・旧葛生町!J24</f>
        <v>17109265</v>
      </c>
      <c r="K25" s="88">
        <f>性質・旧佐野市!K24+性質・旧田沼市!K24+性質・旧葛生町!K24</f>
        <v>17319412</v>
      </c>
      <c r="L25" s="88">
        <f>性質・旧佐野市!L24+性質・旧田沼市!L24+性質・旧葛生町!L24</f>
        <v>17919127</v>
      </c>
      <c r="M25" s="88">
        <f>性質・旧佐野市!M24+性質・旧田沼市!M24+性質・旧葛生町!M24</f>
        <v>16846413</v>
      </c>
      <c r="N25" s="88">
        <f>性質・旧佐野市!N24+性質・旧田沼市!N24+性質・旧葛生町!N24</f>
        <v>17117491</v>
      </c>
      <c r="O25" s="88">
        <f>性質・旧佐野市!O24+性質・旧田沼市!O24+性質・旧葛生町!O24</f>
        <v>17783649</v>
      </c>
      <c r="P25" s="88">
        <f>性質・旧佐野市!P24+性質・旧田沼市!P24+性質・旧葛生町!P24</f>
        <v>17878324</v>
      </c>
      <c r="Q25" s="17">
        <f t="shared" ref="Q25:V25" si="4">SUM(Q4:Q7)-Q5</f>
        <v>18371473</v>
      </c>
      <c r="R25" s="17">
        <f t="shared" si="4"/>
        <v>18871385</v>
      </c>
      <c r="S25" s="17">
        <f t="shared" si="4"/>
        <v>18751546</v>
      </c>
      <c r="T25" s="17">
        <f t="shared" si="4"/>
        <v>19860017</v>
      </c>
      <c r="U25" s="17">
        <f t="shared" si="4"/>
        <v>19526205</v>
      </c>
      <c r="V25" s="17">
        <f t="shared" si="4"/>
        <v>20042817</v>
      </c>
      <c r="W25" s="17">
        <f t="shared" ref="W25:AB25" si="5">SUM(W4:W7)-W5</f>
        <v>21483621</v>
      </c>
      <c r="X25" s="17">
        <f t="shared" si="5"/>
        <v>21791401</v>
      </c>
      <c r="Y25" s="17">
        <f t="shared" si="5"/>
        <v>21942109</v>
      </c>
      <c r="Z25" s="12">
        <f t="shared" si="5"/>
        <v>21702031</v>
      </c>
      <c r="AA25" s="12">
        <f t="shared" si="5"/>
        <v>23416838</v>
      </c>
      <c r="AB25" s="12">
        <f t="shared" si="5"/>
        <v>23850022</v>
      </c>
      <c r="AC25" s="12">
        <f t="shared" ref="AC25" si="6">SUM(AC4:AC7)-AC5</f>
        <v>23696781</v>
      </c>
      <c r="AD25" s="12">
        <f t="shared" ref="AD25" si="7">SUM(AD4:AD7)-AD5</f>
        <v>23388158</v>
      </c>
      <c r="AE25" s="12">
        <f t="shared" ref="AE25" si="8">SUM(AE4:AE7)-AE5</f>
        <v>23715331</v>
      </c>
      <c r="AF25" s="12">
        <f t="shared" ref="AF25" si="9">SUM(AF4:AF7)-AF5</f>
        <v>24209627</v>
      </c>
    </row>
    <row r="26" spans="1:32" ht="18" customHeight="1" x14ac:dyDescent="0.15">
      <c r="A26" s="16" t="s">
        <v>156</v>
      </c>
      <c r="B26" s="16"/>
      <c r="C26" s="16"/>
      <c r="D26" s="88">
        <f>性質・旧佐野市!D25+性質・旧田沼市!D25+性質・旧葛生町!D25</f>
        <v>9173983</v>
      </c>
      <c r="E26" s="88">
        <f>性質・旧佐野市!E25+性質・旧田沼市!E25+性質・旧葛生町!E25</f>
        <v>10635244</v>
      </c>
      <c r="F26" s="88">
        <f>性質・旧佐野市!F25+性質・旧田沼市!F25+性質・旧葛生町!F25</f>
        <v>9314853</v>
      </c>
      <c r="G26" s="88">
        <f>性質・旧佐野市!G25+性質・旧田沼市!G25+性質・旧葛生町!G25</f>
        <v>10096029</v>
      </c>
      <c r="H26" s="88">
        <f>性質・旧佐野市!H25+性質・旧田沼市!H25+性質・旧葛生町!H25</f>
        <v>9607703</v>
      </c>
      <c r="I26" s="88">
        <f>性質・旧佐野市!I25+性質・旧田沼市!I25+性質・旧葛生町!I25</f>
        <v>8139011</v>
      </c>
      <c r="J26" s="88">
        <f>性質・旧佐野市!J25+性質・旧田沼市!J25+性質・旧葛生町!J25</f>
        <v>9726695</v>
      </c>
      <c r="K26" s="88">
        <f>性質・旧佐野市!K25+性質・旧田沼市!K25+性質・旧葛生町!K25</f>
        <v>7332960</v>
      </c>
      <c r="L26" s="88">
        <f>性質・旧佐野市!L25+性質・旧田沼市!L25+性質・旧葛生町!L25</f>
        <v>8733885</v>
      </c>
      <c r="M26" s="88">
        <f>性質・旧佐野市!M25+性質・旧田沼市!M25+性質・旧葛生町!M25</f>
        <v>6695539</v>
      </c>
      <c r="N26" s="88">
        <f>性質・旧佐野市!N25+性質・旧田沼市!N25+性質・旧葛生町!N25</f>
        <v>8008302</v>
      </c>
      <c r="O26" s="88">
        <f>性質・旧佐野市!O25+性質・旧田沼市!O25+性質・旧葛生町!O25</f>
        <v>7748049</v>
      </c>
      <c r="P26" s="88">
        <f>性質・旧佐野市!P25+性質・旧田沼市!P25+性質・旧葛生町!P25</f>
        <v>8246377</v>
      </c>
      <c r="Q26" s="17">
        <f t="shared" ref="Q26:V26" si="10">+Q19+Q22+Q23</f>
        <v>7426691</v>
      </c>
      <c r="R26" s="17">
        <f t="shared" si="10"/>
        <v>8319345</v>
      </c>
      <c r="S26" s="17">
        <f t="shared" si="10"/>
        <v>7361102</v>
      </c>
      <c r="T26" s="17">
        <f t="shared" si="10"/>
        <v>5639102</v>
      </c>
      <c r="U26" s="17">
        <f t="shared" si="10"/>
        <v>5132019</v>
      </c>
      <c r="V26" s="17">
        <f t="shared" si="10"/>
        <v>3851823</v>
      </c>
      <c r="W26" s="17">
        <f t="shared" ref="W26:AB26" si="11">+W19+W22+W23</f>
        <v>4580193</v>
      </c>
      <c r="X26" s="17">
        <f t="shared" si="11"/>
        <v>3533905</v>
      </c>
      <c r="Y26" s="17">
        <f t="shared" si="11"/>
        <v>5963478</v>
      </c>
      <c r="Z26" s="12">
        <f t="shared" si="11"/>
        <v>3000303</v>
      </c>
      <c r="AA26" s="12">
        <f t="shared" si="11"/>
        <v>5676779</v>
      </c>
      <c r="AB26" s="12">
        <f t="shared" si="11"/>
        <v>10056200</v>
      </c>
      <c r="AC26" s="12">
        <f t="shared" ref="AC26" si="12">+AC19+AC22+AC23</f>
        <v>3139511</v>
      </c>
      <c r="AD26" s="12">
        <f t="shared" ref="AD26" si="13">+AD19+AD22+AD23</f>
        <v>4011330</v>
      </c>
      <c r="AE26" s="12">
        <f t="shared" ref="AE26" si="14">+AE19+AE22+AE23</f>
        <v>3367911</v>
      </c>
      <c r="AF26" s="12">
        <f t="shared" ref="AF26" si="15">+AF19+AF22+AF23</f>
        <v>6866910</v>
      </c>
    </row>
    <row r="27" spans="1:32" ht="18" customHeight="1" x14ac:dyDescent="0.15"/>
    <row r="28" spans="1:32" ht="18" customHeight="1" x14ac:dyDescent="0.15"/>
    <row r="29" spans="1:32" ht="18" customHeight="1" x14ac:dyDescent="0.2">
      <c r="A29" s="27" t="s">
        <v>81</v>
      </c>
      <c r="B29" s="27"/>
      <c r="C29" s="27"/>
      <c r="D29" s="27"/>
      <c r="E29" s="27"/>
      <c r="F29" s="27"/>
      <c r="G29" s="27"/>
      <c r="H29" s="27"/>
      <c r="I29" s="27"/>
      <c r="J29" s="27"/>
      <c r="K29" s="28" t="str">
        <f>財政指標!$AD$1</f>
        <v>佐野市</v>
      </c>
      <c r="M29" s="27"/>
      <c r="N29" s="27"/>
      <c r="O29" s="27"/>
      <c r="P29" s="27"/>
      <c r="Q29" s="28"/>
      <c r="R29" s="28"/>
      <c r="S29" s="28"/>
      <c r="T29" s="28"/>
      <c r="U29" s="28" t="str">
        <f>財政指標!$AD$1</f>
        <v>佐野市</v>
      </c>
      <c r="W29" s="28"/>
      <c r="X29" s="28"/>
      <c r="Y29" s="28"/>
      <c r="Z29" s="28"/>
      <c r="AA29" s="28"/>
      <c r="AB29" s="28"/>
      <c r="AE29" s="28" t="str">
        <f>財政指標!$AD$1</f>
        <v>佐野市</v>
      </c>
    </row>
    <row r="30" spans="1:32" ht="18" customHeight="1" x14ac:dyDescent="0.15">
      <c r="L30" s="15" t="s">
        <v>335</v>
      </c>
      <c r="V30" s="15" t="s">
        <v>335</v>
      </c>
      <c r="AF30" s="15" t="s">
        <v>335</v>
      </c>
    </row>
    <row r="31" spans="1:32" s="123" customFormat="1" ht="18" customHeight="1" x14ac:dyDescent="0.2">
      <c r="A31" s="43"/>
      <c r="B31" s="120" t="s">
        <v>196</v>
      </c>
      <c r="C31" s="43" t="s">
        <v>205</v>
      </c>
      <c r="D31" s="121" t="s">
        <v>171</v>
      </c>
      <c r="E31" s="121" t="s">
        <v>173</v>
      </c>
      <c r="F31" s="121" t="s">
        <v>175</v>
      </c>
      <c r="G31" s="121" t="s">
        <v>177</v>
      </c>
      <c r="H31" s="121" t="s">
        <v>179</v>
      </c>
      <c r="I31" s="121" t="s">
        <v>181</v>
      </c>
      <c r="J31" s="122" t="s">
        <v>219</v>
      </c>
      <c r="K31" s="122" t="s">
        <v>221</v>
      </c>
      <c r="L31" s="121" t="s">
        <v>187</v>
      </c>
      <c r="M31" s="121" t="s">
        <v>189</v>
      </c>
      <c r="N31" s="121" t="s">
        <v>191</v>
      </c>
      <c r="O31" s="121" t="s">
        <v>193</v>
      </c>
      <c r="P31" s="70" t="s">
        <v>195</v>
      </c>
      <c r="Q31" s="39" t="s">
        <v>162</v>
      </c>
      <c r="R31" s="39" t="s">
        <v>166</v>
      </c>
      <c r="S31" s="39" t="s">
        <v>296</v>
      </c>
      <c r="T31" s="39" t="s">
        <v>298</v>
      </c>
      <c r="U31" s="39" t="s">
        <v>305</v>
      </c>
      <c r="V31" s="39" t="s">
        <v>306</v>
      </c>
      <c r="W31" s="39" t="s">
        <v>307</v>
      </c>
      <c r="X31" s="39" t="s">
        <v>308</v>
      </c>
      <c r="Y31" s="39" t="s">
        <v>311</v>
      </c>
      <c r="Z31" s="39" t="s">
        <v>323</v>
      </c>
      <c r="AA31" s="39" t="s">
        <v>324</v>
      </c>
      <c r="AB31" s="39" t="s">
        <v>325</v>
      </c>
      <c r="AC31" s="39" t="s">
        <v>328</v>
      </c>
      <c r="AD31" s="39" t="s">
        <v>333</v>
      </c>
      <c r="AE31" s="39" t="str">
        <f>AE3</f>
        <v>１８(H30)</v>
      </c>
      <c r="AF31" s="39" t="str">
        <f>AF3</f>
        <v>１９(R1)</v>
      </c>
    </row>
    <row r="32" spans="1:32" ht="18" customHeight="1" x14ac:dyDescent="0.15">
      <c r="A32" s="16" t="s">
        <v>51</v>
      </c>
      <c r="B32" s="16"/>
      <c r="C32" s="16"/>
      <c r="D32" s="89">
        <f t="shared" ref="D32:AD32" si="16">D4/D$24*100</f>
        <v>24.931355304206239</v>
      </c>
      <c r="E32" s="89">
        <f t="shared" si="16"/>
        <v>22.495218919393768</v>
      </c>
      <c r="F32" s="89">
        <f t="shared" si="16"/>
        <v>24.160146666372558</v>
      </c>
      <c r="G32" s="89">
        <f t="shared" si="16"/>
        <v>23.084130858056415</v>
      </c>
      <c r="H32" s="89">
        <f t="shared" si="16"/>
        <v>24.722521904067701</v>
      </c>
      <c r="I32" s="89">
        <f t="shared" si="16"/>
        <v>26.301685802091125</v>
      </c>
      <c r="J32" s="89">
        <f t="shared" si="16"/>
        <v>25.083922513474626</v>
      </c>
      <c r="K32" s="89">
        <f t="shared" si="16"/>
        <v>25.924804930579011</v>
      </c>
      <c r="L32" s="89">
        <f t="shared" si="16"/>
        <v>23.290893316178369</v>
      </c>
      <c r="M32" s="89">
        <f t="shared" si="16"/>
        <v>24.95725379731153</v>
      </c>
      <c r="N32" s="89">
        <f t="shared" si="16"/>
        <v>24.049395135318534</v>
      </c>
      <c r="O32" s="89">
        <f t="shared" si="16"/>
        <v>24.184103161867895</v>
      </c>
      <c r="P32" s="89">
        <f t="shared" si="16"/>
        <v>22.275816826101636</v>
      </c>
      <c r="Q32" s="29">
        <f t="shared" si="16"/>
        <v>22.637452393823434</v>
      </c>
      <c r="R32" s="29">
        <f t="shared" si="16"/>
        <v>20.029975865773096</v>
      </c>
      <c r="S32" s="29">
        <f t="shared" si="16"/>
        <v>22.086028221644092</v>
      </c>
      <c r="T32" s="29">
        <f t="shared" si="16"/>
        <v>21.328370358864571</v>
      </c>
      <c r="U32" s="29">
        <f t="shared" si="16"/>
        <v>21.580100146623561</v>
      </c>
      <c r="V32" s="29">
        <f t="shared" si="16"/>
        <v>20.966271883257789</v>
      </c>
      <c r="W32" s="29">
        <f t="shared" si="16"/>
        <v>20.094775221821539</v>
      </c>
      <c r="X32" s="29">
        <f t="shared" si="16"/>
        <v>19.374353950343743</v>
      </c>
      <c r="Y32" s="29">
        <f t="shared" si="16"/>
        <v>17.930019851584593</v>
      </c>
      <c r="Z32" s="126">
        <f t="shared" si="16"/>
        <v>18.297321973213567</v>
      </c>
      <c r="AA32" s="126">
        <f t="shared" si="16"/>
        <v>19.543617460403965</v>
      </c>
      <c r="AB32" s="126">
        <f t="shared" si="16"/>
        <v>17.641273059644497</v>
      </c>
      <c r="AC32" s="126">
        <f t="shared" si="16"/>
        <v>20.092702547708001</v>
      </c>
      <c r="AD32" s="126">
        <f t="shared" si="16"/>
        <v>20.168325815018566</v>
      </c>
      <c r="AE32" s="126">
        <f t="shared" ref="AE32" si="17">AE4/AE$24*100</f>
        <v>19.942736891104619</v>
      </c>
      <c r="AF32" s="126">
        <f t="shared" ref="AF32" si="18">AF4/AF$24*100</f>
        <v>18.549383564157424</v>
      </c>
    </row>
    <row r="33" spans="1:32" ht="18" customHeight="1" x14ac:dyDescent="0.15">
      <c r="A33" s="16" t="s">
        <v>52</v>
      </c>
      <c r="B33" s="16"/>
      <c r="C33" s="16"/>
      <c r="D33" s="89">
        <f t="shared" ref="D33:AD33" si="19">D5/D$24*100</f>
        <v>20.124348820985137</v>
      </c>
      <c r="E33" s="89">
        <f t="shared" si="19"/>
        <v>16.316643057206754</v>
      </c>
      <c r="F33" s="89">
        <f t="shared" si="19"/>
        <v>16.78120694527448</v>
      </c>
      <c r="G33" s="89">
        <f t="shared" si="19"/>
        <v>15.985680602466143</v>
      </c>
      <c r="H33" s="89">
        <f t="shared" si="19"/>
        <v>17.273797749847134</v>
      </c>
      <c r="I33" s="89">
        <f t="shared" si="19"/>
        <v>18.086150234672132</v>
      </c>
      <c r="J33" s="89">
        <f t="shared" si="19"/>
        <v>16.911609558793696</v>
      </c>
      <c r="K33" s="89">
        <f t="shared" si="19"/>
        <v>17.909145408587399</v>
      </c>
      <c r="L33" s="89">
        <f t="shared" si="19"/>
        <v>16.175390514786056</v>
      </c>
      <c r="M33" s="89">
        <f t="shared" si="19"/>
        <v>17.061754258612584</v>
      </c>
      <c r="N33" s="89">
        <f t="shared" si="19"/>
        <v>16.470145605157498</v>
      </c>
      <c r="O33" s="89">
        <f t="shared" si="19"/>
        <v>15.757679632920269</v>
      </c>
      <c r="P33" s="89">
        <f t="shared" si="19"/>
        <v>14.501559243041912</v>
      </c>
      <c r="Q33" s="29">
        <f t="shared" si="19"/>
        <v>14.652446584141224</v>
      </c>
      <c r="R33" s="29">
        <f t="shared" si="19"/>
        <v>13.077051748412389</v>
      </c>
      <c r="S33" s="29">
        <f t="shared" si="19"/>
        <v>14.273782920553767</v>
      </c>
      <c r="T33" s="29">
        <f t="shared" si="19"/>
        <v>13.6313244365319</v>
      </c>
      <c r="U33" s="29">
        <f t="shared" si="19"/>
        <v>13.592429605435033</v>
      </c>
      <c r="V33" s="29">
        <f t="shared" si="19"/>
        <v>12.93480396999764</v>
      </c>
      <c r="W33" s="29">
        <f t="shared" si="19"/>
        <v>11.998903787454228</v>
      </c>
      <c r="X33" s="29">
        <f t="shared" si="19"/>
        <v>11.362046398241127</v>
      </c>
      <c r="Y33" s="29">
        <f t="shared" si="19"/>
        <v>10.581964919605827</v>
      </c>
      <c r="Z33" s="126">
        <f t="shared" si="19"/>
        <v>10.641150932922626</v>
      </c>
      <c r="AA33" s="126">
        <f t="shared" si="19"/>
        <v>11.959090809334933</v>
      </c>
      <c r="AB33" s="126">
        <f t="shared" si="19"/>
        <v>10.786520133745507</v>
      </c>
      <c r="AC33" s="126">
        <f t="shared" si="19"/>
        <v>12.325007765605481</v>
      </c>
      <c r="AD33" s="126">
        <f t="shared" si="19"/>
        <v>12.29472176351333</v>
      </c>
      <c r="AE33" s="126">
        <f t="shared" ref="AE33" si="20">AE5/AE$24*100</f>
        <v>12.178917552331148</v>
      </c>
      <c r="AF33" s="126">
        <f t="shared" ref="AF33" si="21">AF5/AF$24*100</f>
        <v>11.401443992686055</v>
      </c>
    </row>
    <row r="34" spans="1:32" ht="18" customHeight="1" x14ac:dyDescent="0.15">
      <c r="A34" s="16" t="s">
        <v>53</v>
      </c>
      <c r="B34" s="16"/>
      <c r="C34" s="16"/>
      <c r="D34" s="89">
        <f t="shared" ref="D34:AD34" si="22">D6/D$24*100</f>
        <v>4.9172499153360718</v>
      </c>
      <c r="E34" s="89">
        <f t="shared" si="22"/>
        <v>4.9835905432551408</v>
      </c>
      <c r="F34" s="89">
        <f t="shared" si="22"/>
        <v>5.7753362898626852</v>
      </c>
      <c r="G34" s="89">
        <f t="shared" si="22"/>
        <v>5.5146378788918584</v>
      </c>
      <c r="H34" s="89">
        <f t="shared" si="22"/>
        <v>5.9924768136093407</v>
      </c>
      <c r="I34" s="89">
        <f t="shared" si="22"/>
        <v>6.6365707229098261</v>
      </c>
      <c r="J34" s="89">
        <f t="shared" si="22"/>
        <v>6.5379552270946926</v>
      </c>
      <c r="K34" s="89">
        <f t="shared" si="22"/>
        <v>7.6330236564997653</v>
      </c>
      <c r="L34" s="89">
        <f t="shared" si="22"/>
        <v>7.5907136123877521</v>
      </c>
      <c r="M34" s="89">
        <f t="shared" si="22"/>
        <v>6.8888678735837194</v>
      </c>
      <c r="N34" s="89">
        <f t="shared" si="22"/>
        <v>7.4394531711681724</v>
      </c>
      <c r="O34" s="89">
        <f t="shared" si="22"/>
        <v>8.3828578709343411</v>
      </c>
      <c r="P34" s="89">
        <f t="shared" si="22"/>
        <v>9.1267755011058593</v>
      </c>
      <c r="Q34" s="29">
        <f t="shared" si="22"/>
        <v>9.7954496019994846</v>
      </c>
      <c r="R34" s="29">
        <f t="shared" si="22"/>
        <v>10.340866301913129</v>
      </c>
      <c r="S34" s="29">
        <f t="shared" si="22"/>
        <v>12.059798731553462</v>
      </c>
      <c r="T34" s="29">
        <f t="shared" si="22"/>
        <v>12.499007520719733</v>
      </c>
      <c r="U34" s="29">
        <f t="shared" si="22"/>
        <v>13.352882330807148</v>
      </c>
      <c r="V34" s="29">
        <f t="shared" si="22"/>
        <v>14.019081712859677</v>
      </c>
      <c r="W34" s="29">
        <f t="shared" si="22"/>
        <v>17.574733854382877</v>
      </c>
      <c r="X34" s="29">
        <f t="shared" si="22"/>
        <v>18.390790980081679</v>
      </c>
      <c r="Y34" s="29">
        <f t="shared" si="22"/>
        <v>17.710918063762218</v>
      </c>
      <c r="Z34" s="126">
        <f t="shared" si="22"/>
        <v>18.994787819182712</v>
      </c>
      <c r="AA34" s="126">
        <f t="shared" si="22"/>
        <v>18.500146851297128</v>
      </c>
      <c r="AB34" s="126">
        <f t="shared" si="22"/>
        <v>17.927292252673844</v>
      </c>
      <c r="AC34" s="126">
        <f t="shared" si="22"/>
        <v>21.735599849147999</v>
      </c>
      <c r="AD34" s="126">
        <f t="shared" si="22"/>
        <v>22.144436373521529</v>
      </c>
      <c r="AE34" s="126">
        <f t="shared" ref="AE34" si="23">AE6/AE$24*100</f>
        <v>22.844710512445936</v>
      </c>
      <c r="AF34" s="126">
        <f t="shared" ref="AF34" si="24">AF6/AF$24*100</f>
        <v>22.278583956619809</v>
      </c>
    </row>
    <row r="35" spans="1:32" ht="18" customHeight="1" x14ac:dyDescent="0.15">
      <c r="A35" s="16" t="s">
        <v>54</v>
      </c>
      <c r="B35" s="16"/>
      <c r="C35" s="16"/>
      <c r="D35" s="89">
        <f t="shared" ref="D35:AD35" si="25">D7/D$24*100</f>
        <v>10.503915643312617</v>
      </c>
      <c r="E35" s="89">
        <f t="shared" si="25"/>
        <v>10.021254843535042</v>
      </c>
      <c r="F35" s="89">
        <f t="shared" si="25"/>
        <v>10.256410256410255</v>
      </c>
      <c r="G35" s="89">
        <f t="shared" si="25"/>
        <v>9.7378443804205936</v>
      </c>
      <c r="H35" s="89">
        <f t="shared" si="25"/>
        <v>10.666600471087831</v>
      </c>
      <c r="I35" s="89">
        <f t="shared" si="25"/>
        <v>11.599070196586414</v>
      </c>
      <c r="J35" s="89">
        <f t="shared" si="25"/>
        <v>11.095618522113371</v>
      </c>
      <c r="K35" s="89">
        <f t="shared" si="25"/>
        <v>12.441159400828498</v>
      </c>
      <c r="L35" s="89">
        <f t="shared" si="25"/>
        <v>12.220187295079109</v>
      </c>
      <c r="M35" s="89">
        <f t="shared" si="25"/>
        <v>12.199946783111793</v>
      </c>
      <c r="N35" s="89">
        <f t="shared" si="25"/>
        <v>11.832891051064026</v>
      </c>
      <c r="O35" s="89">
        <f t="shared" si="25"/>
        <v>12.177848124706626</v>
      </c>
      <c r="P35" s="89">
        <f t="shared" si="25"/>
        <v>11.430529423890338</v>
      </c>
      <c r="Q35" s="29">
        <f t="shared" si="25"/>
        <v>12.046352819221168</v>
      </c>
      <c r="R35" s="29">
        <f t="shared" si="25"/>
        <v>10.587662792953632</v>
      </c>
      <c r="S35" s="29">
        <f t="shared" si="25"/>
        <v>11.673974057672526</v>
      </c>
      <c r="T35" s="29">
        <f t="shared" si="25"/>
        <v>12.714901644014393</v>
      </c>
      <c r="U35" s="29">
        <f t="shared" si="25"/>
        <v>12.57310315709489</v>
      </c>
      <c r="V35" s="29">
        <f t="shared" si="25"/>
        <v>12.511259605900346</v>
      </c>
      <c r="W35" s="29">
        <f t="shared" si="25"/>
        <v>12.145650558298343</v>
      </c>
      <c r="X35" s="29">
        <f t="shared" si="25"/>
        <v>11.882911936753491</v>
      </c>
      <c r="Y35" s="29">
        <f t="shared" si="25"/>
        <v>11.254720425725486</v>
      </c>
      <c r="Z35" s="126">
        <f t="shared" si="25"/>
        <v>12.061883023380982</v>
      </c>
      <c r="AA35" s="126">
        <f t="shared" si="25"/>
        <v>11.134541514709438</v>
      </c>
      <c r="AB35" s="126">
        <f t="shared" si="25"/>
        <v>10.233417057103402</v>
      </c>
      <c r="AC35" s="126">
        <f t="shared" si="25"/>
        <v>10.287203804060248</v>
      </c>
      <c r="AD35" s="126">
        <f t="shared" si="25"/>
        <v>9.2934402225574164</v>
      </c>
      <c r="AE35" s="126">
        <f t="shared" ref="AE35" si="26">AE7/AE$24*100</f>
        <v>9.1672851563227411</v>
      </c>
      <c r="AF35" s="126">
        <f t="shared" ref="AF35" si="27">AF7/AF$24*100</f>
        <v>7.6949420891897686</v>
      </c>
    </row>
    <row r="36" spans="1:32" ht="18" customHeight="1" x14ac:dyDescent="0.15">
      <c r="A36" s="16" t="s">
        <v>312</v>
      </c>
      <c r="B36" s="16"/>
      <c r="C36" s="16"/>
      <c r="D36" s="89">
        <f t="shared" ref="D36:AD36" si="28">D8/D$24*100</f>
        <v>10.481307796431496</v>
      </c>
      <c r="E36" s="89">
        <f t="shared" si="28"/>
        <v>10.020417179735745</v>
      </c>
      <c r="F36" s="89">
        <f t="shared" si="28"/>
        <v>10.255632818798768</v>
      </c>
      <c r="G36" s="89">
        <f t="shared" si="28"/>
        <v>9.7366006803683423</v>
      </c>
      <c r="H36" s="89">
        <f t="shared" si="28"/>
        <v>10.661313826271764</v>
      </c>
      <c r="I36" s="89">
        <f t="shared" si="28"/>
        <v>11.058501997115815</v>
      </c>
      <c r="J36" s="89">
        <f t="shared" si="28"/>
        <v>11.09508921187078</v>
      </c>
      <c r="K36" s="89">
        <f t="shared" si="28"/>
        <v>12.438755792430646</v>
      </c>
      <c r="L36" s="89">
        <f t="shared" si="28"/>
        <v>12.219946759955809</v>
      </c>
      <c r="M36" s="89">
        <f t="shared" si="28"/>
        <v>12.199941553978629</v>
      </c>
      <c r="N36" s="89">
        <f t="shared" si="28"/>
        <v>11.832891051064026</v>
      </c>
      <c r="O36" s="89">
        <f t="shared" si="28"/>
        <v>12.177558777281185</v>
      </c>
      <c r="P36" s="89">
        <f t="shared" si="28"/>
        <v>11.430529423890338</v>
      </c>
      <c r="Q36" s="29">
        <f t="shared" si="28"/>
        <v>12.046352819221168</v>
      </c>
      <c r="R36" s="29">
        <f t="shared" si="28"/>
        <v>10.587662792953632</v>
      </c>
      <c r="S36" s="29">
        <f t="shared" si="28"/>
        <v>11.673974057672526</v>
      </c>
      <c r="T36" s="29">
        <f t="shared" si="28"/>
        <v>12.714901644014393</v>
      </c>
      <c r="U36" s="29">
        <f t="shared" si="28"/>
        <v>12.57310315709489</v>
      </c>
      <c r="V36" s="29">
        <f t="shared" si="28"/>
        <v>12.511259605900346</v>
      </c>
      <c r="W36" s="29">
        <f t="shared" si="28"/>
        <v>12.145650558298343</v>
      </c>
      <c r="X36" s="29">
        <f t="shared" si="28"/>
        <v>11.882911936753491</v>
      </c>
      <c r="Y36" s="29">
        <f t="shared" si="28"/>
        <v>10.132560043969111</v>
      </c>
      <c r="Z36" s="126">
        <f t="shared" si="28"/>
        <v>10.954280670448314</v>
      </c>
      <c r="AA36" s="126">
        <f t="shared" si="28"/>
        <v>10.305733164945247</v>
      </c>
      <c r="AB36" s="126">
        <f t="shared" si="28"/>
        <v>9.5678217269424675</v>
      </c>
      <c r="AC36" s="126">
        <f t="shared" si="28"/>
        <v>9.631631433411572</v>
      </c>
      <c r="AD36" s="126">
        <f t="shared" si="28"/>
        <v>8.7569736745715616</v>
      </c>
      <c r="AE36" s="126">
        <f t="shared" ref="AE36" si="29">AE8/AE$24*100</f>
        <v>8.727927104989508</v>
      </c>
      <c r="AF36" s="126">
        <f t="shared" ref="AF36" si="30">AF8/AF$24*100</f>
        <v>7.3687632995357344</v>
      </c>
    </row>
    <row r="37" spans="1:32" ht="18" customHeight="1" x14ac:dyDescent="0.15">
      <c r="A37" s="16" t="s">
        <v>313</v>
      </c>
      <c r="B37" s="16"/>
      <c r="C37" s="16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29"/>
      <c r="R37" s="29"/>
      <c r="S37" s="29"/>
      <c r="T37" s="29"/>
      <c r="U37" s="29"/>
      <c r="V37" s="29"/>
      <c r="W37" s="29"/>
      <c r="X37" s="29"/>
      <c r="Y37" s="29">
        <f t="shared" ref="Y37:AD51" si="31">Y9/Y$24*100</f>
        <v>1.1221603817563759</v>
      </c>
      <c r="Z37" s="126">
        <f t="shared" si="31"/>
        <v>1.1076023529326684</v>
      </c>
      <c r="AA37" s="126">
        <f t="shared" si="31"/>
        <v>0.8288083497641926</v>
      </c>
      <c r="AB37" s="126">
        <f t="shared" si="31"/>
        <v>0.66559533016093286</v>
      </c>
      <c r="AC37" s="126">
        <f t="shared" si="31"/>
        <v>0.65557237064867679</v>
      </c>
      <c r="AD37" s="126">
        <f t="shared" si="31"/>
        <v>0.53646654798585358</v>
      </c>
      <c r="AE37" s="126">
        <f t="shared" ref="AE37" si="32">AE9/AE$24*100</f>
        <v>0.43935805133323202</v>
      </c>
      <c r="AF37" s="126">
        <f t="shared" ref="AF37" si="33">AF9/AF$24*100</f>
        <v>0.3261747810908619</v>
      </c>
    </row>
    <row r="38" spans="1:32" ht="18" customHeight="1" x14ac:dyDescent="0.15">
      <c r="A38" s="16" t="s">
        <v>56</v>
      </c>
      <c r="B38" s="16"/>
      <c r="C38" s="16"/>
      <c r="D38" s="89">
        <f t="shared" ref="D38:X38" si="34">D10/D$24*100</f>
        <v>2.2607846881121593E-2</v>
      </c>
      <c r="E38" s="89">
        <f t="shared" si="34"/>
        <v>8.3766379929769291E-4</v>
      </c>
      <c r="F38" s="89">
        <f t="shared" si="34"/>
        <v>7.7743761148817711E-4</v>
      </c>
      <c r="G38" s="89">
        <f t="shared" si="34"/>
        <v>1.2437000522502672E-3</v>
      </c>
      <c r="H38" s="89">
        <f t="shared" si="34"/>
        <v>5.2866448160669554E-3</v>
      </c>
      <c r="I38" s="89">
        <f t="shared" si="34"/>
        <v>1.0951303303546956E-3</v>
      </c>
      <c r="J38" s="89">
        <f t="shared" si="34"/>
        <v>5.293102425901247E-4</v>
      </c>
      <c r="K38" s="89">
        <f t="shared" si="34"/>
        <v>2.4036083978518485E-3</v>
      </c>
      <c r="L38" s="89">
        <f t="shared" si="34"/>
        <v>2.4294047453250194E-4</v>
      </c>
      <c r="M38" s="89">
        <f t="shared" si="34"/>
        <v>5.2291331637194272E-6</v>
      </c>
      <c r="N38" s="89">
        <f t="shared" si="34"/>
        <v>0</v>
      </c>
      <c r="O38" s="89">
        <f t="shared" si="34"/>
        <v>2.8934742544196184E-4</v>
      </c>
      <c r="P38" s="89">
        <f t="shared" si="34"/>
        <v>0</v>
      </c>
      <c r="Q38" s="29">
        <f t="shared" si="34"/>
        <v>0</v>
      </c>
      <c r="R38" s="29">
        <f t="shared" si="34"/>
        <v>0</v>
      </c>
      <c r="S38" s="29">
        <f t="shared" si="34"/>
        <v>0</v>
      </c>
      <c r="T38" s="29">
        <f t="shared" si="34"/>
        <v>0</v>
      </c>
      <c r="U38" s="29">
        <f t="shared" si="34"/>
        <v>0</v>
      </c>
      <c r="V38" s="29">
        <f t="shared" si="34"/>
        <v>0</v>
      </c>
      <c r="W38" s="29">
        <f t="shared" si="34"/>
        <v>0</v>
      </c>
      <c r="X38" s="29">
        <f t="shared" si="34"/>
        <v>0</v>
      </c>
      <c r="Y38" s="29">
        <f t="shared" si="31"/>
        <v>0</v>
      </c>
      <c r="Z38" s="126">
        <f t="shared" si="31"/>
        <v>0</v>
      </c>
      <c r="AA38" s="126">
        <f t="shared" si="31"/>
        <v>0</v>
      </c>
      <c r="AB38" s="126">
        <f t="shared" si="31"/>
        <v>0</v>
      </c>
      <c r="AC38" s="126">
        <f t="shared" si="31"/>
        <v>0</v>
      </c>
      <c r="AD38" s="126">
        <f t="shared" si="31"/>
        <v>0</v>
      </c>
      <c r="AE38" s="126">
        <f t="shared" ref="AE38" si="35">AE10/AE$24*100</f>
        <v>0</v>
      </c>
      <c r="AF38" s="126">
        <f t="shared" ref="AF38" si="36">AF10/AF$24*100</f>
        <v>4.0085631728210433E-6</v>
      </c>
    </row>
    <row r="39" spans="1:32" ht="18" customHeight="1" x14ac:dyDescent="0.15">
      <c r="A39" s="16" t="s">
        <v>57</v>
      </c>
      <c r="B39" s="16"/>
      <c r="C39" s="16"/>
      <c r="D39" s="89">
        <f t="shared" ref="D39:X39" si="37">D11/D$24*100</f>
        <v>9.0822471979235466</v>
      </c>
      <c r="E39" s="89">
        <f t="shared" si="37"/>
        <v>9.214342194065587</v>
      </c>
      <c r="F39" s="89">
        <f t="shared" si="37"/>
        <v>9.3501235611902818</v>
      </c>
      <c r="G39" s="89">
        <f t="shared" si="37"/>
        <v>8.7856482959946671</v>
      </c>
      <c r="H39" s="89">
        <f t="shared" si="37"/>
        <v>10.099156008966419</v>
      </c>
      <c r="I39" s="89">
        <f t="shared" si="37"/>
        <v>10.614221648390714</v>
      </c>
      <c r="J39" s="89">
        <f t="shared" si="37"/>
        <v>9.5039601519270196</v>
      </c>
      <c r="K39" s="89">
        <f t="shared" si="37"/>
        <v>10.735763387620709</v>
      </c>
      <c r="L39" s="89">
        <f t="shared" si="37"/>
        <v>9.82795003700633</v>
      </c>
      <c r="M39" s="89">
        <f t="shared" si="37"/>
        <v>10.528985124344995</v>
      </c>
      <c r="N39" s="89">
        <f t="shared" si="37"/>
        <v>10.640961130401504</v>
      </c>
      <c r="O39" s="89">
        <f t="shared" si="37"/>
        <v>10.922321840487143</v>
      </c>
      <c r="P39" s="89">
        <f t="shared" si="37"/>
        <v>11.644154489308013</v>
      </c>
      <c r="Q39" s="29">
        <f t="shared" si="37"/>
        <v>11.834552181870267</v>
      </c>
      <c r="R39" s="29">
        <f t="shared" si="37"/>
        <v>10.039458138130028</v>
      </c>
      <c r="S39" s="29">
        <f t="shared" si="37"/>
        <v>10.695021254603015</v>
      </c>
      <c r="T39" s="29">
        <f t="shared" si="37"/>
        <v>10.927196875736158</v>
      </c>
      <c r="U39" s="29">
        <f t="shared" si="37"/>
        <v>11.001538250658706</v>
      </c>
      <c r="V39" s="29">
        <f t="shared" si="37"/>
        <v>11.347384082903782</v>
      </c>
      <c r="W39" s="29">
        <f t="shared" si="37"/>
        <v>11.948406036329304</v>
      </c>
      <c r="X39" s="29">
        <f t="shared" si="37"/>
        <v>11.929389919517904</v>
      </c>
      <c r="Y39" s="29">
        <f t="shared" si="31"/>
        <v>10.666099698366367</v>
      </c>
      <c r="Z39" s="126">
        <f t="shared" si="31"/>
        <v>11.083382726295477</v>
      </c>
      <c r="AA39" s="126">
        <f t="shared" si="31"/>
        <v>11.230433259104387</v>
      </c>
      <c r="AB39" s="126">
        <f t="shared" si="31"/>
        <v>10.568940753798152</v>
      </c>
      <c r="AC39" s="126">
        <f t="shared" si="31"/>
        <v>12.744511007894218</v>
      </c>
      <c r="AD39" s="126">
        <f t="shared" si="31"/>
        <v>12.341850608687825</v>
      </c>
      <c r="AE39" s="126">
        <f t="shared" ref="AE39" si="38">AE11/AE$24*100</f>
        <v>12.228477052890909</v>
      </c>
      <c r="AF39" s="126">
        <f t="shared" ref="AF39" si="39">AF11/AF$24*100</f>
        <v>11.9623482074878</v>
      </c>
    </row>
    <row r="40" spans="1:32" ht="18" customHeight="1" x14ac:dyDescent="0.15">
      <c r="A40" s="16" t="s">
        <v>58</v>
      </c>
      <c r="B40" s="16"/>
      <c r="C40" s="16"/>
      <c r="D40" s="89">
        <f t="shared" ref="D40:X40" si="40">D12/D$24*100</f>
        <v>1.3968370713130478</v>
      </c>
      <c r="E40" s="89">
        <f t="shared" si="40"/>
        <v>1.1051128816612419</v>
      </c>
      <c r="F40" s="89">
        <f t="shared" si="40"/>
        <v>1.2308339557446142</v>
      </c>
      <c r="G40" s="89">
        <f t="shared" si="40"/>
        <v>1.1251298514521684</v>
      </c>
      <c r="H40" s="89">
        <f t="shared" si="40"/>
        <v>1.26691482911401</v>
      </c>
      <c r="I40" s="89">
        <f t="shared" si="40"/>
        <v>1.2080231621683288</v>
      </c>
      <c r="J40" s="89">
        <f t="shared" si="40"/>
        <v>1.0950979504832765</v>
      </c>
      <c r="K40" s="89">
        <f t="shared" si="40"/>
        <v>1.093944596003094</v>
      </c>
      <c r="L40" s="89">
        <f t="shared" si="40"/>
        <v>1.2042102305841853</v>
      </c>
      <c r="M40" s="89">
        <f t="shared" si="40"/>
        <v>1.9427667714837695</v>
      </c>
      <c r="N40" s="89">
        <f t="shared" si="40"/>
        <v>1.1213041228448515</v>
      </c>
      <c r="O40" s="89">
        <f t="shared" si="40"/>
        <v>0.97590093227237273</v>
      </c>
      <c r="P40" s="89">
        <f t="shared" si="40"/>
        <v>0.77913996253523399</v>
      </c>
      <c r="Q40" s="29">
        <f t="shared" si="40"/>
        <v>1.1019826327399562</v>
      </c>
      <c r="R40" s="29">
        <f t="shared" si="40"/>
        <v>1.1488418980788009</v>
      </c>
      <c r="S40" s="29">
        <f t="shared" si="40"/>
        <v>1.8749895997627046</v>
      </c>
      <c r="T40" s="29">
        <f t="shared" si="40"/>
        <v>1.8152738975652642</v>
      </c>
      <c r="U40" s="29">
        <f t="shared" si="40"/>
        <v>1.7306597203958278</v>
      </c>
      <c r="V40" s="29">
        <f t="shared" si="40"/>
        <v>1.6341064769426281</v>
      </c>
      <c r="W40" s="29">
        <f t="shared" si="40"/>
        <v>1.6297222834694436</v>
      </c>
      <c r="X40" s="29">
        <f t="shared" si="40"/>
        <v>1.5817346084400825</v>
      </c>
      <c r="Y40" s="29">
        <f t="shared" si="31"/>
        <v>1.7011378605820506</v>
      </c>
      <c r="Z40" s="126">
        <f t="shared" si="31"/>
        <v>1.9913382069744128</v>
      </c>
      <c r="AA40" s="126">
        <f t="shared" si="31"/>
        <v>1.4871830897029887</v>
      </c>
      <c r="AB40" s="126">
        <f t="shared" si="31"/>
        <v>1.7032637291075459</v>
      </c>
      <c r="AC40" s="126">
        <f t="shared" si="31"/>
        <v>2.0332558810771086</v>
      </c>
      <c r="AD40" s="126">
        <f t="shared" si="31"/>
        <v>1.9519625140444357</v>
      </c>
      <c r="AE40" s="126">
        <f t="shared" ref="AE40" si="41">AE12/AE$24*100</f>
        <v>1.6961871607900618</v>
      </c>
      <c r="AF40" s="126">
        <f t="shared" ref="AF40" si="42">AF12/AF$24*100</f>
        <v>1.2623205945003835</v>
      </c>
    </row>
    <row r="41" spans="1:32" ht="18" customHeight="1" x14ac:dyDescent="0.15">
      <c r="A41" s="16" t="s">
        <v>59</v>
      </c>
      <c r="B41" s="16"/>
      <c r="C41" s="16"/>
      <c r="D41" s="89">
        <f t="shared" ref="D41:X41" si="43">D13/D$24*100</f>
        <v>8.535044904817239</v>
      </c>
      <c r="E41" s="89">
        <f t="shared" si="43"/>
        <v>8.9423977390942291</v>
      </c>
      <c r="F41" s="89">
        <f t="shared" si="43"/>
        <v>10.902740262020719</v>
      </c>
      <c r="G41" s="89">
        <f t="shared" si="43"/>
        <v>9.159667550552566</v>
      </c>
      <c r="H41" s="89">
        <f t="shared" si="43"/>
        <v>10.198013151126194</v>
      </c>
      <c r="I41" s="89">
        <f t="shared" si="43"/>
        <v>10.651113514223869</v>
      </c>
      <c r="J41" s="89">
        <f t="shared" si="43"/>
        <v>9.7024714668697367</v>
      </c>
      <c r="K41" s="89">
        <f t="shared" si="43"/>
        <v>11.118133661024393</v>
      </c>
      <c r="L41" s="89">
        <f t="shared" si="43"/>
        <v>12.155952390401975</v>
      </c>
      <c r="M41" s="89">
        <f t="shared" si="43"/>
        <v>10.668443491254811</v>
      </c>
      <c r="N41" s="89">
        <f t="shared" si="43"/>
        <v>10.203210763264279</v>
      </c>
      <c r="O41" s="89">
        <f t="shared" si="43"/>
        <v>11.212464342332927</v>
      </c>
      <c r="P41" s="89">
        <f t="shared" si="43"/>
        <v>11.48904236573696</v>
      </c>
      <c r="Q41" s="29">
        <f t="shared" si="43"/>
        <v>10.297022545130838</v>
      </c>
      <c r="R41" s="29">
        <f t="shared" si="43"/>
        <v>10.054648786628775</v>
      </c>
      <c r="S41" s="29">
        <f t="shared" si="43"/>
        <v>11.19179645409392</v>
      </c>
      <c r="T41" s="29">
        <f t="shared" si="43"/>
        <v>11.140609214950999</v>
      </c>
      <c r="U41" s="29">
        <f t="shared" si="43"/>
        <v>11.68838641432667</v>
      </c>
      <c r="V41" s="29">
        <f t="shared" si="43"/>
        <v>14.707932262760687</v>
      </c>
      <c r="W41" s="29">
        <f t="shared" si="43"/>
        <v>9.3379218007380267</v>
      </c>
      <c r="X41" s="29">
        <f t="shared" si="43"/>
        <v>9.2547164330426561</v>
      </c>
      <c r="Y41" s="29">
        <f t="shared" si="31"/>
        <v>8.3884315042535871</v>
      </c>
      <c r="Z41" s="126">
        <f t="shared" si="31"/>
        <v>9.7799452285625357</v>
      </c>
      <c r="AA41" s="126">
        <f t="shared" si="31"/>
        <v>6.2045717848727726</v>
      </c>
      <c r="AB41" s="126">
        <f t="shared" si="31"/>
        <v>5.1538647523440124</v>
      </c>
      <c r="AC41" s="126">
        <f t="shared" si="31"/>
        <v>5.7978129275096668</v>
      </c>
      <c r="AD41" s="126">
        <f t="shared" si="31"/>
        <v>6.2577658116293664</v>
      </c>
      <c r="AE41" s="126">
        <f t="shared" ref="AE41" si="44">AE13/AE$24*100</f>
        <v>5.6257306477292213</v>
      </c>
      <c r="AF41" s="126">
        <f t="shared" ref="AF41" si="45">AF13/AF$24*100</f>
        <v>5.386085864345131</v>
      </c>
    </row>
    <row r="42" spans="1:32" ht="18" customHeight="1" x14ac:dyDescent="0.15">
      <c r="A42" s="16" t="s">
        <v>60</v>
      </c>
      <c r="B42" s="16"/>
      <c r="C42" s="16"/>
      <c r="D42" s="89">
        <f t="shared" ref="D42:X42" si="46">D14/D$24*100</f>
        <v>4.741385605576439</v>
      </c>
      <c r="E42" s="89">
        <f t="shared" si="46"/>
        <v>4.9464882318875336</v>
      </c>
      <c r="F42" s="89">
        <f t="shared" si="46"/>
        <v>6.2295100717306111</v>
      </c>
      <c r="G42" s="89">
        <f t="shared" si="46"/>
        <v>4.7425231205573954</v>
      </c>
      <c r="H42" s="89">
        <f t="shared" si="46"/>
        <v>5.0088337082497549</v>
      </c>
      <c r="I42" s="89">
        <f t="shared" si="46"/>
        <v>5.4701598159296312</v>
      </c>
      <c r="J42" s="89">
        <f t="shared" si="46"/>
        <v>5.2715580009799732</v>
      </c>
      <c r="K42" s="89">
        <f t="shared" si="46"/>
        <v>5.8487096102159883</v>
      </c>
      <c r="L42" s="89">
        <f t="shared" si="46"/>
        <v>5.4998933226728166</v>
      </c>
      <c r="M42" s="89">
        <f t="shared" si="46"/>
        <v>5.3592392259659301</v>
      </c>
      <c r="N42" s="89">
        <f t="shared" si="46"/>
        <v>5.1795946768607806</v>
      </c>
      <c r="O42" s="89">
        <f t="shared" si="46"/>
        <v>5.2924034374675424</v>
      </c>
      <c r="P42" s="89">
        <f t="shared" si="46"/>
        <v>4.8394129644726798</v>
      </c>
      <c r="Q42" s="29">
        <f t="shared" si="46"/>
        <v>3.7615682791157665</v>
      </c>
      <c r="R42" s="29">
        <f t="shared" si="46"/>
        <v>3.5074293644069021</v>
      </c>
      <c r="S42" s="29">
        <f t="shared" si="46"/>
        <v>3.8953393912949115</v>
      </c>
      <c r="T42" s="29">
        <f t="shared" si="46"/>
        <v>3.9985806726061375</v>
      </c>
      <c r="U42" s="29">
        <f t="shared" si="46"/>
        <v>4.2441884483326504</v>
      </c>
      <c r="V42" s="29">
        <f t="shared" si="46"/>
        <v>4.1198634650075583</v>
      </c>
      <c r="W42" s="29">
        <f t="shared" si="46"/>
        <v>4.0711603234499449</v>
      </c>
      <c r="X42" s="29">
        <f t="shared" si="46"/>
        <v>3.9601747481018643</v>
      </c>
      <c r="Y42" s="29">
        <f t="shared" si="31"/>
        <v>3.426830526660718</v>
      </c>
      <c r="Z42" s="126">
        <f t="shared" si="31"/>
        <v>4.1850224922848396</v>
      </c>
      <c r="AA42" s="126">
        <f t="shared" si="31"/>
        <v>0.61336064336934104</v>
      </c>
      <c r="AB42" s="126">
        <f t="shared" si="31"/>
        <v>0.56951687883111146</v>
      </c>
      <c r="AC42" s="126">
        <f t="shared" si="31"/>
        <v>0.65146634248910906</v>
      </c>
      <c r="AD42" s="126">
        <f t="shared" si="31"/>
        <v>0.63503355218969626</v>
      </c>
      <c r="AE42" s="126">
        <f t="shared" ref="AE42" si="47">AE14/AE$24*100</f>
        <v>0.63383012741799727</v>
      </c>
      <c r="AF42" s="126">
        <f t="shared" ref="AF42" si="48">AF14/AF$24*100</f>
        <v>0.55923464824026381</v>
      </c>
    </row>
    <row r="43" spans="1:32" ht="18" customHeight="1" x14ac:dyDescent="0.15">
      <c r="A43" s="16" t="s">
        <v>61</v>
      </c>
      <c r="B43" s="16"/>
      <c r="C43" s="16"/>
      <c r="D43" s="89">
        <f t="shared" ref="D43:X43" si="49">D15/D$24*100</f>
        <v>5.2473364021982754</v>
      </c>
      <c r="E43" s="89">
        <f t="shared" si="49"/>
        <v>5.6773458565956743</v>
      </c>
      <c r="F43" s="89">
        <f t="shared" si="49"/>
        <v>4.6724949187863638</v>
      </c>
      <c r="G43" s="89">
        <f t="shared" si="49"/>
        <v>9.5136711622376975</v>
      </c>
      <c r="H43" s="89">
        <f t="shared" si="49"/>
        <v>4.8484842662205807</v>
      </c>
      <c r="I43" s="89">
        <f t="shared" si="49"/>
        <v>5.4795034894871399</v>
      </c>
      <c r="J43" s="89">
        <f t="shared" si="49"/>
        <v>5.3709285087869869</v>
      </c>
      <c r="K43" s="89">
        <f t="shared" si="49"/>
        <v>5.7960214517667241</v>
      </c>
      <c r="L43" s="89">
        <f t="shared" si="49"/>
        <v>5.767255328273917</v>
      </c>
      <c r="M43" s="89">
        <f t="shared" si="49"/>
        <v>7.8869499059762633</v>
      </c>
      <c r="N43" s="89">
        <f t="shared" si="49"/>
        <v>8.3107805398366104</v>
      </c>
      <c r="O43" s="89">
        <f t="shared" si="49"/>
        <v>8.2592033616232925</v>
      </c>
      <c r="P43" s="89">
        <f t="shared" si="49"/>
        <v>8.6364843417805552</v>
      </c>
      <c r="Q43" s="29">
        <f t="shared" si="49"/>
        <v>9.1038950147135349</v>
      </c>
      <c r="R43" s="29">
        <f t="shared" si="49"/>
        <v>8.7396734138626524</v>
      </c>
      <c r="S43" s="29">
        <f t="shared" si="49"/>
        <v>9.8435054149774697</v>
      </c>
      <c r="T43" s="29">
        <f t="shared" si="49"/>
        <v>10.117265821057133</v>
      </c>
      <c r="U43" s="29">
        <f t="shared" si="49"/>
        <v>10.651486840203088</v>
      </c>
      <c r="V43" s="29">
        <f t="shared" si="49"/>
        <v>10.553067481471402</v>
      </c>
      <c r="W43" s="29">
        <f t="shared" si="49"/>
        <v>10.492307162205625</v>
      </c>
      <c r="X43" s="29">
        <f t="shared" si="49"/>
        <v>10.364357766550661</v>
      </c>
      <c r="Y43" s="29">
        <f t="shared" si="31"/>
        <v>10.683432753686898</v>
      </c>
      <c r="Z43" s="126">
        <f t="shared" si="31"/>
        <v>11.584956573346847</v>
      </c>
      <c r="AA43" s="126">
        <f t="shared" si="31"/>
        <v>10.553703419603352</v>
      </c>
      <c r="AB43" s="126">
        <f t="shared" si="31"/>
        <v>10.686145710086587</v>
      </c>
      <c r="AC43" s="126">
        <f t="shared" si="31"/>
        <v>11.66995002301751</v>
      </c>
      <c r="AD43" s="126">
        <f t="shared" si="31"/>
        <v>11.774574562824192</v>
      </c>
      <c r="AE43" s="126">
        <f t="shared" ref="AE43" si="50">AE15/AE$24*100</f>
        <v>12.005082488679985</v>
      </c>
      <c r="AF43" s="126">
        <f t="shared" ref="AF43" si="51">AF15/AF$24*100</f>
        <v>11.276757635195457</v>
      </c>
    </row>
    <row r="44" spans="1:32" ht="18" customHeight="1" x14ac:dyDescent="0.15">
      <c r="A44" s="16" t="s">
        <v>62</v>
      </c>
      <c r="B44" s="16"/>
      <c r="C44" s="16"/>
      <c r="D44" s="89">
        <f t="shared" ref="D44:X44" si="52">D16/D$24*100</f>
        <v>3.7037882644142233</v>
      </c>
      <c r="E44" s="89">
        <f t="shared" si="52"/>
        <v>4.1172199247519341</v>
      </c>
      <c r="F44" s="89">
        <f t="shared" si="52"/>
        <v>2.7564090046039329</v>
      </c>
      <c r="G44" s="89">
        <f t="shared" si="52"/>
        <v>1.3738426095106389</v>
      </c>
      <c r="H44" s="89">
        <f t="shared" si="52"/>
        <v>1.1163389288764252</v>
      </c>
      <c r="I44" s="89">
        <f t="shared" si="52"/>
        <v>0.95754311880116783</v>
      </c>
      <c r="J44" s="89">
        <f t="shared" si="52"/>
        <v>3.323129546809314</v>
      </c>
      <c r="K44" s="89">
        <f t="shared" si="52"/>
        <v>1.0669445043207053</v>
      </c>
      <c r="L44" s="89">
        <f t="shared" si="52"/>
        <v>3.0430988428576824</v>
      </c>
      <c r="M44" s="89">
        <f t="shared" si="52"/>
        <v>4.0127766548069062</v>
      </c>
      <c r="N44" s="89">
        <f t="shared" si="52"/>
        <v>2.5298668972233931</v>
      </c>
      <c r="O44" s="89">
        <f t="shared" si="52"/>
        <v>0.76605863114815476</v>
      </c>
      <c r="P44" s="89">
        <f t="shared" si="52"/>
        <v>1.5731483407892635</v>
      </c>
      <c r="Q44" s="29">
        <f t="shared" si="52"/>
        <v>3.1925457874429131</v>
      </c>
      <c r="R44" s="29">
        <f t="shared" si="52"/>
        <v>9.1325575402513675</v>
      </c>
      <c r="S44" s="29">
        <f t="shared" si="52"/>
        <v>0.48889973052114666</v>
      </c>
      <c r="T44" s="29">
        <f t="shared" si="52"/>
        <v>4.3944849930102272</v>
      </c>
      <c r="U44" s="29">
        <f t="shared" si="52"/>
        <v>2.9855507205468159</v>
      </c>
      <c r="V44" s="29">
        <f t="shared" si="52"/>
        <v>2.1762050624984401</v>
      </c>
      <c r="W44" s="29">
        <f t="shared" si="52"/>
        <v>3.3285271043282196</v>
      </c>
      <c r="X44" s="29">
        <f t="shared" si="52"/>
        <v>5.8368303838420665</v>
      </c>
      <c r="Y44" s="29">
        <f t="shared" si="31"/>
        <v>4.9908192512410761</v>
      </c>
      <c r="Z44" s="126">
        <f t="shared" si="31"/>
        <v>4.8445348035777798</v>
      </c>
      <c r="AA44" s="126">
        <f t="shared" si="31"/>
        <v>5.0783415180486386</v>
      </c>
      <c r="AB44" s="126">
        <f t="shared" si="31"/>
        <v>3.0445039304209955</v>
      </c>
      <c r="AC44" s="126">
        <f t="shared" si="31"/>
        <v>4.9425010906156208</v>
      </c>
      <c r="AD44" s="126">
        <f t="shared" si="31"/>
        <v>3.8242634007966383</v>
      </c>
      <c r="AE44" s="126">
        <f t="shared" ref="AE44" si="53">AE16/AE$24*100</f>
        <v>6.0617455906788358</v>
      </c>
      <c r="AF44" s="126">
        <f t="shared" ref="AF44" si="54">AF16/AF$24*100</f>
        <v>5.2787385468585706</v>
      </c>
    </row>
    <row r="45" spans="1:32" ht="18" customHeight="1" x14ac:dyDescent="0.15">
      <c r="A45" s="16" t="s">
        <v>63</v>
      </c>
      <c r="B45" s="16"/>
      <c r="C45" s="16"/>
      <c r="D45" s="89">
        <f t="shared" ref="D45:X45" si="55">D17/D$24*100</f>
        <v>4.3382565484217155</v>
      </c>
      <c r="E45" s="89">
        <f t="shared" si="55"/>
        <v>4.7979901024769882</v>
      </c>
      <c r="F45" s="89">
        <f t="shared" si="55"/>
        <v>6.3473116352340737</v>
      </c>
      <c r="G45" s="89">
        <f t="shared" si="55"/>
        <v>6.6926150726040872</v>
      </c>
      <c r="H45" s="89">
        <f t="shared" si="55"/>
        <v>6.1422867215970527</v>
      </c>
      <c r="I45" s="89">
        <f t="shared" si="55"/>
        <v>4.598382125660379</v>
      </c>
      <c r="J45" s="89">
        <f t="shared" si="55"/>
        <v>4.0018251216383653</v>
      </c>
      <c r="K45" s="89">
        <f t="shared" si="55"/>
        <v>4.7144428233883788</v>
      </c>
      <c r="L45" s="89">
        <f t="shared" si="55"/>
        <v>3.8916778936435472</v>
      </c>
      <c r="M45" s="89">
        <f t="shared" si="55"/>
        <v>3.4080770811878089</v>
      </c>
      <c r="N45" s="89">
        <f t="shared" si="55"/>
        <v>3.6043554245679474</v>
      </c>
      <c r="O45" s="89">
        <f t="shared" si="55"/>
        <v>3.6246501663823176</v>
      </c>
      <c r="P45" s="89">
        <f t="shared" si="55"/>
        <v>3.2881312092885482</v>
      </c>
      <c r="Q45" s="29">
        <f t="shared" si="55"/>
        <v>2.0099500613314176</v>
      </c>
      <c r="R45" s="29">
        <f t="shared" si="55"/>
        <v>1.8699842400548732</v>
      </c>
      <c r="S45" s="29">
        <f t="shared" si="55"/>
        <v>2.0989749746038728</v>
      </c>
      <c r="T45" s="29">
        <f t="shared" si="55"/>
        <v>1.8475581822522864</v>
      </c>
      <c r="U45" s="29">
        <f t="shared" si="55"/>
        <v>1.950395564419459</v>
      </c>
      <c r="V45" s="29">
        <f t="shared" si="55"/>
        <v>2.9568031385445703</v>
      </c>
      <c r="W45" s="29">
        <f t="shared" si="55"/>
        <v>2.8276282754294542</v>
      </c>
      <c r="X45" s="29">
        <f t="shared" si="55"/>
        <v>3.333501170493316</v>
      </c>
      <c r="Y45" s="29">
        <f t="shared" si="31"/>
        <v>3.9290061136314924</v>
      </c>
      <c r="Z45" s="126">
        <f t="shared" si="31"/>
        <v>4.5386641997740886</v>
      </c>
      <c r="AA45" s="126">
        <f t="shared" si="31"/>
        <v>4.3455089177117152</v>
      </c>
      <c r="AB45" s="126">
        <f t="shared" si="31"/>
        <v>3.7292016462580775</v>
      </c>
      <c r="AC45" s="126">
        <f t="shared" si="31"/>
        <v>3.7918455292412987</v>
      </c>
      <c r="AD45" s="126">
        <f t="shared" si="31"/>
        <v>3.3923412923616807</v>
      </c>
      <c r="AE45" s="126">
        <f t="shared" ref="AE45" si="56">AE17/AE$24*100</f>
        <v>3.0497407645097363</v>
      </c>
      <c r="AF45" s="126">
        <f t="shared" ref="AF45" si="57">AF17/AF$24*100</f>
        <v>2.5476182731073775</v>
      </c>
    </row>
    <row r="46" spans="1:32" ht="18" customHeight="1" x14ac:dyDescent="0.15">
      <c r="A46" s="16" t="s">
        <v>71</v>
      </c>
      <c r="B46" s="16"/>
      <c r="C46" s="16"/>
      <c r="D46" s="89">
        <f t="shared" ref="D46:X46" si="58">D18/D$24*100</f>
        <v>0</v>
      </c>
      <c r="E46" s="89">
        <f t="shared" si="58"/>
        <v>0</v>
      </c>
      <c r="F46" s="89">
        <f t="shared" si="58"/>
        <v>0</v>
      </c>
      <c r="G46" s="89">
        <f t="shared" si="58"/>
        <v>0</v>
      </c>
      <c r="H46" s="89">
        <f t="shared" si="58"/>
        <v>0</v>
      </c>
      <c r="I46" s="89">
        <f t="shared" si="58"/>
        <v>0</v>
      </c>
      <c r="J46" s="89">
        <f t="shared" si="58"/>
        <v>0</v>
      </c>
      <c r="K46" s="89">
        <f t="shared" si="58"/>
        <v>0</v>
      </c>
      <c r="L46" s="89">
        <f t="shared" si="58"/>
        <v>0</v>
      </c>
      <c r="M46" s="89">
        <f t="shared" si="58"/>
        <v>0</v>
      </c>
      <c r="N46" s="89">
        <f t="shared" si="58"/>
        <v>0</v>
      </c>
      <c r="O46" s="89">
        <f t="shared" si="58"/>
        <v>0</v>
      </c>
      <c r="P46" s="89">
        <f t="shared" si="58"/>
        <v>0</v>
      </c>
      <c r="Q46" s="29">
        <f t="shared" si="58"/>
        <v>2.4211044381168611E-6</v>
      </c>
      <c r="R46" s="29">
        <f t="shared" si="58"/>
        <v>2.1704027002066808E-6</v>
      </c>
      <c r="S46" s="29">
        <f t="shared" si="58"/>
        <v>2.4435212441080903E-6</v>
      </c>
      <c r="T46" s="29">
        <f t="shared" si="58"/>
        <v>2.3435166003935795E-6</v>
      </c>
      <c r="U46" s="29">
        <f t="shared" si="58"/>
        <v>2.4329400226273153E-6</v>
      </c>
      <c r="V46" s="29">
        <f t="shared" si="58"/>
        <v>2.369757365045932E-6</v>
      </c>
      <c r="W46" s="29">
        <f t="shared" si="58"/>
        <v>2.3187506256279035E-6</v>
      </c>
      <c r="X46" s="29">
        <f t="shared" si="58"/>
        <v>2.2783324884517019E-6</v>
      </c>
      <c r="Y46" s="29">
        <f t="shared" si="31"/>
        <v>2.1372447990788986E-6</v>
      </c>
      <c r="Z46" s="126">
        <f t="shared" si="31"/>
        <v>2.2741646998742775E-6</v>
      </c>
      <c r="AA46" s="126">
        <f t="shared" si="31"/>
        <v>2.1001258080365305E-6</v>
      </c>
      <c r="AB46" s="126">
        <f t="shared" si="31"/>
        <v>1.92041677653051E-6</v>
      </c>
      <c r="AC46" s="126">
        <f t="shared" si="31"/>
        <v>0</v>
      </c>
      <c r="AD46" s="126">
        <f t="shared" si="31"/>
        <v>0</v>
      </c>
      <c r="AE46" s="126">
        <f t="shared" ref="AE46" si="59">AE18/AE$24*100</f>
        <v>0</v>
      </c>
      <c r="AF46" s="126">
        <f t="shared" ref="AF46" si="60">AF18/AF$24*100</f>
        <v>0</v>
      </c>
    </row>
    <row r="47" spans="1:32" ht="18" customHeight="1" x14ac:dyDescent="0.15">
      <c r="A47" s="16" t="s">
        <v>64</v>
      </c>
      <c r="B47" s="16"/>
      <c r="C47" s="16"/>
      <c r="D47" s="89">
        <f t="shared" ref="D47:X47" si="61">D19/D$24*100</f>
        <v>26.274553507691646</v>
      </c>
      <c r="E47" s="89">
        <f t="shared" si="61"/>
        <v>27.823183555005837</v>
      </c>
      <c r="F47" s="89">
        <f t="shared" si="61"/>
        <v>24.014075363009997</v>
      </c>
      <c r="G47" s="89">
        <f t="shared" si="61"/>
        <v>24.948541290965608</v>
      </c>
      <c r="H47" s="89">
        <f t="shared" si="61"/>
        <v>24.276883192595456</v>
      </c>
      <c r="I47" s="89">
        <f t="shared" si="61"/>
        <v>21.536064327631919</v>
      </c>
      <c r="J47" s="89">
        <f t="shared" si="61"/>
        <v>23.936854786106853</v>
      </c>
      <c r="K47" s="89">
        <f t="shared" si="61"/>
        <v>19.177735394002145</v>
      </c>
      <c r="L47" s="89">
        <f t="shared" si="61"/>
        <v>20.906764497112015</v>
      </c>
      <c r="M47" s="89">
        <f t="shared" si="61"/>
        <v>17.502951911035083</v>
      </c>
      <c r="N47" s="89">
        <f t="shared" si="61"/>
        <v>19.942588257065353</v>
      </c>
      <c r="O47" s="89">
        <f t="shared" si="61"/>
        <v>19.219208301161252</v>
      </c>
      <c r="P47" s="89">
        <f t="shared" si="61"/>
        <v>19.738463944595004</v>
      </c>
      <c r="Q47" s="29">
        <f t="shared" si="61"/>
        <v>17.98079211951811</v>
      </c>
      <c r="R47" s="29">
        <f t="shared" si="61"/>
        <v>18.044738901531847</v>
      </c>
      <c r="S47" s="29">
        <f t="shared" si="61"/>
        <v>17.985865549104307</v>
      </c>
      <c r="T47" s="29">
        <f t="shared" si="61"/>
        <v>13.188463074005725</v>
      </c>
      <c r="U47" s="29">
        <f t="shared" si="61"/>
        <v>12.444639058020121</v>
      </c>
      <c r="V47" s="29">
        <f t="shared" si="61"/>
        <v>9.1054703881873476</v>
      </c>
      <c r="W47" s="29">
        <f t="shared" si="61"/>
        <v>10.595952996420568</v>
      </c>
      <c r="X47" s="29">
        <f t="shared" si="61"/>
        <v>7.9447094271702543</v>
      </c>
      <c r="Y47" s="29">
        <f t="shared" si="31"/>
        <v>12.716407790753134</v>
      </c>
      <c r="Z47" s="126">
        <f t="shared" si="31"/>
        <v>6.8041233971772472</v>
      </c>
      <c r="AA47" s="126">
        <f t="shared" si="31"/>
        <v>11.775882134219252</v>
      </c>
      <c r="AB47" s="126">
        <f t="shared" si="31"/>
        <v>19.236634331329121</v>
      </c>
      <c r="AC47" s="126">
        <f t="shared" si="31"/>
        <v>6.7862924725397553</v>
      </c>
      <c r="AD47" s="126">
        <f t="shared" si="31"/>
        <v>8.8510393985583544</v>
      </c>
      <c r="AE47" s="126">
        <f t="shared" ref="AE47" si="62">AE19/AE$24*100</f>
        <v>7.3766716144378641</v>
      </c>
      <c r="AF47" s="126">
        <f t="shared" ref="AF47" si="63">AF19/AF$24*100</f>
        <v>11.722640138316274</v>
      </c>
    </row>
    <row r="48" spans="1:32" ht="18" customHeight="1" x14ac:dyDescent="0.15">
      <c r="A48" s="16" t="s">
        <v>65</v>
      </c>
      <c r="B48" s="16"/>
      <c r="C48" s="16"/>
      <c r="D48" s="89">
        <f t="shared" ref="D48:X48" si="64">D20/D$24*100</f>
        <v>9.7365662743144643</v>
      </c>
      <c r="E48" s="89">
        <f t="shared" si="64"/>
        <v>9.1810053296157221</v>
      </c>
      <c r="F48" s="89">
        <f t="shared" si="64"/>
        <v>6.4020511492280425</v>
      </c>
      <c r="G48" s="89">
        <f t="shared" si="64"/>
        <v>7.1087640470594291</v>
      </c>
      <c r="H48" s="89">
        <f t="shared" si="64"/>
        <v>7.2817248608289447</v>
      </c>
      <c r="I48" s="89">
        <f t="shared" si="64"/>
        <v>6.4087161800624086</v>
      </c>
      <c r="J48" s="89">
        <f t="shared" si="64"/>
        <v>5.4649959271823905</v>
      </c>
      <c r="K48" s="89">
        <f t="shared" si="64"/>
        <v>4.3740945301734389</v>
      </c>
      <c r="L48" s="89">
        <f t="shared" si="64"/>
        <v>6.6435945376397783</v>
      </c>
      <c r="M48" s="89">
        <f t="shared" si="64"/>
        <v>4.2879519438478946</v>
      </c>
      <c r="N48" s="89">
        <f t="shared" si="64"/>
        <v>6.8942481303499239</v>
      </c>
      <c r="O48" s="89">
        <f t="shared" si="64"/>
        <v>4.7984873822381138</v>
      </c>
      <c r="P48" s="89">
        <f t="shared" si="64"/>
        <v>3.5236540058808585</v>
      </c>
      <c r="Q48" s="29">
        <f t="shared" si="64"/>
        <v>6.2442922462871389</v>
      </c>
      <c r="R48" s="29">
        <f t="shared" si="64"/>
        <v>9.9907065526779846</v>
      </c>
      <c r="S48" s="29">
        <f t="shared" si="64"/>
        <v>5.0407766272892403</v>
      </c>
      <c r="T48" s="29">
        <f t="shared" si="64"/>
        <v>1.5420011138265699</v>
      </c>
      <c r="U48" s="29">
        <f t="shared" si="64"/>
        <v>2.5649829764753678</v>
      </c>
      <c r="V48" s="29">
        <f t="shared" si="64"/>
        <v>1.4686239503841056</v>
      </c>
      <c r="W48" s="29">
        <f t="shared" si="64"/>
        <v>3.7634041466634813</v>
      </c>
      <c r="X48" s="29">
        <f t="shared" si="64"/>
        <v>3.527811035103408</v>
      </c>
      <c r="Y48" s="29">
        <f t="shared" si="31"/>
        <v>2.0797507767388774</v>
      </c>
      <c r="Z48" s="126">
        <f t="shared" si="31"/>
        <v>1.6989875123114748</v>
      </c>
      <c r="AA48" s="126">
        <f t="shared" si="31"/>
        <v>2.5038434927444326</v>
      </c>
      <c r="AB48" s="126">
        <f t="shared" si="31"/>
        <v>1.8392349981362355</v>
      </c>
      <c r="AC48" s="126">
        <f t="shared" si="31"/>
        <v>1.8517879102520329</v>
      </c>
      <c r="AD48" s="126">
        <f t="shared" si="31"/>
        <v>4.0224234363126223</v>
      </c>
      <c r="AE48" s="126">
        <f t="shared" ref="AE48" si="65">AE20/AE$24*100</f>
        <v>3.7704851376048385</v>
      </c>
      <c r="AF48" s="126">
        <f t="shared" ref="AF48" si="66">AF20/AF$24*100</f>
        <v>4.8488983135553827</v>
      </c>
    </row>
    <row r="49" spans="1:32" ht="18" customHeight="1" x14ac:dyDescent="0.15">
      <c r="A49" s="16" t="s">
        <v>66</v>
      </c>
      <c r="B49" s="16"/>
      <c r="C49" s="16"/>
      <c r="D49" s="89">
        <f t="shared" ref="D49:X49" si="67">D21/D$24*100</f>
        <v>16.288716720191278</v>
      </c>
      <c r="E49" s="89">
        <f t="shared" si="67"/>
        <v>18.132348025229142</v>
      </c>
      <c r="F49" s="89">
        <f t="shared" si="67"/>
        <v>17.004007387818323</v>
      </c>
      <c r="G49" s="89">
        <f t="shared" si="67"/>
        <v>17.325779796216526</v>
      </c>
      <c r="H49" s="89">
        <f t="shared" si="67"/>
        <v>16.315531058921447</v>
      </c>
      <c r="I49" s="89">
        <f t="shared" si="67"/>
        <v>14.674819255617258</v>
      </c>
      <c r="J49" s="89">
        <f t="shared" si="67"/>
        <v>18.013980531619733</v>
      </c>
      <c r="K49" s="89">
        <f t="shared" si="67"/>
        <v>14.410277733896063</v>
      </c>
      <c r="L49" s="89">
        <f t="shared" si="67"/>
        <v>13.89119201269448</v>
      </c>
      <c r="M49" s="89">
        <f t="shared" si="67"/>
        <v>12.691736298893277</v>
      </c>
      <c r="N49" s="89">
        <f t="shared" si="67"/>
        <v>12.422750344612691</v>
      </c>
      <c r="O49" s="89">
        <f t="shared" si="67"/>
        <v>13.756351553398135</v>
      </c>
      <c r="P49" s="89">
        <f t="shared" si="67"/>
        <v>15.793530173971485</v>
      </c>
      <c r="Q49" s="29">
        <f t="shared" si="67"/>
        <v>11.277482682808396</v>
      </c>
      <c r="R49" s="29">
        <f t="shared" si="67"/>
        <v>7.8352579270757285</v>
      </c>
      <c r="S49" s="29">
        <f t="shared" si="67"/>
        <v>12.746042124791265</v>
      </c>
      <c r="T49" s="29">
        <f t="shared" si="67"/>
        <v>11.431498212974851</v>
      </c>
      <c r="U49" s="29">
        <f t="shared" si="67"/>
        <v>9.7307406886397807</v>
      </c>
      <c r="V49" s="29">
        <f t="shared" si="67"/>
        <v>7.5564476796793274</v>
      </c>
      <c r="W49" s="29">
        <f t="shared" si="67"/>
        <v>6.7626732996537902</v>
      </c>
      <c r="X49" s="29">
        <f t="shared" si="67"/>
        <v>4.3928551493162153</v>
      </c>
      <c r="Y49" s="29">
        <f t="shared" si="31"/>
        <v>10.510766883614112</v>
      </c>
      <c r="Z49" s="126">
        <f t="shared" si="31"/>
        <v>4.9875592957175732</v>
      </c>
      <c r="AA49" s="126">
        <f t="shared" si="31"/>
        <v>9.250052424390482</v>
      </c>
      <c r="AB49" s="126">
        <f t="shared" si="31"/>
        <v>17.254274511671621</v>
      </c>
      <c r="AC49" s="126">
        <f t="shared" si="31"/>
        <v>4.7030824813306573</v>
      </c>
      <c r="AD49" s="126">
        <f t="shared" si="31"/>
        <v>4.763521713381424</v>
      </c>
      <c r="AE49" s="126">
        <f t="shared" ref="AE49" si="68">AE21/AE$24*100</f>
        <v>3.4292558613168227</v>
      </c>
      <c r="AF49" s="126">
        <f t="shared" ref="AF49" si="69">AF21/AF$24*100</f>
        <v>6.7644724012329611</v>
      </c>
    </row>
    <row r="50" spans="1:32" ht="18" customHeight="1" x14ac:dyDescent="0.15">
      <c r="A50" s="16" t="s">
        <v>67</v>
      </c>
      <c r="B50" s="16"/>
      <c r="C50" s="16"/>
      <c r="D50" s="89">
        <f t="shared" ref="D50:X50" si="70">D22/D$24*100</f>
        <v>1.0694152403653763</v>
      </c>
      <c r="E50" s="89">
        <f t="shared" si="70"/>
        <v>0.82234344016455707</v>
      </c>
      <c r="F50" s="89">
        <f t="shared" si="70"/>
        <v>0.53411808676451467</v>
      </c>
      <c r="G50" s="89">
        <f t="shared" si="70"/>
        <v>6.4271049313698064E-2</v>
      </c>
      <c r="H50" s="89">
        <f t="shared" si="70"/>
        <v>0.67032371273898861</v>
      </c>
      <c r="I50" s="89">
        <f t="shared" si="70"/>
        <v>0.41782189204911913</v>
      </c>
      <c r="J50" s="89">
        <f t="shared" si="70"/>
        <v>0.34823620469575589</v>
      </c>
      <c r="K50" s="89">
        <f t="shared" si="70"/>
        <v>0.29802619396657642</v>
      </c>
      <c r="L50" s="89">
        <f t="shared" si="70"/>
        <v>0.10129655647512133</v>
      </c>
      <c r="M50" s="89">
        <f t="shared" si="70"/>
        <v>2.9806059033200736E-3</v>
      </c>
      <c r="N50" s="89">
        <f t="shared" si="70"/>
        <v>0.32519350724533219</v>
      </c>
      <c r="O50" s="89">
        <f t="shared" si="70"/>
        <v>0.27538326708367583</v>
      </c>
      <c r="P50" s="89">
        <f t="shared" si="70"/>
        <v>1.8313594868590133E-2</v>
      </c>
      <c r="Q50" s="29">
        <f t="shared" si="70"/>
        <v>0</v>
      </c>
      <c r="R50" s="29">
        <f t="shared" si="70"/>
        <v>1.158778001640347E-2</v>
      </c>
      <c r="S50" s="29">
        <f t="shared" si="70"/>
        <v>1.1411244209984781E-3</v>
      </c>
      <c r="T50" s="29">
        <f t="shared" si="70"/>
        <v>2.6863730790311603E-2</v>
      </c>
      <c r="U50" s="29">
        <f t="shared" si="70"/>
        <v>4.1252931023668761E-2</v>
      </c>
      <c r="V50" s="29">
        <f t="shared" si="70"/>
        <v>2.2413165158604424E-2</v>
      </c>
      <c r="W50" s="29">
        <f t="shared" si="70"/>
        <v>2.4370069075349263E-2</v>
      </c>
      <c r="X50" s="29">
        <f t="shared" si="70"/>
        <v>0.10669886709917013</v>
      </c>
      <c r="Y50" s="29">
        <f t="shared" si="31"/>
        <v>2.9002411923500657E-2</v>
      </c>
      <c r="Z50" s="126">
        <f t="shared" si="31"/>
        <v>1.9057500184946445E-2</v>
      </c>
      <c r="AA50" s="126">
        <f t="shared" si="31"/>
        <v>0.14606585007474873</v>
      </c>
      <c r="AB50" s="126">
        <f t="shared" si="31"/>
        <v>7.5458936400213325E-2</v>
      </c>
      <c r="AC50" s="126">
        <f t="shared" si="31"/>
        <v>0.11832486718857282</v>
      </c>
      <c r="AD50" s="126">
        <f t="shared" si="31"/>
        <v>0</v>
      </c>
      <c r="AE50" s="126">
        <f t="shared" ref="AE50" si="71">AE22/AE$24*100</f>
        <v>1.6321204100885459E-3</v>
      </c>
      <c r="AF50" s="126">
        <f t="shared" ref="AF50" si="72">AF22/AF$24*100</f>
        <v>2.0405811302220029</v>
      </c>
    </row>
    <row r="51" spans="1:32" ht="18" customHeight="1" x14ac:dyDescent="0.15">
      <c r="A51" s="16" t="s">
        <v>68</v>
      </c>
      <c r="B51" s="16"/>
      <c r="C51" s="16"/>
      <c r="D51" s="89">
        <f t="shared" ref="D51:X51" si="73">D23/D$24*100</f>
        <v>0</v>
      </c>
      <c r="E51" s="89">
        <f t="shared" si="73"/>
        <v>0</v>
      </c>
      <c r="F51" s="89">
        <f t="shared" si="73"/>
        <v>0</v>
      </c>
      <c r="G51" s="89">
        <f t="shared" si="73"/>
        <v>0</v>
      </c>
      <c r="H51" s="89">
        <f t="shared" si="73"/>
        <v>0</v>
      </c>
      <c r="I51" s="89">
        <f t="shared" si="73"/>
        <v>0</v>
      </c>
      <c r="J51" s="89">
        <f t="shared" si="73"/>
        <v>0</v>
      </c>
      <c r="K51" s="89">
        <f t="shared" si="73"/>
        <v>0</v>
      </c>
      <c r="L51" s="89">
        <f t="shared" si="73"/>
        <v>0</v>
      </c>
      <c r="M51" s="89">
        <f t="shared" si="73"/>
        <v>0</v>
      </c>
      <c r="N51" s="89">
        <f t="shared" si="73"/>
        <v>0</v>
      </c>
      <c r="O51" s="89">
        <f t="shared" si="73"/>
        <v>0</v>
      </c>
      <c r="P51" s="89">
        <f t="shared" si="73"/>
        <v>0</v>
      </c>
      <c r="Q51" s="29">
        <f t="shared" si="73"/>
        <v>2.4211044381168611E-6</v>
      </c>
      <c r="R51" s="29">
        <f t="shared" si="73"/>
        <v>2.1704027002066808E-6</v>
      </c>
      <c r="S51" s="29">
        <f t="shared" si="73"/>
        <v>2.4435212441080903E-6</v>
      </c>
      <c r="T51" s="29">
        <f t="shared" si="73"/>
        <v>2.3435166003935795E-6</v>
      </c>
      <c r="U51" s="29">
        <f t="shared" si="73"/>
        <v>2.4329400226273153E-6</v>
      </c>
      <c r="V51" s="29">
        <f t="shared" si="73"/>
        <v>2.369757365045932E-6</v>
      </c>
      <c r="W51" s="29">
        <f t="shared" si="73"/>
        <v>2.3187506256279035E-6</v>
      </c>
      <c r="X51" s="29">
        <f t="shared" si="73"/>
        <v>2.2783324884517019E-6</v>
      </c>
      <c r="Y51" s="29">
        <f t="shared" si="31"/>
        <v>2.1372447990788986E-6</v>
      </c>
      <c r="Z51" s="126">
        <f t="shared" si="31"/>
        <v>2.2741646998742775E-6</v>
      </c>
      <c r="AA51" s="126">
        <f t="shared" si="31"/>
        <v>2.1001258080365305E-6</v>
      </c>
      <c r="AB51" s="126">
        <f t="shared" si="31"/>
        <v>1.92041677653051E-6</v>
      </c>
      <c r="AC51" s="126">
        <f t="shared" si="31"/>
        <v>0</v>
      </c>
      <c r="AD51" s="126">
        <f t="shared" si="31"/>
        <v>0</v>
      </c>
      <c r="AE51" s="126">
        <f t="shared" ref="AE51" si="74">AE23/AE$24*100</f>
        <v>0</v>
      </c>
      <c r="AF51" s="126">
        <f t="shared" ref="AF51" si="75">AF23/AF$24*100</f>
        <v>0</v>
      </c>
    </row>
    <row r="52" spans="1:32" ht="18" customHeight="1" x14ac:dyDescent="0.15">
      <c r="A52" s="16" t="s">
        <v>50</v>
      </c>
      <c r="B52" s="16"/>
      <c r="C52" s="16"/>
      <c r="D52" s="90">
        <f t="shared" ref="D52:P52" si="76">SUM(D32:D51)-D33-D36-D38-D42-D48-D49</f>
        <v>99.999999999999957</v>
      </c>
      <c r="E52" s="90">
        <f t="shared" si="76"/>
        <v>99.999999999999972</v>
      </c>
      <c r="F52" s="90">
        <f t="shared" si="76"/>
        <v>100.00000000000004</v>
      </c>
      <c r="G52" s="90">
        <f t="shared" si="76"/>
        <v>100</v>
      </c>
      <c r="H52" s="90">
        <f t="shared" si="76"/>
        <v>100</v>
      </c>
      <c r="I52" s="90">
        <f t="shared" si="76"/>
        <v>99.999999999999972</v>
      </c>
      <c r="J52" s="90">
        <f t="shared" si="76"/>
        <v>100</v>
      </c>
      <c r="K52" s="90">
        <f t="shared" si="76"/>
        <v>100</v>
      </c>
      <c r="L52" s="90">
        <f t="shared" si="76"/>
        <v>100.00000000000004</v>
      </c>
      <c r="M52" s="90">
        <f t="shared" si="76"/>
        <v>100.00000000000004</v>
      </c>
      <c r="N52" s="90">
        <f t="shared" si="76"/>
        <v>100.00000000000003</v>
      </c>
      <c r="O52" s="90">
        <f t="shared" si="76"/>
        <v>100</v>
      </c>
      <c r="P52" s="90">
        <f t="shared" si="76"/>
        <v>100.00000000000001</v>
      </c>
      <c r="Q52" s="30">
        <f t="shared" ref="Q52:X52" si="77">SUM(Q32:Q51)-Q33-Q36-Q38-Q42-Q48-Q49</f>
        <v>99.999999999999972</v>
      </c>
      <c r="R52" s="30">
        <f t="shared" si="77"/>
        <v>100</v>
      </c>
      <c r="S52" s="30">
        <f t="shared" si="77"/>
        <v>100.00000000000001</v>
      </c>
      <c r="T52" s="30">
        <f t="shared" si="77"/>
        <v>99.999999999999972</v>
      </c>
      <c r="U52" s="30">
        <f t="shared" si="77"/>
        <v>100.00000000000003</v>
      </c>
      <c r="V52" s="30">
        <f t="shared" si="77"/>
        <v>100.00000000000007</v>
      </c>
      <c r="W52" s="30">
        <f t="shared" si="77"/>
        <v>100.00000000000004</v>
      </c>
      <c r="X52" s="30">
        <f t="shared" si="77"/>
        <v>100</v>
      </c>
      <c r="Y52" s="30">
        <f t="shared" ref="Y52:AD52" si="78">SUM(Y32:Y51)-Y33-Y36-Y37-Y38-Y42-Y48-Y49</f>
        <v>100.00000000000001</v>
      </c>
      <c r="Z52" s="20">
        <f t="shared" si="78"/>
        <v>100</v>
      </c>
      <c r="AA52" s="20">
        <f t="shared" si="78"/>
        <v>100.00000000000003</v>
      </c>
      <c r="AB52" s="20">
        <f t="shared" si="78"/>
        <v>100</v>
      </c>
      <c r="AC52" s="20">
        <f t="shared" si="78"/>
        <v>100</v>
      </c>
      <c r="AD52" s="20">
        <f t="shared" si="78"/>
        <v>100.00000000000001</v>
      </c>
      <c r="AE52" s="20">
        <f t="shared" ref="AE52" si="79">SUM(AE32:AE51)-AE33-AE36-AE37-AE38-AE42-AE48-AE49</f>
        <v>100.00000000000001</v>
      </c>
      <c r="AF52" s="20">
        <f t="shared" ref="AF52" si="80">SUM(AF32:AF51)-AF33-AF36-AF37-AF38-AF42-AF48-AF49</f>
        <v>99.999999999999986</v>
      </c>
    </row>
    <row r="53" spans="1:32" ht="18" customHeight="1" x14ac:dyDescent="0.15">
      <c r="A53" s="16" t="s">
        <v>69</v>
      </c>
      <c r="B53" s="16"/>
      <c r="C53" s="16"/>
      <c r="D53" s="90">
        <f t="shared" ref="D53:P53" si="81">SUM(D32:D35)-D33</f>
        <v>40.352520862854931</v>
      </c>
      <c r="E53" s="90">
        <f t="shared" si="81"/>
        <v>37.500064306183951</v>
      </c>
      <c r="F53" s="90">
        <f t="shared" si="81"/>
        <v>40.191893212645496</v>
      </c>
      <c r="G53" s="90">
        <f t="shared" si="81"/>
        <v>38.33661311736887</v>
      </c>
      <c r="H53" s="90">
        <f t="shared" si="81"/>
        <v>41.381599188764881</v>
      </c>
      <c r="I53" s="90">
        <f t="shared" si="81"/>
        <v>44.537326721587362</v>
      </c>
      <c r="J53" s="90">
        <f t="shared" si="81"/>
        <v>42.717496262682687</v>
      </c>
      <c r="K53" s="90">
        <f t="shared" si="81"/>
        <v>45.99898798790727</v>
      </c>
      <c r="L53" s="90">
        <f t="shared" si="81"/>
        <v>43.101794223645228</v>
      </c>
      <c r="M53" s="90">
        <f t="shared" si="81"/>
        <v>44.046068454007042</v>
      </c>
      <c r="N53" s="90">
        <f t="shared" si="81"/>
        <v>43.321739357550733</v>
      </c>
      <c r="O53" s="90">
        <f t="shared" si="81"/>
        <v>44.744809157508868</v>
      </c>
      <c r="P53" s="90">
        <f t="shared" si="81"/>
        <v>42.833121751097835</v>
      </c>
      <c r="Q53" s="30">
        <f t="shared" ref="Q53:V53" si="82">SUM(Q32:Q35)-Q33</f>
        <v>44.479254815044087</v>
      </c>
      <c r="R53" s="30">
        <f t="shared" si="82"/>
        <v>40.958504960639857</v>
      </c>
      <c r="S53" s="30">
        <f t="shared" si="82"/>
        <v>45.81980101087008</v>
      </c>
      <c r="T53" s="30">
        <f t="shared" si="82"/>
        <v>46.542279523598694</v>
      </c>
      <c r="U53" s="30">
        <f t="shared" si="82"/>
        <v>47.506085634525604</v>
      </c>
      <c r="V53" s="30">
        <f t="shared" si="82"/>
        <v>47.496613202017819</v>
      </c>
      <c r="W53" s="30">
        <f t="shared" ref="W53:AB53" si="83">SUM(W32:W35)-W33</f>
        <v>49.815159634502763</v>
      </c>
      <c r="X53" s="30">
        <f t="shared" si="83"/>
        <v>49.648056867178916</v>
      </c>
      <c r="Y53" s="30">
        <f t="shared" si="83"/>
        <v>46.895658341072291</v>
      </c>
      <c r="Z53" s="20">
        <f t="shared" si="83"/>
        <v>49.353992815777261</v>
      </c>
      <c r="AA53" s="20">
        <f t="shared" si="83"/>
        <v>49.178305826410529</v>
      </c>
      <c r="AB53" s="20">
        <f t="shared" si="83"/>
        <v>45.801982369421744</v>
      </c>
      <c r="AC53" s="20">
        <f t="shared" ref="AC53" si="84">SUM(AC32:AC35)-AC33</f>
        <v>52.115506200916258</v>
      </c>
      <c r="AD53" s="20">
        <f t="shared" ref="AD53" si="85">SUM(AD32:AD35)-AD33</f>
        <v>51.606202411097513</v>
      </c>
      <c r="AE53" s="20">
        <f t="shared" ref="AE53" si="86">SUM(AE32:AE35)-AE33</f>
        <v>51.954732559873285</v>
      </c>
      <c r="AF53" s="20">
        <f t="shared" ref="AF53" si="87">SUM(AF32:AF35)-AF33</f>
        <v>48.522909609967002</v>
      </c>
    </row>
    <row r="54" spans="1:32" ht="18" customHeight="1" x14ac:dyDescent="0.15">
      <c r="A54" s="16" t="s">
        <v>70</v>
      </c>
      <c r="B54" s="16"/>
      <c r="C54" s="16"/>
      <c r="D54" s="90">
        <f t="shared" ref="D54:P54" si="88">+D47+D50+D51</f>
        <v>27.343968748057023</v>
      </c>
      <c r="E54" s="90">
        <f t="shared" si="88"/>
        <v>28.645526995170393</v>
      </c>
      <c r="F54" s="90">
        <f t="shared" si="88"/>
        <v>24.548193449774512</v>
      </c>
      <c r="G54" s="90">
        <f t="shared" si="88"/>
        <v>25.012812340279307</v>
      </c>
      <c r="H54" s="90">
        <f t="shared" si="88"/>
        <v>24.947206905334443</v>
      </c>
      <c r="I54" s="90">
        <f t="shared" si="88"/>
        <v>21.953886219681038</v>
      </c>
      <c r="J54" s="90">
        <f t="shared" si="88"/>
        <v>24.285090990802608</v>
      </c>
      <c r="K54" s="90">
        <f t="shared" si="88"/>
        <v>19.475761587968723</v>
      </c>
      <c r="L54" s="90">
        <f t="shared" si="88"/>
        <v>21.008061053587134</v>
      </c>
      <c r="M54" s="90">
        <f t="shared" si="88"/>
        <v>17.505932516938405</v>
      </c>
      <c r="N54" s="90">
        <f t="shared" si="88"/>
        <v>20.267781764310683</v>
      </c>
      <c r="O54" s="90">
        <f t="shared" si="88"/>
        <v>19.494591568244928</v>
      </c>
      <c r="P54" s="90">
        <f t="shared" si="88"/>
        <v>19.756777539463595</v>
      </c>
      <c r="Q54" s="30">
        <f t="shared" ref="Q54:V54" si="89">+Q47+Q50+Q51</f>
        <v>17.980794540622547</v>
      </c>
      <c r="R54" s="30">
        <f t="shared" si="89"/>
        <v>18.056328851950948</v>
      </c>
      <c r="S54" s="30">
        <f t="shared" si="89"/>
        <v>17.987009117046551</v>
      </c>
      <c r="T54" s="30">
        <f t="shared" si="89"/>
        <v>13.215329148312637</v>
      </c>
      <c r="U54" s="30">
        <f t="shared" si="89"/>
        <v>12.485894421983811</v>
      </c>
      <c r="V54" s="30">
        <f t="shared" si="89"/>
        <v>9.1278859231033174</v>
      </c>
      <c r="W54" s="30">
        <f t="shared" ref="W54:AB54" si="90">+W47+W50+W51</f>
        <v>10.620325384246543</v>
      </c>
      <c r="X54" s="30">
        <f t="shared" si="90"/>
        <v>8.0514105726019132</v>
      </c>
      <c r="Y54" s="30">
        <f t="shared" si="90"/>
        <v>12.745412339921433</v>
      </c>
      <c r="Z54" s="20">
        <f t="shared" si="90"/>
        <v>6.8231831715268934</v>
      </c>
      <c r="AA54" s="20">
        <f t="shared" si="90"/>
        <v>11.921950084419809</v>
      </c>
      <c r="AB54" s="20">
        <f t="shared" si="90"/>
        <v>19.31209518814611</v>
      </c>
      <c r="AC54" s="20">
        <f t="shared" ref="AC54" si="91">+AC47+AC50+AC51</f>
        <v>6.9046173397283281</v>
      </c>
      <c r="AD54" s="20">
        <f t="shared" ref="AD54" si="92">+AD47+AD50+AD51</f>
        <v>8.8510393985583544</v>
      </c>
      <c r="AE54" s="20">
        <f t="shared" ref="AE54" si="93">+AE47+AE50+AE51</f>
        <v>7.378303734847953</v>
      </c>
      <c r="AF54" s="20">
        <f t="shared" ref="AF54" si="94">+AF47+AF50+AF51</f>
        <v>13.763221268538278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rowBreaks count="1" manualBreakCount="1">
    <brk id="28" max="31" man="1"/>
  </rowBreaks>
  <colBreaks count="2" manualBreakCount="2">
    <brk id="12" max="53" man="1"/>
    <brk id="22" max="53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274"/>
  <sheetViews>
    <sheetView topLeftCell="A7" workbookViewId="0">
      <selection activeCell="B1" sqref="B1:C65536"/>
    </sheetView>
  </sheetViews>
  <sheetFormatPr defaultColWidth="9" defaultRowHeight="12" x14ac:dyDescent="0.15"/>
  <cols>
    <col min="1" max="1" width="25.21875" style="15" customWidth="1"/>
    <col min="2" max="2" width="8.6640625" style="18" hidden="1" customWidth="1"/>
    <col min="3" max="3" width="8.6640625" style="15" hidden="1" customWidth="1"/>
    <col min="4" max="9" width="8.6640625" style="15" customWidth="1"/>
    <col min="10" max="11" width="8.6640625" style="86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[1]財政指標!$Q$1</f>
        <v>佐野市</v>
      </c>
      <c r="P1" s="28" t="str">
        <f>[1]財政指標!$Q$1</f>
        <v>佐野市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196</v>
      </c>
      <c r="C3" s="12" t="s">
        <v>197</v>
      </c>
      <c r="D3" s="12" t="s">
        <v>170</v>
      </c>
      <c r="E3" s="12" t="s">
        <v>172</v>
      </c>
      <c r="F3" s="12" t="s">
        <v>174</v>
      </c>
      <c r="G3" s="12" t="s">
        <v>176</v>
      </c>
      <c r="H3" s="12" t="s">
        <v>178</v>
      </c>
      <c r="I3" s="12" t="s">
        <v>180</v>
      </c>
      <c r="J3" s="14" t="s">
        <v>218</v>
      </c>
      <c r="K3" s="14" t="s">
        <v>220</v>
      </c>
      <c r="L3" s="12" t="s">
        <v>186</v>
      </c>
      <c r="M3" s="12" t="s">
        <v>188</v>
      </c>
      <c r="N3" s="12" t="s">
        <v>190</v>
      </c>
      <c r="O3" s="12" t="s">
        <v>192</v>
      </c>
      <c r="P3" s="2" t="s">
        <v>194</v>
      </c>
      <c r="Q3" s="2" t="s">
        <v>161</v>
      </c>
    </row>
    <row r="4" spans="1:17" ht="18" customHeight="1" x14ac:dyDescent="0.15">
      <c r="A4" s="16" t="s">
        <v>51</v>
      </c>
      <c r="B4" s="16">
        <v>4987369</v>
      </c>
      <c r="C4" s="12">
        <v>4704696</v>
      </c>
      <c r="D4" s="12">
        <v>5201158</v>
      </c>
      <c r="E4" s="12">
        <v>5012906</v>
      </c>
      <c r="F4" s="12">
        <v>5711538</v>
      </c>
      <c r="G4" s="12">
        <v>5816794</v>
      </c>
      <c r="H4" s="12">
        <v>5948216</v>
      </c>
      <c r="I4" s="12">
        <v>6056661</v>
      </c>
      <c r="J4" s="14">
        <v>6325996</v>
      </c>
      <c r="K4" s="13">
        <v>6132016</v>
      </c>
      <c r="L4" s="16">
        <v>6119607</v>
      </c>
      <c r="M4" s="16">
        <v>6112943</v>
      </c>
      <c r="N4" s="16">
        <v>6102730</v>
      </c>
      <c r="O4" s="16">
        <v>6187099</v>
      </c>
      <c r="P4" s="16">
        <v>5996017</v>
      </c>
      <c r="Q4" s="16">
        <v>9350052</v>
      </c>
    </row>
    <row r="5" spans="1:17" ht="18" customHeight="1" x14ac:dyDescent="0.15">
      <c r="A5" s="16" t="s">
        <v>52</v>
      </c>
      <c r="B5" s="16">
        <v>3326312</v>
      </c>
      <c r="C5" s="12">
        <v>3135774</v>
      </c>
      <c r="D5" s="12">
        <v>3502524</v>
      </c>
      <c r="E5" s="12">
        <v>3673340</v>
      </c>
      <c r="F5" s="12">
        <v>3930441</v>
      </c>
      <c r="G5" s="12">
        <v>3961155</v>
      </c>
      <c r="H5" s="12">
        <v>4092151</v>
      </c>
      <c r="I5" s="12">
        <v>4115874</v>
      </c>
      <c r="J5" s="14">
        <v>4195516</v>
      </c>
      <c r="K5" s="13">
        <v>4195447</v>
      </c>
      <c r="L5" s="16">
        <v>4236050</v>
      </c>
      <c r="M5" s="16">
        <v>4172647</v>
      </c>
      <c r="N5" s="16">
        <v>4175557</v>
      </c>
      <c r="O5" s="16">
        <v>3953318</v>
      </c>
      <c r="P5" s="16">
        <v>3848971</v>
      </c>
      <c r="Q5" s="16">
        <v>6051968</v>
      </c>
    </row>
    <row r="6" spans="1:17" ht="18" customHeight="1" x14ac:dyDescent="0.15">
      <c r="A6" s="16" t="s">
        <v>53</v>
      </c>
      <c r="B6" s="16">
        <v>1378890</v>
      </c>
      <c r="C6" s="12">
        <v>1337643</v>
      </c>
      <c r="D6" s="12">
        <v>1524519</v>
      </c>
      <c r="E6" s="12">
        <v>1689915</v>
      </c>
      <c r="F6" s="12">
        <v>1886969</v>
      </c>
      <c r="G6" s="12">
        <v>1912550</v>
      </c>
      <c r="H6" s="12">
        <v>1996054</v>
      </c>
      <c r="I6" s="12">
        <v>2119127</v>
      </c>
      <c r="J6" s="14">
        <v>2229416</v>
      </c>
      <c r="K6" s="86">
        <v>2455441</v>
      </c>
      <c r="L6" s="16">
        <v>2684518</v>
      </c>
      <c r="M6" s="16">
        <v>2259664</v>
      </c>
      <c r="N6" s="16">
        <v>2516258</v>
      </c>
      <c r="O6" s="16">
        <v>2867991</v>
      </c>
      <c r="P6" s="16">
        <v>3095004</v>
      </c>
      <c r="Q6" s="16">
        <v>4045860</v>
      </c>
    </row>
    <row r="7" spans="1:17" ht="18" customHeight="1" x14ac:dyDescent="0.15">
      <c r="A7" s="16" t="s">
        <v>54</v>
      </c>
      <c r="B7" s="16">
        <v>2214395</v>
      </c>
      <c r="C7" s="12">
        <v>2124536</v>
      </c>
      <c r="D7" s="12">
        <v>2416460</v>
      </c>
      <c r="E7" s="12">
        <v>2567634</v>
      </c>
      <c r="F7" s="12">
        <v>2715627</v>
      </c>
      <c r="G7" s="12">
        <v>2759914</v>
      </c>
      <c r="H7" s="12">
        <v>2852843</v>
      </c>
      <c r="I7" s="12">
        <v>2942444</v>
      </c>
      <c r="J7" s="14">
        <v>2961859</v>
      </c>
      <c r="K7" s="13">
        <v>3016661</v>
      </c>
      <c r="L7" s="16">
        <v>3137157</v>
      </c>
      <c r="M7" s="16">
        <v>2768720</v>
      </c>
      <c r="N7" s="16">
        <v>2885311</v>
      </c>
      <c r="O7" s="16">
        <v>3045063</v>
      </c>
      <c r="P7" s="16">
        <v>3039340</v>
      </c>
      <c r="Q7" s="16">
        <v>4975561</v>
      </c>
    </row>
    <row r="8" spans="1:17" ht="18" customHeight="1" x14ac:dyDescent="0.15">
      <c r="A8" s="16" t="s">
        <v>55</v>
      </c>
      <c r="B8" s="16">
        <v>2208350</v>
      </c>
      <c r="C8" s="12">
        <v>2115880</v>
      </c>
      <c r="D8" s="12">
        <v>2409419</v>
      </c>
      <c r="E8" s="12">
        <v>2567634</v>
      </c>
      <c r="F8" s="12">
        <v>2715520</v>
      </c>
      <c r="G8" s="12">
        <v>2759914</v>
      </c>
      <c r="H8" s="12">
        <v>2852843</v>
      </c>
      <c r="I8" s="12">
        <v>2742444</v>
      </c>
      <c r="J8" s="14">
        <v>2961859</v>
      </c>
      <c r="K8" s="13">
        <v>3016661</v>
      </c>
      <c r="L8" s="16">
        <v>3137157</v>
      </c>
      <c r="M8" s="16">
        <v>2768720</v>
      </c>
      <c r="N8" s="16">
        <v>2885311</v>
      </c>
      <c r="O8" s="16">
        <v>3044948</v>
      </c>
      <c r="P8" s="16">
        <v>3039340</v>
      </c>
      <c r="Q8" s="16">
        <v>4975561</v>
      </c>
    </row>
    <row r="9" spans="1:17" ht="18" customHeight="1" x14ac:dyDescent="0.15">
      <c r="A9" s="16" t="s">
        <v>56</v>
      </c>
      <c r="B9" s="16">
        <v>6045</v>
      </c>
      <c r="C9" s="12">
        <v>8656</v>
      </c>
      <c r="D9" s="12">
        <v>7041</v>
      </c>
      <c r="E9" s="12">
        <v>0</v>
      </c>
      <c r="F9" s="12">
        <v>107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115</v>
      </c>
      <c r="P9" s="16">
        <v>0</v>
      </c>
      <c r="Q9" s="16">
        <v>1</v>
      </c>
    </row>
    <row r="10" spans="1:17" ht="18" customHeight="1" x14ac:dyDescent="0.15">
      <c r="A10" s="16" t="s">
        <v>57</v>
      </c>
      <c r="B10" s="16">
        <v>1717983</v>
      </c>
      <c r="C10" s="12">
        <v>1665750</v>
      </c>
      <c r="D10" s="12">
        <v>1813439</v>
      </c>
      <c r="E10" s="12">
        <v>2015455</v>
      </c>
      <c r="F10" s="12">
        <v>1993904</v>
      </c>
      <c r="G10" s="12">
        <v>1943183</v>
      </c>
      <c r="H10" s="12">
        <v>2156719</v>
      </c>
      <c r="I10" s="12">
        <v>2202209</v>
      </c>
      <c r="J10" s="14">
        <v>2148943</v>
      </c>
      <c r="K10" s="13">
        <v>2198920</v>
      </c>
      <c r="L10" s="16">
        <v>2225235</v>
      </c>
      <c r="M10" s="16">
        <v>2457378</v>
      </c>
      <c r="N10" s="16">
        <v>2558501</v>
      </c>
      <c r="O10" s="16">
        <v>2707221</v>
      </c>
      <c r="P10" s="16">
        <v>3287894</v>
      </c>
      <c r="Q10" s="16">
        <v>4888080</v>
      </c>
    </row>
    <row r="11" spans="1:17" ht="18" customHeight="1" x14ac:dyDescent="0.15">
      <c r="A11" s="16" t="s">
        <v>58</v>
      </c>
      <c r="B11" s="16">
        <v>289027</v>
      </c>
      <c r="C11" s="12">
        <v>284264</v>
      </c>
      <c r="D11" s="12">
        <v>341646</v>
      </c>
      <c r="E11" s="12">
        <v>325750</v>
      </c>
      <c r="F11" s="12">
        <v>388148</v>
      </c>
      <c r="G11" s="12">
        <v>370440</v>
      </c>
      <c r="H11" s="12">
        <v>415146</v>
      </c>
      <c r="I11" s="12">
        <v>375970</v>
      </c>
      <c r="J11" s="14">
        <v>361615</v>
      </c>
      <c r="K11" s="14">
        <v>358392</v>
      </c>
      <c r="L11" s="16">
        <v>452764</v>
      </c>
      <c r="M11" s="16">
        <v>691195</v>
      </c>
      <c r="N11" s="16">
        <v>387822</v>
      </c>
      <c r="O11" s="16">
        <v>332429</v>
      </c>
      <c r="P11" s="16">
        <v>284140</v>
      </c>
      <c r="Q11" s="16">
        <v>455157</v>
      </c>
    </row>
    <row r="12" spans="1:17" ht="18" customHeight="1" x14ac:dyDescent="0.15">
      <c r="A12" s="16" t="s">
        <v>59</v>
      </c>
      <c r="B12" s="16">
        <v>1611814</v>
      </c>
      <c r="C12" s="12">
        <v>1363908</v>
      </c>
      <c r="D12" s="12">
        <v>1797850</v>
      </c>
      <c r="E12" s="12">
        <v>1950272</v>
      </c>
      <c r="F12" s="12">
        <v>2141509</v>
      </c>
      <c r="G12" s="12">
        <v>1973183</v>
      </c>
      <c r="H12" s="12">
        <v>2171665</v>
      </c>
      <c r="I12" s="12">
        <v>2091746</v>
      </c>
      <c r="J12" s="14">
        <v>2038254</v>
      </c>
      <c r="K12" s="14">
        <v>2179063</v>
      </c>
      <c r="L12" s="16">
        <v>2771694</v>
      </c>
      <c r="M12" s="16">
        <v>2121477</v>
      </c>
      <c r="N12" s="16">
        <v>2093533</v>
      </c>
      <c r="O12" s="16">
        <v>2500697</v>
      </c>
      <c r="P12" s="16">
        <v>2282573</v>
      </c>
      <c r="Q12" s="16">
        <v>4253027</v>
      </c>
    </row>
    <row r="13" spans="1:17" ht="18" customHeight="1" x14ac:dyDescent="0.15">
      <c r="A13" s="16" t="s">
        <v>60</v>
      </c>
      <c r="B13" s="16">
        <v>898827</v>
      </c>
      <c r="C13" s="12">
        <v>749462</v>
      </c>
      <c r="D13" s="12">
        <v>1013576</v>
      </c>
      <c r="E13" s="12">
        <v>1047526</v>
      </c>
      <c r="F13" s="12">
        <v>1065226</v>
      </c>
      <c r="G13" s="12">
        <v>1059052</v>
      </c>
      <c r="H13" s="12">
        <v>1094394</v>
      </c>
      <c r="I13" s="12">
        <v>1125188</v>
      </c>
      <c r="J13" s="14">
        <v>1107391</v>
      </c>
      <c r="K13" s="14">
        <v>1116716</v>
      </c>
      <c r="L13" s="16">
        <v>1164554</v>
      </c>
      <c r="M13" s="16">
        <v>1018189</v>
      </c>
      <c r="N13" s="16">
        <v>1000461</v>
      </c>
      <c r="O13" s="16">
        <v>1051993</v>
      </c>
      <c r="P13" s="16">
        <v>1094636</v>
      </c>
      <c r="Q13" s="16">
        <v>1553658</v>
      </c>
    </row>
    <row r="14" spans="1:17" ht="18" customHeight="1" x14ac:dyDescent="0.15">
      <c r="A14" s="16" t="s">
        <v>61</v>
      </c>
      <c r="B14" s="16">
        <v>1046300</v>
      </c>
      <c r="C14" s="12">
        <v>927419</v>
      </c>
      <c r="D14" s="12">
        <v>1378851</v>
      </c>
      <c r="E14" s="12">
        <v>1648615</v>
      </c>
      <c r="F14" s="12">
        <v>1438351</v>
      </c>
      <c r="G14" s="12">
        <v>3353331</v>
      </c>
      <c r="H14" s="12">
        <v>1331842</v>
      </c>
      <c r="I14" s="12">
        <v>1470469</v>
      </c>
      <c r="J14" s="14">
        <v>1519371</v>
      </c>
      <c r="K14" s="14">
        <v>1469750</v>
      </c>
      <c r="L14" s="16">
        <v>1745116</v>
      </c>
      <c r="M14" s="16">
        <v>2121005</v>
      </c>
      <c r="N14" s="16">
        <v>2349761</v>
      </c>
      <c r="O14" s="16">
        <v>2401491</v>
      </c>
      <c r="P14" s="16">
        <v>2470635</v>
      </c>
      <c r="Q14" s="16">
        <v>3760224</v>
      </c>
    </row>
    <row r="15" spans="1:17" ht="18" customHeight="1" x14ac:dyDescent="0.15">
      <c r="A15" s="16" t="s">
        <v>62</v>
      </c>
      <c r="B15" s="16">
        <v>678055</v>
      </c>
      <c r="C15" s="12">
        <v>587727</v>
      </c>
      <c r="D15" s="12">
        <v>505341</v>
      </c>
      <c r="E15" s="12">
        <v>740814</v>
      </c>
      <c r="F15" s="12">
        <v>282864</v>
      </c>
      <c r="G15" s="12">
        <v>90371</v>
      </c>
      <c r="H15" s="12">
        <v>35805</v>
      </c>
      <c r="I15" s="12">
        <v>24845</v>
      </c>
      <c r="J15" s="14">
        <v>431848</v>
      </c>
      <c r="K15" s="13">
        <v>197038</v>
      </c>
      <c r="L15" s="16">
        <v>803775</v>
      </c>
      <c r="M15" s="16">
        <v>1163687</v>
      </c>
      <c r="N15" s="16">
        <v>608539</v>
      </c>
      <c r="O15" s="16">
        <v>106085</v>
      </c>
      <c r="P15" s="16">
        <v>228588</v>
      </c>
      <c r="Q15" s="16">
        <v>1318632</v>
      </c>
    </row>
    <row r="16" spans="1:17" ht="18" customHeight="1" x14ac:dyDescent="0.15">
      <c r="A16" s="16" t="s">
        <v>63</v>
      </c>
      <c r="B16" s="16">
        <v>1242640</v>
      </c>
      <c r="C16" s="12">
        <v>1031567</v>
      </c>
      <c r="D16" s="12">
        <v>1343009</v>
      </c>
      <c r="E16" s="12">
        <v>1511712</v>
      </c>
      <c r="F16" s="12">
        <v>2085846</v>
      </c>
      <c r="G16" s="12">
        <v>2282664</v>
      </c>
      <c r="H16" s="12">
        <v>2029359</v>
      </c>
      <c r="I16" s="12">
        <v>1467582</v>
      </c>
      <c r="J16" s="14">
        <v>1332885</v>
      </c>
      <c r="K16" s="13">
        <v>1478523</v>
      </c>
      <c r="L16" s="16">
        <v>1355607</v>
      </c>
      <c r="M16" s="16">
        <v>974642</v>
      </c>
      <c r="N16" s="16">
        <v>1143140</v>
      </c>
      <c r="O16" s="16">
        <v>1169669</v>
      </c>
      <c r="P16" s="16">
        <v>1058113</v>
      </c>
      <c r="Q16" s="16">
        <v>830179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6550701</v>
      </c>
      <c r="C18" s="12">
        <v>5842352</v>
      </c>
      <c r="D18" s="12">
        <v>5909638</v>
      </c>
      <c r="E18" s="12">
        <v>6644283</v>
      </c>
      <c r="F18" s="12">
        <v>5457282</v>
      </c>
      <c r="G18" s="12">
        <v>6681712</v>
      </c>
      <c r="H18" s="12">
        <v>5476847</v>
      </c>
      <c r="I18" s="12">
        <v>4781755</v>
      </c>
      <c r="J18" s="14">
        <v>4859667</v>
      </c>
      <c r="K18" s="13">
        <v>5300645</v>
      </c>
      <c r="L18" s="16">
        <v>5729463</v>
      </c>
      <c r="M18" s="16">
        <v>4258799</v>
      </c>
      <c r="N18" s="16">
        <v>4971548</v>
      </c>
      <c r="O18" s="16">
        <v>4980042</v>
      </c>
      <c r="P18" s="16">
        <v>4747272</v>
      </c>
      <c r="Q18" s="16">
        <v>7426690</v>
      </c>
    </row>
    <row r="19" spans="1:17" ht="18" customHeight="1" x14ac:dyDescent="0.15">
      <c r="A19" s="16" t="s">
        <v>65</v>
      </c>
      <c r="B19" s="16">
        <v>2573905</v>
      </c>
      <c r="C19" s="12">
        <v>2229559</v>
      </c>
      <c r="D19" s="12">
        <v>2514256</v>
      </c>
      <c r="E19" s="12">
        <v>2519778</v>
      </c>
      <c r="F19" s="12">
        <v>1492206</v>
      </c>
      <c r="G19" s="12">
        <v>1881771</v>
      </c>
      <c r="H19" s="12">
        <v>1555902</v>
      </c>
      <c r="I19" s="12">
        <v>1585639</v>
      </c>
      <c r="J19" s="14">
        <v>1430374</v>
      </c>
      <c r="K19" s="13">
        <v>1313485</v>
      </c>
      <c r="L19" s="16">
        <v>1515217</v>
      </c>
      <c r="M19" s="16">
        <v>970605</v>
      </c>
      <c r="N19" s="16">
        <v>1858683</v>
      </c>
      <c r="O19" s="16">
        <v>1247323</v>
      </c>
      <c r="P19" s="16">
        <v>524885</v>
      </c>
      <c r="Q19" s="16">
        <v>2579109</v>
      </c>
    </row>
    <row r="20" spans="1:17" ht="18" customHeight="1" x14ac:dyDescent="0.15">
      <c r="A20" s="16" t="s">
        <v>66</v>
      </c>
      <c r="B20" s="16">
        <v>3949546</v>
      </c>
      <c r="C20" s="12">
        <v>3576940</v>
      </c>
      <c r="D20" s="12">
        <v>3375398</v>
      </c>
      <c r="E20" s="12">
        <v>3983172</v>
      </c>
      <c r="F20" s="12">
        <v>3750543</v>
      </c>
      <c r="G20" s="12">
        <v>4598914</v>
      </c>
      <c r="H20" s="12">
        <v>3674580</v>
      </c>
      <c r="I20" s="12">
        <v>3051947</v>
      </c>
      <c r="J20" s="14">
        <v>3268266</v>
      </c>
      <c r="K20" s="13">
        <v>3852923</v>
      </c>
      <c r="L20" s="16">
        <v>4075702</v>
      </c>
      <c r="M20" s="16">
        <v>3155348</v>
      </c>
      <c r="N20" s="16">
        <v>3025754</v>
      </c>
      <c r="O20" s="16">
        <v>3616168</v>
      </c>
      <c r="P20" s="16">
        <v>4098894</v>
      </c>
      <c r="Q20" s="16">
        <v>4657991</v>
      </c>
    </row>
    <row r="21" spans="1:17" ht="18" customHeight="1" x14ac:dyDescent="0.15">
      <c r="A21" s="16" t="s">
        <v>154</v>
      </c>
      <c r="B21" s="16">
        <v>35837</v>
      </c>
      <c r="C21" s="12">
        <v>0</v>
      </c>
      <c r="D21" s="12">
        <v>30331</v>
      </c>
      <c r="E21" s="12">
        <v>67469</v>
      </c>
      <c r="F21" s="12">
        <v>19840</v>
      </c>
      <c r="G21" s="12">
        <v>0</v>
      </c>
      <c r="H21" s="12">
        <v>62548</v>
      </c>
      <c r="I21" s="12">
        <v>25389</v>
      </c>
      <c r="J21" s="14">
        <v>41569</v>
      </c>
      <c r="K21" s="13">
        <v>32834</v>
      </c>
      <c r="L21" s="16">
        <v>0</v>
      </c>
      <c r="M21" s="16">
        <v>0</v>
      </c>
      <c r="N21" s="16">
        <v>7519</v>
      </c>
      <c r="O21" s="16">
        <v>17923</v>
      </c>
      <c r="P21" s="16">
        <v>7644</v>
      </c>
      <c r="Q21" s="16">
        <v>0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21753011</v>
      </c>
      <c r="C23" s="12">
        <f t="shared" si="0"/>
        <v>19869862</v>
      </c>
      <c r="D23" s="12">
        <f t="shared" si="0"/>
        <v>22262242</v>
      </c>
      <c r="E23" s="12">
        <f t="shared" si="0"/>
        <v>24174825</v>
      </c>
      <c r="F23" s="12">
        <f t="shared" si="0"/>
        <v>24121878</v>
      </c>
      <c r="G23" s="12">
        <f t="shared" si="0"/>
        <v>27184142</v>
      </c>
      <c r="H23" s="12">
        <f t="shared" si="0"/>
        <v>24477044</v>
      </c>
      <c r="I23" s="12">
        <f t="shared" si="0"/>
        <v>23558197</v>
      </c>
      <c r="J23" s="14">
        <f t="shared" si="0"/>
        <v>24251423</v>
      </c>
      <c r="K23" s="13">
        <f t="shared" si="0"/>
        <v>24819283</v>
      </c>
      <c r="L23" s="17">
        <f t="shared" si="0"/>
        <v>27024936</v>
      </c>
      <c r="M23" s="17">
        <f t="shared" si="0"/>
        <v>24929510</v>
      </c>
      <c r="N23" s="17">
        <f t="shared" si="0"/>
        <v>25624662</v>
      </c>
      <c r="O23" s="17">
        <f t="shared" si="0"/>
        <v>26315710</v>
      </c>
      <c r="P23" s="17">
        <f t="shared" si="0"/>
        <v>26497220</v>
      </c>
      <c r="Q23" s="17">
        <f t="shared" si="0"/>
        <v>41303464</v>
      </c>
    </row>
    <row r="24" spans="1:17" ht="18" customHeight="1" x14ac:dyDescent="0.15">
      <c r="A24" s="16" t="s">
        <v>69</v>
      </c>
      <c r="B24" s="16">
        <f t="shared" ref="B24:M24" si="1">SUM(B4:B7)-B5</f>
        <v>8580654</v>
      </c>
      <c r="C24" s="12">
        <f t="shared" si="1"/>
        <v>8166875</v>
      </c>
      <c r="D24" s="12">
        <f t="shared" si="1"/>
        <v>9142137</v>
      </c>
      <c r="E24" s="12">
        <f t="shared" si="1"/>
        <v>9270455</v>
      </c>
      <c r="F24" s="12">
        <f t="shared" si="1"/>
        <v>10314134</v>
      </c>
      <c r="G24" s="12">
        <f t="shared" si="1"/>
        <v>10489258</v>
      </c>
      <c r="H24" s="12">
        <f t="shared" si="1"/>
        <v>10797113</v>
      </c>
      <c r="I24" s="12">
        <f t="shared" si="1"/>
        <v>11118232</v>
      </c>
      <c r="J24" s="14">
        <f t="shared" si="1"/>
        <v>11517271</v>
      </c>
      <c r="K24" s="13">
        <f t="shared" si="1"/>
        <v>11604118</v>
      </c>
      <c r="L24" s="17">
        <f t="shared" si="1"/>
        <v>11941282</v>
      </c>
      <c r="M24" s="17">
        <f t="shared" si="1"/>
        <v>11141327</v>
      </c>
      <c r="N24" s="17">
        <f>SUM(N4:N7)-N5</f>
        <v>11504299</v>
      </c>
      <c r="O24" s="17">
        <f>SUM(O4:O7)-O5</f>
        <v>12100153</v>
      </c>
      <c r="P24" s="17">
        <f>SUM(P4:P7)-P5</f>
        <v>12130361</v>
      </c>
      <c r="Q24" s="17">
        <f>SUM(Q4:Q7)-Q5</f>
        <v>18371473</v>
      </c>
    </row>
    <row r="25" spans="1:17" ht="18" customHeight="1" x14ac:dyDescent="0.15">
      <c r="A25" s="16" t="s">
        <v>156</v>
      </c>
      <c r="B25" s="16">
        <f t="shared" ref="B25:M25" si="2">+B18+B21+B22</f>
        <v>6586538</v>
      </c>
      <c r="C25" s="12">
        <f t="shared" si="2"/>
        <v>5842352</v>
      </c>
      <c r="D25" s="12">
        <f t="shared" si="2"/>
        <v>5939969</v>
      </c>
      <c r="E25" s="12">
        <f t="shared" si="2"/>
        <v>6711752</v>
      </c>
      <c r="F25" s="12">
        <f t="shared" si="2"/>
        <v>5477122</v>
      </c>
      <c r="G25" s="12">
        <f t="shared" si="2"/>
        <v>6681712</v>
      </c>
      <c r="H25" s="12">
        <f t="shared" si="2"/>
        <v>5539395</v>
      </c>
      <c r="I25" s="12">
        <f t="shared" si="2"/>
        <v>4807144</v>
      </c>
      <c r="J25" s="14">
        <f t="shared" si="2"/>
        <v>4901236</v>
      </c>
      <c r="K25" s="13">
        <f t="shared" si="2"/>
        <v>5333479</v>
      </c>
      <c r="L25" s="17">
        <f t="shared" si="2"/>
        <v>5729463</v>
      </c>
      <c r="M25" s="17">
        <f t="shared" si="2"/>
        <v>4258799</v>
      </c>
      <c r="N25" s="17">
        <f>+N18+N21+N22</f>
        <v>4979067</v>
      </c>
      <c r="O25" s="17">
        <f>+O18+O21+O22</f>
        <v>4997965</v>
      </c>
      <c r="P25" s="17">
        <f>+P18+P21+P22</f>
        <v>4754916</v>
      </c>
      <c r="Q25" s="17">
        <f>+Q18+Q21+Q22</f>
        <v>7426691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[1]財政指標!$Q$1</f>
        <v>佐野市</v>
      </c>
      <c r="P30" s="28"/>
      <c r="Q30" s="28" t="str">
        <f>[1]財政指標!$Q$1</f>
        <v>佐野市</v>
      </c>
    </row>
    <row r="31" spans="1:17" ht="18" customHeight="1" x14ac:dyDescent="0.15"/>
    <row r="32" spans="1:17" ht="18" customHeight="1" x14ac:dyDescent="0.15">
      <c r="A32" s="12"/>
      <c r="B32" s="17" t="s">
        <v>196</v>
      </c>
      <c r="C32" s="12" t="s">
        <v>197</v>
      </c>
      <c r="D32" s="12" t="s">
        <v>170</v>
      </c>
      <c r="E32" s="12" t="s">
        <v>172</v>
      </c>
      <c r="F32" s="12" t="s">
        <v>174</v>
      </c>
      <c r="G32" s="12" t="s">
        <v>176</v>
      </c>
      <c r="H32" s="12" t="s">
        <v>178</v>
      </c>
      <c r="I32" s="12" t="s">
        <v>180</v>
      </c>
      <c r="J32" s="14" t="s">
        <v>218</v>
      </c>
      <c r="K32" s="14" t="s">
        <v>220</v>
      </c>
      <c r="L32" s="12" t="s">
        <v>186</v>
      </c>
      <c r="M32" s="12" t="s">
        <v>188</v>
      </c>
      <c r="N32" s="12" t="s">
        <v>190</v>
      </c>
      <c r="O32" s="12" t="s">
        <v>192</v>
      </c>
      <c r="P32" s="2" t="s">
        <v>194</v>
      </c>
      <c r="Q32" s="2" t="s">
        <v>161</v>
      </c>
    </row>
    <row r="33" spans="1:17" ht="18" customHeight="1" x14ac:dyDescent="0.15">
      <c r="A33" s="16" t="s">
        <v>51</v>
      </c>
      <c r="B33" s="29">
        <f t="shared" ref="B33:Q33" si="3">B4/B$23*100</f>
        <v>22.927258208070597</v>
      </c>
      <c r="C33" s="29">
        <f t="shared" si="3"/>
        <v>23.677547433394352</v>
      </c>
      <c r="D33" s="29">
        <f t="shared" si="3"/>
        <v>23.363136560998662</v>
      </c>
      <c r="E33" s="29">
        <f t="shared" si="3"/>
        <v>20.73605910280633</v>
      </c>
      <c r="F33" s="29">
        <f t="shared" si="3"/>
        <v>23.677833044342567</v>
      </c>
      <c r="G33" s="29">
        <f t="shared" si="3"/>
        <v>21.39774726014895</v>
      </c>
      <c r="H33" s="29">
        <f t="shared" si="3"/>
        <v>24.301202383751892</v>
      </c>
      <c r="I33" s="29">
        <f t="shared" si="3"/>
        <v>25.709357129495096</v>
      </c>
      <c r="J33" s="29">
        <f t="shared" si="3"/>
        <v>26.085050761763544</v>
      </c>
      <c r="K33" s="29">
        <f t="shared" si="3"/>
        <v>24.706660542933491</v>
      </c>
      <c r="L33" s="29">
        <f t="shared" si="3"/>
        <v>22.644297844035595</v>
      </c>
      <c r="M33" s="29">
        <f t="shared" si="3"/>
        <v>24.520911161109865</v>
      </c>
      <c r="N33" s="29">
        <f t="shared" si="3"/>
        <v>23.8158458441325</v>
      </c>
      <c r="O33" s="29">
        <f t="shared" si="3"/>
        <v>23.511047203362555</v>
      </c>
      <c r="P33" s="29">
        <f t="shared" si="3"/>
        <v>22.62885314006526</v>
      </c>
      <c r="Q33" s="29">
        <f t="shared" si="3"/>
        <v>22.637452393823434</v>
      </c>
    </row>
    <row r="34" spans="1:17" ht="18" customHeight="1" x14ac:dyDescent="0.15">
      <c r="A34" s="16" t="s">
        <v>52</v>
      </c>
      <c r="B34" s="29">
        <f t="shared" ref="B34:Q49" si="4">B5/B$23*100</f>
        <v>15.291271631315775</v>
      </c>
      <c r="C34" s="29">
        <f t="shared" si="4"/>
        <v>15.78155902642907</v>
      </c>
      <c r="D34" s="29">
        <f t="shared" si="4"/>
        <v>15.733024553412006</v>
      </c>
      <c r="E34" s="29">
        <f t="shared" si="4"/>
        <v>15.194897998227495</v>
      </c>
      <c r="F34" s="29">
        <f t="shared" si="4"/>
        <v>16.29409202716306</v>
      </c>
      <c r="G34" s="29">
        <f t="shared" si="4"/>
        <v>14.571565289792851</v>
      </c>
      <c r="H34" s="29">
        <f t="shared" si="4"/>
        <v>16.718321869258396</v>
      </c>
      <c r="I34" s="29">
        <f t="shared" si="4"/>
        <v>17.471090847911665</v>
      </c>
      <c r="J34" s="29">
        <f t="shared" si="4"/>
        <v>17.300081731286447</v>
      </c>
      <c r="K34" s="29">
        <f t="shared" si="4"/>
        <v>16.903981472792747</v>
      </c>
      <c r="L34" s="29">
        <f t="shared" si="4"/>
        <v>15.674597712275803</v>
      </c>
      <c r="M34" s="29">
        <f t="shared" ref="M34:Q48" si="5">M5/M$23*100</f>
        <v>16.737781849703424</v>
      </c>
      <c r="N34" s="29">
        <f t="shared" si="5"/>
        <v>16.295071521333629</v>
      </c>
      <c r="O34" s="29">
        <f t="shared" si="5"/>
        <v>15.022653768414381</v>
      </c>
      <c r="P34" s="29">
        <f t="shared" si="5"/>
        <v>14.525942721538335</v>
      </c>
      <c r="Q34" s="29">
        <f t="shared" si="5"/>
        <v>14.652446584141224</v>
      </c>
    </row>
    <row r="35" spans="1:17" ht="18" customHeight="1" x14ac:dyDescent="0.15">
      <c r="A35" s="16" t="s">
        <v>53</v>
      </c>
      <c r="B35" s="29">
        <f t="shared" si="4"/>
        <v>6.3388466084074517</v>
      </c>
      <c r="C35" s="29">
        <f t="shared" si="4"/>
        <v>6.7320195781933458</v>
      </c>
      <c r="D35" s="29">
        <f t="shared" si="4"/>
        <v>6.8480029998775507</v>
      </c>
      <c r="E35" s="29">
        <f t="shared" si="4"/>
        <v>6.9903918642637537</v>
      </c>
      <c r="F35" s="29">
        <f t="shared" si="4"/>
        <v>7.8226454839046946</v>
      </c>
      <c r="G35" s="29">
        <f t="shared" si="4"/>
        <v>7.0355356442737822</v>
      </c>
      <c r="H35" s="29">
        <f t="shared" si="4"/>
        <v>8.1548000649098</v>
      </c>
      <c r="I35" s="29">
        <f t="shared" si="4"/>
        <v>8.9952851654988706</v>
      </c>
      <c r="J35" s="29">
        <f t="shared" si="4"/>
        <v>9.1929285963961789</v>
      </c>
      <c r="K35" s="29">
        <f t="shared" si="4"/>
        <v>9.8932793505759218</v>
      </c>
      <c r="L35" s="29">
        <f t="shared" si="4"/>
        <v>9.9334851338778378</v>
      </c>
      <c r="M35" s="29">
        <f t="shared" si="5"/>
        <v>9.0642134562612746</v>
      </c>
      <c r="N35" s="29">
        <f t="shared" si="5"/>
        <v>9.8196729385152484</v>
      </c>
      <c r="O35" s="29">
        <f t="shared" si="5"/>
        <v>10.898398713164113</v>
      </c>
      <c r="P35" s="29">
        <f t="shared" si="5"/>
        <v>11.680485726427149</v>
      </c>
      <c r="Q35" s="29">
        <f t="shared" si="5"/>
        <v>9.7954496019994846</v>
      </c>
    </row>
    <row r="36" spans="1:17" ht="18" customHeight="1" x14ac:dyDescent="0.15">
      <c r="A36" s="16" t="s">
        <v>54</v>
      </c>
      <c r="B36" s="29">
        <f t="shared" si="4"/>
        <v>10.179717189496204</v>
      </c>
      <c r="C36" s="29">
        <f t="shared" si="4"/>
        <v>10.692253423803345</v>
      </c>
      <c r="D36" s="29">
        <f t="shared" si="4"/>
        <v>10.854522199516113</v>
      </c>
      <c r="E36" s="29">
        <f t="shared" si="4"/>
        <v>10.621106874610261</v>
      </c>
      <c r="F36" s="29">
        <f t="shared" si="4"/>
        <v>11.257941856765878</v>
      </c>
      <c r="G36" s="29">
        <f t="shared" si="4"/>
        <v>10.152661798191019</v>
      </c>
      <c r="H36" s="29">
        <f t="shared" si="4"/>
        <v>11.655177806601156</v>
      </c>
      <c r="I36" s="29">
        <f t="shared" si="4"/>
        <v>12.490106946639422</v>
      </c>
      <c r="J36" s="29">
        <f t="shared" si="4"/>
        <v>12.213134874600968</v>
      </c>
      <c r="K36" s="29">
        <f t="shared" si="4"/>
        <v>12.154505027401477</v>
      </c>
      <c r="L36" s="29">
        <f t="shared" si="4"/>
        <v>11.608379017067792</v>
      </c>
      <c r="M36" s="29">
        <f t="shared" si="5"/>
        <v>11.106195027499538</v>
      </c>
      <c r="N36" s="29">
        <f t="shared" si="5"/>
        <v>11.259898764713462</v>
      </c>
      <c r="O36" s="29">
        <f t="shared" si="5"/>
        <v>11.571274345248522</v>
      </c>
      <c r="P36" s="29">
        <f t="shared" si="5"/>
        <v>11.47041085819569</v>
      </c>
      <c r="Q36" s="29">
        <f t="shared" si="5"/>
        <v>12.046352819221168</v>
      </c>
    </row>
    <row r="37" spans="1:17" ht="18" customHeight="1" x14ac:dyDescent="0.15">
      <c r="A37" s="16" t="s">
        <v>55</v>
      </c>
      <c r="B37" s="29">
        <f t="shared" si="4"/>
        <v>10.151927933103146</v>
      </c>
      <c r="C37" s="29">
        <f t="shared" si="4"/>
        <v>10.648689960705314</v>
      </c>
      <c r="D37" s="29">
        <f t="shared" si="4"/>
        <v>10.82289465724072</v>
      </c>
      <c r="E37" s="29">
        <f t="shared" si="4"/>
        <v>10.621106874610261</v>
      </c>
      <c r="F37" s="29">
        <f t="shared" si="4"/>
        <v>11.257498276046334</v>
      </c>
      <c r="G37" s="29">
        <f t="shared" si="4"/>
        <v>10.152661798191019</v>
      </c>
      <c r="H37" s="29">
        <f t="shared" si="4"/>
        <v>11.655177806601156</v>
      </c>
      <c r="I37" s="29">
        <f t="shared" si="4"/>
        <v>11.641145542674595</v>
      </c>
      <c r="J37" s="29">
        <f t="shared" si="4"/>
        <v>12.213134874600968</v>
      </c>
      <c r="K37" s="29">
        <f t="shared" si="4"/>
        <v>12.154505027401477</v>
      </c>
      <c r="L37" s="29">
        <f t="shared" si="4"/>
        <v>11.608379017067792</v>
      </c>
      <c r="M37" s="29">
        <f t="shared" si="5"/>
        <v>11.106195027499538</v>
      </c>
      <c r="N37" s="29">
        <f t="shared" si="5"/>
        <v>11.259898764713462</v>
      </c>
      <c r="O37" s="29">
        <f t="shared" si="5"/>
        <v>11.57083734392878</v>
      </c>
      <c r="P37" s="29">
        <f t="shared" si="5"/>
        <v>11.47041085819569</v>
      </c>
      <c r="Q37" s="29">
        <f t="shared" si="5"/>
        <v>12.046352819221168</v>
      </c>
    </row>
    <row r="38" spans="1:17" ht="18" customHeight="1" x14ac:dyDescent="0.15">
      <c r="A38" s="16" t="s">
        <v>56</v>
      </c>
      <c r="B38" s="29">
        <f t="shared" si="4"/>
        <v>2.7789256393057495E-2</v>
      </c>
      <c r="C38" s="29">
        <f t="shared" si="4"/>
        <v>4.3563463098032586E-2</v>
      </c>
      <c r="D38" s="29">
        <f t="shared" si="4"/>
        <v>3.1627542275391669E-2</v>
      </c>
      <c r="E38" s="29">
        <f t="shared" si="4"/>
        <v>0</v>
      </c>
      <c r="F38" s="29">
        <f t="shared" si="4"/>
        <v>4.4358071954430744E-4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4.3700131974398564E-4</v>
      </c>
      <c r="P38" s="29">
        <f t="shared" si="5"/>
        <v>0</v>
      </c>
      <c r="Q38" s="29">
        <f t="shared" si="5"/>
        <v>2.4211044381168611E-6</v>
      </c>
    </row>
    <row r="39" spans="1:17" ht="18" customHeight="1" x14ac:dyDescent="0.15">
      <c r="A39" s="16" t="s">
        <v>57</v>
      </c>
      <c r="B39" s="29">
        <f t="shared" si="4"/>
        <v>7.8976790845184608</v>
      </c>
      <c r="C39" s="29">
        <f t="shared" si="4"/>
        <v>8.3832992901510845</v>
      </c>
      <c r="D39" s="29">
        <f t="shared" si="4"/>
        <v>8.1458057997932105</v>
      </c>
      <c r="E39" s="29">
        <f t="shared" si="4"/>
        <v>8.3369993371203304</v>
      </c>
      <c r="F39" s="29">
        <f t="shared" si="4"/>
        <v>8.2659567385259152</v>
      </c>
      <c r="G39" s="29">
        <f t="shared" si="4"/>
        <v>7.1482226659940196</v>
      </c>
      <c r="H39" s="29">
        <f t="shared" si="4"/>
        <v>8.8111905996492066</v>
      </c>
      <c r="I39" s="29">
        <f t="shared" si="4"/>
        <v>9.3479522223199005</v>
      </c>
      <c r="J39" s="29">
        <f t="shared" si="4"/>
        <v>8.8611006455167605</v>
      </c>
      <c r="K39" s="29">
        <f t="shared" si="4"/>
        <v>8.8597241104829667</v>
      </c>
      <c r="L39" s="29">
        <f t="shared" si="4"/>
        <v>8.2340065486186536</v>
      </c>
      <c r="M39" s="29">
        <f t="shared" si="5"/>
        <v>9.8573056590362178</v>
      </c>
      <c r="N39" s="29">
        <f t="shared" si="5"/>
        <v>9.9845258446726053</v>
      </c>
      <c r="O39" s="29">
        <f t="shared" si="5"/>
        <v>10.287470868162021</v>
      </c>
      <c r="P39" s="29">
        <f t="shared" si="5"/>
        <v>12.408448886336</v>
      </c>
      <c r="Q39" s="29">
        <f t="shared" si="5"/>
        <v>11.834552181870267</v>
      </c>
    </row>
    <row r="40" spans="1:17" ht="18" customHeight="1" x14ac:dyDescent="0.15">
      <c r="A40" s="16" t="s">
        <v>58</v>
      </c>
      <c r="B40" s="29">
        <f t="shared" si="4"/>
        <v>1.3286758325088881</v>
      </c>
      <c r="C40" s="29">
        <f t="shared" si="4"/>
        <v>1.430628959577072</v>
      </c>
      <c r="D40" s="29">
        <f t="shared" si="4"/>
        <v>1.5346432762701978</v>
      </c>
      <c r="E40" s="29">
        <f t="shared" si="4"/>
        <v>1.3474761451220432</v>
      </c>
      <c r="F40" s="29">
        <f t="shared" si="4"/>
        <v>1.6091118610250827</v>
      </c>
      <c r="G40" s="29">
        <f t="shared" si="4"/>
        <v>1.3627062424850489</v>
      </c>
      <c r="H40" s="29">
        <f t="shared" si="4"/>
        <v>1.6960626454730399</v>
      </c>
      <c r="I40" s="29">
        <f t="shared" si="4"/>
        <v>1.5959200952432819</v>
      </c>
      <c r="J40" s="29">
        <f t="shared" si="4"/>
        <v>1.4911083774341818</v>
      </c>
      <c r="K40" s="29">
        <f t="shared" si="4"/>
        <v>1.4440062591655045</v>
      </c>
      <c r="L40" s="29">
        <f t="shared" si="4"/>
        <v>1.6753564189754231</v>
      </c>
      <c r="M40" s="29">
        <f t="shared" si="5"/>
        <v>2.7725976162387469</v>
      </c>
      <c r="N40" s="29">
        <f t="shared" si="5"/>
        <v>1.5134716703775448</v>
      </c>
      <c r="O40" s="29">
        <f t="shared" si="5"/>
        <v>1.2632340149667252</v>
      </c>
      <c r="P40" s="29">
        <f t="shared" si="5"/>
        <v>1.0723389095157907</v>
      </c>
      <c r="Q40" s="29">
        <f t="shared" si="5"/>
        <v>1.1019826327399562</v>
      </c>
    </row>
    <row r="41" spans="1:17" ht="18" customHeight="1" x14ac:dyDescent="0.15">
      <c r="A41" s="16" t="s">
        <v>59</v>
      </c>
      <c r="B41" s="29">
        <f t="shared" si="4"/>
        <v>7.4096133174391356</v>
      </c>
      <c r="C41" s="29">
        <f t="shared" si="4"/>
        <v>6.8642046935202661</v>
      </c>
      <c r="D41" s="29">
        <f t="shared" si="4"/>
        <v>8.0757814060237063</v>
      </c>
      <c r="E41" s="29">
        <f t="shared" si="4"/>
        <v>8.0673676024542065</v>
      </c>
      <c r="F41" s="29">
        <f t="shared" si="4"/>
        <v>8.8778701227159846</v>
      </c>
      <c r="G41" s="29">
        <f t="shared" si="4"/>
        <v>7.2585811242451577</v>
      </c>
      <c r="H41" s="29">
        <f t="shared" si="4"/>
        <v>8.8722518944689561</v>
      </c>
      <c r="I41" s="29">
        <f t="shared" si="4"/>
        <v>8.8790581044890651</v>
      </c>
      <c r="J41" s="29">
        <f t="shared" si="4"/>
        <v>8.4046779440530148</v>
      </c>
      <c r="K41" s="29">
        <f t="shared" si="4"/>
        <v>8.7797177702514624</v>
      </c>
      <c r="L41" s="29">
        <f t="shared" si="4"/>
        <v>10.256061290949958</v>
      </c>
      <c r="M41" s="29">
        <f t="shared" si="5"/>
        <v>8.5099025211486303</v>
      </c>
      <c r="N41" s="29">
        <f t="shared" si="5"/>
        <v>8.1699926422444129</v>
      </c>
      <c r="O41" s="29">
        <f t="shared" si="5"/>
        <v>9.502677298085441</v>
      </c>
      <c r="P41" s="29">
        <f t="shared" si="5"/>
        <v>8.6143867167951953</v>
      </c>
      <c r="Q41" s="29">
        <f t="shared" si="5"/>
        <v>10.297022545130838</v>
      </c>
    </row>
    <row r="42" spans="1:17" ht="18" customHeight="1" x14ac:dyDescent="0.15">
      <c r="A42" s="16" t="s">
        <v>60</v>
      </c>
      <c r="B42" s="29">
        <f t="shared" si="4"/>
        <v>4.1319659149714951</v>
      </c>
      <c r="C42" s="29">
        <f t="shared" si="4"/>
        <v>3.7718530707460376</v>
      </c>
      <c r="D42" s="29">
        <f t="shared" si="4"/>
        <v>4.552892740991676</v>
      </c>
      <c r="E42" s="29">
        <f t="shared" si="4"/>
        <v>4.3331275407371095</v>
      </c>
      <c r="F42" s="29">
        <f t="shared" si="4"/>
        <v>4.4160160332458362</v>
      </c>
      <c r="G42" s="29">
        <f t="shared" si="4"/>
        <v>3.8958448642594643</v>
      </c>
      <c r="H42" s="29">
        <f t="shared" si="4"/>
        <v>4.4711036185578621</v>
      </c>
      <c r="I42" s="29">
        <f t="shared" si="4"/>
        <v>4.7762059210218846</v>
      </c>
      <c r="J42" s="29">
        <f t="shared" si="4"/>
        <v>4.5662928727934853</v>
      </c>
      <c r="K42" s="29">
        <f t="shared" si="4"/>
        <v>4.4993886406791042</v>
      </c>
      <c r="L42" s="29">
        <f t="shared" si="4"/>
        <v>4.3091831928852669</v>
      </c>
      <c r="M42" s="29">
        <f t="shared" si="5"/>
        <v>4.0842720133688948</v>
      </c>
      <c r="N42" s="29">
        <f t="shared" si="5"/>
        <v>3.9042895473118824</v>
      </c>
      <c r="O42" s="29">
        <f t="shared" si="5"/>
        <v>3.9975854727081277</v>
      </c>
      <c r="P42" s="29">
        <f t="shared" si="5"/>
        <v>4.1311352662656686</v>
      </c>
      <c r="Q42" s="29">
        <f t="shared" si="5"/>
        <v>3.7615682791157665</v>
      </c>
    </row>
    <row r="43" spans="1:17" ht="18" customHeight="1" x14ac:dyDescent="0.15">
      <c r="A43" s="16" t="s">
        <v>61</v>
      </c>
      <c r="B43" s="29">
        <f t="shared" si="4"/>
        <v>4.8099088443434335</v>
      </c>
      <c r="C43" s="29">
        <f t="shared" si="4"/>
        <v>4.6674657327766038</v>
      </c>
      <c r="D43" s="29">
        <f t="shared" si="4"/>
        <v>6.193675371959392</v>
      </c>
      <c r="E43" s="29">
        <f t="shared" si="4"/>
        <v>6.819552985388726</v>
      </c>
      <c r="F43" s="29">
        <f t="shared" si="4"/>
        <v>5.9628483321240582</v>
      </c>
      <c r="G43" s="29">
        <f t="shared" si="4"/>
        <v>12.335614638858198</v>
      </c>
      <c r="H43" s="29">
        <f t="shared" si="4"/>
        <v>5.4411880781028952</v>
      </c>
      <c r="I43" s="29">
        <f t="shared" si="4"/>
        <v>6.2418571336337836</v>
      </c>
      <c r="J43" s="29">
        <f t="shared" si="4"/>
        <v>6.265079785215077</v>
      </c>
      <c r="K43" s="29">
        <f t="shared" si="4"/>
        <v>5.9218068467167244</v>
      </c>
      <c r="L43" s="29">
        <f t="shared" si="4"/>
        <v>6.4574287983512706</v>
      </c>
      <c r="M43" s="29">
        <f t="shared" si="5"/>
        <v>8.5080091826915165</v>
      </c>
      <c r="N43" s="29">
        <f t="shared" si="5"/>
        <v>9.1699199778713165</v>
      </c>
      <c r="O43" s="29">
        <f t="shared" si="5"/>
        <v>9.1256933595939458</v>
      </c>
      <c r="P43" s="29">
        <f t="shared" si="5"/>
        <v>9.3241290973166251</v>
      </c>
      <c r="Q43" s="29">
        <f t="shared" si="5"/>
        <v>9.1038950147135349</v>
      </c>
    </row>
    <row r="44" spans="1:17" ht="18" customHeight="1" x14ac:dyDescent="0.15">
      <c r="A44" s="16" t="s">
        <v>62</v>
      </c>
      <c r="B44" s="29">
        <f t="shared" si="4"/>
        <v>3.1170627367402148</v>
      </c>
      <c r="C44" s="29">
        <f t="shared" si="4"/>
        <v>2.9578816400435999</v>
      </c>
      <c r="D44" s="29">
        <f t="shared" si="4"/>
        <v>2.2699465759109079</v>
      </c>
      <c r="E44" s="29">
        <f t="shared" si="4"/>
        <v>3.0644027412814778</v>
      </c>
      <c r="F44" s="29">
        <f t="shared" si="4"/>
        <v>1.1726450154502897</v>
      </c>
      <c r="G44" s="29">
        <f t="shared" si="4"/>
        <v>0.33244014102045227</v>
      </c>
      <c r="H44" s="29">
        <f t="shared" si="4"/>
        <v>0.14627991844113203</v>
      </c>
      <c r="I44" s="29">
        <f t="shared" si="4"/>
        <v>0.10546223040753075</v>
      </c>
      <c r="J44" s="29">
        <f t="shared" si="4"/>
        <v>1.7807120019307732</v>
      </c>
      <c r="K44" s="29">
        <f t="shared" si="4"/>
        <v>0.79389078242107158</v>
      </c>
      <c r="L44" s="29">
        <f t="shared" si="4"/>
        <v>2.9741976077205141</v>
      </c>
      <c r="M44" s="29">
        <f t="shared" si="5"/>
        <v>4.667909638015348</v>
      </c>
      <c r="N44" s="29">
        <f t="shared" si="5"/>
        <v>2.3748176658876514</v>
      </c>
      <c r="O44" s="29">
        <f t="shared" si="5"/>
        <v>0.40312421743513666</v>
      </c>
      <c r="P44" s="29">
        <f t="shared" si="5"/>
        <v>0.86268672713590322</v>
      </c>
      <c r="Q44" s="29">
        <f t="shared" si="5"/>
        <v>3.1925457874429131</v>
      </c>
    </row>
    <row r="45" spans="1:17" ht="18" customHeight="1" x14ac:dyDescent="0.15">
      <c r="A45" s="16" t="s">
        <v>63</v>
      </c>
      <c r="B45" s="29">
        <f t="shared" si="4"/>
        <v>5.7124965366863467</v>
      </c>
      <c r="C45" s="29">
        <f t="shared" si="4"/>
        <v>5.1916163282865275</v>
      </c>
      <c r="D45" s="29">
        <f t="shared" si="4"/>
        <v>6.0326763135536847</v>
      </c>
      <c r="E45" s="29">
        <f t="shared" si="4"/>
        <v>6.2532489893928913</v>
      </c>
      <c r="F45" s="29">
        <f t="shared" si="4"/>
        <v>8.6471127994263135</v>
      </c>
      <c r="G45" s="29">
        <f t="shared" si="4"/>
        <v>8.3970426581791706</v>
      </c>
      <c r="H45" s="29">
        <f t="shared" si="4"/>
        <v>8.2908663317351561</v>
      </c>
      <c r="I45" s="29">
        <f t="shared" si="4"/>
        <v>6.2296023757675512</v>
      </c>
      <c r="J45" s="29">
        <f t="shared" si="4"/>
        <v>5.4961104756615722</v>
      </c>
      <c r="K45" s="29">
        <f t="shared" si="4"/>
        <v>5.9571543625978238</v>
      </c>
      <c r="L45" s="29">
        <f t="shared" si="4"/>
        <v>5.0161339882544027</v>
      </c>
      <c r="M45" s="29">
        <f t="shared" si="5"/>
        <v>3.9095914841487058</v>
      </c>
      <c r="N45" s="29">
        <f t="shared" si="5"/>
        <v>4.4610929892460636</v>
      </c>
      <c r="O45" s="29">
        <f t="shared" si="5"/>
        <v>4.4447556231619822</v>
      </c>
      <c r="P45" s="29">
        <f t="shared" si="5"/>
        <v>3.9932981648640875</v>
      </c>
      <c r="Q45" s="29">
        <f t="shared" si="5"/>
        <v>2.0099500613314176</v>
      </c>
    </row>
    <row r="46" spans="1:17" ht="18" customHeight="1" x14ac:dyDescent="0.15">
      <c r="A46" s="16" t="s">
        <v>71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2.4211044381168611E-6</v>
      </c>
    </row>
    <row r="47" spans="1:17" ht="18" customHeight="1" x14ac:dyDescent="0.15">
      <c r="A47" s="16" t="s">
        <v>64</v>
      </c>
      <c r="B47" s="29">
        <f t="shared" si="4"/>
        <v>30.11399663246619</v>
      </c>
      <c r="C47" s="29">
        <f t="shared" si="4"/>
        <v>29.403082920253798</v>
      </c>
      <c r="D47" s="29">
        <f t="shared" si="4"/>
        <v>26.545565356804584</v>
      </c>
      <c r="E47" s="29">
        <f t="shared" si="4"/>
        <v>27.484306504804067</v>
      </c>
      <c r="F47" s="29">
        <f t="shared" si="4"/>
        <v>22.623785759964459</v>
      </c>
      <c r="G47" s="29">
        <f t="shared" si="4"/>
        <v>24.579447826604202</v>
      </c>
      <c r="H47" s="29">
        <f t="shared" si="4"/>
        <v>22.375442884361362</v>
      </c>
      <c r="I47" s="29">
        <f t="shared" si="4"/>
        <v>20.297627191079183</v>
      </c>
      <c r="J47" s="29">
        <f t="shared" si="4"/>
        <v>20.038688039048267</v>
      </c>
      <c r="K47" s="29">
        <f t="shared" si="4"/>
        <v>21.356962648759836</v>
      </c>
      <c r="L47" s="29">
        <f t="shared" si="4"/>
        <v>21.200653352148549</v>
      </c>
      <c r="M47" s="29">
        <f t="shared" si="5"/>
        <v>17.083364253850156</v>
      </c>
      <c r="N47" s="29">
        <f t="shared" si="5"/>
        <v>19.40141883627577</v>
      </c>
      <c r="O47" s="29">
        <f t="shared" si="5"/>
        <v>18.924216751134587</v>
      </c>
      <c r="P47" s="29">
        <f t="shared" si="5"/>
        <v>17.916113463978487</v>
      </c>
      <c r="Q47" s="29">
        <f t="shared" si="5"/>
        <v>17.98079211951811</v>
      </c>
    </row>
    <row r="48" spans="1:17" ht="18" customHeight="1" x14ac:dyDescent="0.15">
      <c r="A48" s="16" t="s">
        <v>65</v>
      </c>
      <c r="B48" s="29">
        <f t="shared" si="4"/>
        <v>11.832407936538072</v>
      </c>
      <c r="C48" s="29">
        <f t="shared" si="4"/>
        <v>11.220807673450373</v>
      </c>
      <c r="D48" s="29">
        <f t="shared" si="4"/>
        <v>11.293813084953438</v>
      </c>
      <c r="E48" s="29">
        <f t="shared" si="4"/>
        <v>10.423148874914297</v>
      </c>
      <c r="F48" s="29">
        <f t="shared" si="4"/>
        <v>6.1861103849376899</v>
      </c>
      <c r="G48" s="29">
        <f t="shared" si="4"/>
        <v>6.9223115447233905</v>
      </c>
      <c r="H48" s="29">
        <f t="shared" si="4"/>
        <v>6.35657639051513</v>
      </c>
      <c r="I48" s="29">
        <f t="shared" si="4"/>
        <v>6.73073155810693</v>
      </c>
      <c r="J48" s="29">
        <f t="shared" si="4"/>
        <v>5.8981033813974539</v>
      </c>
      <c r="K48" s="29">
        <f t="shared" si="4"/>
        <v>5.2921955884059981</v>
      </c>
      <c r="L48" s="29">
        <f t="shared" si="4"/>
        <v>5.6067366820036133</v>
      </c>
      <c r="M48" s="29">
        <f t="shared" si="5"/>
        <v>3.893397824505977</v>
      </c>
      <c r="N48" s="29">
        <f t="shared" si="5"/>
        <v>7.2534927485092284</v>
      </c>
      <c r="O48" s="29">
        <f t="shared" si="5"/>
        <v>4.7398417143219778</v>
      </c>
      <c r="P48" s="29">
        <f t="shared" si="5"/>
        <v>1.9809059214513824</v>
      </c>
      <c r="Q48" s="29">
        <f t="shared" si="5"/>
        <v>6.2442922462871389</v>
      </c>
    </row>
    <row r="49" spans="1:17" ht="18" customHeight="1" x14ac:dyDescent="0.15">
      <c r="A49" s="16" t="s">
        <v>66</v>
      </c>
      <c r="B49" s="29">
        <f t="shared" si="4"/>
        <v>18.156318681583898</v>
      </c>
      <c r="C49" s="29">
        <f t="shared" si="4"/>
        <v>18.001836147629007</v>
      </c>
      <c r="D49" s="29">
        <f t="shared" si="4"/>
        <v>15.16198593115644</v>
      </c>
      <c r="E49" s="29">
        <f t="shared" si="4"/>
        <v>16.476528785627199</v>
      </c>
      <c r="F49" s="29">
        <f t="shared" si="4"/>
        <v>15.548304323568837</v>
      </c>
      <c r="G49" s="29">
        <f t="shared" si="4"/>
        <v>16.917635288985764</v>
      </c>
      <c r="H49" s="29">
        <f t="shared" si="4"/>
        <v>15.012351981718053</v>
      </c>
      <c r="I49" s="29">
        <f t="shared" si="4"/>
        <v>12.954926049731224</v>
      </c>
      <c r="J49" s="29">
        <f t="shared" si="4"/>
        <v>13.476594754872734</v>
      </c>
      <c r="K49" s="29">
        <f t="shared" si="4"/>
        <v>15.523909373207919</v>
      </c>
      <c r="L49" s="29">
        <f t="shared" si="4"/>
        <v>15.081264207249188</v>
      </c>
      <c r="M49" s="29">
        <f t="shared" si="4"/>
        <v>12.65707990249307</v>
      </c>
      <c r="N49" s="29">
        <f t="shared" si="4"/>
        <v>11.807976237891451</v>
      </c>
      <c r="O49" s="29">
        <f t="shared" si="4"/>
        <v>13.741479899269295</v>
      </c>
      <c r="P49" s="29">
        <f t="shared" si="4"/>
        <v>15.469147329417954</v>
      </c>
      <c r="Q49" s="29">
        <f t="shared" si="4"/>
        <v>11.277482682808396</v>
      </c>
    </row>
    <row r="50" spans="1:17" ht="18" customHeight="1" x14ac:dyDescent="0.15">
      <c r="A50" s="16" t="s">
        <v>67</v>
      </c>
      <c r="B50" s="29">
        <f t="shared" ref="B50:Q51" si="6">B21/B$23*100</f>
        <v>0.16474500932307715</v>
      </c>
      <c r="C50" s="29">
        <f t="shared" si="6"/>
        <v>0</v>
      </c>
      <c r="D50" s="29">
        <f t="shared" si="6"/>
        <v>0.13624413929199045</v>
      </c>
      <c r="E50" s="29">
        <f t="shared" si="6"/>
        <v>0.27908785275591447</v>
      </c>
      <c r="F50" s="29">
        <f t="shared" si="6"/>
        <v>8.2248985754757573E-2</v>
      </c>
      <c r="G50" s="29">
        <f t="shared" si="6"/>
        <v>0</v>
      </c>
      <c r="H50" s="29">
        <f t="shared" si="6"/>
        <v>0.25553739250540219</v>
      </c>
      <c r="I50" s="29">
        <f t="shared" si="6"/>
        <v>0.10777140542631508</v>
      </c>
      <c r="J50" s="29">
        <f t="shared" si="6"/>
        <v>0.17140849837966207</v>
      </c>
      <c r="K50" s="29">
        <f t="shared" si="6"/>
        <v>0.13229229869372133</v>
      </c>
      <c r="L50" s="29">
        <f t="shared" si="6"/>
        <v>0</v>
      </c>
      <c r="M50" s="29">
        <f t="shared" si="6"/>
        <v>0</v>
      </c>
      <c r="N50" s="29">
        <f t="shared" si="6"/>
        <v>2.9342826063422804E-2</v>
      </c>
      <c r="O50" s="29">
        <f t="shared" si="6"/>
        <v>6.8107605684969166E-2</v>
      </c>
      <c r="P50" s="29">
        <f t="shared" si="6"/>
        <v>2.8848309369813138E-2</v>
      </c>
      <c r="Q50" s="29">
        <f t="shared" si="6"/>
        <v>0</v>
      </c>
    </row>
    <row r="51" spans="1:17" ht="18" customHeight="1" x14ac:dyDescent="0.15">
      <c r="A51" s="16" t="s">
        <v>68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2.4211044381168611E-6</v>
      </c>
    </row>
    <row r="52" spans="1:17" ht="18" customHeight="1" x14ac:dyDescent="0.15">
      <c r="A52" s="16" t="s">
        <v>50</v>
      </c>
      <c r="B52" s="29">
        <f t="shared" ref="B52:L52" si="7">SUM(B33:B51)-B34-B37-B38-B42-B48-B49</f>
        <v>100.00000000000003</v>
      </c>
      <c r="C52" s="20">
        <f t="shared" si="7"/>
        <v>100</v>
      </c>
      <c r="D52" s="20">
        <f t="shared" si="7"/>
        <v>99.999999999999972</v>
      </c>
      <c r="E52" s="20">
        <f t="shared" si="7"/>
        <v>100.00000000000001</v>
      </c>
      <c r="F52" s="20">
        <f t="shared" si="7"/>
        <v>99.999999999999957</v>
      </c>
      <c r="G52" s="20">
        <f t="shared" si="7"/>
        <v>100</v>
      </c>
      <c r="H52" s="20">
        <f t="shared" si="7"/>
        <v>99.999999999999986</v>
      </c>
      <c r="I52" s="20">
        <f t="shared" si="7"/>
        <v>100.00000000000001</v>
      </c>
      <c r="J52" s="21">
        <f t="shared" si="7"/>
        <v>100.00000000000001</v>
      </c>
      <c r="K52" s="87">
        <f t="shared" si="7"/>
        <v>100.00000000000001</v>
      </c>
      <c r="L52" s="30">
        <f t="shared" si="7"/>
        <v>99.999999999999957</v>
      </c>
      <c r="M52" s="30">
        <f>SUM(M33:M51)-M34-M37-M38-M42-M48-M49</f>
        <v>99.999999999999986</v>
      </c>
      <c r="N52" s="30">
        <f>SUM(N33:N51)-N34-N37-N38-N42-N48-N49</f>
        <v>99.999999999999957</v>
      </c>
      <c r="O52" s="30">
        <f>SUM(O33:O51)-O34-O37-O38-O42-O48-O49</f>
        <v>99.999999999999986</v>
      </c>
      <c r="P52" s="30">
        <f>SUM(P33:P51)-P34-P37-P38-P42-P48-P49</f>
        <v>99.999999999999986</v>
      </c>
      <c r="Q52" s="30">
        <f>SUM(Q33:Q51)-Q34-Q37-Q38-Q42-Q48-Q49</f>
        <v>99.999999999999986</v>
      </c>
    </row>
    <row r="53" spans="1:17" ht="18" customHeight="1" x14ac:dyDescent="0.15">
      <c r="A53" s="16" t="s">
        <v>69</v>
      </c>
      <c r="B53" s="29">
        <f t="shared" ref="B53:M53" si="8">SUM(B33:B36)-B34</f>
        <v>39.44582200597425</v>
      </c>
      <c r="C53" s="20">
        <f t="shared" si="8"/>
        <v>41.101820435391041</v>
      </c>
      <c r="D53" s="20">
        <f t="shared" si="8"/>
        <v>41.065661760392324</v>
      </c>
      <c r="E53" s="20">
        <f t="shared" si="8"/>
        <v>38.347557841680349</v>
      </c>
      <c r="F53" s="20">
        <f t="shared" si="8"/>
        <v>42.758420385013139</v>
      </c>
      <c r="G53" s="20">
        <f t="shared" si="8"/>
        <v>38.585944702613752</v>
      </c>
      <c r="H53" s="20">
        <f t="shared" si="8"/>
        <v>44.111180255262845</v>
      </c>
      <c r="I53" s="20">
        <f t="shared" si="8"/>
        <v>47.194749241633374</v>
      </c>
      <c r="J53" s="21">
        <f t="shared" si="8"/>
        <v>47.491114232760701</v>
      </c>
      <c r="K53" s="87">
        <f t="shared" si="8"/>
        <v>46.754444920910899</v>
      </c>
      <c r="L53" s="30">
        <f t="shared" si="8"/>
        <v>44.186161994981219</v>
      </c>
      <c r="M53" s="30">
        <f t="shared" si="8"/>
        <v>44.691319644870674</v>
      </c>
      <c r="N53" s="30">
        <f>SUM(N33:N36)-N34</f>
        <v>44.895417547361205</v>
      </c>
      <c r="O53" s="30">
        <f>SUM(O33:O36)-O34</f>
        <v>45.980720261775197</v>
      </c>
      <c r="P53" s="30">
        <f>SUM(P33:P36)-P34</f>
        <v>45.779749724688102</v>
      </c>
      <c r="Q53" s="30">
        <f>SUM(Q33:Q36)-Q34</f>
        <v>44.479254815044087</v>
      </c>
    </row>
    <row r="54" spans="1:17" ht="18" customHeight="1" x14ac:dyDescent="0.15">
      <c r="A54" s="16" t="s">
        <v>70</v>
      </c>
      <c r="B54" s="29">
        <f t="shared" ref="B54:L54" si="9">+B47+B50+B51</f>
        <v>30.278741641789267</v>
      </c>
      <c r="C54" s="20">
        <f t="shared" si="9"/>
        <v>29.403082920253798</v>
      </c>
      <c r="D54" s="20">
        <f t="shared" si="9"/>
        <v>26.681809496096573</v>
      </c>
      <c r="E54" s="20">
        <f t="shared" si="9"/>
        <v>27.763394357559982</v>
      </c>
      <c r="F54" s="20">
        <f t="shared" si="9"/>
        <v>22.706034745719215</v>
      </c>
      <c r="G54" s="20">
        <f t="shared" si="9"/>
        <v>24.579447826604202</v>
      </c>
      <c r="H54" s="20">
        <f t="shared" si="9"/>
        <v>22.630980276866765</v>
      </c>
      <c r="I54" s="20">
        <f t="shared" si="9"/>
        <v>20.405398596505499</v>
      </c>
      <c r="J54" s="21">
        <f t="shared" si="9"/>
        <v>20.21009653742793</v>
      </c>
      <c r="K54" s="87">
        <f t="shared" si="9"/>
        <v>21.489254947453556</v>
      </c>
      <c r="L54" s="30">
        <f t="shared" si="9"/>
        <v>21.200653352148549</v>
      </c>
      <c r="M54" s="30">
        <f>+M47+M50+M51</f>
        <v>17.083364253850156</v>
      </c>
      <c r="N54" s="30">
        <f>+N47+N50+N51</f>
        <v>19.430761662339194</v>
      </c>
      <c r="O54" s="30">
        <f>+O47+O50+O51</f>
        <v>18.992324356819555</v>
      </c>
      <c r="P54" s="30">
        <f>+P47+P50+P51</f>
        <v>17.9449617733483</v>
      </c>
      <c r="Q54" s="30">
        <f>+Q47+Q50+Q51</f>
        <v>17.980794540622547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P274"/>
  <sheetViews>
    <sheetView topLeftCell="A7" workbookViewId="0">
      <selection activeCell="B1" sqref="B1:C65536"/>
    </sheetView>
  </sheetViews>
  <sheetFormatPr defaultColWidth="9" defaultRowHeight="12" x14ac:dyDescent="0.15"/>
  <cols>
    <col min="1" max="1" width="25.21875" style="15" customWidth="1"/>
    <col min="2" max="2" width="8.6640625" style="18" hidden="1" customWidth="1"/>
    <col min="3" max="3" width="8.6640625" style="15" hidden="1" customWidth="1"/>
    <col min="4" max="9" width="8.6640625" style="15" customWidth="1"/>
    <col min="10" max="11" width="8.6640625" style="86" customWidth="1"/>
    <col min="12" max="19" width="8.6640625" style="15" customWidth="1"/>
    <col min="20" max="16384" width="9" style="15"/>
  </cols>
  <sheetData>
    <row r="1" spans="1:16" ht="18" customHeight="1" x14ac:dyDescent="0.2">
      <c r="A1" s="27" t="s">
        <v>80</v>
      </c>
      <c r="L1" s="28" t="str">
        <f>[2]財政指標!$M$1</f>
        <v>田沼町</v>
      </c>
      <c r="O1" s="28" t="str">
        <f>[2]財政指標!$M$1</f>
        <v>田沼町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12"/>
      <c r="B3" s="17" t="s">
        <v>196</v>
      </c>
      <c r="C3" s="12" t="s">
        <v>197</v>
      </c>
      <c r="D3" s="12" t="s">
        <v>170</v>
      </c>
      <c r="E3" s="12" t="s">
        <v>172</v>
      </c>
      <c r="F3" s="12" t="s">
        <v>174</v>
      </c>
      <c r="G3" s="12" t="s">
        <v>176</v>
      </c>
      <c r="H3" s="12" t="s">
        <v>178</v>
      </c>
      <c r="I3" s="12" t="s">
        <v>180</v>
      </c>
      <c r="J3" s="14" t="s">
        <v>218</v>
      </c>
      <c r="K3" s="14" t="s">
        <v>220</v>
      </c>
      <c r="L3" s="12" t="s">
        <v>186</v>
      </c>
      <c r="M3" s="12" t="s">
        <v>188</v>
      </c>
      <c r="N3" s="12" t="s">
        <v>190</v>
      </c>
      <c r="O3" s="2" t="s">
        <v>256</v>
      </c>
      <c r="P3" s="2" t="s">
        <v>257</v>
      </c>
    </row>
    <row r="4" spans="1:16" ht="18" customHeight="1" x14ac:dyDescent="0.15">
      <c r="A4" s="16" t="s">
        <v>51</v>
      </c>
      <c r="B4" s="16"/>
      <c r="C4" s="12"/>
      <c r="D4" s="12">
        <v>1894818</v>
      </c>
      <c r="E4" s="12">
        <v>2008079</v>
      </c>
      <c r="F4" s="12">
        <v>2072015</v>
      </c>
      <c r="G4" s="12">
        <v>2105253</v>
      </c>
      <c r="H4" s="12">
        <v>2199727</v>
      </c>
      <c r="I4" s="12">
        <v>2290734</v>
      </c>
      <c r="J4" s="14">
        <v>2298567</v>
      </c>
      <c r="K4" s="13">
        <v>2269548</v>
      </c>
      <c r="L4" s="16">
        <v>2251423</v>
      </c>
      <c r="M4" s="16">
        <v>2184543</v>
      </c>
      <c r="N4" s="16">
        <v>2161384</v>
      </c>
      <c r="O4" s="16">
        <v>2175814</v>
      </c>
      <c r="P4" s="16">
        <v>2095952</v>
      </c>
    </row>
    <row r="5" spans="1:16" ht="18" customHeight="1" x14ac:dyDescent="0.15">
      <c r="A5" s="16" t="s">
        <v>52</v>
      </c>
      <c r="B5" s="16"/>
      <c r="C5" s="12"/>
      <c r="D5" s="12">
        <v>2334673</v>
      </c>
      <c r="E5" s="12">
        <v>1435349</v>
      </c>
      <c r="F5" s="12">
        <v>1445843</v>
      </c>
      <c r="G5" s="12">
        <v>1505814</v>
      </c>
      <c r="H5" s="12">
        <v>1586588</v>
      </c>
      <c r="I5" s="12">
        <v>1614321</v>
      </c>
      <c r="J5" s="14">
        <v>1596573</v>
      </c>
      <c r="K5" s="13">
        <v>1606059</v>
      </c>
      <c r="L5" s="16">
        <v>1580793</v>
      </c>
      <c r="M5" s="16">
        <v>1500500</v>
      </c>
      <c r="N5" s="16">
        <v>1488581</v>
      </c>
      <c r="O5" s="16">
        <v>1487636</v>
      </c>
      <c r="P5" s="16">
        <v>1407729</v>
      </c>
    </row>
    <row r="6" spans="1:16" ht="18" customHeight="1" x14ac:dyDescent="0.15">
      <c r="A6" s="16" t="s">
        <v>53</v>
      </c>
      <c r="B6" s="16"/>
      <c r="C6" s="12"/>
      <c r="D6" s="12">
        <v>96709</v>
      </c>
      <c r="E6" s="12">
        <v>124595</v>
      </c>
      <c r="F6" s="12">
        <v>265977</v>
      </c>
      <c r="G6" s="12">
        <v>275062</v>
      </c>
      <c r="H6" s="12">
        <v>273247</v>
      </c>
      <c r="I6" s="12">
        <v>298769</v>
      </c>
      <c r="J6" s="14">
        <v>338998</v>
      </c>
      <c r="K6" s="86">
        <v>367734</v>
      </c>
      <c r="L6" s="16">
        <v>418883</v>
      </c>
      <c r="M6" s="16">
        <v>314305</v>
      </c>
      <c r="N6" s="16">
        <v>346211</v>
      </c>
      <c r="O6" s="16">
        <v>350937</v>
      </c>
      <c r="P6" s="16">
        <v>521350</v>
      </c>
    </row>
    <row r="7" spans="1:16" ht="18" customHeight="1" x14ac:dyDescent="0.15">
      <c r="A7" s="16" t="s">
        <v>54</v>
      </c>
      <c r="B7" s="16"/>
      <c r="C7" s="12"/>
      <c r="D7" s="12">
        <v>759331</v>
      </c>
      <c r="E7" s="12">
        <v>797627</v>
      </c>
      <c r="F7" s="12">
        <v>824993</v>
      </c>
      <c r="G7" s="12">
        <v>804588</v>
      </c>
      <c r="H7" s="12">
        <v>847788</v>
      </c>
      <c r="I7" s="12">
        <v>907732</v>
      </c>
      <c r="J7" s="14">
        <v>977226</v>
      </c>
      <c r="K7" s="13">
        <v>1045785</v>
      </c>
      <c r="L7" s="16">
        <v>1095538</v>
      </c>
      <c r="M7" s="16">
        <v>1093630</v>
      </c>
      <c r="N7" s="16">
        <v>1063194</v>
      </c>
      <c r="O7" s="16">
        <v>1062928</v>
      </c>
      <c r="P7" s="16">
        <v>1039369</v>
      </c>
    </row>
    <row r="8" spans="1:16" ht="18" customHeight="1" x14ac:dyDescent="0.15">
      <c r="A8" s="16" t="s">
        <v>55</v>
      </c>
      <c r="B8" s="16"/>
      <c r="C8" s="12"/>
      <c r="D8" s="12">
        <v>758787</v>
      </c>
      <c r="E8" s="12">
        <v>797316</v>
      </c>
      <c r="F8" s="12">
        <v>824805</v>
      </c>
      <c r="G8" s="12">
        <v>804086</v>
      </c>
      <c r="H8" s="12">
        <v>847626</v>
      </c>
      <c r="I8" s="12">
        <v>907326</v>
      </c>
      <c r="J8" s="14">
        <v>977014</v>
      </c>
      <c r="K8" s="13">
        <v>1045466</v>
      </c>
      <c r="L8" s="16">
        <v>1095438</v>
      </c>
      <c r="M8" s="16">
        <v>1093628</v>
      </c>
      <c r="N8" s="16">
        <v>1063194</v>
      </c>
      <c r="O8" s="16">
        <v>1062928</v>
      </c>
      <c r="P8" s="16">
        <v>1039369</v>
      </c>
    </row>
    <row r="9" spans="1:16" ht="18" customHeight="1" x14ac:dyDescent="0.15">
      <c r="A9" s="16" t="s">
        <v>56</v>
      </c>
      <c r="B9" s="16"/>
      <c r="C9" s="12"/>
      <c r="D9" s="12">
        <v>544</v>
      </c>
      <c r="E9" s="12">
        <v>311</v>
      </c>
      <c r="F9" s="12">
        <v>188</v>
      </c>
      <c r="G9" s="12">
        <v>502</v>
      </c>
      <c r="H9" s="12">
        <v>162</v>
      </c>
      <c r="I9" s="12">
        <v>406</v>
      </c>
      <c r="J9" s="14">
        <v>212</v>
      </c>
      <c r="K9" s="13">
        <v>319</v>
      </c>
      <c r="L9" s="16">
        <v>101</v>
      </c>
      <c r="M9" s="16">
        <v>2</v>
      </c>
      <c r="N9" s="16">
        <v>0</v>
      </c>
      <c r="O9" s="16">
        <v>0</v>
      </c>
      <c r="P9" s="16">
        <v>0</v>
      </c>
    </row>
    <row r="10" spans="1:16" ht="18" customHeight="1" x14ac:dyDescent="0.15">
      <c r="A10" s="16" t="s">
        <v>57</v>
      </c>
      <c r="B10" s="16"/>
      <c r="C10" s="12"/>
      <c r="D10" s="12">
        <v>809881</v>
      </c>
      <c r="E10" s="12">
        <v>927875</v>
      </c>
      <c r="F10" s="12">
        <v>950441</v>
      </c>
      <c r="G10" s="12">
        <v>997740</v>
      </c>
      <c r="H10" s="12">
        <v>1111763</v>
      </c>
      <c r="I10" s="12">
        <v>1079802</v>
      </c>
      <c r="J10" s="14">
        <v>990369</v>
      </c>
      <c r="K10" s="13">
        <v>1061044</v>
      </c>
      <c r="L10" s="16">
        <v>1092895</v>
      </c>
      <c r="M10" s="16">
        <v>996527</v>
      </c>
      <c r="N10" s="16">
        <v>1050172</v>
      </c>
      <c r="O10" s="16">
        <v>1026278</v>
      </c>
      <c r="P10" s="16">
        <v>948816</v>
      </c>
    </row>
    <row r="11" spans="1:16" ht="18" customHeight="1" x14ac:dyDescent="0.15">
      <c r="A11" s="16" t="s">
        <v>58</v>
      </c>
      <c r="B11" s="16"/>
      <c r="C11" s="12"/>
      <c r="D11" s="12">
        <v>79604</v>
      </c>
      <c r="E11" s="12">
        <v>34544</v>
      </c>
      <c r="F11" s="12">
        <v>30993</v>
      </c>
      <c r="G11" s="12">
        <v>29039</v>
      </c>
      <c r="H11" s="12">
        <v>25109</v>
      </c>
      <c r="I11" s="12">
        <v>24201</v>
      </c>
      <c r="J11" s="14">
        <v>25515</v>
      </c>
      <c r="K11" s="14">
        <v>22767</v>
      </c>
      <c r="L11" s="16">
        <v>22136</v>
      </c>
      <c r="M11" s="16">
        <v>20664</v>
      </c>
      <c r="N11" s="16">
        <v>17285</v>
      </c>
      <c r="O11" s="16">
        <v>15919</v>
      </c>
      <c r="P11" s="16">
        <v>8892</v>
      </c>
    </row>
    <row r="12" spans="1:16" ht="18" customHeight="1" x14ac:dyDescent="0.15">
      <c r="A12" s="16" t="s">
        <v>59</v>
      </c>
      <c r="B12" s="16"/>
      <c r="C12" s="12"/>
      <c r="D12" s="12">
        <v>667866</v>
      </c>
      <c r="E12" s="12">
        <v>892606</v>
      </c>
      <c r="F12" s="12">
        <v>1329738</v>
      </c>
      <c r="G12" s="12">
        <v>1201293</v>
      </c>
      <c r="H12" s="12">
        <v>1140117</v>
      </c>
      <c r="I12" s="12">
        <v>1196848</v>
      </c>
      <c r="J12" s="14">
        <v>1216230</v>
      </c>
      <c r="K12" s="14">
        <v>1317522</v>
      </c>
      <c r="L12" s="16">
        <v>1501032</v>
      </c>
      <c r="M12" s="16">
        <v>1274790</v>
      </c>
      <c r="N12" s="16">
        <v>1243601</v>
      </c>
      <c r="O12" s="16">
        <v>1277474</v>
      </c>
      <c r="P12" s="16">
        <v>1644592</v>
      </c>
    </row>
    <row r="13" spans="1:16" ht="18" customHeight="1" x14ac:dyDescent="0.15">
      <c r="A13" s="16" t="s">
        <v>60</v>
      </c>
      <c r="B13" s="16"/>
      <c r="C13" s="12"/>
      <c r="D13" s="12">
        <v>360566</v>
      </c>
      <c r="E13" s="12">
        <v>499377</v>
      </c>
      <c r="F13" s="12">
        <v>834416</v>
      </c>
      <c r="G13" s="12">
        <v>551485</v>
      </c>
      <c r="H13" s="12">
        <v>538870</v>
      </c>
      <c r="I13" s="12">
        <v>581119</v>
      </c>
      <c r="J13" s="14">
        <v>654159</v>
      </c>
      <c r="K13" s="14">
        <v>719009</v>
      </c>
      <c r="L13" s="16">
        <v>747350</v>
      </c>
      <c r="M13" s="16">
        <v>680071</v>
      </c>
      <c r="N13" s="16">
        <v>691439</v>
      </c>
      <c r="O13" s="16">
        <v>700613</v>
      </c>
      <c r="P13" s="16">
        <v>615015</v>
      </c>
    </row>
    <row r="14" spans="1:16" ht="18" customHeight="1" x14ac:dyDescent="0.15">
      <c r="A14" s="16" t="s">
        <v>61</v>
      </c>
      <c r="B14" s="16"/>
      <c r="C14" s="12"/>
      <c r="D14" s="12">
        <v>240676</v>
      </c>
      <c r="E14" s="12">
        <v>289585</v>
      </c>
      <c r="F14" s="12">
        <v>207206</v>
      </c>
      <c r="G14" s="12">
        <v>293576</v>
      </c>
      <c r="H14" s="12">
        <v>314436</v>
      </c>
      <c r="I14" s="12">
        <v>377772</v>
      </c>
      <c r="J14" s="14">
        <v>419347</v>
      </c>
      <c r="K14" s="14">
        <v>492607</v>
      </c>
      <c r="L14" s="16">
        <v>393844</v>
      </c>
      <c r="M14" s="16">
        <v>582389</v>
      </c>
      <c r="N14" s="16">
        <v>568460</v>
      </c>
      <c r="O14" s="16">
        <v>539908</v>
      </c>
      <c r="P14" s="16">
        <v>742984</v>
      </c>
    </row>
    <row r="15" spans="1:16" ht="18" customHeight="1" x14ac:dyDescent="0.15">
      <c r="A15" s="16" t="s">
        <v>62</v>
      </c>
      <c r="B15" s="16"/>
      <c r="C15" s="12"/>
      <c r="D15" s="12">
        <v>419927</v>
      </c>
      <c r="E15" s="12">
        <v>547724</v>
      </c>
      <c r="F15" s="12">
        <v>318412</v>
      </c>
      <c r="G15" s="12">
        <v>206581</v>
      </c>
      <c r="H15" s="12">
        <v>245007</v>
      </c>
      <c r="I15" s="12">
        <v>140950</v>
      </c>
      <c r="J15" s="14">
        <v>215345</v>
      </c>
      <c r="K15" s="13">
        <v>86644</v>
      </c>
      <c r="L15" s="16">
        <v>307008</v>
      </c>
      <c r="M15" s="16">
        <v>311456</v>
      </c>
      <c r="N15" s="16">
        <v>226094</v>
      </c>
      <c r="O15" s="16">
        <v>168314</v>
      </c>
      <c r="P15" s="16">
        <v>412233</v>
      </c>
    </row>
    <row r="16" spans="1:16" ht="18" customHeight="1" x14ac:dyDescent="0.15">
      <c r="A16" s="16" t="s">
        <v>63</v>
      </c>
      <c r="B16" s="16"/>
      <c r="C16" s="12"/>
      <c r="D16" s="12">
        <v>66456</v>
      </c>
      <c r="E16" s="12">
        <v>154249</v>
      </c>
      <c r="F16" s="12">
        <v>133201</v>
      </c>
      <c r="G16" s="12">
        <v>191526</v>
      </c>
      <c r="H16" s="12">
        <v>239086</v>
      </c>
      <c r="I16" s="12">
        <v>169372</v>
      </c>
      <c r="J16" s="14">
        <v>181628</v>
      </c>
      <c r="K16" s="13">
        <v>202152</v>
      </c>
      <c r="L16" s="16">
        <v>171440</v>
      </c>
      <c r="M16" s="16">
        <v>191425</v>
      </c>
      <c r="N16" s="16">
        <v>179114</v>
      </c>
      <c r="O16" s="16">
        <v>171687</v>
      </c>
      <c r="P16" s="16">
        <v>210888</v>
      </c>
    </row>
    <row r="17" spans="1:16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8" customHeight="1" x14ac:dyDescent="0.15">
      <c r="A18" s="16" t="s">
        <v>153</v>
      </c>
      <c r="B18" s="16"/>
      <c r="C18" s="12"/>
      <c r="D18" s="12">
        <v>2110020</v>
      </c>
      <c r="E18" s="12">
        <v>2044099</v>
      </c>
      <c r="F18" s="12">
        <v>2219655</v>
      </c>
      <c r="G18" s="12">
        <v>2369562</v>
      </c>
      <c r="H18" s="12">
        <v>2250095</v>
      </c>
      <c r="I18" s="12">
        <v>2419871</v>
      </c>
      <c r="J18" s="14">
        <v>1907454</v>
      </c>
      <c r="K18" s="13">
        <v>1357972</v>
      </c>
      <c r="L18" s="16">
        <v>2040169</v>
      </c>
      <c r="M18" s="16">
        <v>1786009</v>
      </c>
      <c r="N18" s="16">
        <v>2009581</v>
      </c>
      <c r="O18" s="16">
        <v>1805641</v>
      </c>
      <c r="P18" s="16">
        <v>2474133</v>
      </c>
    </row>
    <row r="19" spans="1:16" ht="18" customHeight="1" x14ac:dyDescent="0.15">
      <c r="A19" s="16" t="s">
        <v>65</v>
      </c>
      <c r="B19" s="16"/>
      <c r="C19" s="12"/>
      <c r="D19" s="12">
        <v>596336</v>
      </c>
      <c r="E19" s="12">
        <v>348017</v>
      </c>
      <c r="F19" s="12">
        <v>428649</v>
      </c>
      <c r="G19" s="12">
        <v>660046</v>
      </c>
      <c r="H19" s="12">
        <v>876978</v>
      </c>
      <c r="I19" s="12">
        <v>770569</v>
      </c>
      <c r="J19" s="14">
        <v>751041</v>
      </c>
      <c r="K19" s="13">
        <v>284240</v>
      </c>
      <c r="L19" s="16">
        <v>671540</v>
      </c>
      <c r="M19" s="16">
        <v>255501</v>
      </c>
      <c r="N19" s="16">
        <v>419387</v>
      </c>
      <c r="O19" s="16">
        <v>393853</v>
      </c>
      <c r="P19" s="16">
        <v>498844</v>
      </c>
    </row>
    <row r="20" spans="1:16" ht="18" customHeight="1" x14ac:dyDescent="0.15">
      <c r="A20" s="16" t="s">
        <v>66</v>
      </c>
      <c r="B20" s="16"/>
      <c r="C20" s="12"/>
      <c r="D20" s="12">
        <v>1452944</v>
      </c>
      <c r="E20" s="12">
        <v>1652330</v>
      </c>
      <c r="F20" s="12">
        <v>1781656</v>
      </c>
      <c r="G20" s="12">
        <v>1709116</v>
      </c>
      <c r="H20" s="12">
        <v>1371171</v>
      </c>
      <c r="I20" s="12">
        <v>1630506</v>
      </c>
      <c r="J20" s="14">
        <v>1138344</v>
      </c>
      <c r="K20" s="13">
        <v>1062670</v>
      </c>
      <c r="L20" s="16">
        <v>1355860</v>
      </c>
      <c r="M20" s="16">
        <v>1465258</v>
      </c>
      <c r="N20" s="16">
        <v>1434880</v>
      </c>
      <c r="O20" s="16">
        <v>1265113</v>
      </c>
      <c r="P20" s="16">
        <v>1923173</v>
      </c>
    </row>
    <row r="21" spans="1:16" ht="18" customHeight="1" x14ac:dyDescent="0.15">
      <c r="A21" s="16" t="s">
        <v>154</v>
      </c>
      <c r="B21" s="16"/>
      <c r="C21" s="12"/>
      <c r="D21" s="12">
        <v>124600</v>
      </c>
      <c r="E21" s="12">
        <v>122995</v>
      </c>
      <c r="F21" s="12">
        <v>99370</v>
      </c>
      <c r="G21" s="12">
        <v>79</v>
      </c>
      <c r="H21" s="12">
        <v>86075</v>
      </c>
      <c r="I21" s="12">
        <v>82980</v>
      </c>
      <c r="J21" s="14">
        <v>77448</v>
      </c>
      <c r="K21" s="13">
        <v>40633</v>
      </c>
      <c r="L21" s="16">
        <v>42107</v>
      </c>
      <c r="M21" s="16">
        <v>0</v>
      </c>
      <c r="N21" s="16">
        <v>60390</v>
      </c>
      <c r="O21" s="16">
        <v>41695</v>
      </c>
      <c r="P21" s="16">
        <v>0</v>
      </c>
    </row>
    <row r="22" spans="1:16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7269888</v>
      </c>
      <c r="E23" s="12">
        <f t="shared" si="0"/>
        <v>7943978</v>
      </c>
      <c r="F23" s="12">
        <f t="shared" si="0"/>
        <v>8452001</v>
      </c>
      <c r="G23" s="12">
        <f t="shared" si="0"/>
        <v>8474299</v>
      </c>
      <c r="H23" s="12">
        <f t="shared" si="0"/>
        <v>8732450</v>
      </c>
      <c r="I23" s="12">
        <f t="shared" si="0"/>
        <v>8989031</v>
      </c>
      <c r="J23" s="14">
        <f t="shared" si="0"/>
        <v>8648127</v>
      </c>
      <c r="K23" s="13">
        <f t="shared" si="0"/>
        <v>8264408</v>
      </c>
      <c r="L23" s="17">
        <f t="shared" si="0"/>
        <v>9336475</v>
      </c>
      <c r="M23" s="17">
        <f t="shared" si="0"/>
        <v>8755738</v>
      </c>
      <c r="N23" s="17">
        <f t="shared" si="0"/>
        <v>8925486</v>
      </c>
      <c r="O23" s="17">
        <f>SUM(O4:O22)-O5-O8-O9-O13-O19-O20</f>
        <v>8636595</v>
      </c>
      <c r="P23" s="17">
        <f>SUM(P4:P22)-P5-P8-P9-P13-P19-P20</f>
        <v>10099209</v>
      </c>
    </row>
    <row r="24" spans="1:16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2750858</v>
      </c>
      <c r="E24" s="12">
        <f t="shared" si="1"/>
        <v>2930301</v>
      </c>
      <c r="F24" s="12">
        <f t="shared" si="1"/>
        <v>3162985</v>
      </c>
      <c r="G24" s="12">
        <f t="shared" si="1"/>
        <v>3184903</v>
      </c>
      <c r="H24" s="12">
        <f t="shared" si="1"/>
        <v>3320762</v>
      </c>
      <c r="I24" s="12">
        <f t="shared" si="1"/>
        <v>3497235</v>
      </c>
      <c r="J24" s="14">
        <f t="shared" si="1"/>
        <v>3614791</v>
      </c>
      <c r="K24" s="13">
        <f t="shared" si="1"/>
        <v>3683067</v>
      </c>
      <c r="L24" s="17">
        <f t="shared" si="1"/>
        <v>3765844</v>
      </c>
      <c r="M24" s="17">
        <f t="shared" si="1"/>
        <v>3592478</v>
      </c>
      <c r="N24" s="17">
        <f>SUM(N4:N7)-N5</f>
        <v>3570789</v>
      </c>
      <c r="O24" s="17">
        <f>SUM(O4:O7)-O5</f>
        <v>3589679</v>
      </c>
      <c r="P24" s="17">
        <f>SUM(P4:P7)-P5</f>
        <v>3656671</v>
      </c>
    </row>
    <row r="25" spans="1:16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2234620</v>
      </c>
      <c r="E25" s="12">
        <f t="shared" si="2"/>
        <v>2167094</v>
      </c>
      <c r="F25" s="12">
        <f t="shared" si="2"/>
        <v>2319025</v>
      </c>
      <c r="G25" s="12">
        <f t="shared" si="2"/>
        <v>2369641</v>
      </c>
      <c r="H25" s="12">
        <f t="shared" si="2"/>
        <v>2336170</v>
      </c>
      <c r="I25" s="12">
        <f t="shared" si="2"/>
        <v>2502851</v>
      </c>
      <c r="J25" s="14">
        <f t="shared" si="2"/>
        <v>1984902</v>
      </c>
      <c r="K25" s="13">
        <f t="shared" si="2"/>
        <v>1398605</v>
      </c>
      <c r="L25" s="17">
        <f t="shared" si="2"/>
        <v>2082276</v>
      </c>
      <c r="M25" s="17">
        <f t="shared" si="2"/>
        <v>1786009</v>
      </c>
      <c r="N25" s="17">
        <f>+N18+N21+N22</f>
        <v>2069971</v>
      </c>
      <c r="O25" s="17">
        <f>+O18+O21+O22</f>
        <v>1847336</v>
      </c>
      <c r="P25" s="17">
        <f>+P18+P21+P22</f>
        <v>2474133</v>
      </c>
    </row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7" t="s">
        <v>81</v>
      </c>
      <c r="L30" s="28"/>
      <c r="M30" s="28" t="str">
        <f>[2]財政指標!$M$1</f>
        <v>田沼町</v>
      </c>
      <c r="P30" s="28" t="str">
        <f>[2]財政指標!$M$1</f>
        <v>田沼町</v>
      </c>
    </row>
    <row r="31" spans="1:16" ht="18" customHeight="1" x14ac:dyDescent="0.15"/>
    <row r="32" spans="1:16" ht="18" customHeight="1" x14ac:dyDescent="0.15">
      <c r="A32" s="12"/>
      <c r="B32" s="17" t="s">
        <v>196</v>
      </c>
      <c r="C32" s="12" t="s">
        <v>197</v>
      </c>
      <c r="D32" s="12" t="s">
        <v>170</v>
      </c>
      <c r="E32" s="12" t="s">
        <v>172</v>
      </c>
      <c r="F32" s="12" t="s">
        <v>174</v>
      </c>
      <c r="G32" s="12" t="s">
        <v>176</v>
      </c>
      <c r="H32" s="12" t="s">
        <v>178</v>
      </c>
      <c r="I32" s="12" t="s">
        <v>180</v>
      </c>
      <c r="J32" s="14" t="s">
        <v>218</v>
      </c>
      <c r="K32" s="14" t="s">
        <v>220</v>
      </c>
      <c r="L32" s="12" t="s">
        <v>186</v>
      </c>
      <c r="M32" s="12" t="s">
        <v>188</v>
      </c>
      <c r="N32" s="12" t="s">
        <v>190</v>
      </c>
      <c r="O32" s="2" t="s">
        <v>256</v>
      </c>
      <c r="P32" s="2" t="s">
        <v>257</v>
      </c>
    </row>
    <row r="33" spans="1:16" ht="18" customHeight="1" x14ac:dyDescent="0.15">
      <c r="A33" s="16" t="s">
        <v>51</v>
      </c>
      <c r="B33" s="29" t="e">
        <f t="shared" ref="B33:P33" si="3">B4/B$23*100</f>
        <v>#DIV/0!</v>
      </c>
      <c r="C33" s="29" t="e">
        <f t="shared" si="3"/>
        <v>#DIV/0!</v>
      </c>
      <c r="D33" s="29">
        <f t="shared" si="3"/>
        <v>26.06392285548278</v>
      </c>
      <c r="E33" s="29">
        <f t="shared" si="3"/>
        <v>25.278003035758662</v>
      </c>
      <c r="F33" s="29">
        <f t="shared" si="3"/>
        <v>24.515082286431344</v>
      </c>
      <c r="G33" s="29">
        <f t="shared" si="3"/>
        <v>24.842798206671727</v>
      </c>
      <c r="H33" s="29">
        <f t="shared" si="3"/>
        <v>25.190261610430063</v>
      </c>
      <c r="I33" s="29">
        <f t="shared" si="3"/>
        <v>25.48365891718473</v>
      </c>
      <c r="J33" s="29">
        <f t="shared" si="3"/>
        <v>26.578784053471928</v>
      </c>
      <c r="K33" s="29">
        <f t="shared" si="3"/>
        <v>27.461712926080128</v>
      </c>
      <c r="L33" s="29">
        <f t="shared" si="3"/>
        <v>24.114272249430329</v>
      </c>
      <c r="M33" s="29">
        <f t="shared" si="3"/>
        <v>24.949844319233854</v>
      </c>
      <c r="N33" s="29">
        <f t="shared" si="3"/>
        <v>24.21586902942876</v>
      </c>
      <c r="O33" s="29">
        <f t="shared" si="3"/>
        <v>25.192960883311073</v>
      </c>
      <c r="P33" s="29">
        <f t="shared" si="3"/>
        <v>20.753625358183992</v>
      </c>
    </row>
    <row r="34" spans="1:16" ht="18" customHeight="1" x14ac:dyDescent="0.15">
      <c r="A34" s="16" t="s">
        <v>52</v>
      </c>
      <c r="B34" s="29" t="e">
        <f t="shared" ref="B34:P49" si="4">B5/B$23*100</f>
        <v>#DIV/0!</v>
      </c>
      <c r="C34" s="29" t="e">
        <f t="shared" si="4"/>
        <v>#DIV/0!</v>
      </c>
      <c r="D34" s="29">
        <f t="shared" si="4"/>
        <v>32.114291169272484</v>
      </c>
      <c r="E34" s="29">
        <f t="shared" si="4"/>
        <v>18.068390924546872</v>
      </c>
      <c r="F34" s="29">
        <f t="shared" si="4"/>
        <v>17.106517143100199</v>
      </c>
      <c r="G34" s="29">
        <f t="shared" si="4"/>
        <v>17.769186572246269</v>
      </c>
      <c r="H34" s="29">
        <f t="shared" si="4"/>
        <v>18.168875859581217</v>
      </c>
      <c r="I34" s="29">
        <f t="shared" si="4"/>
        <v>17.958787771451671</v>
      </c>
      <c r="J34" s="29">
        <f t="shared" si="4"/>
        <v>18.461488828737135</v>
      </c>
      <c r="K34" s="29">
        <f t="shared" si="4"/>
        <v>19.433442782592532</v>
      </c>
      <c r="L34" s="29">
        <f t="shared" si="4"/>
        <v>16.931368637521121</v>
      </c>
      <c r="M34" s="29">
        <f t="shared" ref="M34:P48" si="5">M5/M$23*100</f>
        <v>17.137333255060852</v>
      </c>
      <c r="N34" s="29">
        <f t="shared" si="5"/>
        <v>16.6778705383662</v>
      </c>
      <c r="O34" s="29">
        <f t="shared" si="5"/>
        <v>17.22479750410897</v>
      </c>
      <c r="P34" s="29">
        <f t="shared" si="5"/>
        <v>13.939002549605616</v>
      </c>
    </row>
    <row r="35" spans="1:16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1.3302680866610324</v>
      </c>
      <c r="E35" s="29">
        <f t="shared" si="4"/>
        <v>1.5684207584663503</v>
      </c>
      <c r="F35" s="29">
        <f t="shared" si="4"/>
        <v>3.1469116011699478</v>
      </c>
      <c r="G35" s="29">
        <f t="shared" si="4"/>
        <v>3.245837797321053</v>
      </c>
      <c r="H35" s="29">
        <f t="shared" si="4"/>
        <v>3.1290989355793624</v>
      </c>
      <c r="I35" s="29">
        <f t="shared" si="4"/>
        <v>3.3237064150741054</v>
      </c>
      <c r="J35" s="29">
        <f t="shared" si="4"/>
        <v>3.9199008062670684</v>
      </c>
      <c r="K35" s="29">
        <f t="shared" si="4"/>
        <v>4.4496109098195538</v>
      </c>
      <c r="L35" s="29">
        <f t="shared" si="4"/>
        <v>4.4865219475230216</v>
      </c>
      <c r="M35" s="29">
        <f t="shared" si="5"/>
        <v>3.5897031181152292</v>
      </c>
      <c r="N35" s="29">
        <f t="shared" si="5"/>
        <v>3.8789036249678728</v>
      </c>
      <c r="O35" s="29">
        <f t="shared" si="5"/>
        <v>4.0633721970290377</v>
      </c>
      <c r="P35" s="29">
        <f t="shared" si="5"/>
        <v>5.1622854819620034</v>
      </c>
    </row>
    <row r="36" spans="1:16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10.444878930734559</v>
      </c>
      <c r="E36" s="29">
        <f t="shared" si="4"/>
        <v>10.04064965940238</v>
      </c>
      <c r="F36" s="29">
        <f t="shared" si="4"/>
        <v>9.7609193373261558</v>
      </c>
      <c r="G36" s="29">
        <f t="shared" si="4"/>
        <v>9.4944490393836709</v>
      </c>
      <c r="H36" s="29">
        <f t="shared" si="4"/>
        <v>9.7084781475988979</v>
      </c>
      <c r="I36" s="29">
        <f t="shared" si="4"/>
        <v>10.098218595530486</v>
      </c>
      <c r="J36" s="29">
        <f t="shared" si="4"/>
        <v>11.299857182948401</v>
      </c>
      <c r="K36" s="29">
        <f t="shared" si="4"/>
        <v>12.654082421874621</v>
      </c>
      <c r="L36" s="29">
        <f t="shared" si="4"/>
        <v>11.733957408979299</v>
      </c>
      <c r="M36" s="29">
        <f t="shared" si="5"/>
        <v>12.490437699255049</v>
      </c>
      <c r="N36" s="29">
        <f t="shared" si="5"/>
        <v>11.911889167715909</v>
      </c>
      <c r="O36" s="29">
        <f t="shared" si="5"/>
        <v>12.307257663465752</v>
      </c>
      <c r="P36" s="29">
        <f t="shared" si="5"/>
        <v>10.291588182797286</v>
      </c>
    </row>
    <row r="37" spans="1:16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10.437396009402072</v>
      </c>
      <c r="E37" s="29">
        <f t="shared" si="4"/>
        <v>10.036734744230158</v>
      </c>
      <c r="F37" s="29">
        <f t="shared" si="4"/>
        <v>9.7586950119859193</v>
      </c>
      <c r="G37" s="29">
        <f t="shared" si="4"/>
        <v>9.4885252455689848</v>
      </c>
      <c r="H37" s="29">
        <f t="shared" si="4"/>
        <v>9.7066229981276724</v>
      </c>
      <c r="I37" s="29">
        <f t="shared" si="4"/>
        <v>10.093701979668332</v>
      </c>
      <c r="J37" s="29">
        <f t="shared" si="4"/>
        <v>11.297405785090806</v>
      </c>
      <c r="K37" s="29">
        <f t="shared" si="4"/>
        <v>12.650222496275596</v>
      </c>
      <c r="L37" s="29">
        <f t="shared" si="4"/>
        <v>11.732886340937023</v>
      </c>
      <c r="M37" s="29">
        <f t="shared" si="5"/>
        <v>12.49041485709143</v>
      </c>
      <c r="N37" s="29">
        <f t="shared" si="5"/>
        <v>11.911889167715909</v>
      </c>
      <c r="O37" s="29">
        <f t="shared" si="5"/>
        <v>12.307257663465752</v>
      </c>
      <c r="P37" s="29">
        <f t="shared" si="5"/>
        <v>10.291588182797286</v>
      </c>
    </row>
    <row r="38" spans="1:16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7.4829213324882037E-3</v>
      </c>
      <c r="E38" s="29">
        <f t="shared" si="4"/>
        <v>3.9149151722222796E-3</v>
      </c>
      <c r="F38" s="29">
        <f t="shared" si="4"/>
        <v>2.2243253402359983E-3</v>
      </c>
      <c r="G38" s="29">
        <f t="shared" si="4"/>
        <v>5.9237938146860288E-3</v>
      </c>
      <c r="H38" s="29">
        <f t="shared" si="4"/>
        <v>1.8551494712251428E-3</v>
      </c>
      <c r="I38" s="29">
        <f t="shared" si="4"/>
        <v>4.5166158621546635E-3</v>
      </c>
      <c r="J38" s="29">
        <f t="shared" si="4"/>
        <v>2.4513978575939044E-3</v>
      </c>
      <c r="K38" s="29">
        <f t="shared" si="4"/>
        <v>3.8599255990265729E-3</v>
      </c>
      <c r="L38" s="29">
        <f t="shared" si="4"/>
        <v>1.0817787226978061E-3</v>
      </c>
      <c r="M38" s="29">
        <f t="shared" si="5"/>
        <v>2.2842163618874847E-5</v>
      </c>
      <c r="N38" s="29">
        <f t="shared" si="5"/>
        <v>0</v>
      </c>
      <c r="O38" s="29">
        <f t="shared" si="5"/>
        <v>0</v>
      </c>
      <c r="P38" s="29">
        <f t="shared" si="5"/>
        <v>0</v>
      </c>
    </row>
    <row r="39" spans="1:16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11.140212889111909</v>
      </c>
      <c r="E39" s="29">
        <f t="shared" si="4"/>
        <v>11.680231239311086</v>
      </c>
      <c r="F39" s="29">
        <f t="shared" si="4"/>
        <v>11.245159578187462</v>
      </c>
      <c r="G39" s="29">
        <f t="shared" si="4"/>
        <v>11.773717212479758</v>
      </c>
      <c r="H39" s="29">
        <f t="shared" si="4"/>
        <v>12.731398404800487</v>
      </c>
      <c r="I39" s="29">
        <f t="shared" si="4"/>
        <v>12.012440495532834</v>
      </c>
      <c r="J39" s="29">
        <f t="shared" si="4"/>
        <v>11.451832286921782</v>
      </c>
      <c r="K39" s="29">
        <f t="shared" si="4"/>
        <v>12.838717546374767</v>
      </c>
      <c r="L39" s="29">
        <f t="shared" si="4"/>
        <v>11.705649080621969</v>
      </c>
      <c r="M39" s="29">
        <f t="shared" si="5"/>
        <v>11.381416392313247</v>
      </c>
      <c r="N39" s="29">
        <f t="shared" si="5"/>
        <v>11.765992350444558</v>
      </c>
      <c r="O39" s="29">
        <f t="shared" si="5"/>
        <v>11.882900610715218</v>
      </c>
      <c r="P39" s="29">
        <f t="shared" si="5"/>
        <v>9.3949536047823141</v>
      </c>
    </row>
    <row r="40" spans="1:16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1.094982481160645</v>
      </c>
      <c r="E40" s="29">
        <f t="shared" si="4"/>
        <v>0.43484511160529393</v>
      </c>
      <c r="F40" s="29">
        <f t="shared" si="4"/>
        <v>0.36669423015922503</v>
      </c>
      <c r="G40" s="29">
        <f t="shared" si="4"/>
        <v>0.34267141152324221</v>
      </c>
      <c r="H40" s="29">
        <f t="shared" si="4"/>
        <v>0.28753671649995133</v>
      </c>
      <c r="I40" s="29">
        <f t="shared" si="4"/>
        <v>0.26922812926109607</v>
      </c>
      <c r="J40" s="29">
        <f t="shared" si="4"/>
        <v>0.29503498271937956</v>
      </c>
      <c r="K40" s="29">
        <f t="shared" si="4"/>
        <v>0.27548252700011905</v>
      </c>
      <c r="L40" s="29">
        <f t="shared" si="4"/>
        <v>0.23709162183800631</v>
      </c>
      <c r="M40" s="29">
        <f t="shared" si="5"/>
        <v>0.23600523451021491</v>
      </c>
      <c r="N40" s="29">
        <f t="shared" si="5"/>
        <v>0.19365892232647053</v>
      </c>
      <c r="O40" s="29">
        <f t="shared" si="5"/>
        <v>0.18432032531339029</v>
      </c>
      <c r="P40" s="29">
        <f t="shared" si="5"/>
        <v>8.8046499483276364E-2</v>
      </c>
    </row>
    <row r="41" spans="1:16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9.1867440048594968</v>
      </c>
      <c r="E41" s="29">
        <f t="shared" si="4"/>
        <v>11.236259717738392</v>
      </c>
      <c r="F41" s="29">
        <f t="shared" si="4"/>
        <v>15.732818772737959</v>
      </c>
      <c r="G41" s="29">
        <f t="shared" si="4"/>
        <v>14.175721201246263</v>
      </c>
      <c r="H41" s="29">
        <f t="shared" si="4"/>
        <v>13.056095368424669</v>
      </c>
      <c r="I41" s="29">
        <f t="shared" si="4"/>
        <v>13.3145385748475</v>
      </c>
      <c r="J41" s="29">
        <f t="shared" si="4"/>
        <v>14.06350762425205</v>
      </c>
      <c r="K41" s="29">
        <f t="shared" si="4"/>
        <v>15.942121928152627</v>
      </c>
      <c r="L41" s="29">
        <f t="shared" si="4"/>
        <v>16.077074056322115</v>
      </c>
      <c r="M41" s="29">
        <f t="shared" si="5"/>
        <v>14.559480879852732</v>
      </c>
      <c r="N41" s="29">
        <f t="shared" si="5"/>
        <v>13.933146049414006</v>
      </c>
      <c r="O41" s="29">
        <f t="shared" si="5"/>
        <v>14.791407956492113</v>
      </c>
      <c r="P41" s="29">
        <f t="shared" si="5"/>
        <v>16.28436444874049</v>
      </c>
    </row>
    <row r="42" spans="1:16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4.9597187742094508</v>
      </c>
      <c r="E42" s="29">
        <f t="shared" si="4"/>
        <v>6.286233421089535</v>
      </c>
      <c r="F42" s="29">
        <f t="shared" si="4"/>
        <v>9.8724077292465999</v>
      </c>
      <c r="G42" s="29">
        <f t="shared" si="4"/>
        <v>6.5077359201038343</v>
      </c>
      <c r="H42" s="29">
        <f t="shared" si="4"/>
        <v>6.1708913306116839</v>
      </c>
      <c r="I42" s="29">
        <f t="shared" si="4"/>
        <v>6.464756879801616</v>
      </c>
      <c r="J42" s="29">
        <f t="shared" si="4"/>
        <v>7.564169675121561</v>
      </c>
      <c r="K42" s="29">
        <f t="shared" si="4"/>
        <v>8.7000665988416834</v>
      </c>
      <c r="L42" s="29">
        <f t="shared" si="4"/>
        <v>8.0046270139426277</v>
      </c>
      <c r="M42" s="29">
        <f t="shared" si="5"/>
        <v>7.7671465272259166</v>
      </c>
      <c r="N42" s="29">
        <f t="shared" si="5"/>
        <v>7.7467938440551025</v>
      </c>
      <c r="O42" s="29">
        <f t="shared" si="5"/>
        <v>8.1121437325705337</v>
      </c>
      <c r="P42" s="29">
        <f t="shared" si="5"/>
        <v>6.0897343544430065</v>
      </c>
    </row>
    <row r="43" spans="1:16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3.3105874533417845</v>
      </c>
      <c r="E43" s="29">
        <f t="shared" si="4"/>
        <v>3.6453399040128258</v>
      </c>
      <c r="F43" s="29">
        <f t="shared" si="4"/>
        <v>2.451561470473087</v>
      </c>
      <c r="G43" s="29">
        <f t="shared" si="4"/>
        <v>3.4643101452993341</v>
      </c>
      <c r="H43" s="29">
        <f t="shared" si="4"/>
        <v>3.6007764144083279</v>
      </c>
      <c r="I43" s="29">
        <f t="shared" si="4"/>
        <v>4.2025886883691914</v>
      </c>
      <c r="J43" s="29">
        <f t="shared" si="4"/>
        <v>4.8489921574925994</v>
      </c>
      <c r="K43" s="29">
        <f t="shared" si="4"/>
        <v>5.9605842305946171</v>
      </c>
      <c r="L43" s="29">
        <f t="shared" si="4"/>
        <v>4.2183372204177703</v>
      </c>
      <c r="M43" s="29">
        <f t="shared" si="5"/>
        <v>6.6515124139164508</v>
      </c>
      <c r="N43" s="29">
        <f t="shared" si="5"/>
        <v>6.3689529063179302</v>
      </c>
      <c r="O43" s="29">
        <f t="shared" si="5"/>
        <v>6.2513988441046493</v>
      </c>
      <c r="P43" s="29">
        <f t="shared" si="5"/>
        <v>7.3568533931716837</v>
      </c>
    </row>
    <row r="44" spans="1:16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5.7762512985069367</v>
      </c>
      <c r="E44" s="29">
        <f t="shared" si="4"/>
        <v>6.8948327903224307</v>
      </c>
      <c r="F44" s="29">
        <f t="shared" si="4"/>
        <v>3.767297235293749</v>
      </c>
      <c r="G44" s="29">
        <f t="shared" si="4"/>
        <v>2.437735557831981</v>
      </c>
      <c r="H44" s="29">
        <f t="shared" si="4"/>
        <v>2.805707447509004</v>
      </c>
      <c r="I44" s="29">
        <f t="shared" si="4"/>
        <v>1.5680221817012314</v>
      </c>
      <c r="J44" s="29">
        <f t="shared" si="4"/>
        <v>2.4900767530356571</v>
      </c>
      <c r="K44" s="29">
        <f t="shared" si="4"/>
        <v>1.048399352984509</v>
      </c>
      <c r="L44" s="29">
        <f t="shared" si="4"/>
        <v>3.2882645752278026</v>
      </c>
      <c r="M44" s="29">
        <f t="shared" si="5"/>
        <v>3.5571644560401419</v>
      </c>
      <c r="N44" s="29">
        <f t="shared" si="5"/>
        <v>2.5331281680347715</v>
      </c>
      <c r="O44" s="29">
        <f t="shared" si="5"/>
        <v>1.9488467387899979</v>
      </c>
      <c r="P44" s="29">
        <f t="shared" si="5"/>
        <v>4.0818345278328234</v>
      </c>
    </row>
    <row r="45" spans="1:16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0.9141268751320516</v>
      </c>
      <c r="E45" s="29">
        <f t="shared" si="4"/>
        <v>1.9417098083604964</v>
      </c>
      <c r="F45" s="29">
        <f t="shared" si="4"/>
        <v>1.5759699981105066</v>
      </c>
      <c r="G45" s="29">
        <f t="shared" si="4"/>
        <v>2.2600807453218255</v>
      </c>
      <c r="H45" s="29">
        <f t="shared" si="4"/>
        <v>2.7379028794897193</v>
      </c>
      <c r="I45" s="29">
        <f t="shared" si="4"/>
        <v>1.88420754139128</v>
      </c>
      <c r="J45" s="29">
        <f t="shared" si="4"/>
        <v>2.1002004249012529</v>
      </c>
      <c r="K45" s="29">
        <f t="shared" si="4"/>
        <v>2.4460554222395605</v>
      </c>
      <c r="L45" s="29">
        <f t="shared" si="4"/>
        <v>1.8362390516763556</v>
      </c>
      <c r="M45" s="29">
        <f t="shared" si="5"/>
        <v>2.1862805853715588</v>
      </c>
      <c r="N45" s="29">
        <f t="shared" si="5"/>
        <v>2.0067702755905952</v>
      </c>
      <c r="O45" s="29">
        <f t="shared" si="5"/>
        <v>1.9879014820076664</v>
      </c>
      <c r="P45" s="29">
        <f t="shared" si="5"/>
        <v>2.0881635383523602</v>
      </c>
    </row>
    <row r="46" spans="1:16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</row>
    <row r="47" spans="1:16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29.024106010986689</v>
      </c>
      <c r="E47" s="29">
        <f t="shared" si="4"/>
        <v>25.73142825924241</v>
      </c>
      <c r="F47" s="29">
        <f t="shared" si="4"/>
        <v>26.261887569582637</v>
      </c>
      <c r="G47" s="29">
        <f t="shared" si="4"/>
        <v>27.961746452420432</v>
      </c>
      <c r="H47" s="29">
        <f t="shared" si="4"/>
        <v>25.767052774421838</v>
      </c>
      <c r="I47" s="29">
        <f t="shared" si="4"/>
        <v>26.920265376768644</v>
      </c>
      <c r="J47" s="29">
        <f t="shared" si="4"/>
        <v>22.056267212542092</v>
      </c>
      <c r="K47" s="29">
        <f t="shared" si="4"/>
        <v>16.431570174173395</v>
      </c>
      <c r="L47" s="29">
        <f t="shared" si="4"/>
        <v>21.851598167402582</v>
      </c>
      <c r="M47" s="29">
        <f t="shared" si="5"/>
        <v>20.398154901391521</v>
      </c>
      <c r="N47" s="29">
        <f t="shared" si="5"/>
        <v>22.515087693824178</v>
      </c>
      <c r="O47" s="29">
        <f t="shared" si="5"/>
        <v>20.906862021433213</v>
      </c>
      <c r="P47" s="29">
        <f t="shared" si="5"/>
        <v>24.49828496469377</v>
      </c>
    </row>
    <row r="48" spans="1:16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8.202822381857878</v>
      </c>
      <c r="E48" s="29">
        <f t="shared" si="4"/>
        <v>4.3808907829301642</v>
      </c>
      <c r="F48" s="29">
        <f t="shared" si="4"/>
        <v>5.0715682593979814</v>
      </c>
      <c r="G48" s="29">
        <f t="shared" si="4"/>
        <v>7.7887976338809857</v>
      </c>
      <c r="H48" s="29">
        <f t="shared" si="4"/>
        <v>10.0427485986178</v>
      </c>
      <c r="I48" s="29">
        <f t="shared" si="4"/>
        <v>8.5723255376469378</v>
      </c>
      <c r="J48" s="29">
        <f t="shared" si="4"/>
        <v>8.6844353696470922</v>
      </c>
      <c r="K48" s="29">
        <f t="shared" si="4"/>
        <v>3.4393268096154013</v>
      </c>
      <c r="L48" s="29">
        <f t="shared" si="4"/>
        <v>7.1926503310939083</v>
      </c>
      <c r="M48" s="29">
        <f t="shared" si="5"/>
        <v>2.918097823393071</v>
      </c>
      <c r="N48" s="29">
        <f t="shared" si="5"/>
        <v>4.69875814045308</v>
      </c>
      <c r="O48" s="29">
        <f t="shared" si="5"/>
        <v>4.5602809903671524</v>
      </c>
      <c r="P48" s="29">
        <f t="shared" si="5"/>
        <v>4.9394363459554107</v>
      </c>
    </row>
    <row r="49" spans="1:16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19.985782449468275</v>
      </c>
      <c r="E49" s="29">
        <f t="shared" si="4"/>
        <v>20.799780664045141</v>
      </c>
      <c r="F49" s="29">
        <f t="shared" si="4"/>
        <v>21.079694619061215</v>
      </c>
      <c r="G49" s="29">
        <f t="shared" si="4"/>
        <v>20.168228664105431</v>
      </c>
      <c r="H49" s="29">
        <f t="shared" si="4"/>
        <v>15.702019479069449</v>
      </c>
      <c r="I49" s="29">
        <f t="shared" si="4"/>
        <v>18.138840549109243</v>
      </c>
      <c r="J49" s="29">
        <f t="shared" si="4"/>
        <v>13.162896428324885</v>
      </c>
      <c r="K49" s="29">
        <f t="shared" si="4"/>
        <v>12.858392276857581</v>
      </c>
      <c r="L49" s="29">
        <f t="shared" si="4"/>
        <v>14.52218315799057</v>
      </c>
      <c r="M49" s="29">
        <f t="shared" si="4"/>
        <v>16.73483148993266</v>
      </c>
      <c r="N49" s="29">
        <f t="shared" si="4"/>
        <v>16.076211424229449</v>
      </c>
      <c r="O49" s="29">
        <f t="shared" si="4"/>
        <v>14.648284422275214</v>
      </c>
      <c r="P49" s="29">
        <f t="shared" si="4"/>
        <v>19.042808204088065</v>
      </c>
    </row>
    <row r="50" spans="1:16" ht="18" customHeight="1" x14ac:dyDescent="0.15">
      <c r="A50" s="16" t="s">
        <v>67</v>
      </c>
      <c r="B50" s="29" t="e">
        <f t="shared" ref="B50:P51" si="6">B21/B$23*100</f>
        <v>#DIV/0!</v>
      </c>
      <c r="C50" s="29" t="e">
        <f t="shared" si="6"/>
        <v>#DIV/0!</v>
      </c>
      <c r="D50" s="29">
        <f t="shared" si="6"/>
        <v>1.7139191140221142</v>
      </c>
      <c r="E50" s="29">
        <f t="shared" si="6"/>
        <v>1.5482797157796762</v>
      </c>
      <c r="F50" s="29">
        <f t="shared" si="6"/>
        <v>1.1756979205279319</v>
      </c>
      <c r="G50" s="29">
        <f t="shared" si="6"/>
        <v>9.322305007175225E-4</v>
      </c>
      <c r="H50" s="29">
        <f t="shared" si="6"/>
        <v>0.98569130083768008</v>
      </c>
      <c r="I50" s="29">
        <f t="shared" si="6"/>
        <v>0.9231250843389015</v>
      </c>
      <c r="J50" s="29">
        <f t="shared" si="6"/>
        <v>0.89554651544779573</v>
      </c>
      <c r="K50" s="29">
        <f t="shared" si="6"/>
        <v>0.49166256070610265</v>
      </c>
      <c r="L50" s="29">
        <f t="shared" si="6"/>
        <v>0.45099462056075768</v>
      </c>
      <c r="M50" s="29">
        <f t="shared" si="6"/>
        <v>0</v>
      </c>
      <c r="N50" s="29">
        <f t="shared" si="6"/>
        <v>0.67660181193494673</v>
      </c>
      <c r="O50" s="29">
        <f t="shared" si="6"/>
        <v>0.48277127733788605</v>
      </c>
      <c r="P50" s="29">
        <f t="shared" si="6"/>
        <v>0</v>
      </c>
    </row>
    <row r="51" spans="1:16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</row>
    <row r="52" spans="1:16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99.999999999999943</v>
      </c>
      <c r="E52" s="20">
        <f t="shared" si="7"/>
        <v>99.999999999999986</v>
      </c>
      <c r="F52" s="20">
        <f t="shared" si="7"/>
        <v>100.00000000000007</v>
      </c>
      <c r="G52" s="20">
        <f t="shared" si="7"/>
        <v>100.00000000000004</v>
      </c>
      <c r="H52" s="20">
        <f t="shared" si="7"/>
        <v>99.999999999999986</v>
      </c>
      <c r="I52" s="20">
        <f t="shared" si="7"/>
        <v>99.999999999999986</v>
      </c>
      <c r="J52" s="21">
        <f t="shared" si="7"/>
        <v>100.00000000000001</v>
      </c>
      <c r="K52" s="87">
        <f t="shared" si="7"/>
        <v>100</v>
      </c>
      <c r="L52" s="30">
        <f t="shared" si="7"/>
        <v>100.00000000000001</v>
      </c>
      <c r="M52" s="30">
        <f>SUM(M33:M51)-M34-M37-M38-M42-M48-M49</f>
        <v>100</v>
      </c>
      <c r="N52" s="30">
        <f>SUM(N33:N51)-N34-N37-N38-N42-N48-N49</f>
        <v>100.00000000000003</v>
      </c>
      <c r="O52" s="30">
        <f>SUM(O33:O51)-O34-O37-O38-O42-O48-O49</f>
        <v>100.00000000000001</v>
      </c>
      <c r="P52" s="30">
        <f>SUM(P33:P51)-P34-P37-P38-P42-P48-P49</f>
        <v>100</v>
      </c>
    </row>
    <row r="53" spans="1:16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37.839069872878376</v>
      </c>
      <c r="E53" s="20">
        <f t="shared" si="8"/>
        <v>36.887073453627394</v>
      </c>
      <c r="F53" s="20">
        <f t="shared" si="8"/>
        <v>37.422913224927449</v>
      </c>
      <c r="G53" s="20">
        <f t="shared" si="8"/>
        <v>37.583085043376457</v>
      </c>
      <c r="H53" s="20">
        <f t="shared" si="8"/>
        <v>38.027838693608317</v>
      </c>
      <c r="I53" s="20">
        <f t="shared" si="8"/>
        <v>38.905583927789323</v>
      </c>
      <c r="J53" s="21">
        <f t="shared" si="8"/>
        <v>41.798542042687401</v>
      </c>
      <c r="K53" s="87">
        <f t="shared" si="8"/>
        <v>44.565406257774299</v>
      </c>
      <c r="L53" s="30">
        <f t="shared" si="8"/>
        <v>40.334751605932652</v>
      </c>
      <c r="M53" s="30">
        <f t="shared" si="8"/>
        <v>41.029985136604132</v>
      </c>
      <c r="N53" s="30">
        <f>SUM(N33:N36)-N34</f>
        <v>40.006661822112541</v>
      </c>
      <c r="O53" s="30">
        <f>SUM(O33:O36)-O34</f>
        <v>41.563590743805868</v>
      </c>
      <c r="P53" s="30">
        <f>SUM(P33:P36)-P34</f>
        <v>36.207499022943274</v>
      </c>
    </row>
    <row r="54" spans="1:16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30.738025125008804</v>
      </c>
      <c r="E54" s="20">
        <f t="shared" si="9"/>
        <v>27.279707975022085</v>
      </c>
      <c r="F54" s="20">
        <f t="shared" si="9"/>
        <v>27.437585490110568</v>
      </c>
      <c r="G54" s="20">
        <f t="shared" si="9"/>
        <v>27.962678682921148</v>
      </c>
      <c r="H54" s="20">
        <f t="shared" si="9"/>
        <v>26.752744075259518</v>
      </c>
      <c r="I54" s="20">
        <f t="shared" si="9"/>
        <v>27.843390461107546</v>
      </c>
      <c r="J54" s="21">
        <f t="shared" si="9"/>
        <v>22.951813727989887</v>
      </c>
      <c r="K54" s="87">
        <f t="shared" si="9"/>
        <v>16.923232734879498</v>
      </c>
      <c r="L54" s="30">
        <f t="shared" si="9"/>
        <v>22.302592787963338</v>
      </c>
      <c r="M54" s="30">
        <f>+M47+M50+M51</f>
        <v>20.398154901391521</v>
      </c>
      <c r="N54" s="30">
        <f>+N47+N50+N51</f>
        <v>23.191689505759125</v>
      </c>
      <c r="O54" s="30">
        <f>+O47+O50+O51</f>
        <v>21.389633298771098</v>
      </c>
      <c r="P54" s="30">
        <f>+P47+P50+P51</f>
        <v>24.49828496469377</v>
      </c>
    </row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P274"/>
  <sheetViews>
    <sheetView topLeftCell="A7" workbookViewId="0">
      <selection activeCell="B1" sqref="B1:C65536"/>
    </sheetView>
  </sheetViews>
  <sheetFormatPr defaultColWidth="9" defaultRowHeight="12" x14ac:dyDescent="0.15"/>
  <cols>
    <col min="1" max="1" width="25.21875" style="15" customWidth="1"/>
    <col min="2" max="2" width="8.6640625" style="18" hidden="1" customWidth="1"/>
    <col min="3" max="3" width="8.6640625" style="15" hidden="1" customWidth="1"/>
    <col min="4" max="9" width="8.6640625" style="15" customWidth="1"/>
    <col min="10" max="11" width="8.6640625" style="86" customWidth="1"/>
    <col min="12" max="19" width="8.6640625" style="15" customWidth="1"/>
    <col min="20" max="16384" width="9" style="15"/>
  </cols>
  <sheetData>
    <row r="1" spans="1:16" ht="18" customHeight="1" x14ac:dyDescent="0.2">
      <c r="A1" s="27" t="s">
        <v>80</v>
      </c>
      <c r="L1" s="28" t="str">
        <f>[3]財政指標!$M$1</f>
        <v>葛生町</v>
      </c>
      <c r="O1" s="28" t="str">
        <f>[3]財政指標!$M$1</f>
        <v>葛生町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12"/>
      <c r="B3" s="17" t="s">
        <v>196</v>
      </c>
      <c r="C3" s="12" t="s">
        <v>205</v>
      </c>
      <c r="D3" s="12" t="s">
        <v>171</v>
      </c>
      <c r="E3" s="12" t="s">
        <v>173</v>
      </c>
      <c r="F3" s="12" t="s">
        <v>175</v>
      </c>
      <c r="G3" s="12" t="s">
        <v>177</v>
      </c>
      <c r="H3" s="12" t="s">
        <v>179</v>
      </c>
      <c r="I3" s="12" t="s">
        <v>181</v>
      </c>
      <c r="J3" s="14" t="s">
        <v>219</v>
      </c>
      <c r="K3" s="14" t="s">
        <v>221</v>
      </c>
      <c r="L3" s="12" t="s">
        <v>187</v>
      </c>
      <c r="M3" s="12" t="s">
        <v>189</v>
      </c>
      <c r="N3" s="12" t="s">
        <v>191</v>
      </c>
      <c r="O3" s="2" t="s">
        <v>262</v>
      </c>
      <c r="P3" s="2" t="s">
        <v>263</v>
      </c>
    </row>
    <row r="4" spans="1:16" ht="18" customHeight="1" x14ac:dyDescent="0.15">
      <c r="A4" s="16" t="s">
        <v>265</v>
      </c>
      <c r="B4" s="16"/>
      <c r="C4" s="12"/>
      <c r="D4" s="12">
        <v>1268568</v>
      </c>
      <c r="E4" s="12">
        <v>1330830</v>
      </c>
      <c r="F4" s="12">
        <v>1384055</v>
      </c>
      <c r="G4" s="12">
        <v>1395500</v>
      </c>
      <c r="H4" s="12">
        <v>1373229</v>
      </c>
      <c r="I4" s="12">
        <v>1403485</v>
      </c>
      <c r="J4" s="14">
        <v>1422081</v>
      </c>
      <c r="K4" s="13">
        <v>1359572</v>
      </c>
      <c r="L4" s="16">
        <v>1311919</v>
      </c>
      <c r="M4" s="16">
        <v>1247979</v>
      </c>
      <c r="N4" s="16">
        <v>1238397</v>
      </c>
      <c r="O4" s="16">
        <v>1248964</v>
      </c>
      <c r="P4" s="16">
        <v>1205842</v>
      </c>
    </row>
    <row r="5" spans="1:16" ht="18" customHeight="1" x14ac:dyDescent="0.15">
      <c r="A5" s="16" t="s">
        <v>52</v>
      </c>
      <c r="B5" s="16"/>
      <c r="C5" s="12"/>
      <c r="D5" s="12">
        <v>914582</v>
      </c>
      <c r="E5" s="12">
        <v>949202</v>
      </c>
      <c r="F5" s="12">
        <v>991373</v>
      </c>
      <c r="G5" s="12">
        <v>985400</v>
      </c>
      <c r="H5" s="12">
        <v>973770</v>
      </c>
      <c r="I5" s="12">
        <v>974922</v>
      </c>
      <c r="J5" s="14">
        <v>981370</v>
      </c>
      <c r="K5" s="13">
        <v>941596</v>
      </c>
      <c r="L5" s="16">
        <v>907909</v>
      </c>
      <c r="M5" s="16">
        <v>852506</v>
      </c>
      <c r="N5" s="16">
        <v>843624</v>
      </c>
      <c r="O5" s="16">
        <v>821874</v>
      </c>
      <c r="P5" s="16">
        <v>796176</v>
      </c>
    </row>
    <row r="6" spans="1:16" ht="18" customHeight="1" x14ac:dyDescent="0.15">
      <c r="A6" s="16" t="s">
        <v>266</v>
      </c>
      <c r="B6" s="16"/>
      <c r="C6" s="12"/>
      <c r="D6" s="12">
        <v>28524</v>
      </c>
      <c r="E6" s="12">
        <v>35751</v>
      </c>
      <c r="F6" s="12">
        <v>38515</v>
      </c>
      <c r="G6" s="12">
        <v>38285</v>
      </c>
      <c r="H6" s="12">
        <v>38530</v>
      </c>
      <c r="I6" s="12">
        <v>42494</v>
      </c>
      <c r="J6" s="14">
        <v>50176</v>
      </c>
      <c r="K6" s="86">
        <v>50790</v>
      </c>
      <c r="L6" s="16">
        <v>52360</v>
      </c>
      <c r="M6" s="16">
        <v>60834</v>
      </c>
      <c r="N6" s="16">
        <v>77043</v>
      </c>
      <c r="O6" s="16">
        <v>112806</v>
      </c>
      <c r="P6" s="16">
        <v>193115</v>
      </c>
    </row>
    <row r="7" spans="1:16" ht="18" customHeight="1" x14ac:dyDescent="0.15">
      <c r="A7" s="16" t="s">
        <v>267</v>
      </c>
      <c r="B7" s="16"/>
      <c r="C7" s="12"/>
      <c r="D7" s="12">
        <v>348304</v>
      </c>
      <c r="E7" s="12">
        <v>355337</v>
      </c>
      <c r="F7" s="12">
        <v>351192</v>
      </c>
      <c r="G7" s="12">
        <v>366026</v>
      </c>
      <c r="H7" s="12">
        <v>407305</v>
      </c>
      <c r="I7" s="12">
        <v>449972</v>
      </c>
      <c r="J7" s="14">
        <v>504946</v>
      </c>
      <c r="K7" s="13">
        <v>621865</v>
      </c>
      <c r="L7" s="16">
        <v>847722</v>
      </c>
      <c r="M7" s="16">
        <v>803795</v>
      </c>
      <c r="N7" s="16">
        <v>726963</v>
      </c>
      <c r="O7" s="16">
        <v>732047</v>
      </c>
      <c r="P7" s="16">
        <v>692335</v>
      </c>
    </row>
    <row r="8" spans="1:16" ht="18" customHeight="1" x14ac:dyDescent="0.15">
      <c r="A8" s="16" t="s">
        <v>55</v>
      </c>
      <c r="B8" s="16"/>
      <c r="C8" s="12"/>
      <c r="D8" s="12">
        <v>348304</v>
      </c>
      <c r="E8" s="12">
        <v>355337</v>
      </c>
      <c r="F8" s="12">
        <v>351192</v>
      </c>
      <c r="G8" s="12">
        <v>366026</v>
      </c>
      <c r="H8" s="12">
        <v>405431</v>
      </c>
      <c r="I8" s="12">
        <v>449972</v>
      </c>
      <c r="J8" s="14">
        <v>504946</v>
      </c>
      <c r="K8" s="13">
        <v>621279</v>
      </c>
      <c r="L8" s="16">
        <v>847722</v>
      </c>
      <c r="M8" s="16">
        <v>803795</v>
      </c>
      <c r="N8" s="16">
        <v>726963</v>
      </c>
      <c r="O8" s="16">
        <v>732047</v>
      </c>
      <c r="P8" s="16">
        <v>692335</v>
      </c>
    </row>
    <row r="9" spans="1:16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1874</v>
      </c>
      <c r="I9" s="12">
        <v>0</v>
      </c>
      <c r="J9" s="14">
        <v>0</v>
      </c>
      <c r="K9" s="13">
        <v>586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8" customHeight="1" x14ac:dyDescent="0.15">
      <c r="A10" s="16" t="s">
        <v>268</v>
      </c>
      <c r="B10" s="16"/>
      <c r="C10" s="12"/>
      <c r="D10" s="12">
        <v>423801</v>
      </c>
      <c r="E10" s="12">
        <v>477685</v>
      </c>
      <c r="F10" s="12">
        <v>603575</v>
      </c>
      <c r="G10" s="12">
        <v>605266</v>
      </c>
      <c r="H10" s="12">
        <v>620919</v>
      </c>
      <c r="I10" s="12">
        <v>653022</v>
      </c>
      <c r="J10" s="14">
        <v>667226</v>
      </c>
      <c r="K10" s="13">
        <v>782236</v>
      </c>
      <c r="L10" s="16">
        <v>767739</v>
      </c>
      <c r="M10" s="16">
        <v>573143</v>
      </c>
      <c r="N10" s="16">
        <v>595834</v>
      </c>
      <c r="O10" s="16">
        <v>607535</v>
      </c>
      <c r="P10" s="16">
        <v>623500</v>
      </c>
    </row>
    <row r="11" spans="1:16" ht="18" customHeight="1" x14ac:dyDescent="0.15">
      <c r="A11" s="16" t="s">
        <v>269</v>
      </c>
      <c r="B11" s="16"/>
      <c r="C11" s="12"/>
      <c r="D11" s="12">
        <v>47393</v>
      </c>
      <c r="E11" s="12">
        <v>50002</v>
      </c>
      <c r="F11" s="12">
        <v>47901</v>
      </c>
      <c r="G11" s="12">
        <v>54662</v>
      </c>
      <c r="H11" s="12">
        <v>47661</v>
      </c>
      <c r="I11" s="12">
        <v>47682</v>
      </c>
      <c r="J11" s="14">
        <v>51480</v>
      </c>
      <c r="K11" s="14">
        <v>30730</v>
      </c>
      <c r="L11" s="16">
        <v>25738</v>
      </c>
      <c r="M11" s="16">
        <v>31196</v>
      </c>
      <c r="N11" s="16">
        <v>37948</v>
      </c>
      <c r="O11" s="16">
        <v>39520</v>
      </c>
      <c r="P11" s="16">
        <v>32177</v>
      </c>
    </row>
    <row r="12" spans="1:16" ht="18" customHeight="1" x14ac:dyDescent="0.15">
      <c r="A12" s="16" t="s">
        <v>270</v>
      </c>
      <c r="B12" s="16"/>
      <c r="C12" s="12"/>
      <c r="D12" s="12">
        <v>397817</v>
      </c>
      <c r="E12" s="12">
        <v>477172</v>
      </c>
      <c r="F12" s="12">
        <v>665816</v>
      </c>
      <c r="G12" s="12">
        <v>522680</v>
      </c>
      <c r="H12" s="12">
        <v>615691</v>
      </c>
      <c r="I12" s="12">
        <v>660116</v>
      </c>
      <c r="J12" s="14">
        <v>631562</v>
      </c>
      <c r="K12" s="14">
        <v>689584</v>
      </c>
      <c r="L12" s="16">
        <v>780986</v>
      </c>
      <c r="M12" s="16">
        <v>684120</v>
      </c>
      <c r="N12" s="16">
        <v>694407</v>
      </c>
      <c r="O12" s="16">
        <v>678179</v>
      </c>
      <c r="P12" s="16">
        <v>868302</v>
      </c>
    </row>
    <row r="13" spans="1:16" ht="18" customHeight="1" x14ac:dyDescent="0.15">
      <c r="A13" s="16" t="s">
        <v>60</v>
      </c>
      <c r="B13" s="16"/>
      <c r="C13" s="12"/>
      <c r="D13" s="12">
        <v>216607</v>
      </c>
      <c r="E13" s="12">
        <v>289583</v>
      </c>
      <c r="F13" s="12">
        <v>464156</v>
      </c>
      <c r="G13" s="12">
        <v>303708</v>
      </c>
      <c r="H13" s="12">
        <v>295745</v>
      </c>
      <c r="I13" s="12">
        <v>321657</v>
      </c>
      <c r="J13" s="14">
        <v>349821</v>
      </c>
      <c r="K13" s="14">
        <v>366415</v>
      </c>
      <c r="L13" s="16">
        <v>374620</v>
      </c>
      <c r="M13" s="16">
        <v>351502</v>
      </c>
      <c r="N13" s="16">
        <v>354686</v>
      </c>
      <c r="O13" s="16">
        <v>350839</v>
      </c>
      <c r="P13" s="16">
        <v>310295</v>
      </c>
    </row>
    <row r="14" spans="1:16" ht="18" customHeight="1" x14ac:dyDescent="0.15">
      <c r="A14" s="16" t="s">
        <v>271</v>
      </c>
      <c r="B14" s="16"/>
      <c r="C14" s="12"/>
      <c r="D14" s="12">
        <v>140970</v>
      </c>
      <c r="E14" s="12">
        <v>169632</v>
      </c>
      <c r="F14" s="12">
        <v>127429</v>
      </c>
      <c r="G14" s="12">
        <v>193137</v>
      </c>
      <c r="H14" s="12">
        <v>220977</v>
      </c>
      <c r="I14" s="12">
        <v>183187</v>
      </c>
      <c r="J14" s="14">
        <v>212453</v>
      </c>
      <c r="K14" s="14">
        <v>219945</v>
      </c>
      <c r="L14" s="16">
        <v>258717</v>
      </c>
      <c r="M14" s="16">
        <v>313148</v>
      </c>
      <c r="N14" s="16">
        <v>365574</v>
      </c>
      <c r="O14" s="16">
        <v>341189</v>
      </c>
      <c r="P14" s="16">
        <v>391205</v>
      </c>
    </row>
    <row r="15" spans="1:16" ht="18" customHeight="1" x14ac:dyDescent="0.15">
      <c r="A15" s="16" t="s">
        <v>272</v>
      </c>
      <c r="B15" s="16"/>
      <c r="C15" s="12"/>
      <c r="D15" s="12">
        <v>317364</v>
      </c>
      <c r="E15" s="12">
        <v>240065</v>
      </c>
      <c r="F15" s="12">
        <v>444648</v>
      </c>
      <c r="G15" s="12">
        <v>257578</v>
      </c>
      <c r="H15" s="12">
        <v>149114</v>
      </c>
      <c r="I15" s="12">
        <v>189197</v>
      </c>
      <c r="J15" s="14">
        <v>683791</v>
      </c>
      <c r="K15" s="13">
        <v>118041</v>
      </c>
      <c r="L15" s="16">
        <v>154354</v>
      </c>
      <c r="M15" s="16">
        <v>59634</v>
      </c>
      <c r="N15" s="16">
        <v>164980</v>
      </c>
      <c r="O15" s="16">
        <v>30068</v>
      </c>
      <c r="P15" s="16">
        <v>15803</v>
      </c>
    </row>
    <row r="16" spans="1:16" ht="18" customHeight="1" x14ac:dyDescent="0.15">
      <c r="A16" s="16" t="s">
        <v>63</v>
      </c>
      <c r="B16" s="16"/>
      <c r="C16" s="12"/>
      <c r="D16" s="12">
        <v>46033</v>
      </c>
      <c r="E16" s="12">
        <v>115392</v>
      </c>
      <c r="F16" s="12">
        <v>189451</v>
      </c>
      <c r="G16" s="12">
        <v>227179</v>
      </c>
      <c r="H16" s="12">
        <v>97081</v>
      </c>
      <c r="I16" s="12">
        <v>67814</v>
      </c>
      <c r="J16" s="14">
        <v>88303</v>
      </c>
      <c r="K16" s="13">
        <v>94394</v>
      </c>
      <c r="L16" s="16">
        <v>90878</v>
      </c>
      <c r="M16" s="16">
        <v>137429</v>
      </c>
      <c r="N16" s="16">
        <v>101916</v>
      </c>
      <c r="O16" s="16">
        <v>99247</v>
      </c>
      <c r="P16" s="16">
        <v>103448</v>
      </c>
    </row>
    <row r="17" spans="1:16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8" customHeight="1" x14ac:dyDescent="0.15">
      <c r="A18" s="16" t="s">
        <v>273</v>
      </c>
      <c r="B18" s="16"/>
      <c r="C18" s="12"/>
      <c r="D18" s="12">
        <v>795533</v>
      </c>
      <c r="E18" s="12">
        <v>1641550</v>
      </c>
      <c r="F18" s="12">
        <v>1435244</v>
      </c>
      <c r="G18" s="12">
        <v>1018813</v>
      </c>
      <c r="H18" s="12">
        <v>1622605</v>
      </c>
      <c r="I18" s="12">
        <v>782485</v>
      </c>
      <c r="J18" s="14">
        <v>2820098</v>
      </c>
      <c r="K18" s="13">
        <v>562131</v>
      </c>
      <c r="L18" s="16">
        <v>922140</v>
      </c>
      <c r="M18" s="16">
        <v>649591</v>
      </c>
      <c r="N18" s="16">
        <v>898681</v>
      </c>
      <c r="O18" s="16">
        <v>852916</v>
      </c>
      <c r="P18" s="16">
        <v>1017328</v>
      </c>
    </row>
    <row r="19" spans="1:16" ht="18" customHeight="1" x14ac:dyDescent="0.15">
      <c r="A19" s="16" t="s">
        <v>274</v>
      </c>
      <c r="B19" s="16"/>
      <c r="C19" s="12"/>
      <c r="D19" s="12">
        <v>156055</v>
      </c>
      <c r="E19" s="12">
        <v>540843</v>
      </c>
      <c r="F19" s="12">
        <v>508414</v>
      </c>
      <c r="G19" s="12">
        <v>327524</v>
      </c>
      <c r="H19" s="12">
        <v>371468</v>
      </c>
      <c r="I19" s="12">
        <v>19709</v>
      </c>
      <c r="J19" s="14">
        <v>7432</v>
      </c>
      <c r="K19" s="13">
        <v>49197</v>
      </c>
      <c r="L19" s="16">
        <v>575249</v>
      </c>
      <c r="M19" s="16">
        <v>413918</v>
      </c>
      <c r="N19" s="16">
        <v>446018</v>
      </c>
      <c r="O19" s="16">
        <v>265964</v>
      </c>
      <c r="P19" s="16">
        <v>447026</v>
      </c>
    </row>
    <row r="20" spans="1:16" ht="18" customHeight="1" x14ac:dyDescent="0.15">
      <c r="A20" s="16" t="s">
        <v>275</v>
      </c>
      <c r="B20" s="16"/>
      <c r="C20" s="12"/>
      <c r="D20" s="12">
        <v>636571</v>
      </c>
      <c r="E20" s="12">
        <v>1096507</v>
      </c>
      <c r="F20" s="12">
        <v>920000</v>
      </c>
      <c r="G20" s="12">
        <v>685249</v>
      </c>
      <c r="H20" s="12">
        <v>1237709</v>
      </c>
      <c r="I20" s="12">
        <v>757974</v>
      </c>
      <c r="J20" s="14">
        <v>2808372</v>
      </c>
      <c r="K20" s="13">
        <v>510125</v>
      </c>
      <c r="L20" s="16">
        <v>343558</v>
      </c>
      <c r="M20" s="16">
        <v>233635</v>
      </c>
      <c r="N20" s="16">
        <v>447902</v>
      </c>
      <c r="O20" s="16">
        <v>586127</v>
      </c>
      <c r="P20" s="16">
        <v>570071</v>
      </c>
    </row>
    <row r="21" spans="1:16" ht="18" customHeight="1" x14ac:dyDescent="0.15">
      <c r="A21" s="16" t="s">
        <v>276</v>
      </c>
      <c r="B21" s="16"/>
      <c r="C21" s="12"/>
      <c r="D21" s="12">
        <v>203861</v>
      </c>
      <c r="E21" s="12">
        <v>114848</v>
      </c>
      <c r="F21" s="12">
        <v>83462</v>
      </c>
      <c r="G21" s="12">
        <v>25863</v>
      </c>
      <c r="H21" s="12">
        <v>109533</v>
      </c>
      <c r="I21" s="12">
        <v>46531</v>
      </c>
      <c r="J21" s="14">
        <v>20459</v>
      </c>
      <c r="K21" s="13">
        <v>38745</v>
      </c>
      <c r="L21" s="16">
        <v>6</v>
      </c>
      <c r="M21" s="16">
        <v>1140</v>
      </c>
      <c r="N21" s="16">
        <v>60583</v>
      </c>
      <c r="O21" s="16">
        <v>49832</v>
      </c>
      <c r="P21" s="16">
        <v>0</v>
      </c>
    </row>
    <row r="22" spans="1:16" ht="18" customHeight="1" x14ac:dyDescent="0.15">
      <c r="A22" s="16" t="s">
        <v>277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4018168</v>
      </c>
      <c r="E23" s="12">
        <f t="shared" si="0"/>
        <v>5008264</v>
      </c>
      <c r="F23" s="12">
        <f t="shared" si="0"/>
        <v>5371288</v>
      </c>
      <c r="G23" s="12">
        <f t="shared" si="0"/>
        <v>4704989</v>
      </c>
      <c r="H23" s="12">
        <f t="shared" si="0"/>
        <v>5302645</v>
      </c>
      <c r="I23" s="12">
        <f t="shared" si="0"/>
        <v>4525985</v>
      </c>
      <c r="J23" s="14">
        <f t="shared" si="0"/>
        <v>7152575</v>
      </c>
      <c r="K23" s="13">
        <f t="shared" si="0"/>
        <v>4568033</v>
      </c>
      <c r="L23" s="17">
        <f t="shared" si="0"/>
        <v>5212559</v>
      </c>
      <c r="M23" s="17">
        <f t="shared" si="0"/>
        <v>4562009</v>
      </c>
      <c r="N23" s="17">
        <f t="shared" si="0"/>
        <v>4962326</v>
      </c>
      <c r="O23" s="17">
        <f>SUM(O4:O22)-O5-O8-O9-O13-O19-O20</f>
        <v>4792303</v>
      </c>
      <c r="P23" s="17">
        <f>SUM(P4:P22)-P5-P8-P9-P13-P19-P20</f>
        <v>5143055</v>
      </c>
    </row>
    <row r="24" spans="1:16" ht="18" customHeight="1" x14ac:dyDescent="0.15">
      <c r="A24" s="16" t="s">
        <v>278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1645396</v>
      </c>
      <c r="E24" s="12">
        <f t="shared" si="1"/>
        <v>1721918</v>
      </c>
      <c r="F24" s="12">
        <f t="shared" si="1"/>
        <v>1773762</v>
      </c>
      <c r="G24" s="12">
        <f t="shared" si="1"/>
        <v>1799811</v>
      </c>
      <c r="H24" s="12">
        <f t="shared" si="1"/>
        <v>1819064</v>
      </c>
      <c r="I24" s="12">
        <f t="shared" si="1"/>
        <v>1895951</v>
      </c>
      <c r="J24" s="14">
        <f t="shared" si="1"/>
        <v>1977203</v>
      </c>
      <c r="K24" s="13">
        <f t="shared" si="1"/>
        <v>2032227</v>
      </c>
      <c r="L24" s="17">
        <f t="shared" si="1"/>
        <v>2212001</v>
      </c>
      <c r="M24" s="17">
        <f t="shared" si="1"/>
        <v>2112608</v>
      </c>
      <c r="N24" s="17">
        <f>SUM(N4:N7)-N5</f>
        <v>2042403</v>
      </c>
      <c r="O24" s="17">
        <f>SUM(O4:O7)-O5</f>
        <v>2093817</v>
      </c>
      <c r="P24" s="17">
        <f>SUM(P4:P7)-P5</f>
        <v>2091292</v>
      </c>
    </row>
    <row r="25" spans="1:16" ht="18" customHeight="1" x14ac:dyDescent="0.15">
      <c r="A25" s="16" t="s">
        <v>279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999394</v>
      </c>
      <c r="E25" s="12">
        <f t="shared" si="2"/>
        <v>1756398</v>
      </c>
      <c r="F25" s="12">
        <f t="shared" si="2"/>
        <v>1518706</v>
      </c>
      <c r="G25" s="12">
        <f t="shared" si="2"/>
        <v>1044676</v>
      </c>
      <c r="H25" s="12">
        <f t="shared" si="2"/>
        <v>1732138</v>
      </c>
      <c r="I25" s="12">
        <f t="shared" si="2"/>
        <v>829016</v>
      </c>
      <c r="J25" s="14">
        <f t="shared" si="2"/>
        <v>2840557</v>
      </c>
      <c r="K25" s="13">
        <f t="shared" si="2"/>
        <v>600876</v>
      </c>
      <c r="L25" s="17">
        <f t="shared" si="2"/>
        <v>922146</v>
      </c>
      <c r="M25" s="17">
        <f t="shared" si="2"/>
        <v>650731</v>
      </c>
      <c r="N25" s="17">
        <f>+N18+N21+N22</f>
        <v>959264</v>
      </c>
      <c r="O25" s="17">
        <f>+O18+O21+O22</f>
        <v>902748</v>
      </c>
      <c r="P25" s="17">
        <f>+P18+P21+P22</f>
        <v>1017328</v>
      </c>
    </row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7" t="s">
        <v>81</v>
      </c>
      <c r="L30" s="28"/>
      <c r="M30" s="28" t="str">
        <f>[3]財政指標!$M$1</f>
        <v>葛生町</v>
      </c>
      <c r="P30" s="28" t="str">
        <f>[3]財政指標!$M$1</f>
        <v>葛生町</v>
      </c>
    </row>
    <row r="31" spans="1:16" ht="18" customHeight="1" x14ac:dyDescent="0.15"/>
    <row r="32" spans="1:16" ht="18" customHeight="1" x14ac:dyDescent="0.15">
      <c r="A32" s="12"/>
      <c r="B32" s="17" t="s">
        <v>196</v>
      </c>
      <c r="C32" s="12" t="s">
        <v>205</v>
      </c>
      <c r="D32" s="12" t="s">
        <v>171</v>
      </c>
      <c r="E32" s="12" t="s">
        <v>173</v>
      </c>
      <c r="F32" s="12" t="s">
        <v>175</v>
      </c>
      <c r="G32" s="12" t="s">
        <v>177</v>
      </c>
      <c r="H32" s="12" t="s">
        <v>179</v>
      </c>
      <c r="I32" s="12" t="s">
        <v>181</v>
      </c>
      <c r="J32" s="14" t="s">
        <v>219</v>
      </c>
      <c r="K32" s="14" t="s">
        <v>221</v>
      </c>
      <c r="L32" s="12" t="s">
        <v>187</v>
      </c>
      <c r="M32" s="12" t="s">
        <v>189</v>
      </c>
      <c r="N32" s="12" t="s">
        <v>191</v>
      </c>
      <c r="O32" s="2" t="s">
        <v>262</v>
      </c>
      <c r="P32" s="2" t="s">
        <v>263</v>
      </c>
    </row>
    <row r="33" spans="1:16" ht="18" customHeight="1" x14ac:dyDescent="0.15">
      <c r="A33" s="16" t="s">
        <v>265</v>
      </c>
      <c r="B33" s="29" t="e">
        <f t="shared" ref="B33:P33" si="3">B4/B$23*100</f>
        <v>#DIV/0!</v>
      </c>
      <c r="C33" s="29" t="e">
        <f t="shared" si="3"/>
        <v>#DIV/0!</v>
      </c>
      <c r="D33" s="29">
        <f t="shared" si="3"/>
        <v>31.570805401864732</v>
      </c>
      <c r="E33" s="29">
        <f t="shared" si="3"/>
        <v>26.572680673383033</v>
      </c>
      <c r="F33" s="29">
        <f t="shared" si="3"/>
        <v>25.767655728011608</v>
      </c>
      <c r="G33" s="29">
        <f t="shared" si="3"/>
        <v>29.660005581309541</v>
      </c>
      <c r="H33" s="29">
        <f t="shared" si="3"/>
        <v>25.89705703474398</v>
      </c>
      <c r="I33" s="29">
        <f t="shared" si="3"/>
        <v>31.009492961200714</v>
      </c>
      <c r="J33" s="29">
        <f t="shared" si="3"/>
        <v>19.882084424140956</v>
      </c>
      <c r="K33" s="29">
        <f t="shared" si="3"/>
        <v>29.762744708718174</v>
      </c>
      <c r="L33" s="29">
        <f t="shared" si="3"/>
        <v>25.168424952120443</v>
      </c>
      <c r="M33" s="29">
        <f t="shared" si="3"/>
        <v>27.355908328984007</v>
      </c>
      <c r="N33" s="29">
        <f t="shared" si="3"/>
        <v>24.955978305335037</v>
      </c>
      <c r="O33" s="29">
        <f t="shared" si="3"/>
        <v>26.061874635222352</v>
      </c>
      <c r="P33" s="29">
        <f t="shared" si="3"/>
        <v>23.446025757064621</v>
      </c>
    </row>
    <row r="34" spans="1:16" ht="18" customHeight="1" x14ac:dyDescent="0.15">
      <c r="A34" s="16" t="s">
        <v>52</v>
      </c>
      <c r="B34" s="29" t="e">
        <f t="shared" ref="B34:P49" si="4">B5/B$23*100</f>
        <v>#DIV/0!</v>
      </c>
      <c r="C34" s="29" t="e">
        <f t="shared" si="4"/>
        <v>#DIV/0!</v>
      </c>
      <c r="D34" s="29">
        <f t="shared" si="4"/>
        <v>22.761168771440119</v>
      </c>
      <c r="E34" s="29">
        <f t="shared" si="4"/>
        <v>18.952714952726136</v>
      </c>
      <c r="F34" s="29">
        <f t="shared" si="4"/>
        <v>18.456895254918372</v>
      </c>
      <c r="G34" s="29">
        <f t="shared" si="4"/>
        <v>20.943725904566406</v>
      </c>
      <c r="H34" s="29">
        <f t="shared" si="4"/>
        <v>18.363854265182752</v>
      </c>
      <c r="I34" s="29">
        <f t="shared" si="4"/>
        <v>21.540548631955254</v>
      </c>
      <c r="J34" s="29">
        <f t="shared" si="4"/>
        <v>13.720513241734619</v>
      </c>
      <c r="K34" s="29">
        <f t="shared" si="4"/>
        <v>20.612723244337332</v>
      </c>
      <c r="L34" s="29">
        <f t="shared" si="4"/>
        <v>17.417721315000943</v>
      </c>
      <c r="M34" s="29">
        <f t="shared" ref="M34:P48" si="5">M5/M$23*100</f>
        <v>18.687074050051194</v>
      </c>
      <c r="N34" s="29">
        <f t="shared" si="5"/>
        <v>17.00057593958962</v>
      </c>
      <c r="O34" s="29">
        <f t="shared" si="5"/>
        <v>17.149875540006548</v>
      </c>
      <c r="P34" s="29">
        <f t="shared" si="5"/>
        <v>15.480604426746361</v>
      </c>
    </row>
    <row r="35" spans="1:16" ht="18" customHeight="1" x14ac:dyDescent="0.15">
      <c r="A35" s="16" t="s">
        <v>266</v>
      </c>
      <c r="B35" s="29" t="e">
        <f t="shared" si="4"/>
        <v>#DIV/0!</v>
      </c>
      <c r="C35" s="29" t="e">
        <f t="shared" si="4"/>
        <v>#DIV/0!</v>
      </c>
      <c r="D35" s="29">
        <f t="shared" si="4"/>
        <v>0.70987574436907563</v>
      </c>
      <c r="E35" s="29">
        <f t="shared" si="4"/>
        <v>0.71384016497532876</v>
      </c>
      <c r="F35" s="29">
        <f t="shared" si="4"/>
        <v>0.71705333990655507</v>
      </c>
      <c r="G35" s="29">
        <f t="shared" si="4"/>
        <v>0.81371072280934131</v>
      </c>
      <c r="H35" s="29">
        <f t="shared" si="4"/>
        <v>0.72661850831047525</v>
      </c>
      <c r="I35" s="29">
        <f t="shared" si="4"/>
        <v>0.93888954559062832</v>
      </c>
      <c r="J35" s="29">
        <f t="shared" si="4"/>
        <v>0.70150959619437758</v>
      </c>
      <c r="K35" s="29">
        <f t="shared" si="4"/>
        <v>1.1118571166189035</v>
      </c>
      <c r="L35" s="29">
        <f t="shared" si="4"/>
        <v>1.0044970234389672</v>
      </c>
      <c r="M35" s="29">
        <f t="shared" si="5"/>
        <v>1.3334914508059936</v>
      </c>
      <c r="N35" s="29">
        <f t="shared" si="5"/>
        <v>1.5525582156432287</v>
      </c>
      <c r="O35" s="29">
        <f t="shared" si="5"/>
        <v>2.3538995760493444</v>
      </c>
      <c r="P35" s="29">
        <f t="shared" si="5"/>
        <v>3.7548694307177346</v>
      </c>
    </row>
    <row r="36" spans="1:16" ht="18" customHeight="1" x14ac:dyDescent="0.15">
      <c r="A36" s="16" t="s">
        <v>267</v>
      </c>
      <c r="B36" s="29" t="e">
        <f t="shared" si="4"/>
        <v>#DIV/0!</v>
      </c>
      <c r="C36" s="29" t="e">
        <f t="shared" si="4"/>
        <v>#DIV/0!</v>
      </c>
      <c r="D36" s="29">
        <f t="shared" si="4"/>
        <v>8.6682289043165941</v>
      </c>
      <c r="E36" s="29">
        <f t="shared" si="4"/>
        <v>7.0950133619154272</v>
      </c>
      <c r="F36" s="29">
        <f t="shared" si="4"/>
        <v>6.5383200453969321</v>
      </c>
      <c r="G36" s="29">
        <f t="shared" si="4"/>
        <v>7.7795293464022972</v>
      </c>
      <c r="H36" s="29">
        <f t="shared" si="4"/>
        <v>7.6811666630521174</v>
      </c>
      <c r="I36" s="29">
        <f t="shared" si="4"/>
        <v>9.941968433390743</v>
      </c>
      <c r="J36" s="29">
        <f t="shared" si="4"/>
        <v>7.059639360649836</v>
      </c>
      <c r="K36" s="29">
        <f t="shared" si="4"/>
        <v>13.613408659701012</v>
      </c>
      <c r="L36" s="29">
        <f t="shared" si="4"/>
        <v>16.263067717794659</v>
      </c>
      <c r="M36" s="29">
        <f t="shared" si="5"/>
        <v>17.619320786083499</v>
      </c>
      <c r="N36" s="29">
        <f t="shared" si="5"/>
        <v>14.649642123471937</v>
      </c>
      <c r="O36" s="29">
        <f t="shared" si="5"/>
        <v>15.275474025745034</v>
      </c>
      <c r="P36" s="29">
        <f t="shared" si="5"/>
        <v>13.461551548641809</v>
      </c>
    </row>
    <row r="37" spans="1:16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8.6682289043165941</v>
      </c>
      <c r="E37" s="29">
        <f t="shared" si="4"/>
        <v>7.0950133619154272</v>
      </c>
      <c r="F37" s="29">
        <f t="shared" si="4"/>
        <v>6.5383200453969321</v>
      </c>
      <c r="G37" s="29">
        <f t="shared" si="4"/>
        <v>7.7795293464022972</v>
      </c>
      <c r="H37" s="29">
        <f t="shared" si="4"/>
        <v>7.6458258095723934</v>
      </c>
      <c r="I37" s="29">
        <f t="shared" si="4"/>
        <v>9.941968433390743</v>
      </c>
      <c r="J37" s="29">
        <f t="shared" si="4"/>
        <v>7.059639360649836</v>
      </c>
      <c r="K37" s="29">
        <f t="shared" si="4"/>
        <v>13.600580381096197</v>
      </c>
      <c r="L37" s="29">
        <f t="shared" si="4"/>
        <v>16.263067717794659</v>
      </c>
      <c r="M37" s="29">
        <f t="shared" si="5"/>
        <v>17.619320786083499</v>
      </c>
      <c r="N37" s="29">
        <f t="shared" si="5"/>
        <v>14.649642123471937</v>
      </c>
      <c r="O37" s="29">
        <f t="shared" si="5"/>
        <v>15.275474025745034</v>
      </c>
      <c r="P37" s="29">
        <f t="shared" si="5"/>
        <v>13.461551548641809</v>
      </c>
    </row>
    <row r="38" spans="1:16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3.5340853479725681E-2</v>
      </c>
      <c r="I38" s="29">
        <f t="shared" si="4"/>
        <v>0</v>
      </c>
      <c r="J38" s="29">
        <f t="shared" si="4"/>
        <v>0</v>
      </c>
      <c r="K38" s="29">
        <f t="shared" si="4"/>
        <v>1.2828278604817434E-2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</row>
    <row r="39" spans="1:16" ht="18" customHeight="1" x14ac:dyDescent="0.15">
      <c r="A39" s="16" t="s">
        <v>268</v>
      </c>
      <c r="B39" s="29" t="e">
        <f t="shared" si="4"/>
        <v>#DIV/0!</v>
      </c>
      <c r="C39" s="29" t="e">
        <f t="shared" si="4"/>
        <v>#DIV/0!</v>
      </c>
      <c r="D39" s="29">
        <f t="shared" si="4"/>
        <v>10.547119981046087</v>
      </c>
      <c r="E39" s="29">
        <f t="shared" si="4"/>
        <v>9.5379356998752467</v>
      </c>
      <c r="F39" s="29">
        <f t="shared" si="4"/>
        <v>11.237062693342825</v>
      </c>
      <c r="G39" s="29">
        <f t="shared" si="4"/>
        <v>12.864344635024652</v>
      </c>
      <c r="H39" s="29">
        <f t="shared" si="4"/>
        <v>11.709609072453464</v>
      </c>
      <c r="I39" s="29">
        <f t="shared" si="4"/>
        <v>14.42828467173444</v>
      </c>
      <c r="J39" s="29">
        <f t="shared" si="4"/>
        <v>9.3284726130099997</v>
      </c>
      <c r="K39" s="29">
        <f t="shared" si="4"/>
        <v>17.124131984160361</v>
      </c>
      <c r="L39" s="29">
        <f t="shared" si="4"/>
        <v>14.728639042742731</v>
      </c>
      <c r="M39" s="29">
        <f t="shared" si="5"/>
        <v>12.563390383491132</v>
      </c>
      <c r="N39" s="29">
        <f t="shared" si="5"/>
        <v>12.007151485009247</v>
      </c>
      <c r="O39" s="29">
        <f t="shared" si="5"/>
        <v>12.677307757877578</v>
      </c>
      <c r="P39" s="29">
        <f t="shared" si="5"/>
        <v>12.123144706793919</v>
      </c>
    </row>
    <row r="40" spans="1:16" ht="18" customHeight="1" x14ac:dyDescent="0.15">
      <c r="A40" s="16" t="s">
        <v>269</v>
      </c>
      <c r="B40" s="29" t="e">
        <f t="shared" si="4"/>
        <v>#DIV/0!</v>
      </c>
      <c r="C40" s="29" t="e">
        <f t="shared" si="4"/>
        <v>#DIV/0!</v>
      </c>
      <c r="D40" s="29">
        <f t="shared" si="4"/>
        <v>1.1794678569935353</v>
      </c>
      <c r="E40" s="29">
        <f t="shared" si="4"/>
        <v>0.99838986123734696</v>
      </c>
      <c r="F40" s="29">
        <f t="shared" si="4"/>
        <v>0.89179727469463566</v>
      </c>
      <c r="G40" s="29">
        <f t="shared" si="4"/>
        <v>1.1617880509391201</v>
      </c>
      <c r="H40" s="29">
        <f t="shared" si="4"/>
        <v>0.89881559108708953</v>
      </c>
      <c r="I40" s="29">
        <f t="shared" si="4"/>
        <v>1.0535165273415621</v>
      </c>
      <c r="J40" s="29">
        <f t="shared" si="4"/>
        <v>0.71974079265159752</v>
      </c>
      <c r="K40" s="29">
        <f t="shared" si="4"/>
        <v>0.67271843263829312</v>
      </c>
      <c r="L40" s="29">
        <f t="shared" si="4"/>
        <v>0.49376899139175212</v>
      </c>
      <c r="M40" s="29">
        <f t="shared" si="5"/>
        <v>0.6838215356436167</v>
      </c>
      <c r="N40" s="29">
        <f t="shared" si="5"/>
        <v>0.76472202753305607</v>
      </c>
      <c r="O40" s="29">
        <f t="shared" si="5"/>
        <v>0.82465570311393077</v>
      </c>
      <c r="P40" s="29">
        <f t="shared" si="5"/>
        <v>0.6256398191347361</v>
      </c>
    </row>
    <row r="41" spans="1:16" ht="18" customHeight="1" x14ac:dyDescent="0.15">
      <c r="A41" s="16" t="s">
        <v>270</v>
      </c>
      <c r="B41" s="29" t="e">
        <f t="shared" si="4"/>
        <v>#DIV/0!</v>
      </c>
      <c r="C41" s="29" t="e">
        <f t="shared" si="4"/>
        <v>#DIV/0!</v>
      </c>
      <c r="D41" s="29">
        <f t="shared" si="4"/>
        <v>9.9004571237439549</v>
      </c>
      <c r="E41" s="29">
        <f t="shared" si="4"/>
        <v>9.527692629621761</v>
      </c>
      <c r="F41" s="29">
        <f t="shared" si="4"/>
        <v>12.395835039938278</v>
      </c>
      <c r="G41" s="29">
        <f t="shared" si="4"/>
        <v>11.109058915971961</v>
      </c>
      <c r="H41" s="29">
        <f t="shared" si="4"/>
        <v>11.61101676616104</v>
      </c>
      <c r="I41" s="29">
        <f t="shared" si="4"/>
        <v>14.585024033442446</v>
      </c>
      <c r="J41" s="29">
        <f t="shared" si="4"/>
        <v>8.8298549822965846</v>
      </c>
      <c r="K41" s="29">
        <f t="shared" si="4"/>
        <v>15.095862923932469</v>
      </c>
      <c r="L41" s="29">
        <f t="shared" si="4"/>
        <v>14.982775254917977</v>
      </c>
      <c r="M41" s="29">
        <f t="shared" si="5"/>
        <v>14.996024777680184</v>
      </c>
      <c r="N41" s="29">
        <f t="shared" si="5"/>
        <v>13.99357881767542</v>
      </c>
      <c r="O41" s="29">
        <f t="shared" si="5"/>
        <v>14.151421560781946</v>
      </c>
      <c r="P41" s="29">
        <f t="shared" si="5"/>
        <v>16.883000473454008</v>
      </c>
    </row>
    <row r="42" spans="1:16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5.3906904838224783</v>
      </c>
      <c r="E42" s="29">
        <f t="shared" si="4"/>
        <v>5.7821033396003081</v>
      </c>
      <c r="F42" s="29">
        <f t="shared" si="4"/>
        <v>8.6414282756761516</v>
      </c>
      <c r="G42" s="29">
        <f t="shared" si="4"/>
        <v>6.4550204049361222</v>
      </c>
      <c r="H42" s="29">
        <f t="shared" si="4"/>
        <v>5.5773109457638599</v>
      </c>
      <c r="I42" s="29">
        <f t="shared" si="4"/>
        <v>7.1068949631958578</v>
      </c>
      <c r="J42" s="29">
        <f t="shared" si="4"/>
        <v>4.8908400121634523</v>
      </c>
      <c r="K42" s="29">
        <f t="shared" si="4"/>
        <v>8.0212861859798306</v>
      </c>
      <c r="L42" s="29">
        <f t="shared" si="4"/>
        <v>7.1868730886307475</v>
      </c>
      <c r="M42" s="29">
        <f t="shared" si="5"/>
        <v>7.704982607443343</v>
      </c>
      <c r="N42" s="29">
        <f t="shared" si="5"/>
        <v>7.1475755522712525</v>
      </c>
      <c r="O42" s="29">
        <f t="shared" si="5"/>
        <v>7.3208851777527419</v>
      </c>
      <c r="P42" s="29">
        <f t="shared" si="5"/>
        <v>6.0332817751317069</v>
      </c>
    </row>
    <row r="43" spans="1:16" ht="18" customHeight="1" x14ac:dyDescent="0.15">
      <c r="A43" s="16" t="s">
        <v>271</v>
      </c>
      <c r="B43" s="29" t="e">
        <f t="shared" si="4"/>
        <v>#DIV/0!</v>
      </c>
      <c r="C43" s="29" t="e">
        <f t="shared" si="4"/>
        <v>#DIV/0!</v>
      </c>
      <c r="D43" s="29">
        <f t="shared" si="4"/>
        <v>3.5083152322152782</v>
      </c>
      <c r="E43" s="29">
        <f t="shared" si="4"/>
        <v>3.3870418971523866</v>
      </c>
      <c r="F43" s="29">
        <f t="shared" si="4"/>
        <v>2.37241049074263</v>
      </c>
      <c r="G43" s="29">
        <f t="shared" si="4"/>
        <v>4.1049405216462782</v>
      </c>
      <c r="H43" s="29">
        <f t="shared" si="4"/>
        <v>4.167297641082893</v>
      </c>
      <c r="I43" s="29">
        <f t="shared" si="4"/>
        <v>4.047450444488879</v>
      </c>
      <c r="J43" s="29">
        <f t="shared" si="4"/>
        <v>2.9703009056179068</v>
      </c>
      <c r="K43" s="29">
        <f t="shared" si="4"/>
        <v>4.8148732725880041</v>
      </c>
      <c r="L43" s="29">
        <f t="shared" si="4"/>
        <v>4.9633395036871519</v>
      </c>
      <c r="M43" s="29">
        <f t="shared" si="5"/>
        <v>6.8642565150572921</v>
      </c>
      <c r="N43" s="29">
        <f t="shared" si="5"/>
        <v>7.366988787113141</v>
      </c>
      <c r="O43" s="29">
        <f t="shared" si="5"/>
        <v>7.1195206146189003</v>
      </c>
      <c r="P43" s="29">
        <f t="shared" si="5"/>
        <v>7.6064712510365924</v>
      </c>
    </row>
    <row r="44" spans="1:16" ht="18" customHeight="1" x14ac:dyDescent="0.15">
      <c r="A44" s="16" t="s">
        <v>272</v>
      </c>
      <c r="B44" s="29" t="e">
        <f t="shared" si="4"/>
        <v>#DIV/0!</v>
      </c>
      <c r="C44" s="29" t="e">
        <f t="shared" si="4"/>
        <v>#DIV/0!</v>
      </c>
      <c r="D44" s="29">
        <f t="shared" si="4"/>
        <v>7.898226256343686</v>
      </c>
      <c r="E44" s="29">
        <f t="shared" si="4"/>
        <v>4.7933775056586478</v>
      </c>
      <c r="F44" s="29">
        <f t="shared" si="4"/>
        <v>8.2782379198434342</v>
      </c>
      <c r="G44" s="29">
        <f t="shared" si="4"/>
        <v>5.4745717790200992</v>
      </c>
      <c r="H44" s="29">
        <f t="shared" si="4"/>
        <v>2.8120683168494214</v>
      </c>
      <c r="I44" s="29">
        <f t="shared" si="4"/>
        <v>4.1802392186452231</v>
      </c>
      <c r="J44" s="29">
        <f t="shared" si="4"/>
        <v>9.5600675281279823</v>
      </c>
      <c r="K44" s="29">
        <f t="shared" si="4"/>
        <v>2.5840662709748377</v>
      </c>
      <c r="L44" s="29">
        <f t="shared" si="4"/>
        <v>2.9611943001508472</v>
      </c>
      <c r="M44" s="29">
        <f t="shared" si="5"/>
        <v>1.3071872501785946</v>
      </c>
      <c r="N44" s="29">
        <f t="shared" si="5"/>
        <v>3.3246505771688519</v>
      </c>
      <c r="O44" s="29">
        <f t="shared" si="5"/>
        <v>0.62742276521330143</v>
      </c>
      <c r="P44" s="29">
        <f t="shared" si="5"/>
        <v>0.30726873424452977</v>
      </c>
    </row>
    <row r="45" spans="1:16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1.145621586752968</v>
      </c>
      <c r="E45" s="29">
        <f t="shared" si="4"/>
        <v>2.3040318960821553</v>
      </c>
      <c r="F45" s="29">
        <f t="shared" si="4"/>
        <v>3.5271056029764187</v>
      </c>
      <c r="G45" s="29">
        <f t="shared" si="4"/>
        <v>4.8284703747447661</v>
      </c>
      <c r="H45" s="29">
        <f t="shared" si="4"/>
        <v>1.8308033066516805</v>
      </c>
      <c r="I45" s="29">
        <f t="shared" si="4"/>
        <v>1.4983257788083699</v>
      </c>
      <c r="J45" s="29">
        <f t="shared" si="4"/>
        <v>1.2345623778848875</v>
      </c>
      <c r="K45" s="29">
        <f t="shared" si="4"/>
        <v>2.0664036358756599</v>
      </c>
      <c r="L45" s="29">
        <f t="shared" si="4"/>
        <v>1.7434430957999707</v>
      </c>
      <c r="M45" s="29">
        <f t="shared" si="5"/>
        <v>3.0124666566856839</v>
      </c>
      <c r="N45" s="29">
        <f t="shared" si="5"/>
        <v>2.053794934069225</v>
      </c>
      <c r="O45" s="29">
        <f t="shared" si="5"/>
        <v>2.0709667147507158</v>
      </c>
      <c r="P45" s="29">
        <f t="shared" si="5"/>
        <v>2.0114115054184722</v>
      </c>
    </row>
    <row r="46" spans="1:16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</row>
    <row r="47" spans="1:16" ht="18" customHeight="1" x14ac:dyDescent="0.15">
      <c r="A47" s="16" t="s">
        <v>280</v>
      </c>
      <c r="B47" s="29" t="e">
        <f t="shared" si="4"/>
        <v>#DIV/0!</v>
      </c>
      <c r="C47" s="29" t="e">
        <f t="shared" si="4"/>
        <v>#DIV/0!</v>
      </c>
      <c r="D47" s="29">
        <f t="shared" si="4"/>
        <v>19.79840066418328</v>
      </c>
      <c r="E47" s="29">
        <f t="shared" si="4"/>
        <v>32.776826461224893</v>
      </c>
      <c r="F47" s="29">
        <f t="shared" si="4"/>
        <v>26.72066737065672</v>
      </c>
      <c r="G47" s="29">
        <f t="shared" si="4"/>
        <v>21.653886969767626</v>
      </c>
      <c r="H47" s="29">
        <f t="shared" si="4"/>
        <v>30.599917588297913</v>
      </c>
      <c r="I47" s="29">
        <f t="shared" si="4"/>
        <v>17.288722786310604</v>
      </c>
      <c r="J47" s="29">
        <f t="shared" si="4"/>
        <v>39.427730572556037</v>
      </c>
      <c r="K47" s="29">
        <f t="shared" si="4"/>
        <v>12.305756109905511</v>
      </c>
      <c r="L47" s="29">
        <f t="shared" si="4"/>
        <v>17.690735011344717</v>
      </c>
      <c r="M47" s="29">
        <f t="shared" si="5"/>
        <v>14.239143324793968</v>
      </c>
      <c r="N47" s="29">
        <f t="shared" si="5"/>
        <v>18.110075799131295</v>
      </c>
      <c r="O47" s="29">
        <f t="shared" si="5"/>
        <v>17.7976225626802</v>
      </c>
      <c r="P47" s="29">
        <f t="shared" si="5"/>
        <v>19.780616773493577</v>
      </c>
    </row>
    <row r="48" spans="1:16" ht="18" customHeight="1" x14ac:dyDescent="0.15">
      <c r="A48" s="16" t="s">
        <v>274</v>
      </c>
      <c r="B48" s="29" t="e">
        <f t="shared" si="4"/>
        <v>#DIV/0!</v>
      </c>
      <c r="C48" s="29" t="e">
        <f t="shared" si="4"/>
        <v>#DIV/0!</v>
      </c>
      <c r="D48" s="29">
        <f t="shared" si="4"/>
        <v>3.8837350752880417</v>
      </c>
      <c r="E48" s="29">
        <f t="shared" si="4"/>
        <v>10.799011393968049</v>
      </c>
      <c r="F48" s="29">
        <f t="shared" si="4"/>
        <v>9.4654019669025384</v>
      </c>
      <c r="G48" s="29">
        <f t="shared" si="4"/>
        <v>6.9612064980385719</v>
      </c>
      <c r="H48" s="29">
        <f t="shared" si="4"/>
        <v>7.0053341304198185</v>
      </c>
      <c r="I48" s="29">
        <f t="shared" si="4"/>
        <v>0.43546321960854933</v>
      </c>
      <c r="J48" s="29">
        <f t="shared" si="4"/>
        <v>0.10390663502305114</v>
      </c>
      <c r="K48" s="29">
        <f t="shared" si="4"/>
        <v>1.0769843387733844</v>
      </c>
      <c r="L48" s="29">
        <f t="shared" si="4"/>
        <v>11.035827124450774</v>
      </c>
      <c r="M48" s="29">
        <f t="shared" si="5"/>
        <v>9.0731517627431248</v>
      </c>
      <c r="N48" s="29">
        <f t="shared" si="5"/>
        <v>8.9880834108843324</v>
      </c>
      <c r="O48" s="29">
        <f t="shared" si="5"/>
        <v>5.5498160279097544</v>
      </c>
      <c r="P48" s="29">
        <f t="shared" si="5"/>
        <v>8.691837827905788</v>
      </c>
    </row>
    <row r="49" spans="1:16" ht="18" customHeight="1" x14ac:dyDescent="0.15">
      <c r="A49" s="16" t="s">
        <v>275</v>
      </c>
      <c r="B49" s="29" t="e">
        <f t="shared" si="4"/>
        <v>#DIV/0!</v>
      </c>
      <c r="C49" s="29" t="e">
        <f t="shared" si="4"/>
        <v>#DIV/0!</v>
      </c>
      <c r="D49" s="29">
        <f t="shared" si="4"/>
        <v>15.842319186256027</v>
      </c>
      <c r="E49" s="29">
        <f t="shared" si="4"/>
        <v>21.893953673368657</v>
      </c>
      <c r="F49" s="29">
        <f t="shared" si="4"/>
        <v>17.12810782069403</v>
      </c>
      <c r="G49" s="29">
        <f t="shared" si="4"/>
        <v>14.564306101459538</v>
      </c>
      <c r="H49" s="29">
        <f t="shared" si="4"/>
        <v>23.341351344470542</v>
      </c>
      <c r="I49" s="29">
        <f t="shared" si="4"/>
        <v>16.747161115204754</v>
      </c>
      <c r="J49" s="29">
        <f t="shared" si="4"/>
        <v>39.263789614229836</v>
      </c>
      <c r="K49" s="29">
        <f t="shared" si="4"/>
        <v>11.167279220618589</v>
      </c>
      <c r="L49" s="29">
        <f t="shared" si="4"/>
        <v>6.5909661646036035</v>
      </c>
      <c r="M49" s="29">
        <f t="shared" si="4"/>
        <v>5.1213182613186428</v>
      </c>
      <c r="N49" s="29">
        <f t="shared" si="4"/>
        <v>9.0260494776038502</v>
      </c>
      <c r="O49" s="29">
        <f t="shared" si="4"/>
        <v>12.230591429632058</v>
      </c>
      <c r="P49" s="29">
        <f t="shared" si="4"/>
        <v>11.084287451718872</v>
      </c>
    </row>
    <row r="50" spans="1:16" ht="18" customHeight="1" x14ac:dyDescent="0.15">
      <c r="A50" s="16" t="s">
        <v>281</v>
      </c>
      <c r="B50" s="29" t="e">
        <f t="shared" ref="B50:P51" si="6">B21/B$23*100</f>
        <v>#DIV/0!</v>
      </c>
      <c r="C50" s="29" t="e">
        <f t="shared" si="6"/>
        <v>#DIV/0!</v>
      </c>
      <c r="D50" s="29">
        <f t="shared" si="6"/>
        <v>5.0734812481708076</v>
      </c>
      <c r="E50" s="29">
        <f t="shared" si="6"/>
        <v>2.2931698488737813</v>
      </c>
      <c r="F50" s="29">
        <f t="shared" si="6"/>
        <v>1.5538544944899622</v>
      </c>
      <c r="G50" s="29">
        <f t="shared" si="6"/>
        <v>0.54969310236432012</v>
      </c>
      <c r="H50" s="29">
        <f t="shared" si="6"/>
        <v>2.0656295113099219</v>
      </c>
      <c r="I50" s="29">
        <f t="shared" si="6"/>
        <v>1.0280855990463955</v>
      </c>
      <c r="J50" s="29">
        <f t="shared" si="6"/>
        <v>0.28603684686983361</v>
      </c>
      <c r="K50" s="29">
        <f t="shared" si="6"/>
        <v>0.84817688488677734</v>
      </c>
      <c r="L50" s="29">
        <f t="shared" si="6"/>
        <v>1.151066107836861E-4</v>
      </c>
      <c r="M50" s="29">
        <f t="shared" si="6"/>
        <v>2.4988990596029072E-2</v>
      </c>
      <c r="N50" s="29">
        <f t="shared" si="6"/>
        <v>1.220858927849561</v>
      </c>
      <c r="O50" s="29">
        <f t="shared" si="6"/>
        <v>1.0398340839466953</v>
      </c>
      <c r="P50" s="29">
        <f t="shared" si="6"/>
        <v>0</v>
      </c>
    </row>
    <row r="51" spans="1:16" ht="18" customHeight="1" x14ac:dyDescent="0.15">
      <c r="A51" s="16" t="s">
        <v>282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</row>
    <row r="52" spans="1:16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</v>
      </c>
      <c r="E52" s="20">
        <f t="shared" si="7"/>
        <v>100.00000000000006</v>
      </c>
      <c r="F52" s="20">
        <f t="shared" si="7"/>
        <v>99.999999999999986</v>
      </c>
      <c r="G52" s="20">
        <f t="shared" si="7"/>
        <v>100.00000000000003</v>
      </c>
      <c r="H52" s="20">
        <f t="shared" si="7"/>
        <v>99.999999999999986</v>
      </c>
      <c r="I52" s="20">
        <f t="shared" si="7"/>
        <v>100</v>
      </c>
      <c r="J52" s="21">
        <f t="shared" si="7"/>
        <v>99.999999999999972</v>
      </c>
      <c r="K52" s="87">
        <f t="shared" si="7"/>
        <v>100</v>
      </c>
      <c r="L52" s="30">
        <f t="shared" si="7"/>
        <v>100.00000000000001</v>
      </c>
      <c r="M52" s="30">
        <f>SUM(M33:M51)-M34-M37-M38-M42-M48-M49</f>
        <v>99.999999999999972</v>
      </c>
      <c r="N52" s="30">
        <f>SUM(N33:N51)-N34-N37-N38-N42-N48-N49</f>
        <v>100</v>
      </c>
      <c r="O52" s="30">
        <f>SUM(O33:O51)-O34-O37-O38-O42-O48-O49</f>
        <v>99.999999999999972</v>
      </c>
      <c r="P52" s="30">
        <f>SUM(P33:P51)-P34-P37-P38-P42-P48-P49</f>
        <v>99.999999999999972</v>
      </c>
    </row>
    <row r="53" spans="1:16" ht="18" customHeight="1" x14ac:dyDescent="0.15">
      <c r="A53" s="16" t="s">
        <v>278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40.948910050550403</v>
      </c>
      <c r="E53" s="20">
        <f t="shared" si="8"/>
        <v>34.381534200273791</v>
      </c>
      <c r="F53" s="20">
        <f t="shared" si="8"/>
        <v>33.023029113315097</v>
      </c>
      <c r="G53" s="20">
        <f t="shared" si="8"/>
        <v>38.25324565052118</v>
      </c>
      <c r="H53" s="20">
        <f t="shared" si="8"/>
        <v>34.304842206106571</v>
      </c>
      <c r="I53" s="20">
        <f t="shared" si="8"/>
        <v>41.890350940182081</v>
      </c>
      <c r="J53" s="21">
        <f t="shared" si="8"/>
        <v>27.643233380985169</v>
      </c>
      <c r="K53" s="87">
        <f t="shared" si="8"/>
        <v>44.488010485038089</v>
      </c>
      <c r="L53" s="30">
        <f t="shared" si="8"/>
        <v>42.43598969335406</v>
      </c>
      <c r="M53" s="30">
        <f t="shared" si="8"/>
        <v>46.3087205658735</v>
      </c>
      <c r="N53" s="30">
        <f>SUM(N33:N36)-N34</f>
        <v>41.158178644450203</v>
      </c>
      <c r="O53" s="30">
        <f>SUM(O33:O36)-O34</f>
        <v>43.69124823701673</v>
      </c>
      <c r="P53" s="30">
        <f>SUM(P33:P36)-P34</f>
        <v>40.662446736424165</v>
      </c>
    </row>
    <row r="54" spans="1:16" ht="18" customHeight="1" x14ac:dyDescent="0.15">
      <c r="A54" s="16" t="s">
        <v>283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24.871881912354088</v>
      </c>
      <c r="E54" s="20">
        <f t="shared" si="9"/>
        <v>35.069996310098674</v>
      </c>
      <c r="F54" s="20">
        <f t="shared" si="9"/>
        <v>28.274521865146681</v>
      </c>
      <c r="G54" s="20">
        <f t="shared" si="9"/>
        <v>22.203580072131945</v>
      </c>
      <c r="H54" s="20">
        <f t="shared" si="9"/>
        <v>32.665547099607835</v>
      </c>
      <c r="I54" s="20">
        <f t="shared" si="9"/>
        <v>18.316808385357</v>
      </c>
      <c r="J54" s="21">
        <f t="shared" si="9"/>
        <v>39.713767419425871</v>
      </c>
      <c r="K54" s="87">
        <f t="shared" si="9"/>
        <v>13.153932994792289</v>
      </c>
      <c r="L54" s="30">
        <f t="shared" si="9"/>
        <v>17.690850117955502</v>
      </c>
      <c r="M54" s="30">
        <f>+M47+M50+M51</f>
        <v>14.264132315389997</v>
      </c>
      <c r="N54" s="30">
        <f>+N47+N50+N51</f>
        <v>19.330934726980857</v>
      </c>
      <c r="O54" s="30">
        <f>+O47+O50+O51</f>
        <v>18.837456646626894</v>
      </c>
      <c r="P54" s="30">
        <f>+P47+P50+P51</f>
        <v>19.780616773493577</v>
      </c>
    </row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81"/>
  <sheetViews>
    <sheetView view="pageBreakPreview" zoomScaleNormal="100" zoomScaleSheetLayoutView="100" workbookViewId="0">
      <pane xSplit="1" ySplit="3" topLeftCell="N16" activePane="bottomRight" state="frozen"/>
      <selection pane="topRight" activeCell="B1" sqref="B1"/>
      <selection pane="bottomLeft" activeCell="A2" sqref="A2"/>
      <selection pane="bottomRight" activeCell="Q6" sqref="Q6"/>
    </sheetView>
  </sheetViews>
  <sheetFormatPr defaultColWidth="9" defaultRowHeight="12" x14ac:dyDescent="0.15"/>
  <cols>
    <col min="1" max="1" width="24.77734375" style="18" customWidth="1"/>
    <col min="2" max="3" width="8.6640625" style="18" hidden="1" customWidth="1"/>
    <col min="4" max="25" width="9.77734375" style="18" customWidth="1"/>
    <col min="26" max="32" width="9.77734375" style="108" customWidth="1"/>
    <col min="33" max="16384" width="9" style="18"/>
  </cols>
  <sheetData>
    <row r="1" spans="1:32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108" t="s">
        <v>158</v>
      </c>
      <c r="L1" s="108"/>
      <c r="M1" s="31"/>
      <c r="N1" s="31"/>
      <c r="O1" s="31"/>
      <c r="P1" s="31"/>
      <c r="U1" s="108" t="s">
        <v>158</v>
      </c>
      <c r="V1" s="108"/>
      <c r="AE1" s="108" t="s">
        <v>332</v>
      </c>
    </row>
    <row r="2" spans="1:32" ht="15" customHeight="1" x14ac:dyDescent="0.15">
      <c r="K2" s="108"/>
      <c r="L2" s="140" t="s">
        <v>148</v>
      </c>
      <c r="M2" s="35" t="s">
        <v>261</v>
      </c>
      <c r="N2" s="35"/>
      <c r="O2" s="35"/>
      <c r="P2" s="35"/>
      <c r="U2" s="108"/>
      <c r="V2" s="140" t="s">
        <v>148</v>
      </c>
      <c r="AF2" s="140" t="s">
        <v>148</v>
      </c>
    </row>
    <row r="3" spans="1:32" s="131" customFormat="1" ht="18" customHeight="1" x14ac:dyDescent="0.2">
      <c r="A3" s="120"/>
      <c r="B3" s="120" t="s">
        <v>196</v>
      </c>
      <c r="C3" s="120" t="s">
        <v>197</v>
      </c>
      <c r="D3" s="127" t="s">
        <v>170</v>
      </c>
      <c r="E3" s="127" t="s">
        <v>172</v>
      </c>
      <c r="F3" s="127" t="s">
        <v>174</v>
      </c>
      <c r="G3" s="127" t="s">
        <v>176</v>
      </c>
      <c r="H3" s="127" t="s">
        <v>178</v>
      </c>
      <c r="I3" s="127" t="s">
        <v>180</v>
      </c>
      <c r="J3" s="128" t="s">
        <v>218</v>
      </c>
      <c r="K3" s="128" t="s">
        <v>220</v>
      </c>
      <c r="L3" s="129" t="s">
        <v>186</v>
      </c>
      <c r="M3" s="129" t="s">
        <v>188</v>
      </c>
      <c r="N3" s="129" t="s">
        <v>190</v>
      </c>
      <c r="O3" s="130" t="s">
        <v>256</v>
      </c>
      <c r="P3" s="130" t="s">
        <v>257</v>
      </c>
      <c r="Q3" s="39" t="s">
        <v>161</v>
      </c>
      <c r="R3" s="39" t="s">
        <v>166</v>
      </c>
      <c r="S3" s="39" t="s">
        <v>296</v>
      </c>
      <c r="T3" s="39" t="s">
        <v>298</v>
      </c>
      <c r="U3" s="39" t="s">
        <v>305</v>
      </c>
      <c r="V3" s="39" t="s">
        <v>306</v>
      </c>
      <c r="W3" s="39" t="s">
        <v>307</v>
      </c>
      <c r="X3" s="39" t="s">
        <v>308</v>
      </c>
      <c r="Y3" s="39" t="s">
        <v>311</v>
      </c>
      <c r="Z3" s="109" t="s">
        <v>321</v>
      </c>
      <c r="AA3" s="109" t="s">
        <v>322</v>
      </c>
      <c r="AB3" s="109" t="s">
        <v>325</v>
      </c>
      <c r="AC3" s="109" t="s">
        <v>327</v>
      </c>
      <c r="AD3" s="109" t="s">
        <v>331</v>
      </c>
      <c r="AE3" s="109" t="str">
        <f>財政指標!AD3</f>
        <v>１８(H30)</v>
      </c>
      <c r="AF3" s="109" t="str">
        <f>財政指標!AE3</f>
        <v>１９(R1)</v>
      </c>
    </row>
    <row r="4" spans="1:32" ht="18" customHeight="1" x14ac:dyDescent="0.15">
      <c r="A4" s="19" t="s">
        <v>75</v>
      </c>
      <c r="B4" s="52"/>
      <c r="C4" s="52"/>
      <c r="D4" s="95">
        <f>目的・旧佐野市!D4+目的・旧田沼町!D4+目的・旧葛生町!D4</f>
        <v>566639</v>
      </c>
      <c r="E4" s="95">
        <f>目的・旧佐野市!E4+目的・旧田沼町!E4+目的・旧葛生町!E4</f>
        <v>602530</v>
      </c>
      <c r="F4" s="95">
        <f>目的・旧佐野市!F4+目的・旧田沼町!F4+目的・旧葛生町!F4</f>
        <v>597993</v>
      </c>
      <c r="G4" s="95">
        <f>目的・旧佐野市!G4+目的・旧田沼町!G4+目的・旧葛生町!G4</f>
        <v>605184</v>
      </c>
      <c r="H4" s="95">
        <f>目的・旧佐野市!H4+目的・旧田沼町!H4+目的・旧葛生町!H4</f>
        <v>593530</v>
      </c>
      <c r="I4" s="95">
        <f>目的・旧佐野市!I4+目的・旧田沼町!I4+目的・旧葛生町!I4</f>
        <v>606551</v>
      </c>
      <c r="J4" s="95">
        <f>目的・旧佐野市!J4+目的・旧田沼町!J4+目的・旧葛生町!J4</f>
        <v>603203</v>
      </c>
      <c r="K4" s="95">
        <f>目的・旧佐野市!K4+目的・旧田沼町!K4+目的・旧葛生町!K4</f>
        <v>591227</v>
      </c>
      <c r="L4" s="95">
        <f>目的・旧佐野市!L4+目的・旧田沼町!L4+目的・旧葛生町!L4</f>
        <v>552844</v>
      </c>
      <c r="M4" s="95">
        <f>目的・旧佐野市!M4+目的・旧田沼町!M4+目的・旧葛生町!M4</f>
        <v>543782</v>
      </c>
      <c r="N4" s="95">
        <f>目的・旧佐野市!N4+目的・旧田沼町!N4+目的・旧葛生町!N4</f>
        <v>540846</v>
      </c>
      <c r="O4" s="95">
        <f>目的・旧佐野市!O4+目的・旧田沼町!O4+目的・旧葛生町!O4</f>
        <v>543857</v>
      </c>
      <c r="P4" s="95">
        <f>目的・旧佐野市!P4+目的・旧田沼町!P4+目的・旧葛生町!P4</f>
        <v>536339</v>
      </c>
      <c r="Q4" s="52">
        <v>501101</v>
      </c>
      <c r="R4" s="52">
        <v>331546</v>
      </c>
      <c r="S4" s="52">
        <v>352486</v>
      </c>
      <c r="T4" s="52">
        <v>354656</v>
      </c>
      <c r="U4" s="52">
        <v>346819</v>
      </c>
      <c r="V4" s="52">
        <v>314734</v>
      </c>
      <c r="W4" s="52">
        <v>314734</v>
      </c>
      <c r="X4" s="52">
        <v>397833</v>
      </c>
      <c r="Y4" s="52">
        <v>360447</v>
      </c>
      <c r="Z4" s="132">
        <v>330809</v>
      </c>
      <c r="AA4" s="132">
        <v>345026</v>
      </c>
      <c r="AB4" s="108">
        <v>357074</v>
      </c>
      <c r="AC4" s="108">
        <v>326498</v>
      </c>
      <c r="AD4" s="108">
        <v>310783</v>
      </c>
      <c r="AE4" s="108">
        <v>314000</v>
      </c>
      <c r="AF4" s="108">
        <v>309457</v>
      </c>
    </row>
    <row r="5" spans="1:32" ht="18" customHeight="1" x14ac:dyDescent="0.15">
      <c r="A5" s="19" t="s">
        <v>74</v>
      </c>
      <c r="B5" s="52"/>
      <c r="C5" s="52"/>
      <c r="D5" s="95">
        <f>目的・旧佐野市!D5+目的・旧田沼町!D5+目的・旧葛生町!D5</f>
        <v>4731052</v>
      </c>
      <c r="E5" s="95">
        <f>目的・旧佐野市!E5+目的・旧田沼町!E5+目的・旧葛生町!E5</f>
        <v>5065050</v>
      </c>
      <c r="F5" s="95">
        <f>目的・旧佐野市!F5+目的・旧田沼町!F5+目的・旧葛生町!F5</f>
        <v>5046981</v>
      </c>
      <c r="G5" s="95">
        <f>目的・旧佐野市!G5+目的・旧田沼町!G5+目的・旧葛生町!G5</f>
        <v>4834610</v>
      </c>
      <c r="H5" s="95">
        <f>目的・旧佐野市!H5+目的・旧田沼町!H5+目的・旧葛生町!H5</f>
        <v>5336708</v>
      </c>
      <c r="I5" s="95">
        <f>目的・旧佐野市!I5+目的・旧田沼町!I5+目的・旧葛生町!I5</f>
        <v>5185793</v>
      </c>
      <c r="J5" s="95">
        <f>目的・旧佐野市!J5+目的・旧田沼町!J5+目的・旧葛生町!J5</f>
        <v>8255262</v>
      </c>
      <c r="K5" s="95">
        <f>目的・旧佐野市!K5+目的・旧田沼町!K5+目的・旧葛生町!K5</f>
        <v>4859902</v>
      </c>
      <c r="L5" s="95">
        <f>目的・旧佐野市!L5+目的・旧田沼町!L5+目的・旧葛生町!L5</f>
        <v>5619891</v>
      </c>
      <c r="M5" s="95">
        <f>目的・旧佐野市!M5+目的・旧田沼町!M5+目的・旧葛生町!M5</f>
        <v>5982770</v>
      </c>
      <c r="N5" s="95">
        <f>目的・旧佐野市!N5+目的・旧田沼町!N5+目的・旧葛生町!N5</f>
        <v>5399722</v>
      </c>
      <c r="O5" s="95">
        <f>目的・旧佐野市!O5+目的・旧田沼町!O5+目的・旧葛生町!O5</f>
        <v>5254506</v>
      </c>
      <c r="P5" s="95">
        <f>目的・旧佐野市!P5+目的・旧田沼町!P5+目的・旧葛生町!P5</f>
        <v>5523825</v>
      </c>
      <c r="Q5" s="52">
        <v>6765317</v>
      </c>
      <c r="R5" s="52">
        <v>9031982</v>
      </c>
      <c r="S5" s="52">
        <v>5777128</v>
      </c>
      <c r="T5" s="52">
        <v>6062669</v>
      </c>
      <c r="U5" s="52">
        <v>5857802</v>
      </c>
      <c r="V5" s="52">
        <v>7052789</v>
      </c>
      <c r="W5" s="52">
        <v>7052789</v>
      </c>
      <c r="X5" s="52">
        <v>6774601</v>
      </c>
      <c r="Y5" s="52">
        <v>6668178</v>
      </c>
      <c r="Z5" s="132">
        <v>6405323</v>
      </c>
      <c r="AA5" s="132">
        <v>8604106</v>
      </c>
      <c r="AB5" s="108">
        <v>11539536</v>
      </c>
      <c r="AC5" s="108">
        <v>7101028</v>
      </c>
      <c r="AD5" s="108">
        <v>5676232</v>
      </c>
      <c r="AE5" s="108">
        <v>6704934</v>
      </c>
      <c r="AF5" s="108">
        <v>6374666</v>
      </c>
    </row>
    <row r="6" spans="1:32" ht="18" customHeight="1" x14ac:dyDescent="0.15">
      <c r="A6" s="19" t="s">
        <v>76</v>
      </c>
      <c r="B6" s="52"/>
      <c r="C6" s="52"/>
      <c r="D6" s="95">
        <f>目的・旧佐野市!D6+目的・旧田沼町!D6+目的・旧葛生町!D6</f>
        <v>4693774</v>
      </c>
      <c r="E6" s="95">
        <f>目的・旧佐野市!E6+目的・旧田沼町!E6+目的・旧葛生町!E6</f>
        <v>5530815</v>
      </c>
      <c r="F6" s="95">
        <f>目的・旧佐野市!F6+目的・旧田沼町!F6+目的・旧葛生町!F6</f>
        <v>6151376</v>
      </c>
      <c r="G6" s="95">
        <f>目的・旧佐野市!G6+目的・旧田沼町!G6+目的・旧葛生町!G6</f>
        <v>6272746</v>
      </c>
      <c r="H6" s="95">
        <f>目的・旧佐野市!H6+目的・旧田沼町!H6+目的・旧葛生町!H6</f>
        <v>6417732</v>
      </c>
      <c r="I6" s="95">
        <f>目的・旧佐野市!I6+目的・旧田沼町!I6+目的・旧葛生町!I6</f>
        <v>6557202</v>
      </c>
      <c r="J6" s="95">
        <f>目的・旧佐野市!J6+目的・旧田沼町!J6+目的・旧葛生町!J6</f>
        <v>7171467</v>
      </c>
      <c r="K6" s="95">
        <f>目的・旧佐野市!K6+目的・旧田沼町!K6+目的・旧葛生町!K6</f>
        <v>8213664</v>
      </c>
      <c r="L6" s="95">
        <f>目的・旧佐野市!L6+目的・旧田沼町!L6+目的・旧葛生町!L6</f>
        <v>10845131</v>
      </c>
      <c r="M6" s="95">
        <f>目的・旧佐野市!M6+目的・旧田沼町!M6+目的・旧葛生町!M6</f>
        <v>7717722</v>
      </c>
      <c r="N6" s="95">
        <f>目的・旧佐野市!N6+目的・旧田沼町!N6+目的・旧葛生町!N6</f>
        <v>8370985</v>
      </c>
      <c r="O6" s="95">
        <f>目的・旧佐野市!O6+目的・旧田沼町!O6+目的・旧葛生町!O6</f>
        <v>8420603</v>
      </c>
      <c r="P6" s="95">
        <f>目的・旧佐野市!P6+目的・旧田沼町!P6+目的・旧葛生町!P6</f>
        <v>9342121</v>
      </c>
      <c r="Q6" s="52">
        <v>9833572</v>
      </c>
      <c r="R6" s="52">
        <v>10318717</v>
      </c>
      <c r="S6" s="52">
        <v>10544327</v>
      </c>
      <c r="T6" s="52">
        <v>11610736</v>
      </c>
      <c r="U6" s="52">
        <v>11683411</v>
      </c>
      <c r="V6" s="52">
        <v>12087438</v>
      </c>
      <c r="W6" s="52">
        <v>12087438</v>
      </c>
      <c r="X6" s="52">
        <v>14127255</v>
      </c>
      <c r="Y6" s="52">
        <v>15104455</v>
      </c>
      <c r="Z6" s="132">
        <v>14731401</v>
      </c>
      <c r="AA6" s="132">
        <v>15494092</v>
      </c>
      <c r="AB6" s="108">
        <v>15883464</v>
      </c>
      <c r="AC6" s="108">
        <v>16271228</v>
      </c>
      <c r="AD6" s="108">
        <v>17018969</v>
      </c>
      <c r="AE6" s="108">
        <v>16828905</v>
      </c>
      <c r="AF6" s="108">
        <v>17920340</v>
      </c>
    </row>
    <row r="7" spans="1:32" ht="18" customHeight="1" x14ac:dyDescent="0.15">
      <c r="A7" s="19" t="s">
        <v>85</v>
      </c>
      <c r="B7" s="52"/>
      <c r="C7" s="52"/>
      <c r="D7" s="95">
        <f>目的・旧佐野市!D7+目的・旧田沼町!D7+目的・旧葛生町!D7</f>
        <v>2321338</v>
      </c>
      <c r="E7" s="95">
        <f>目的・旧佐野市!E7+目的・旧田沼町!E7+目的・旧葛生町!E7</f>
        <v>2720097</v>
      </c>
      <c r="F7" s="95">
        <f>目的・旧佐野市!F7+目的・旧田沼町!F7+目的・旧葛生町!F7</f>
        <v>3362359</v>
      </c>
      <c r="G7" s="95">
        <f>目的・旧佐野市!G7+目的・旧田沼町!G7+目的・旧葛生町!G7</f>
        <v>3328877</v>
      </c>
      <c r="H7" s="95">
        <f>目的・旧佐野市!H7+目的・旧田沼町!H7+目的・旧葛生町!H7</f>
        <v>3584928</v>
      </c>
      <c r="I7" s="95">
        <f>目的・旧佐野市!I7+目的・旧田沼町!I7+目的・旧葛生町!I7</f>
        <v>3145177</v>
      </c>
      <c r="J7" s="95">
        <f>目的・旧佐野市!J7+目的・旧田沼町!J7+目的・旧葛生町!J7</f>
        <v>3307033</v>
      </c>
      <c r="K7" s="95">
        <f>目的・旧佐野市!K7+目的・旧田沼町!K7+目的・旧葛生町!K7</f>
        <v>3384796</v>
      </c>
      <c r="L7" s="95">
        <f>目的・旧佐野市!L7+目的・旧田沼町!L7+目的・旧葛生町!L7</f>
        <v>3394239</v>
      </c>
      <c r="M7" s="95">
        <f>目的・旧佐野市!M7+目的・旧田沼町!M7+目的・旧葛生町!M7</f>
        <v>3750586</v>
      </c>
      <c r="N7" s="95">
        <f>目的・旧佐野市!N7+目的・旧田沼町!N7+目的・旧葛生町!N7</f>
        <v>3370945</v>
      </c>
      <c r="O7" s="95">
        <f>目的・旧佐野市!O7+目的・旧田沼町!O7+目的・旧葛生町!O7</f>
        <v>3876259</v>
      </c>
      <c r="P7" s="95">
        <f>目的・旧佐野市!P7+目的・旧田沼町!P7+目的・旧葛生町!P7</f>
        <v>6234991</v>
      </c>
      <c r="Q7" s="52">
        <v>6562603</v>
      </c>
      <c r="R7" s="52">
        <v>9093497</v>
      </c>
      <c r="S7" s="52">
        <v>6368160</v>
      </c>
      <c r="T7" s="52">
        <v>6012919</v>
      </c>
      <c r="U7" s="52">
        <v>5900387</v>
      </c>
      <c r="V7" s="52">
        <v>4262132</v>
      </c>
      <c r="W7" s="52">
        <v>4262132</v>
      </c>
      <c r="X7" s="52">
        <v>4179985</v>
      </c>
      <c r="Y7" s="52">
        <v>4092303</v>
      </c>
      <c r="Z7" s="132">
        <v>3940710</v>
      </c>
      <c r="AA7" s="132">
        <v>4271575</v>
      </c>
      <c r="AB7" s="108">
        <v>3880063</v>
      </c>
      <c r="AC7" s="108">
        <v>4119670</v>
      </c>
      <c r="AD7" s="108">
        <v>3957208</v>
      </c>
      <c r="AE7" s="108">
        <v>3466990</v>
      </c>
      <c r="AF7" s="108">
        <v>4181598</v>
      </c>
    </row>
    <row r="8" spans="1:32" ht="18" customHeight="1" x14ac:dyDescent="0.15">
      <c r="A8" s="19" t="s">
        <v>86</v>
      </c>
      <c r="B8" s="52"/>
      <c r="C8" s="52"/>
      <c r="D8" s="95">
        <f>目的・旧佐野市!D8+目的・旧田沼町!D8+目的・旧葛生町!D8</f>
        <v>187437</v>
      </c>
      <c r="E8" s="95">
        <f>目的・旧佐野市!E8+目的・旧田沼町!E8+目的・旧葛生町!E8</f>
        <v>210532</v>
      </c>
      <c r="F8" s="95">
        <f>目的・旧佐野市!F8+目的・旧田沼町!F8+目的・旧葛生町!F8</f>
        <v>226057</v>
      </c>
      <c r="G8" s="95">
        <f>目的・旧佐野市!G8+目的・旧田沼町!G8+目的・旧葛生町!G8</f>
        <v>231103</v>
      </c>
      <c r="H8" s="95">
        <f>目的・旧佐野市!H8+目的・旧田沼町!H8+目的・旧葛生町!H8</f>
        <v>250550</v>
      </c>
      <c r="I8" s="95">
        <f>目的・旧佐野市!I8+目的・旧田沼町!I8+目的・旧葛生町!I8</f>
        <v>227345</v>
      </c>
      <c r="J8" s="95">
        <f>目的・旧佐野市!J8+目的・旧田沼町!J8+目的・旧葛生町!J8</f>
        <v>246188</v>
      </c>
      <c r="K8" s="95">
        <f>目的・旧佐野市!K8+目的・旧田沼町!K8+目的・旧葛生町!K8</f>
        <v>253374</v>
      </c>
      <c r="L8" s="95">
        <f>目的・旧佐野市!L8+目的・旧田沼町!L8+目的・旧葛生町!L8</f>
        <v>250870</v>
      </c>
      <c r="M8" s="95">
        <f>目的・旧佐野市!M8+目的・旧田沼町!M8+目的・旧葛生町!M8</f>
        <v>235275</v>
      </c>
      <c r="N8" s="95">
        <f>目的・旧佐野市!N8+目的・旧田沼町!N8+目的・旧葛生町!N8</f>
        <v>227179</v>
      </c>
      <c r="O8" s="95">
        <f>目的・旧佐野市!O8+目的・旧田沼町!O8+目的・旧葛生町!O8</f>
        <v>264812</v>
      </c>
      <c r="P8" s="95">
        <f>目的・旧佐野市!P8+目的・旧田沼町!P8+目的・旧葛生町!P8</f>
        <v>180572</v>
      </c>
      <c r="Q8" s="52">
        <v>161843</v>
      </c>
      <c r="R8" s="52">
        <v>122738</v>
      </c>
      <c r="S8" s="52">
        <v>109723</v>
      </c>
      <c r="T8" s="52">
        <v>96682</v>
      </c>
      <c r="U8" s="52">
        <v>76820</v>
      </c>
      <c r="V8" s="52">
        <v>80220</v>
      </c>
      <c r="W8" s="52">
        <v>80220</v>
      </c>
      <c r="X8" s="52">
        <v>103398</v>
      </c>
      <c r="Y8" s="52">
        <v>34691</v>
      </c>
      <c r="Z8" s="132">
        <v>27172</v>
      </c>
      <c r="AA8" s="132">
        <v>24914</v>
      </c>
      <c r="AB8" s="108">
        <v>28633</v>
      </c>
      <c r="AC8" s="108">
        <v>20789</v>
      </c>
      <c r="AD8" s="108">
        <v>20868</v>
      </c>
      <c r="AE8" s="108">
        <v>23444</v>
      </c>
      <c r="AF8" s="108">
        <v>21033</v>
      </c>
    </row>
    <row r="9" spans="1:32" ht="18" customHeight="1" x14ac:dyDescent="0.15">
      <c r="A9" s="19" t="s">
        <v>87</v>
      </c>
      <c r="B9" s="52"/>
      <c r="C9" s="52"/>
      <c r="D9" s="95">
        <f>目的・旧佐野市!D9+目的・旧田沼町!D9+目的・旧葛生町!D9</f>
        <v>1548410</v>
      </c>
      <c r="E9" s="95">
        <f>目的・旧佐野市!E9+目的・旧田沼町!E9+目的・旧葛生町!E9</f>
        <v>1398084</v>
      </c>
      <c r="F9" s="95">
        <f>目的・旧佐野市!F9+目的・旧田沼町!F9+目的・旧葛生町!F9</f>
        <v>1667131</v>
      </c>
      <c r="G9" s="95">
        <f>目的・旧佐野市!G9+目的・旧田沼町!G9+目的・旧葛生町!G9</f>
        <v>1762910</v>
      </c>
      <c r="H9" s="95">
        <f>目的・旧佐野市!H9+目的・旧田沼町!H9+目的・旧葛生町!H9</f>
        <v>1884551</v>
      </c>
      <c r="I9" s="95">
        <f>目的・旧佐野市!I9+目的・旧田沼町!I9+目的・旧葛生町!I9</f>
        <v>1495328</v>
      </c>
      <c r="J9" s="95">
        <f>目的・旧佐野市!J9+目的・旧田沼町!J9+目的・旧葛生町!J9</f>
        <v>1475851</v>
      </c>
      <c r="K9" s="95">
        <f>目的・旧佐野市!K9+目的・旧田沼町!K9+目的・旧葛生町!K9</f>
        <v>1283638</v>
      </c>
      <c r="L9" s="95">
        <f>目的・旧佐野市!L9+目的・旧田沼町!L9+目的・旧葛生町!L9</f>
        <v>1287929</v>
      </c>
      <c r="M9" s="95">
        <f>目的・旧佐野市!M9+目的・旧田沼町!M9+目的・旧葛生町!M9</f>
        <v>1030630</v>
      </c>
      <c r="N9" s="95">
        <f>目的・旧佐野市!N9+目的・旧田沼町!N9+目的・旧葛生町!N9</f>
        <v>1050138</v>
      </c>
      <c r="O9" s="95">
        <f>目的・旧佐野市!O9+目的・旧田沼町!O9+目的・旧葛生町!O9</f>
        <v>1037950</v>
      </c>
      <c r="P9" s="95">
        <f>目的・旧佐野市!P9+目的・旧田沼町!P9+目的・旧葛生町!P9</f>
        <v>1123089</v>
      </c>
      <c r="Q9" s="52">
        <v>1069014</v>
      </c>
      <c r="R9" s="52">
        <v>869838</v>
      </c>
      <c r="S9" s="52">
        <v>888230</v>
      </c>
      <c r="T9" s="52">
        <v>799817</v>
      </c>
      <c r="U9" s="52">
        <v>866803</v>
      </c>
      <c r="V9" s="52">
        <v>786650</v>
      </c>
      <c r="W9" s="52">
        <v>786650</v>
      </c>
      <c r="X9" s="52">
        <v>667958</v>
      </c>
      <c r="Y9" s="52">
        <v>650048</v>
      </c>
      <c r="Z9" s="132">
        <v>617325</v>
      </c>
      <c r="AA9" s="132">
        <v>805097</v>
      </c>
      <c r="AB9" s="108">
        <v>631444</v>
      </c>
      <c r="AC9" s="108">
        <v>620640</v>
      </c>
      <c r="AD9" s="108">
        <v>644092</v>
      </c>
      <c r="AE9" s="108">
        <v>707345</v>
      </c>
      <c r="AF9" s="108">
        <v>792048</v>
      </c>
    </row>
    <row r="10" spans="1:32" ht="18" customHeight="1" x14ac:dyDescent="0.15">
      <c r="A10" s="19" t="s">
        <v>88</v>
      </c>
      <c r="B10" s="52"/>
      <c r="C10" s="52"/>
      <c r="D10" s="95">
        <f>目的・旧佐野市!D10+目的・旧田沼町!D10+目的・旧葛生町!D10</f>
        <v>1568017</v>
      </c>
      <c r="E10" s="95">
        <f>目的・旧佐野市!E10+目的・旧田沼町!E10+目的・旧葛生町!E10</f>
        <v>1711088</v>
      </c>
      <c r="F10" s="95">
        <f>目的・旧佐野市!F10+目的・旧田沼町!F10+目的・旧葛生町!F10</f>
        <v>2399712</v>
      </c>
      <c r="G10" s="95">
        <f>目的・旧佐野市!G10+目的・旧田沼町!G10+目的・旧葛生町!G10</f>
        <v>2735755</v>
      </c>
      <c r="H10" s="95">
        <f>目的・旧佐野市!H10+目的・旧田沼町!H10+目的・旧葛生町!H10</f>
        <v>2494817</v>
      </c>
      <c r="I10" s="95">
        <f>目的・旧佐野市!I10+目的・旧田沼町!I10+目的・旧葛生町!I10</f>
        <v>2050130</v>
      </c>
      <c r="J10" s="95">
        <f>目的・旧佐野市!J10+目的・旧田沼町!J10+目的・旧葛生町!J10</f>
        <v>1680932</v>
      </c>
      <c r="K10" s="95">
        <f>目的・旧佐野市!K10+目的・旧田沼町!K10+目的・旧葛生町!K10</f>
        <v>1839234</v>
      </c>
      <c r="L10" s="95">
        <f>目的・旧佐野市!L10+目的・旧田沼町!L10+目的・旧葛生町!L10</f>
        <v>1641827</v>
      </c>
      <c r="M10" s="95">
        <f>目的・旧佐野市!M10+目的・旧田沼町!M10+目的・旧葛生町!M10</f>
        <v>1746965</v>
      </c>
      <c r="N10" s="95">
        <f>目的・旧佐野市!N10+目的・旧田沼町!N10+目的・旧葛生町!N10</f>
        <v>1800018</v>
      </c>
      <c r="O10" s="95">
        <f>目的・旧佐野市!O10+目的・旧田沼町!O10+目的・旧葛生町!O10</f>
        <v>1482767</v>
      </c>
      <c r="P10" s="95">
        <f>目的・旧佐野市!P10+目的・旧田沼町!P10+目的・旧葛生町!P10</f>
        <v>1493355</v>
      </c>
      <c r="Q10" s="52">
        <v>979245</v>
      </c>
      <c r="R10" s="52">
        <v>982611</v>
      </c>
      <c r="S10" s="52">
        <v>1076748</v>
      </c>
      <c r="T10" s="52">
        <v>1007729</v>
      </c>
      <c r="U10" s="52">
        <v>982216</v>
      </c>
      <c r="V10" s="52">
        <v>1465313</v>
      </c>
      <c r="W10" s="52">
        <v>1465313</v>
      </c>
      <c r="X10" s="52">
        <v>1756506</v>
      </c>
      <c r="Y10" s="52">
        <v>2259995</v>
      </c>
      <c r="Z10" s="132">
        <v>2355210</v>
      </c>
      <c r="AA10" s="132">
        <v>2413216</v>
      </c>
      <c r="AB10" s="108">
        <v>2763238</v>
      </c>
      <c r="AC10" s="108">
        <v>2157270</v>
      </c>
      <c r="AD10" s="108">
        <v>2434147</v>
      </c>
      <c r="AE10" s="108">
        <v>1874975</v>
      </c>
      <c r="AF10" s="108">
        <v>1782775</v>
      </c>
    </row>
    <row r="11" spans="1:32" ht="18" customHeight="1" x14ac:dyDescent="0.15">
      <c r="A11" s="19" t="s">
        <v>89</v>
      </c>
      <c r="B11" s="52"/>
      <c r="C11" s="52"/>
      <c r="D11" s="95">
        <f>目的・旧佐野市!D11+目的・旧田沼町!D11+目的・旧葛生町!D11</f>
        <v>8537096</v>
      </c>
      <c r="E11" s="95">
        <f>目的・旧佐野市!E11+目的・旧田沼町!E11+目的・旧葛生町!E11</f>
        <v>9513580</v>
      </c>
      <c r="F11" s="95">
        <f>目的・旧佐野市!F11+目的・旧田沼町!F11+目的・旧葛生町!F11</f>
        <v>8005061</v>
      </c>
      <c r="G11" s="95">
        <f>目的・旧佐野市!G11+目的・旧田沼町!G11+目的・旧葛生町!G11</f>
        <v>9960400</v>
      </c>
      <c r="H11" s="95">
        <f>目的・旧佐野市!H11+目的・旧田沼町!H11+目的・旧葛生町!H11</f>
        <v>7131234</v>
      </c>
      <c r="I11" s="95">
        <f>目的・旧佐野市!I11+目的・旧田沼町!I11+目的・旧葛生町!I11</f>
        <v>7164249</v>
      </c>
      <c r="J11" s="95">
        <f>目的・旧佐野市!J11+目的・旧田沼町!J11+目的・旧葛生町!J11</f>
        <v>6681532</v>
      </c>
      <c r="K11" s="95">
        <f>目的・旧佐野市!K11+目的・旧田沼町!K11+目的・旧葛生町!K11</f>
        <v>6269816</v>
      </c>
      <c r="L11" s="95">
        <f>目的・旧佐野市!L11+目的・旧田沼町!L11+目的・旧葛生町!L11</f>
        <v>6574411</v>
      </c>
      <c r="M11" s="95">
        <f>目的・旧佐野市!M11+目的・旧田沼町!M11+目的・旧葛生町!M11</f>
        <v>6435196</v>
      </c>
      <c r="N11" s="95">
        <f>目的・旧佐野市!N11+目的・旧田沼町!N11+目的・旧葛生町!N11</f>
        <v>7759265</v>
      </c>
      <c r="O11" s="95">
        <f>目的・旧佐野市!O11+目的・旧田沼町!O11+目的・旧葛生町!O11</f>
        <v>6954003</v>
      </c>
      <c r="P11" s="95">
        <f>目的・旧佐野市!P11+目的・旧田沼町!P11+目的・旧葛生町!P11</f>
        <v>5916086</v>
      </c>
      <c r="Q11" s="52">
        <v>4816494</v>
      </c>
      <c r="R11" s="52">
        <v>4718915</v>
      </c>
      <c r="S11" s="52">
        <v>5280965</v>
      </c>
      <c r="T11" s="52">
        <v>5382482</v>
      </c>
      <c r="U11" s="52">
        <v>4540618</v>
      </c>
      <c r="V11" s="52">
        <v>4938072</v>
      </c>
      <c r="W11" s="52">
        <v>4938072</v>
      </c>
      <c r="X11" s="52">
        <v>3702428</v>
      </c>
      <c r="Y11" s="52">
        <v>4109301</v>
      </c>
      <c r="Z11" s="132">
        <v>4237328</v>
      </c>
      <c r="AA11" s="132">
        <v>4428587</v>
      </c>
      <c r="AB11" s="108">
        <v>4154884</v>
      </c>
      <c r="AC11" s="108">
        <v>4427702</v>
      </c>
      <c r="AD11" s="108">
        <v>4126869</v>
      </c>
      <c r="AE11" s="108">
        <v>3862440</v>
      </c>
      <c r="AF11" s="108">
        <v>3716692</v>
      </c>
    </row>
    <row r="12" spans="1:32" ht="18" customHeight="1" x14ac:dyDescent="0.15">
      <c r="A12" s="19" t="s">
        <v>90</v>
      </c>
      <c r="B12" s="52"/>
      <c r="C12" s="52"/>
      <c r="D12" s="95">
        <f>目的・旧佐野市!D12+目的・旧田沼町!D12+目的・旧葛生町!D12</f>
        <v>1097702</v>
      </c>
      <c r="E12" s="95">
        <f>目的・旧佐野市!E12+目的・旧田沼町!E12+目的・旧葛生町!E12</f>
        <v>1137850</v>
      </c>
      <c r="F12" s="95">
        <f>目的・旧佐野市!F12+目的・旧田沼町!F12+目的・旧葛生町!F12</f>
        <v>1221096</v>
      </c>
      <c r="G12" s="95">
        <f>目的・旧佐野市!G12+目的・旧田沼町!G12+目的・旧葛生町!G12</f>
        <v>1209199</v>
      </c>
      <c r="H12" s="95">
        <f>目的・旧佐野市!H12+目的・旧田沼町!H12+目的・旧葛生町!H12</f>
        <v>1294467</v>
      </c>
      <c r="I12" s="95">
        <f>目的・旧佐野市!I12+目的・旧田沼町!I12+目的・旧葛生町!I12</f>
        <v>1324007</v>
      </c>
      <c r="J12" s="95">
        <f>目的・旧佐野市!J12+目的・旧田沼町!J12+目的・旧葛生町!J12</f>
        <v>1246194</v>
      </c>
      <c r="K12" s="95">
        <f>目的・旧佐野市!K12+目的・旧田沼町!K12+目的・旧葛生町!K12</f>
        <v>1352074</v>
      </c>
      <c r="L12" s="95">
        <f>目的・旧佐野市!L12+目的・旧田沼町!L12+目的・旧葛生町!L12</f>
        <v>1445682</v>
      </c>
      <c r="M12" s="95">
        <f>目的・旧佐野市!M12+目的・旧田沼町!M12+目的・旧葛生町!M12</f>
        <v>1287596</v>
      </c>
      <c r="N12" s="95">
        <f>目的・旧佐野市!N12+目的・旧田沼町!N12+目的・旧葛生町!N12</f>
        <v>1408299</v>
      </c>
      <c r="O12" s="95">
        <f>目的・旧佐野市!O12+目的・旧田沼町!O12+目的・旧葛生町!O12</f>
        <v>1466013</v>
      </c>
      <c r="P12" s="95">
        <f>目的・旧佐野市!P12+目的・旧田沼町!P12+目的・旧葛生町!P12</f>
        <v>1407198</v>
      </c>
      <c r="Q12" s="52">
        <v>1388170</v>
      </c>
      <c r="R12" s="52">
        <v>1345991</v>
      </c>
      <c r="S12" s="52">
        <v>1343120</v>
      </c>
      <c r="T12" s="52">
        <v>1723601</v>
      </c>
      <c r="U12" s="52">
        <v>1734469</v>
      </c>
      <c r="V12" s="52">
        <v>1818370</v>
      </c>
      <c r="W12" s="52">
        <v>1818370</v>
      </c>
      <c r="X12" s="52">
        <v>1552385</v>
      </c>
      <c r="Y12" s="52">
        <v>1448346</v>
      </c>
      <c r="Z12" s="132">
        <v>1792021</v>
      </c>
      <c r="AA12" s="132">
        <v>1705662</v>
      </c>
      <c r="AB12" s="108">
        <v>3028487</v>
      </c>
      <c r="AC12" s="108">
        <v>1528311</v>
      </c>
      <c r="AD12" s="108">
        <v>1698448</v>
      </c>
      <c r="AE12" s="108">
        <v>1556550</v>
      </c>
      <c r="AF12" s="108">
        <v>1704833</v>
      </c>
    </row>
    <row r="13" spans="1:32" ht="18" customHeight="1" x14ac:dyDescent="0.15">
      <c r="A13" s="19" t="s">
        <v>91</v>
      </c>
      <c r="B13" s="52"/>
      <c r="C13" s="52"/>
      <c r="D13" s="95">
        <f>目的・旧佐野市!D13+目的・旧田沼町!D13+目的・旧葛生町!D13</f>
        <v>4403143</v>
      </c>
      <c r="E13" s="95">
        <f>目的・旧佐野市!E13+目的・旧田沼町!E13+目的・旧葛生町!E13</f>
        <v>5207682</v>
      </c>
      <c r="F13" s="95">
        <f>目的・旧佐野市!F13+目的・旧田沼町!F13+目的・旧葛生町!F13</f>
        <v>5158169</v>
      </c>
      <c r="G13" s="95">
        <f>目的・旧佐野市!G13+目的・旧田沼町!G13+目的・旧葛生町!G13</f>
        <v>5438629</v>
      </c>
      <c r="H13" s="95">
        <f>目的・旧佐野市!H13+目的・旧田沼町!H13+目的・旧葛生町!H13</f>
        <v>5105176</v>
      </c>
      <c r="I13" s="95">
        <f>目的・旧佐野市!I13+目的・旧田沼町!I13+目的・旧葛生町!I13</f>
        <v>4860699</v>
      </c>
      <c r="J13" s="95">
        <f>目的・旧佐野市!J13+目的・旧田沼町!J13+目的・旧葛生町!J13</f>
        <v>4799319</v>
      </c>
      <c r="K13" s="95">
        <f>目的・旧佐野市!K13+目的・旧田沼町!K13+目的・旧葛生町!K13</f>
        <v>4805657</v>
      </c>
      <c r="L13" s="95">
        <f>目的・旧佐野市!L13+目的・旧田沼町!L13+目的・旧葛生町!L13</f>
        <v>4811071</v>
      </c>
      <c r="M13" s="95">
        <f>目的・旧佐野市!M13+目的・旧田沼町!M13+目的・旧葛生町!M13</f>
        <v>4836819</v>
      </c>
      <c r="N13" s="95">
        <f>目的・旧佐野市!N13+目的・旧田沼町!N13+目的・旧葛生町!N13</f>
        <v>4582824</v>
      </c>
      <c r="O13" s="95">
        <f>目的・旧佐野市!O13+目的・旧田沼町!O13+目的・旧葛生町!O13</f>
        <v>5471239</v>
      </c>
      <c r="P13" s="95">
        <f>目的・旧佐野市!P13+目的・旧田沼町!P13+目的・旧葛生町!P13</f>
        <v>5203190</v>
      </c>
      <c r="Q13" s="52">
        <v>4250514</v>
      </c>
      <c r="R13" s="52">
        <v>4374995</v>
      </c>
      <c r="S13" s="52">
        <v>4405663</v>
      </c>
      <c r="T13" s="52">
        <v>4029232</v>
      </c>
      <c r="U13" s="52">
        <v>3928361</v>
      </c>
      <c r="V13" s="52">
        <v>4103676</v>
      </c>
      <c r="W13" s="52">
        <v>4103676</v>
      </c>
      <c r="X13" s="52">
        <v>5366943</v>
      </c>
      <c r="Y13" s="52">
        <v>6781881</v>
      </c>
      <c r="Z13" s="132">
        <v>4222606</v>
      </c>
      <c r="AA13" s="132">
        <v>4152511</v>
      </c>
      <c r="AB13" s="108">
        <v>4437164</v>
      </c>
      <c r="AC13" s="108">
        <v>4165230</v>
      </c>
      <c r="AD13" s="108">
        <v>5220996</v>
      </c>
      <c r="AE13" s="108">
        <v>6121302</v>
      </c>
      <c r="AF13" s="108">
        <v>8232384</v>
      </c>
    </row>
    <row r="14" spans="1:32" ht="18" customHeight="1" x14ac:dyDescent="0.15">
      <c r="A14" s="19" t="s">
        <v>92</v>
      </c>
      <c r="B14" s="52"/>
      <c r="C14" s="52"/>
      <c r="D14" s="95">
        <f>目的・旧佐野市!D14+目的・旧田沼町!D14+目的・旧葛生町!D14</f>
        <v>358792</v>
      </c>
      <c r="E14" s="95">
        <f>目的・旧佐野市!E14+目的・旧田沼町!E14+目的・旧葛生町!E14</f>
        <v>305312</v>
      </c>
      <c r="F14" s="95">
        <f>目的・旧佐野市!F14+目的・旧田沼町!F14+目的・旧葛生町!F14</f>
        <v>202672</v>
      </c>
      <c r="G14" s="95">
        <f>目的・旧佐野市!G14+目的・旧田沼町!G14+目的・旧葛生町!G14</f>
        <v>25942</v>
      </c>
      <c r="H14" s="95">
        <f>目的・旧佐野市!H14+目的・旧田沼町!H14+目的・旧葛生町!H14</f>
        <v>258156</v>
      </c>
      <c r="I14" s="95">
        <f>目的・旧佐野市!I14+目的・旧田沼町!I14+目的・旧葛生町!I14</f>
        <v>154900</v>
      </c>
      <c r="J14" s="95">
        <f>目的・旧佐野市!J14+目的・旧田沼町!J14+目的・旧葛生町!J14</f>
        <v>139476</v>
      </c>
      <c r="K14" s="95">
        <f>目的・旧佐野市!K14+目的・旧田沼町!K14+目的・旧葛生町!K14</f>
        <v>112212</v>
      </c>
      <c r="L14" s="95">
        <f>目的・旧佐野市!L14+目的・旧田沼町!L14+目的・旧葛生町!L14</f>
        <v>42113</v>
      </c>
      <c r="M14" s="95">
        <f>目的・旧佐野市!M14+目的・旧田沼町!M14+目的・旧葛生町!M14</f>
        <v>1140</v>
      </c>
      <c r="N14" s="95">
        <f>目的・旧佐野市!N14+目的・旧田沼町!N14+目的・旧葛生町!N14</f>
        <v>128492</v>
      </c>
      <c r="O14" s="95">
        <f>目的・旧佐野市!O14+目的・旧田沼町!O14+目的・旧葛生町!O14</f>
        <v>109450</v>
      </c>
      <c r="P14" s="95">
        <f>目的・旧佐野市!P14+目的・旧田沼町!P14+目的・旧葛生町!P14</f>
        <v>7644</v>
      </c>
      <c r="Q14" s="52">
        <v>0</v>
      </c>
      <c r="R14" s="52">
        <v>5339</v>
      </c>
      <c r="S14" s="52">
        <v>467</v>
      </c>
      <c r="T14" s="52">
        <v>11463</v>
      </c>
      <c r="U14" s="52">
        <v>16956</v>
      </c>
      <c r="V14" s="52">
        <v>9458</v>
      </c>
      <c r="W14" s="52">
        <v>9458</v>
      </c>
      <c r="X14" s="52">
        <v>46832</v>
      </c>
      <c r="Y14" s="52">
        <v>13570</v>
      </c>
      <c r="Z14" s="132">
        <v>8380</v>
      </c>
      <c r="AA14" s="132">
        <v>69551</v>
      </c>
      <c r="AB14" s="108">
        <v>39293</v>
      </c>
      <c r="AC14" s="108">
        <v>53802</v>
      </c>
      <c r="AD14" s="108">
        <v>0</v>
      </c>
      <c r="AE14" s="108">
        <v>745</v>
      </c>
      <c r="AF14" s="108">
        <v>1018111</v>
      </c>
    </row>
    <row r="15" spans="1:32" ht="18" customHeight="1" x14ac:dyDescent="0.15">
      <c r="A15" s="19" t="s">
        <v>93</v>
      </c>
      <c r="B15" s="52"/>
      <c r="C15" s="52"/>
      <c r="D15" s="95">
        <f>目的・旧佐野市!D15+目的・旧田沼町!D15+目的・旧葛生町!D15</f>
        <v>3524181</v>
      </c>
      <c r="E15" s="95">
        <f>目的・旧佐野市!E15+目的・旧田沼町!E15+目的・旧葛生町!E15</f>
        <v>3720818</v>
      </c>
      <c r="F15" s="95">
        <f>目的・旧佐野市!F15+目的・旧田沼町!F15+目的・旧葛生町!F15</f>
        <v>3892096</v>
      </c>
      <c r="G15" s="95">
        <f>目的・旧佐野市!G15+目的・旧田沼町!G15+目的・旧葛生町!G15</f>
        <v>3931146</v>
      </c>
      <c r="H15" s="95">
        <f>目的・旧佐野市!H15+目的・旧田沼町!H15+目的・旧葛生町!H15</f>
        <v>4108151</v>
      </c>
      <c r="I15" s="95">
        <f>目的・旧佐野市!I15+目的・旧田沼町!I15+目的・旧葛生町!I15</f>
        <v>4300224</v>
      </c>
      <c r="J15" s="95">
        <f>目的・旧佐野市!J15+目的・旧田沼町!J15+目的・旧葛生町!J15</f>
        <v>4444205</v>
      </c>
      <c r="K15" s="95">
        <f>目的・旧佐野市!K15+目的・旧田沼町!K15+目的・旧葛生町!K15</f>
        <v>4684734</v>
      </c>
      <c r="L15" s="95">
        <f>目的・旧佐野市!L15+目的・旧田沼町!L15+目的・旧葛生町!L15</f>
        <v>5080449</v>
      </c>
      <c r="M15" s="95">
        <f>目的・旧佐野市!M15+目的・旧田沼町!M15+目的・旧葛生町!M15</f>
        <v>4666188</v>
      </c>
      <c r="N15" s="95">
        <f>目的・旧佐野市!N15+目的・旧田沼町!N15+目的・旧葛生町!N15</f>
        <v>4675498</v>
      </c>
      <c r="O15" s="95">
        <f>目的・旧佐野市!O15+目的・旧田沼町!O15+目的・旧葛生町!O15</f>
        <v>4840071</v>
      </c>
      <c r="P15" s="95">
        <f>目的・旧佐野市!P15+目的・旧田沼町!P15+目的・旧葛生町!P15</f>
        <v>4771074</v>
      </c>
      <c r="Q15" s="52">
        <v>4975589</v>
      </c>
      <c r="R15" s="52">
        <v>4878228</v>
      </c>
      <c r="S15" s="52">
        <v>4777528</v>
      </c>
      <c r="T15" s="52">
        <v>5425571</v>
      </c>
      <c r="U15" s="52">
        <v>5167870</v>
      </c>
      <c r="V15" s="52">
        <v>5279559</v>
      </c>
      <c r="W15" s="52">
        <v>5279559</v>
      </c>
      <c r="X15" s="52">
        <v>5215624</v>
      </c>
      <c r="Y15" s="52">
        <v>5265995</v>
      </c>
      <c r="Z15" s="132">
        <v>5303902</v>
      </c>
      <c r="AA15" s="132">
        <v>5301856</v>
      </c>
      <c r="AB15" s="108">
        <v>5328748</v>
      </c>
      <c r="AC15" s="108">
        <v>4677564</v>
      </c>
      <c r="AD15" s="108">
        <v>4211828</v>
      </c>
      <c r="AE15" s="108">
        <v>4184512</v>
      </c>
      <c r="AF15" s="108">
        <v>3839252</v>
      </c>
    </row>
    <row r="16" spans="1:32" ht="18" customHeight="1" x14ac:dyDescent="0.15">
      <c r="A16" s="19" t="s">
        <v>72</v>
      </c>
      <c r="B16" s="52"/>
      <c r="C16" s="52"/>
      <c r="D16" s="95">
        <f>目的・旧佐野市!D16+目的・旧田沼町!D16+目的・旧葛生町!D16</f>
        <v>12717</v>
      </c>
      <c r="E16" s="95">
        <f>目的・旧佐野市!E16+目的・旧田沼町!E16+目的・旧葛生町!E16</f>
        <v>2905</v>
      </c>
      <c r="F16" s="95">
        <f>目的・旧佐野市!F16+目的・旧田沼町!F16+目的・旧葛生町!F16</f>
        <v>14464</v>
      </c>
      <c r="G16" s="95">
        <f>目的・旧佐野市!G16+目的・旧田沼町!G16+目的・旧葛生町!G16</f>
        <v>27065</v>
      </c>
      <c r="H16" s="95">
        <f>目的・旧佐野市!H16+目的・旧田沼町!H16+目的・旧葛生町!H16</f>
        <v>52139</v>
      </c>
      <c r="I16" s="95">
        <f>目的・旧佐野市!I16+目的・旧田沼町!I16+目的・旧葛生町!I16</f>
        <v>1608</v>
      </c>
      <c r="J16" s="95">
        <f>目的・旧佐野市!J16+目的・旧田沼町!J16+目的・旧葛生町!J16</f>
        <v>1463</v>
      </c>
      <c r="K16" s="95">
        <f>目的・旧佐野市!K16+目的・旧田沼町!K16+目的・旧葛生町!K16</f>
        <v>1399</v>
      </c>
      <c r="L16" s="95">
        <f>目的・旧佐野市!L16+目的・旧田沼町!L16+目的・旧葛生町!L16</f>
        <v>27153</v>
      </c>
      <c r="M16" s="95">
        <f>目的・旧佐野市!M16+目的・旧田沼町!M16+目的・旧葛生町!M16</f>
        <v>12588</v>
      </c>
      <c r="N16" s="95">
        <f>目的・旧佐野市!N16+目的・旧田沼町!N16+目的・旧葛生町!N16</f>
        <v>198263</v>
      </c>
      <c r="O16" s="95">
        <f>目的・旧佐野市!O16+目的・旧田沼町!O16+目的・旧葛生町!O16</f>
        <v>23078</v>
      </c>
      <c r="P16" s="95">
        <f>目的・旧佐野市!P16+目的・旧田沼町!P16+目的・旧葛生町!P16</f>
        <v>0</v>
      </c>
      <c r="Q16" s="52">
        <v>1</v>
      </c>
      <c r="R16" s="52">
        <v>1</v>
      </c>
      <c r="S16" s="52">
        <v>1</v>
      </c>
      <c r="T16" s="52">
        <v>153357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</row>
    <row r="17" spans="1:32" ht="18" customHeight="1" x14ac:dyDescent="0.15">
      <c r="A17" s="19" t="s">
        <v>95</v>
      </c>
      <c r="B17" s="52"/>
      <c r="C17" s="52"/>
      <c r="D17" s="95">
        <f>目的・旧佐野市!D17+目的・旧田沼町!D17+目的・旧葛生町!D17</f>
        <v>0</v>
      </c>
      <c r="E17" s="95">
        <f>目的・旧佐野市!E17+目的・旧田沼町!E17+目的・旧葛生町!E17</f>
        <v>0</v>
      </c>
      <c r="F17" s="95">
        <f>目的・旧佐野市!F17+目的・旧田沼町!F17+目的・旧葛生町!F17</f>
        <v>0</v>
      </c>
      <c r="G17" s="95">
        <f>目的・旧佐野市!G17+目的・旧田沼町!G17+目的・旧葛生町!G17</f>
        <v>0</v>
      </c>
      <c r="H17" s="95">
        <f>目的・旧佐野市!H17+目的・旧田沼町!H17+目的・旧葛生町!H17</f>
        <v>0</v>
      </c>
      <c r="I17" s="95">
        <f>目的・旧佐野市!I17+目的・旧田沼町!I17+目的・旧葛生町!I17</f>
        <v>0</v>
      </c>
      <c r="J17" s="95">
        <f>目的・旧佐野市!J17+目的・旧田沼町!J17+目的・旧葛生町!J17</f>
        <v>0</v>
      </c>
      <c r="K17" s="95">
        <f>目的・旧佐野市!K17+目的・旧田沼町!K17+目的・旧葛生町!K17</f>
        <v>0</v>
      </c>
      <c r="L17" s="95">
        <f>目的・旧佐野市!L17+目的・旧田沼町!L17+目的・旧葛生町!L17</f>
        <v>0</v>
      </c>
      <c r="M17" s="95">
        <f>目的・旧佐野市!M17+目的・旧田沼町!M17+目的・旧葛生町!M17</f>
        <v>0</v>
      </c>
      <c r="N17" s="95">
        <f>目的・旧佐野市!N17+目的・旧田沼町!N17+目的・旧葛生町!N17</f>
        <v>0</v>
      </c>
      <c r="O17" s="95">
        <f>目的・旧佐野市!O17+目的・旧田沼町!O17+目的・旧葛生町!O17</f>
        <v>0</v>
      </c>
      <c r="P17" s="95">
        <f>目的・旧佐野市!P17+目的・旧田沼町!P17+目的・旧葛生町!P17</f>
        <v>0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132">
        <v>1</v>
      </c>
      <c r="AA17" s="132">
        <v>1</v>
      </c>
      <c r="AB17" s="132">
        <v>1</v>
      </c>
      <c r="AC17" s="132">
        <v>1</v>
      </c>
      <c r="AD17" s="132">
        <v>1</v>
      </c>
      <c r="AE17" s="132">
        <v>1</v>
      </c>
      <c r="AF17" s="132">
        <v>1</v>
      </c>
    </row>
    <row r="18" spans="1:32" ht="18" customHeight="1" x14ac:dyDescent="0.15">
      <c r="A18" s="19" t="s">
        <v>94</v>
      </c>
      <c r="B18" s="52"/>
      <c r="C18" s="52"/>
      <c r="D18" s="95">
        <f>目的・旧佐野市!D18+目的・旧田沼町!D18+目的・旧葛生町!D18</f>
        <v>0</v>
      </c>
      <c r="E18" s="95">
        <f>目的・旧佐野市!E18+目的・旧田沼町!E18+目的・旧葛生町!E18</f>
        <v>0</v>
      </c>
      <c r="F18" s="95">
        <f>目的・旧佐野市!F18+目的・旧田沼町!F18+目的・旧葛生町!F18</f>
        <v>0</v>
      </c>
      <c r="G18" s="95">
        <f>目的・旧佐野市!G18+目的・旧田沼町!G18+目的・旧葛生町!G18</f>
        <v>0</v>
      </c>
      <c r="H18" s="95">
        <f>目的・旧佐野市!H18+目的・旧田沼町!H18+目的・旧葛生町!H18</f>
        <v>0</v>
      </c>
      <c r="I18" s="95">
        <f>目的・旧佐野市!I18+目的・旧田沼町!I18+目的・旧葛生町!I18</f>
        <v>0</v>
      </c>
      <c r="J18" s="95">
        <f>目的・旧佐野市!J18+目的・旧田沼町!J18+目的・旧葛生町!J18</f>
        <v>0</v>
      </c>
      <c r="K18" s="95">
        <f>目的・旧佐野市!K18+目的・旧田沼町!K18+目的・旧葛生町!K18</f>
        <v>0</v>
      </c>
      <c r="L18" s="95">
        <f>目的・旧佐野市!L18+目的・旧田沼町!L18+目的・旧葛生町!L18</f>
        <v>0</v>
      </c>
      <c r="M18" s="95">
        <f>目的・旧佐野市!M18+目的・旧田沼町!M18+目的・旧葛生町!M18</f>
        <v>0</v>
      </c>
      <c r="N18" s="95">
        <f>目的・旧佐野市!N18+目的・旧田沼町!N18+目的・旧葛生町!N18</f>
        <v>0</v>
      </c>
      <c r="O18" s="95">
        <f>目的・旧佐野市!O18+目的・旧田沼町!O18+目的・旧葛生町!O18</f>
        <v>0</v>
      </c>
      <c r="P18" s="95">
        <f>目的・旧佐野市!P18+目的・旧田沼町!P18+目的・旧葛生町!P18</f>
        <v>0</v>
      </c>
      <c r="Q18" s="52">
        <v>1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132">
        <v>1</v>
      </c>
      <c r="AA18" s="132">
        <v>1</v>
      </c>
      <c r="AB18" s="132">
        <v>1</v>
      </c>
      <c r="AC18" s="132">
        <v>1</v>
      </c>
      <c r="AD18" s="132">
        <v>1</v>
      </c>
      <c r="AE18" s="132">
        <v>1</v>
      </c>
      <c r="AF18" s="132">
        <v>1</v>
      </c>
    </row>
    <row r="19" spans="1:32" ht="18" customHeight="1" x14ac:dyDescent="0.15">
      <c r="A19" s="19" t="s">
        <v>96</v>
      </c>
      <c r="B19" s="52"/>
      <c r="C19" s="52"/>
      <c r="D19" s="95">
        <f>目的・旧佐野市!D19+目的・旧田沼町!D19+目的・旧葛生町!D19</f>
        <v>33550298</v>
      </c>
      <c r="E19" s="95">
        <f>目的・旧佐野市!E19+目的・旧田沼町!E19+目的・旧葛生町!E19</f>
        <v>37126343</v>
      </c>
      <c r="F19" s="95">
        <f>目的・旧佐野市!F19+目的・旧田沼町!F19+目的・旧葛生町!F19</f>
        <v>37945167</v>
      </c>
      <c r="G19" s="95">
        <f>目的・旧佐野市!G19+目的・旧田沼町!G19+目的・旧葛生町!G19</f>
        <v>40363566</v>
      </c>
      <c r="H19" s="95">
        <f>目的・旧佐野市!H19+目的・旧田沼町!H19+目的・旧葛生町!H19</f>
        <v>38512139</v>
      </c>
      <c r="I19" s="95">
        <f>目的・旧佐野市!I19+目的・旧田沼町!I19+目的・旧葛生町!I19</f>
        <v>37073213</v>
      </c>
      <c r="J19" s="95">
        <f>目的・旧佐野市!J19+目的・旧田沼町!J19+目的・旧葛生町!J19</f>
        <v>40052125</v>
      </c>
      <c r="K19" s="95">
        <f>目的・旧佐野市!K19+目的・旧田沼町!K19+目的・旧葛生町!K19</f>
        <v>37651727</v>
      </c>
      <c r="L19" s="95">
        <f>目的・旧佐野市!L19+目的・旧田沼町!L19+目的・旧葛生町!L19</f>
        <v>41573610</v>
      </c>
      <c r="M19" s="95">
        <f>目的・旧佐野市!M19+目的・旧田沼町!M19+目的・旧葛生町!M19</f>
        <v>38247257</v>
      </c>
      <c r="N19" s="95">
        <f>目的・旧佐野市!N19+目的・旧田沼町!N19+目的・旧葛生町!N19</f>
        <v>39512474</v>
      </c>
      <c r="O19" s="95">
        <f>目的・旧佐野市!O19+目的・旧田沼町!O19+目的・旧葛生町!O19</f>
        <v>39744608</v>
      </c>
      <c r="P19" s="95">
        <f>目的・旧佐野市!P19+目的・旧田沼町!P19+目的・旧葛生町!P19</f>
        <v>41739484</v>
      </c>
      <c r="Q19" s="53">
        <f t="shared" ref="Q19:X19" si="0">SUM(Q4:Q18)</f>
        <v>41303465</v>
      </c>
      <c r="R19" s="53">
        <f t="shared" si="0"/>
        <v>46074400</v>
      </c>
      <c r="S19" s="53">
        <f t="shared" si="0"/>
        <v>40924548</v>
      </c>
      <c r="T19" s="53">
        <f t="shared" si="0"/>
        <v>42670916</v>
      </c>
      <c r="U19" s="53">
        <f t="shared" si="0"/>
        <v>41102534</v>
      </c>
      <c r="V19" s="53">
        <f t="shared" si="0"/>
        <v>42198413</v>
      </c>
      <c r="W19" s="53">
        <f t="shared" si="0"/>
        <v>42198413</v>
      </c>
      <c r="X19" s="53">
        <f t="shared" si="0"/>
        <v>43891750</v>
      </c>
      <c r="Y19" s="53">
        <f t="shared" ref="Y19:AD19" si="1">SUM(Y4:Y18)</f>
        <v>46789212</v>
      </c>
      <c r="Z19" s="133">
        <f t="shared" si="1"/>
        <v>43972189</v>
      </c>
      <c r="AA19" s="133">
        <f t="shared" si="1"/>
        <v>47616195</v>
      </c>
      <c r="AB19" s="133">
        <f t="shared" si="1"/>
        <v>52072030</v>
      </c>
      <c r="AC19" s="133">
        <f t="shared" si="1"/>
        <v>45469734</v>
      </c>
      <c r="AD19" s="133">
        <f t="shared" si="1"/>
        <v>45320442</v>
      </c>
      <c r="AE19" s="133">
        <f t="shared" ref="AE19" si="2">SUM(AE4:AE18)</f>
        <v>45646144</v>
      </c>
      <c r="AF19" s="133">
        <f t="shared" ref="AF19" si="3">SUM(AF4:AF18)</f>
        <v>49893191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108" t="s">
        <v>158</v>
      </c>
      <c r="L30" s="134"/>
      <c r="M30" s="31"/>
      <c r="N30" s="31"/>
      <c r="O30" s="31"/>
      <c r="P30" s="31"/>
      <c r="Q30" s="32"/>
      <c r="R30" s="32"/>
      <c r="S30" s="32"/>
      <c r="T30" s="32"/>
      <c r="U30" s="108" t="s">
        <v>158</v>
      </c>
      <c r="V30" s="134"/>
      <c r="W30" s="32"/>
      <c r="X30" s="32"/>
      <c r="Y30" s="32"/>
      <c r="Z30" s="134"/>
      <c r="AA30" s="134"/>
      <c r="AB30" s="134"/>
      <c r="AE30" s="108" t="s">
        <v>158</v>
      </c>
      <c r="AF30" s="134"/>
    </row>
    <row r="31" spans="1:32" ht="18" customHeight="1" x14ac:dyDescent="0.15">
      <c r="K31" s="108"/>
      <c r="L31" s="108" t="s">
        <v>341</v>
      </c>
      <c r="U31" s="108"/>
      <c r="V31" s="108" t="s">
        <v>341</v>
      </c>
      <c r="AF31" s="108" t="s">
        <v>341</v>
      </c>
    </row>
    <row r="32" spans="1:32" s="131" customFormat="1" ht="18" customHeight="1" x14ac:dyDescent="0.2">
      <c r="A32" s="120"/>
      <c r="B32" s="120" t="s">
        <v>196</v>
      </c>
      <c r="C32" s="120" t="s">
        <v>197</v>
      </c>
      <c r="D32" s="127" t="s">
        <v>170</v>
      </c>
      <c r="E32" s="127" t="s">
        <v>172</v>
      </c>
      <c r="F32" s="127" t="s">
        <v>174</v>
      </c>
      <c r="G32" s="127" t="s">
        <v>176</v>
      </c>
      <c r="H32" s="127" t="s">
        <v>178</v>
      </c>
      <c r="I32" s="127" t="s">
        <v>180</v>
      </c>
      <c r="J32" s="128" t="s">
        <v>218</v>
      </c>
      <c r="K32" s="128" t="s">
        <v>220</v>
      </c>
      <c r="L32" s="129" t="s">
        <v>186</v>
      </c>
      <c r="M32" s="129" t="s">
        <v>188</v>
      </c>
      <c r="N32" s="129" t="s">
        <v>190</v>
      </c>
      <c r="O32" s="130" t="s">
        <v>256</v>
      </c>
      <c r="P32" s="130" t="s">
        <v>257</v>
      </c>
      <c r="Q32" s="39" t="s">
        <v>162</v>
      </c>
      <c r="R32" s="39" t="s">
        <v>166</v>
      </c>
      <c r="S32" s="39" t="s">
        <v>296</v>
      </c>
      <c r="T32" s="39" t="s">
        <v>298</v>
      </c>
      <c r="U32" s="39" t="s">
        <v>305</v>
      </c>
      <c r="V32" s="39" t="s">
        <v>306</v>
      </c>
      <c r="W32" s="39" t="s">
        <v>307</v>
      </c>
      <c r="X32" s="39" t="s">
        <v>308</v>
      </c>
      <c r="Y32" s="39" t="s">
        <v>308</v>
      </c>
      <c r="Z32" s="109" t="s">
        <v>321</v>
      </c>
      <c r="AA32" s="109" t="s">
        <v>322</v>
      </c>
      <c r="AB32" s="109" t="s">
        <v>325</v>
      </c>
      <c r="AC32" s="109" t="s">
        <v>327</v>
      </c>
      <c r="AD32" s="109" t="s">
        <v>330</v>
      </c>
      <c r="AE32" s="109" t="str">
        <f>AE3</f>
        <v>１８(H30)</v>
      </c>
      <c r="AF32" s="109" t="str">
        <f>AF3</f>
        <v>１９(R1)</v>
      </c>
    </row>
    <row r="33" spans="1:32" s="34" customFormat="1" ht="18" customHeight="1" x14ac:dyDescent="0.15">
      <c r="A33" s="19" t="s">
        <v>75</v>
      </c>
      <c r="B33" s="19"/>
      <c r="C33" s="19"/>
      <c r="D33" s="96">
        <f t="shared" ref="D33:P33" si="4">D4/D$19*100</f>
        <v>1.6889238956983335</v>
      </c>
      <c r="E33" s="96">
        <f t="shared" si="4"/>
        <v>1.6229177217912358</v>
      </c>
      <c r="F33" s="96">
        <f t="shared" si="4"/>
        <v>1.575939829175083</v>
      </c>
      <c r="G33" s="96">
        <f t="shared" si="4"/>
        <v>1.4993323434307066</v>
      </c>
      <c r="H33" s="96">
        <f t="shared" si="4"/>
        <v>1.5411504409038406</v>
      </c>
      <c r="I33" s="96">
        <f t="shared" si="4"/>
        <v>1.6360896478004212</v>
      </c>
      <c r="J33" s="96">
        <f t="shared" si="4"/>
        <v>1.5060449351938254</v>
      </c>
      <c r="K33" s="96">
        <f t="shared" si="4"/>
        <v>1.5702520099542845</v>
      </c>
      <c r="L33" s="96">
        <f t="shared" si="4"/>
        <v>1.3297955121049148</v>
      </c>
      <c r="M33" s="96">
        <f t="shared" si="4"/>
        <v>1.4217542450168386</v>
      </c>
      <c r="N33" s="96">
        <f t="shared" si="4"/>
        <v>1.3687981167668721</v>
      </c>
      <c r="O33" s="96">
        <f t="shared" si="4"/>
        <v>1.3683793283355568</v>
      </c>
      <c r="P33" s="96">
        <f t="shared" si="4"/>
        <v>1.2849679694171592</v>
      </c>
      <c r="Q33" s="33">
        <f t="shared" ref="Q33:R47" si="5">Q4/Q$19*100</f>
        <v>1.2132178256715265</v>
      </c>
      <c r="R33" s="33">
        <f t="shared" si="5"/>
        <v>0.71958831802475987</v>
      </c>
      <c r="S33" s="33">
        <f t="shared" ref="S33:T47" si="6">S4/S$19*100</f>
        <v>0.86130700820446437</v>
      </c>
      <c r="T33" s="33">
        <f t="shared" si="6"/>
        <v>0.83114222342918542</v>
      </c>
      <c r="U33" s="33">
        <f t="shared" ref="U33:V47" si="7">U4/U$19*100</f>
        <v>0.84378982570758287</v>
      </c>
      <c r="V33" s="33">
        <f t="shared" si="7"/>
        <v>0.74584321453036628</v>
      </c>
      <c r="W33" s="33">
        <f t="shared" ref="W33:X47" si="8">W4/W$19*100</f>
        <v>0.74584321453036628</v>
      </c>
      <c r="X33" s="33">
        <f t="shared" si="8"/>
        <v>0.90639584887820601</v>
      </c>
      <c r="Y33" s="33">
        <f t="shared" ref="Y33:AB47" si="9">Y4/Y$19*100</f>
        <v>0.77036347609359179</v>
      </c>
      <c r="Z33" s="135">
        <f t="shared" si="9"/>
        <v>0.7523141502007098</v>
      </c>
      <c r="AA33" s="135">
        <f t="shared" si="9"/>
        <v>0.72459800704361199</v>
      </c>
      <c r="AB33" s="135">
        <f t="shared" si="9"/>
        <v>0.68573090006285531</v>
      </c>
      <c r="AC33" s="135">
        <f t="shared" ref="AC33:AD33" si="10">AC4/AC$19*100</f>
        <v>0.71805566313627434</v>
      </c>
      <c r="AD33" s="135">
        <f t="shared" si="10"/>
        <v>0.68574573919645354</v>
      </c>
      <c r="AE33" s="135">
        <f t="shared" ref="AE33" si="11">AE4/AE$19*100</f>
        <v>0.68790038431285672</v>
      </c>
      <c r="AF33" s="135">
        <f t="shared" ref="AF33" si="12">AF4/AF$19*100</f>
        <v>0.62023894202317109</v>
      </c>
    </row>
    <row r="34" spans="1:32" s="34" customFormat="1" ht="18" customHeight="1" x14ac:dyDescent="0.15">
      <c r="A34" s="19" t="s">
        <v>74</v>
      </c>
      <c r="B34" s="19"/>
      <c r="C34" s="19"/>
      <c r="D34" s="96">
        <f t="shared" ref="D34:P34" si="13">D5/D$19*100</f>
        <v>14.101371022099416</v>
      </c>
      <c r="E34" s="96">
        <f t="shared" si="13"/>
        <v>13.642738796008</v>
      </c>
      <c r="F34" s="96">
        <f t="shared" si="13"/>
        <v>13.300721538529531</v>
      </c>
      <c r="G34" s="96">
        <f t="shared" si="13"/>
        <v>11.977658267359232</v>
      </c>
      <c r="H34" s="96">
        <f t="shared" si="13"/>
        <v>13.85721006044354</v>
      </c>
      <c r="I34" s="96">
        <f t="shared" si="13"/>
        <v>13.987978328179974</v>
      </c>
      <c r="J34" s="96">
        <f t="shared" si="13"/>
        <v>20.611295905023766</v>
      </c>
      <c r="K34" s="96">
        <f t="shared" si="13"/>
        <v>12.907514175910178</v>
      </c>
      <c r="L34" s="96">
        <f t="shared" si="13"/>
        <v>13.517928801468045</v>
      </c>
      <c r="M34" s="96">
        <f t="shared" si="13"/>
        <v>15.642350508952838</v>
      </c>
      <c r="N34" s="96">
        <f t="shared" si="13"/>
        <v>13.665866632395632</v>
      </c>
      <c r="O34" s="96">
        <f t="shared" si="13"/>
        <v>13.22067637451601</v>
      </c>
      <c r="P34" s="96">
        <f t="shared" si="13"/>
        <v>13.234051959051529</v>
      </c>
      <c r="Q34" s="33">
        <f t="shared" si="5"/>
        <v>16.379538617401714</v>
      </c>
      <c r="R34" s="33">
        <f t="shared" si="5"/>
        <v>19.603037695553279</v>
      </c>
      <c r="S34" s="33">
        <f t="shared" si="6"/>
        <v>14.116534652991158</v>
      </c>
      <c r="T34" s="33">
        <f t="shared" si="6"/>
        <v>14.207965444191542</v>
      </c>
      <c r="U34" s="33">
        <f t="shared" si="7"/>
        <v>14.251680930426334</v>
      </c>
      <c r="V34" s="33">
        <f t="shared" si="7"/>
        <v>16.713398676864934</v>
      </c>
      <c r="W34" s="33">
        <f t="shared" si="8"/>
        <v>16.713398676864934</v>
      </c>
      <c r="X34" s="33">
        <f t="shared" si="8"/>
        <v>15.434793554597389</v>
      </c>
      <c r="Y34" s="33">
        <f t="shared" si="9"/>
        <v>14.251528749832335</v>
      </c>
      <c r="Z34" s="135">
        <f t="shared" si="9"/>
        <v>14.566759457892806</v>
      </c>
      <c r="AA34" s="135">
        <f t="shared" si="9"/>
        <v>18.069705065681958</v>
      </c>
      <c r="AB34" s="135">
        <f t="shared" si="9"/>
        <v>22.160718527777775</v>
      </c>
      <c r="AC34" s="135">
        <f t="shared" ref="AC34:AD34" si="14">AC5/AC$19*100</f>
        <v>15.61704319625006</v>
      </c>
      <c r="AD34" s="135">
        <f t="shared" si="14"/>
        <v>12.524661608551831</v>
      </c>
      <c r="AE34" s="135">
        <f t="shared" ref="AE34" si="15">AE5/AE$19*100</f>
        <v>14.688938456663504</v>
      </c>
      <c r="AF34" s="135">
        <f t="shared" ref="AF34" si="16">AF5/AF$19*100</f>
        <v>12.776625171158123</v>
      </c>
    </row>
    <row r="35" spans="1:32" s="34" customFormat="1" ht="18" customHeight="1" x14ac:dyDescent="0.15">
      <c r="A35" s="19" t="s">
        <v>76</v>
      </c>
      <c r="B35" s="19"/>
      <c r="C35" s="19"/>
      <c r="D35" s="96">
        <f t="shared" ref="D35:P35" si="17">D6/D$19*100</f>
        <v>13.990260235542468</v>
      </c>
      <c r="E35" s="96">
        <f t="shared" si="17"/>
        <v>14.897279271486555</v>
      </c>
      <c r="F35" s="96">
        <f t="shared" si="17"/>
        <v>16.211223948493888</v>
      </c>
      <c r="G35" s="96">
        <f t="shared" si="17"/>
        <v>15.540614028007338</v>
      </c>
      <c r="H35" s="96">
        <f t="shared" si="17"/>
        <v>16.66417957205649</v>
      </c>
      <c r="I35" s="96">
        <f t="shared" si="17"/>
        <v>17.687169439562737</v>
      </c>
      <c r="J35" s="96">
        <f t="shared" si="17"/>
        <v>17.905334610835254</v>
      </c>
      <c r="K35" s="96">
        <f t="shared" si="17"/>
        <v>21.814839993926441</v>
      </c>
      <c r="L35" s="96">
        <f t="shared" si="17"/>
        <v>26.086575113395256</v>
      </c>
      <c r="M35" s="96">
        <f t="shared" si="17"/>
        <v>20.178498029283514</v>
      </c>
      <c r="N35" s="96">
        <f t="shared" si="17"/>
        <v>21.185676705538611</v>
      </c>
      <c r="O35" s="96">
        <f t="shared" si="17"/>
        <v>21.186780858424871</v>
      </c>
      <c r="P35" s="96">
        <f t="shared" si="17"/>
        <v>22.381975301850883</v>
      </c>
      <c r="Q35" s="33">
        <f t="shared" si="5"/>
        <v>23.808104235322631</v>
      </c>
      <c r="R35" s="33">
        <f t="shared" si="5"/>
        <v>22.395770753390167</v>
      </c>
      <c r="S35" s="33">
        <f t="shared" si="6"/>
        <v>25.765286399742276</v>
      </c>
      <c r="T35" s="33">
        <f t="shared" si="6"/>
        <v>27.209952558787347</v>
      </c>
      <c r="U35" s="33">
        <f t="shared" si="7"/>
        <v>28.425038222704224</v>
      </c>
      <c r="V35" s="33">
        <f t="shared" si="7"/>
        <v>28.644295225036071</v>
      </c>
      <c r="W35" s="33">
        <f t="shared" si="8"/>
        <v>28.644295225036071</v>
      </c>
      <c r="X35" s="33">
        <f t="shared" si="8"/>
        <v>32.186584039141749</v>
      </c>
      <c r="Y35" s="33">
        <f t="shared" si="9"/>
        <v>32.28191789167127</v>
      </c>
      <c r="Z35" s="135">
        <f t="shared" si="9"/>
        <v>33.501632133892628</v>
      </c>
      <c r="AA35" s="135">
        <f t="shared" si="9"/>
        <v>32.539542481292344</v>
      </c>
      <c r="AB35" s="135">
        <f t="shared" si="9"/>
        <v>30.502870735018394</v>
      </c>
      <c r="AC35" s="135">
        <f t="shared" ref="AC35:AD35" si="18">AC6/AC$19*100</f>
        <v>35.784744199295289</v>
      </c>
      <c r="AD35" s="135">
        <f t="shared" si="18"/>
        <v>37.552522104704984</v>
      </c>
      <c r="AE35" s="135">
        <f t="shared" ref="AE35" si="19">AE6/AE$19*100</f>
        <v>36.868185404664196</v>
      </c>
      <c r="AF35" s="135">
        <f t="shared" ref="AF35" si="20">AF6/AF$19*100</f>
        <v>35.917406044444022</v>
      </c>
    </row>
    <row r="36" spans="1:32" s="34" customFormat="1" ht="18" customHeight="1" x14ac:dyDescent="0.15">
      <c r="A36" s="19" t="s">
        <v>85</v>
      </c>
      <c r="B36" s="19"/>
      <c r="C36" s="19"/>
      <c r="D36" s="96">
        <f t="shared" ref="D36:P36" si="21">D7/D$19*100</f>
        <v>6.9189787822450928</v>
      </c>
      <c r="E36" s="96">
        <f t="shared" si="21"/>
        <v>7.3265955658492947</v>
      </c>
      <c r="F36" s="96">
        <f t="shared" si="21"/>
        <v>8.8610994912738157</v>
      </c>
      <c r="G36" s="96">
        <f t="shared" si="21"/>
        <v>8.2472321697245476</v>
      </c>
      <c r="H36" s="96">
        <f t="shared" si="21"/>
        <v>9.3085663198297031</v>
      </c>
      <c r="I36" s="96">
        <f t="shared" si="21"/>
        <v>8.4836914458965289</v>
      </c>
      <c r="J36" s="96">
        <f t="shared" si="21"/>
        <v>8.2568228277525844</v>
      </c>
      <c r="K36" s="96">
        <f t="shared" si="21"/>
        <v>8.9897496600886342</v>
      </c>
      <c r="L36" s="96">
        <f t="shared" si="21"/>
        <v>8.1644076614948773</v>
      </c>
      <c r="M36" s="96">
        <f t="shared" si="21"/>
        <v>9.8061568179908942</v>
      </c>
      <c r="N36" s="96">
        <f t="shared" si="21"/>
        <v>8.5313437979105018</v>
      </c>
      <c r="O36" s="96">
        <f t="shared" si="21"/>
        <v>9.752917930402031</v>
      </c>
      <c r="P36" s="96">
        <f t="shared" si="21"/>
        <v>14.937872734603044</v>
      </c>
      <c r="Q36" s="33">
        <f t="shared" si="5"/>
        <v>15.888746864215872</v>
      </c>
      <c r="R36" s="33">
        <f t="shared" si="5"/>
        <v>19.736550014758738</v>
      </c>
      <c r="S36" s="33">
        <f t="shared" si="6"/>
        <v>15.560733865649537</v>
      </c>
      <c r="T36" s="33">
        <f t="shared" si="6"/>
        <v>14.091375493321962</v>
      </c>
      <c r="U36" s="33">
        <f t="shared" si="7"/>
        <v>14.355287681289919</v>
      </c>
      <c r="V36" s="33">
        <f t="shared" si="7"/>
        <v>10.100218697797949</v>
      </c>
      <c r="W36" s="33">
        <f t="shared" si="8"/>
        <v>10.100218697797949</v>
      </c>
      <c r="X36" s="33">
        <f t="shared" si="8"/>
        <v>9.523395626740788</v>
      </c>
      <c r="Y36" s="33">
        <f t="shared" si="9"/>
        <v>8.7462533030049752</v>
      </c>
      <c r="Z36" s="135">
        <f t="shared" si="9"/>
        <v>8.9618235744415635</v>
      </c>
      <c r="AA36" s="135">
        <f t="shared" si="9"/>
        <v>8.9708448984636426</v>
      </c>
      <c r="AB36" s="135">
        <f t="shared" si="9"/>
        <v>7.451338079195299</v>
      </c>
      <c r="AC36" s="135">
        <f t="shared" ref="AC36:AD36" si="22">AC7/AC$19*100</f>
        <v>9.0602465367402409</v>
      </c>
      <c r="AD36" s="135">
        <f t="shared" si="22"/>
        <v>8.7316182838640461</v>
      </c>
      <c r="AE36" s="135">
        <f t="shared" ref="AE36" si="23">AE7/AE$19*100</f>
        <v>7.5953622720026468</v>
      </c>
      <c r="AF36" s="135">
        <f t="shared" ref="AF36" si="24">AF7/AF$19*100</f>
        <v>8.3810995372093959</v>
      </c>
    </row>
    <row r="37" spans="1:32" s="34" customFormat="1" ht="18" customHeight="1" x14ac:dyDescent="0.15">
      <c r="A37" s="19" t="s">
        <v>86</v>
      </c>
      <c r="B37" s="19"/>
      <c r="C37" s="19"/>
      <c r="D37" s="96">
        <f t="shared" ref="D37:P37" si="25">D8/D$19*100</f>
        <v>0.55867462041618832</v>
      </c>
      <c r="E37" s="96">
        <f t="shared" si="25"/>
        <v>0.56706904851899909</v>
      </c>
      <c r="F37" s="96">
        <f t="shared" si="25"/>
        <v>0.59574648861078938</v>
      </c>
      <c r="G37" s="96">
        <f t="shared" si="25"/>
        <v>0.57255347557745517</v>
      </c>
      <c r="H37" s="96">
        <f t="shared" si="25"/>
        <v>0.65057409561177582</v>
      </c>
      <c r="I37" s="96">
        <f t="shared" si="25"/>
        <v>0.61323252451844401</v>
      </c>
      <c r="J37" s="96">
        <f t="shared" si="25"/>
        <v>0.61466900944706426</v>
      </c>
      <c r="K37" s="96">
        <f t="shared" si="25"/>
        <v>0.67294124383723486</v>
      </c>
      <c r="L37" s="96">
        <f t="shared" si="25"/>
        <v>0.60343568913067691</v>
      </c>
      <c r="M37" s="96">
        <f t="shared" si="25"/>
        <v>0.61514215254704407</v>
      </c>
      <c r="N37" s="96">
        <f t="shared" si="25"/>
        <v>0.57495513948329335</v>
      </c>
      <c r="O37" s="96">
        <f t="shared" si="25"/>
        <v>0.66628409066205907</v>
      </c>
      <c r="P37" s="96">
        <f t="shared" si="25"/>
        <v>0.43261675204226291</v>
      </c>
      <c r="Q37" s="33">
        <f t="shared" si="5"/>
        <v>0.39183879609132066</v>
      </c>
      <c r="R37" s="33">
        <f t="shared" si="5"/>
        <v>0.26639088083621271</v>
      </c>
      <c r="S37" s="33">
        <f t="shared" si="6"/>
        <v>0.26811047491593554</v>
      </c>
      <c r="T37" s="33">
        <f t="shared" si="6"/>
        <v>0.22657587195925205</v>
      </c>
      <c r="U37" s="33">
        <f t="shared" si="7"/>
        <v>0.18689845253823037</v>
      </c>
      <c r="V37" s="33">
        <f t="shared" si="7"/>
        <v>0.19010193582398466</v>
      </c>
      <c r="W37" s="33">
        <f t="shared" si="8"/>
        <v>0.19010193582398466</v>
      </c>
      <c r="X37" s="33">
        <f t="shared" si="8"/>
        <v>0.23557502264092908</v>
      </c>
      <c r="Y37" s="33">
        <f t="shared" si="9"/>
        <v>7.4143159324846081E-2</v>
      </c>
      <c r="Z37" s="135">
        <f t="shared" si="9"/>
        <v>6.1793603224983867E-2</v>
      </c>
      <c r="AA37" s="135">
        <f t="shared" si="9"/>
        <v>5.232253438142212E-2</v>
      </c>
      <c r="AB37" s="135">
        <f t="shared" si="9"/>
        <v>5.4987293562398079E-2</v>
      </c>
      <c r="AC37" s="135">
        <f t="shared" ref="AC37:AD37" si="26">AC8/AC$19*100</f>
        <v>4.5720522578821338E-2</v>
      </c>
      <c r="AD37" s="135">
        <f t="shared" si="26"/>
        <v>4.6045446776534084E-2</v>
      </c>
      <c r="AE37" s="135">
        <f t="shared" ref="AE37" si="27">AE8/AE$19*100</f>
        <v>5.1360307674619791E-2</v>
      </c>
      <c r="AF37" s="135">
        <f t="shared" ref="AF37" si="28">AF8/AF$19*100</f>
        <v>4.215605291712049E-2</v>
      </c>
    </row>
    <row r="38" spans="1:32" s="34" customFormat="1" ht="18" customHeight="1" x14ac:dyDescent="0.15">
      <c r="A38" s="19" t="s">
        <v>87</v>
      </c>
      <c r="B38" s="19"/>
      <c r="C38" s="19"/>
      <c r="D38" s="96">
        <f t="shared" ref="D38:P38" si="29">D9/D$19*100</f>
        <v>4.6151900051677632</v>
      </c>
      <c r="E38" s="96">
        <f t="shared" si="29"/>
        <v>3.7657466020825163</v>
      </c>
      <c r="F38" s="96">
        <f t="shared" si="29"/>
        <v>4.393526585348801</v>
      </c>
      <c r="G38" s="96">
        <f t="shared" si="29"/>
        <v>4.3675774335696698</v>
      </c>
      <c r="H38" s="96">
        <f t="shared" si="29"/>
        <v>4.8933947813181708</v>
      </c>
      <c r="I38" s="96">
        <f t="shared" si="29"/>
        <v>4.0334459276567154</v>
      </c>
      <c r="J38" s="96">
        <f t="shared" si="29"/>
        <v>3.6848257114947081</v>
      </c>
      <c r="K38" s="96">
        <f t="shared" si="29"/>
        <v>3.4092406969805129</v>
      </c>
      <c r="L38" s="96">
        <f t="shared" si="29"/>
        <v>3.0979484341148145</v>
      </c>
      <c r="M38" s="96">
        <f t="shared" si="29"/>
        <v>2.6946507562620763</v>
      </c>
      <c r="N38" s="96">
        <f t="shared" si="29"/>
        <v>2.6577379082868871</v>
      </c>
      <c r="O38" s="96">
        <f t="shared" si="29"/>
        <v>2.6115492194563852</v>
      </c>
      <c r="P38" s="96">
        <f t="shared" si="29"/>
        <v>2.690711269933284</v>
      </c>
      <c r="Q38" s="33">
        <f t="shared" si="5"/>
        <v>2.5881944771461671</v>
      </c>
      <c r="R38" s="33">
        <f t="shared" si="5"/>
        <v>1.8878987029673746</v>
      </c>
      <c r="S38" s="33">
        <f t="shared" si="6"/>
        <v>2.1704088216197284</v>
      </c>
      <c r="T38" s="33">
        <f t="shared" si="6"/>
        <v>1.8743844167769914</v>
      </c>
      <c r="U38" s="33">
        <f t="shared" si="7"/>
        <v>2.1088797104334249</v>
      </c>
      <c r="V38" s="33">
        <f t="shared" si="7"/>
        <v>1.8641696312133824</v>
      </c>
      <c r="W38" s="33">
        <f t="shared" si="8"/>
        <v>1.8641696312133824</v>
      </c>
      <c r="X38" s="33">
        <f t="shared" si="8"/>
        <v>1.5218304123212221</v>
      </c>
      <c r="Y38" s="33">
        <f t="shared" si="9"/>
        <v>1.3893117071516401</v>
      </c>
      <c r="Z38" s="135">
        <f t="shared" si="9"/>
        <v>1.4038987233498883</v>
      </c>
      <c r="AA38" s="135">
        <f t="shared" si="9"/>
        <v>1.6908049876727866</v>
      </c>
      <c r="AB38" s="135">
        <f t="shared" si="9"/>
        <v>1.2126356510395313</v>
      </c>
      <c r="AC38" s="135">
        <f t="shared" ref="AC38:AD38" si="30">AC9/AC$19*100</f>
        <v>1.3649519040511653</v>
      </c>
      <c r="AD38" s="135">
        <f t="shared" si="30"/>
        <v>1.4211953184393038</v>
      </c>
      <c r="AE38" s="135">
        <f t="shared" ref="AE38" si="31">AE9/AE$19*100</f>
        <v>1.5496270615980179</v>
      </c>
      <c r="AF38" s="135">
        <f t="shared" ref="AF38" si="32">AF9/AF$19*100</f>
        <v>1.5874871583178554</v>
      </c>
    </row>
    <row r="39" spans="1:32" s="34" customFormat="1" ht="18" customHeight="1" x14ac:dyDescent="0.15">
      <c r="A39" s="19" t="s">
        <v>88</v>
      </c>
      <c r="B39" s="19"/>
      <c r="C39" s="19"/>
      <c r="D39" s="96">
        <f t="shared" ref="D39:P39" si="33">D10/D$19*100</f>
        <v>4.6736306187205843</v>
      </c>
      <c r="E39" s="96">
        <f t="shared" si="33"/>
        <v>4.6088245211762437</v>
      </c>
      <c r="F39" s="96">
        <f t="shared" si="33"/>
        <v>6.3241571713203948</v>
      </c>
      <c r="G39" s="96">
        <f t="shared" si="33"/>
        <v>6.7777832117211849</v>
      </c>
      <c r="H39" s="96">
        <f t="shared" si="33"/>
        <v>6.4780016503367941</v>
      </c>
      <c r="I39" s="96">
        <f t="shared" si="33"/>
        <v>5.529949616182444</v>
      </c>
      <c r="J39" s="96">
        <f t="shared" si="33"/>
        <v>4.1968609655542624</v>
      </c>
      <c r="K39" s="96">
        <f t="shared" si="33"/>
        <v>4.8848595975424978</v>
      </c>
      <c r="L39" s="96">
        <f t="shared" si="33"/>
        <v>3.9492047960232464</v>
      </c>
      <c r="M39" s="96">
        <f t="shared" si="33"/>
        <v>4.5675563086785544</v>
      </c>
      <c r="N39" s="96">
        <f t="shared" si="33"/>
        <v>4.5555689577929233</v>
      </c>
      <c r="O39" s="96">
        <f t="shared" si="33"/>
        <v>3.7307375128721865</v>
      </c>
      <c r="P39" s="96">
        <f t="shared" si="33"/>
        <v>3.5777993805577473</v>
      </c>
      <c r="Q39" s="33">
        <f t="shared" si="5"/>
        <v>2.3708543581028856</v>
      </c>
      <c r="R39" s="33">
        <f t="shared" si="5"/>
        <v>2.1326615213654438</v>
      </c>
      <c r="S39" s="33">
        <f t="shared" si="6"/>
        <v>2.6310565482604718</v>
      </c>
      <c r="T39" s="33">
        <f t="shared" si="6"/>
        <v>2.3616296401980215</v>
      </c>
      <c r="U39" s="33">
        <f t="shared" si="7"/>
        <v>2.3896726172649112</v>
      </c>
      <c r="V39" s="33">
        <f t="shared" si="7"/>
        <v>3.4724362738475496</v>
      </c>
      <c r="W39" s="33">
        <f t="shared" si="8"/>
        <v>3.4724362738475496</v>
      </c>
      <c r="X39" s="33">
        <f t="shared" si="8"/>
        <v>4.0019046859603451</v>
      </c>
      <c r="Y39" s="33">
        <f t="shared" si="9"/>
        <v>4.8301625596943154</v>
      </c>
      <c r="Z39" s="135">
        <f t="shared" si="9"/>
        <v>5.3561354427908974</v>
      </c>
      <c r="AA39" s="135">
        <f t="shared" si="9"/>
        <v>5.0680572019666839</v>
      </c>
      <c r="AB39" s="135">
        <f t="shared" si="9"/>
        <v>5.306568612746613</v>
      </c>
      <c r="AC39" s="135">
        <f t="shared" ref="AC39:AD39" si="34">AC10/AC$19*100</f>
        <v>4.744408665333296</v>
      </c>
      <c r="AD39" s="135">
        <f t="shared" si="34"/>
        <v>5.3709692416503794</v>
      </c>
      <c r="AE39" s="135">
        <f t="shared" ref="AE39" si="35">AE10/AE$19*100</f>
        <v>4.1076306467420336</v>
      </c>
      <c r="AF39" s="135">
        <f t="shared" ref="AF39" si="36">AF10/AF$19*100</f>
        <v>3.5731829619797222</v>
      </c>
    </row>
    <row r="40" spans="1:32" s="34" customFormat="1" ht="18" customHeight="1" x14ac:dyDescent="0.15">
      <c r="A40" s="19" t="s">
        <v>89</v>
      </c>
      <c r="B40" s="19"/>
      <c r="C40" s="19"/>
      <c r="D40" s="96">
        <f t="shared" ref="D40:P40" si="37">D11/D$19*100</f>
        <v>25.445663701705424</v>
      </c>
      <c r="E40" s="96">
        <f t="shared" si="37"/>
        <v>25.624877731695793</v>
      </c>
      <c r="F40" s="96">
        <f t="shared" si="37"/>
        <v>21.096391537820878</v>
      </c>
      <c r="G40" s="96">
        <f t="shared" si="37"/>
        <v>24.676709684174089</v>
      </c>
      <c r="H40" s="96">
        <f t="shared" si="37"/>
        <v>18.516847376355802</v>
      </c>
      <c r="I40" s="96">
        <f t="shared" si="37"/>
        <v>19.324596980574626</v>
      </c>
      <c r="J40" s="96">
        <f t="shared" si="37"/>
        <v>16.682091149970198</v>
      </c>
      <c r="K40" s="96">
        <f t="shared" si="37"/>
        <v>16.652133911413944</v>
      </c>
      <c r="L40" s="96">
        <f t="shared" si="37"/>
        <v>15.813904541847581</v>
      </c>
      <c r="M40" s="96">
        <f t="shared" si="37"/>
        <v>16.8252484093173</v>
      </c>
      <c r="N40" s="96">
        <f t="shared" si="37"/>
        <v>19.637507385642316</v>
      </c>
      <c r="O40" s="96">
        <f t="shared" si="37"/>
        <v>17.496720561440686</v>
      </c>
      <c r="P40" s="96">
        <f t="shared" si="37"/>
        <v>14.173835977464408</v>
      </c>
      <c r="Q40" s="33">
        <f t="shared" si="5"/>
        <v>11.661234717232562</v>
      </c>
      <c r="R40" s="33">
        <f t="shared" si="5"/>
        <v>10.241945635754345</v>
      </c>
      <c r="S40" s="33">
        <f t="shared" si="6"/>
        <v>12.904149851575635</v>
      </c>
      <c r="T40" s="33">
        <f t="shared" si="6"/>
        <v>12.613935918319635</v>
      </c>
      <c r="U40" s="33">
        <f t="shared" si="7"/>
        <v>11.047051259661995</v>
      </c>
      <c r="V40" s="33">
        <f t="shared" si="7"/>
        <v>11.702032491127095</v>
      </c>
      <c r="W40" s="33">
        <f t="shared" si="8"/>
        <v>11.702032491127095</v>
      </c>
      <c r="X40" s="33">
        <f t="shared" si="8"/>
        <v>8.4353619985532582</v>
      </c>
      <c r="Y40" s="33">
        <f t="shared" si="9"/>
        <v>8.782582190099717</v>
      </c>
      <c r="Z40" s="135">
        <f t="shared" si="9"/>
        <v>9.6363817593888719</v>
      </c>
      <c r="AA40" s="135">
        <f t="shared" si="9"/>
        <v>9.300589851835074</v>
      </c>
      <c r="AB40" s="135">
        <f t="shared" si="9"/>
        <v>7.9791089381381912</v>
      </c>
      <c r="AC40" s="135">
        <f t="shared" ref="AC40:AD40" si="38">AC11/AC$19*100</f>
        <v>9.7376905701713596</v>
      </c>
      <c r="AD40" s="135">
        <f t="shared" si="38"/>
        <v>9.1059769452380888</v>
      </c>
      <c r="AE40" s="135">
        <f t="shared" ref="AE40" si="39">AE11/AE$19*100</f>
        <v>8.4617005107813714</v>
      </c>
      <c r="AF40" s="135">
        <f t="shared" ref="AF40" si="40">AF11/AF$19*100</f>
        <v>7.449297039349517</v>
      </c>
    </row>
    <row r="41" spans="1:32" s="34" customFormat="1" ht="18" customHeight="1" x14ac:dyDescent="0.15">
      <c r="A41" s="19" t="s">
        <v>90</v>
      </c>
      <c r="B41" s="19"/>
      <c r="C41" s="19"/>
      <c r="D41" s="96">
        <f t="shared" ref="D41:P41" si="41">D12/D$19*100</f>
        <v>3.2718099851154827</v>
      </c>
      <c r="E41" s="96">
        <f t="shared" si="41"/>
        <v>3.0648049553385857</v>
      </c>
      <c r="F41" s="96">
        <f t="shared" si="41"/>
        <v>3.2180540936873463</v>
      </c>
      <c r="G41" s="96">
        <f t="shared" si="41"/>
        <v>2.9957685106415028</v>
      </c>
      <c r="H41" s="96">
        <f t="shared" si="41"/>
        <v>3.3611921685263968</v>
      </c>
      <c r="I41" s="96">
        <f t="shared" si="41"/>
        <v>3.5713305992658366</v>
      </c>
      <c r="J41" s="96">
        <f t="shared" si="41"/>
        <v>3.1114304172375373</v>
      </c>
      <c r="K41" s="96">
        <f t="shared" si="41"/>
        <v>3.5910012839517296</v>
      </c>
      <c r="L41" s="96">
        <f t="shared" si="41"/>
        <v>3.4774030929717195</v>
      </c>
      <c r="M41" s="96">
        <f t="shared" si="41"/>
        <v>3.3665054725362396</v>
      </c>
      <c r="N41" s="96">
        <f t="shared" si="41"/>
        <v>3.5641883623890522</v>
      </c>
      <c r="O41" s="96">
        <f t="shared" si="41"/>
        <v>3.688583367082146</v>
      </c>
      <c r="P41" s="96">
        <f t="shared" si="41"/>
        <v>3.371383316573823</v>
      </c>
      <c r="Q41" s="33">
        <f t="shared" si="5"/>
        <v>3.3609044664896759</v>
      </c>
      <c r="R41" s="33">
        <f t="shared" si="5"/>
        <v>2.9213424374489954</v>
      </c>
      <c r="S41" s="33">
        <f t="shared" si="6"/>
        <v>3.2819421731915037</v>
      </c>
      <c r="T41" s="33">
        <f t="shared" si="6"/>
        <v>4.0392875559549744</v>
      </c>
      <c r="U41" s="33">
        <f t="shared" si="7"/>
        <v>4.2198590481063771</v>
      </c>
      <c r="V41" s="33">
        <f t="shared" si="7"/>
        <v>4.3090956998785712</v>
      </c>
      <c r="W41" s="33">
        <f t="shared" si="8"/>
        <v>4.3090956998785712</v>
      </c>
      <c r="X41" s="33">
        <f t="shared" si="8"/>
        <v>3.5368491800850959</v>
      </c>
      <c r="Y41" s="33">
        <f t="shared" si="9"/>
        <v>3.0954699557667267</v>
      </c>
      <c r="Z41" s="135">
        <f t="shared" si="9"/>
        <v>4.0753508996334027</v>
      </c>
      <c r="AA41" s="135">
        <f t="shared" si="9"/>
        <v>3.5821047859872044</v>
      </c>
      <c r="AB41" s="135">
        <f t="shared" si="9"/>
        <v>5.8159572423045534</v>
      </c>
      <c r="AC41" s="135">
        <f t="shared" ref="AC41:AD41" si="42">AC12/AC$19*100</f>
        <v>3.3611610747491949</v>
      </c>
      <c r="AD41" s="135">
        <f t="shared" si="42"/>
        <v>3.7476421787766325</v>
      </c>
      <c r="AE41" s="135">
        <f t="shared" ref="AE41" si="43">AE12/AE$19*100</f>
        <v>3.4100361248476978</v>
      </c>
      <c r="AF41" s="135">
        <f t="shared" ref="AF41" si="44">AF12/AF$19*100</f>
        <v>3.4169652528337986</v>
      </c>
    </row>
    <row r="42" spans="1:32" s="34" customFormat="1" ht="18" customHeight="1" x14ac:dyDescent="0.15">
      <c r="A42" s="19" t="s">
        <v>91</v>
      </c>
      <c r="B42" s="19"/>
      <c r="C42" s="19"/>
      <c r="D42" s="96">
        <f t="shared" ref="D42:P42" si="45">D13/D$19*100</f>
        <v>13.124005634763661</v>
      </c>
      <c r="E42" s="96">
        <f t="shared" si="45"/>
        <v>14.026918837656593</v>
      </c>
      <c r="F42" s="96">
        <f t="shared" si="45"/>
        <v>13.59374436275376</v>
      </c>
      <c r="G42" s="96">
        <f t="shared" si="45"/>
        <v>13.474104344497212</v>
      </c>
      <c r="H42" s="96">
        <f t="shared" si="45"/>
        <v>13.256017797401491</v>
      </c>
      <c r="I42" s="96">
        <f t="shared" si="45"/>
        <v>13.11108103848458</v>
      </c>
      <c r="J42" s="96">
        <f t="shared" si="45"/>
        <v>11.982682566780165</v>
      </c>
      <c r="K42" s="96">
        <f t="shared" si="45"/>
        <v>12.763443759166746</v>
      </c>
      <c r="L42" s="96">
        <f t="shared" si="45"/>
        <v>11.572415770485172</v>
      </c>
      <c r="M42" s="96">
        <f t="shared" si="45"/>
        <v>12.646185319904118</v>
      </c>
      <c r="N42" s="96">
        <f t="shared" si="45"/>
        <v>11.598423323226989</v>
      </c>
      <c r="O42" s="96">
        <f t="shared" si="45"/>
        <v>13.765990596762206</v>
      </c>
      <c r="P42" s="96">
        <f t="shared" si="45"/>
        <v>12.465870445355769</v>
      </c>
      <c r="Q42" s="33">
        <f t="shared" si="5"/>
        <v>10.290938060523494</v>
      </c>
      <c r="R42" s="33">
        <f t="shared" si="5"/>
        <v>9.4955007553001245</v>
      </c>
      <c r="S42" s="33">
        <f t="shared" si="6"/>
        <v>10.765330871827834</v>
      </c>
      <c r="T42" s="33">
        <f t="shared" si="6"/>
        <v>9.4425720788370242</v>
      </c>
      <c r="U42" s="33">
        <f t="shared" si="7"/>
        <v>9.5574667002282627</v>
      </c>
      <c r="V42" s="33">
        <f t="shared" si="7"/>
        <v>9.7247164247622297</v>
      </c>
      <c r="W42" s="33">
        <f t="shared" si="8"/>
        <v>9.7247164247622297</v>
      </c>
      <c r="X42" s="33">
        <f t="shared" si="8"/>
        <v>12.227680600568444</v>
      </c>
      <c r="Y42" s="33">
        <f t="shared" si="9"/>
        <v>14.494539895221999</v>
      </c>
      <c r="Z42" s="135">
        <f t="shared" si="9"/>
        <v>9.6029015066773216</v>
      </c>
      <c r="AA42" s="135">
        <f t="shared" si="9"/>
        <v>8.7207955192555815</v>
      </c>
      <c r="AB42" s="135">
        <f t="shared" si="9"/>
        <v>8.5212041858172238</v>
      </c>
      <c r="AC42" s="135">
        <f t="shared" ref="AC42:AD42" si="46">AC13/AC$19*100</f>
        <v>9.1604450556055603</v>
      </c>
      <c r="AD42" s="135">
        <f t="shared" si="46"/>
        <v>11.520178907346049</v>
      </c>
      <c r="AE42" s="135">
        <f t="shared" ref="AE42" si="47">AE13/AE$19*100</f>
        <v>13.410337574188086</v>
      </c>
      <c r="AF42" s="135">
        <f t="shared" ref="AF42" si="48">AF13/AF$19*100</f>
        <v>16.500015002047071</v>
      </c>
    </row>
    <row r="43" spans="1:32" s="34" customFormat="1" ht="18" customHeight="1" x14ac:dyDescent="0.15">
      <c r="A43" s="19" t="s">
        <v>92</v>
      </c>
      <c r="B43" s="19"/>
      <c r="C43" s="19"/>
      <c r="D43" s="96">
        <f t="shared" ref="D43:P43" si="49">D14/D$19*100</f>
        <v>1.0694152403653763</v>
      </c>
      <c r="E43" s="96">
        <f t="shared" si="49"/>
        <v>0.82235947666593501</v>
      </c>
      <c r="F43" s="96">
        <f t="shared" si="49"/>
        <v>0.53411808676451467</v>
      </c>
      <c r="G43" s="96">
        <f t="shared" si="49"/>
        <v>6.4270832760415661E-2</v>
      </c>
      <c r="H43" s="96">
        <f t="shared" si="49"/>
        <v>0.67032371273898861</v>
      </c>
      <c r="I43" s="96">
        <f t="shared" si="49"/>
        <v>0.41782189204911913</v>
      </c>
      <c r="J43" s="96">
        <f t="shared" si="49"/>
        <v>0.34823620469575589</v>
      </c>
      <c r="K43" s="96">
        <f t="shared" si="49"/>
        <v>0.29802617022055855</v>
      </c>
      <c r="L43" s="96">
        <f t="shared" si="49"/>
        <v>0.10129743363638614</v>
      </c>
      <c r="M43" s="96">
        <f t="shared" si="49"/>
        <v>2.9806059033200736E-3</v>
      </c>
      <c r="N43" s="96">
        <f t="shared" si="49"/>
        <v>0.32519350724533219</v>
      </c>
      <c r="O43" s="96">
        <f t="shared" si="49"/>
        <v>0.27538326708367583</v>
      </c>
      <c r="P43" s="96">
        <f t="shared" si="49"/>
        <v>1.8313594868590133E-2</v>
      </c>
      <c r="Q43" s="33">
        <f t="shared" si="5"/>
        <v>0</v>
      </c>
      <c r="R43" s="33">
        <f t="shared" si="5"/>
        <v>1.1587779764901985E-2</v>
      </c>
      <c r="S43" s="33">
        <f t="shared" si="6"/>
        <v>1.1411243931148611E-3</v>
      </c>
      <c r="T43" s="33">
        <f t="shared" si="6"/>
        <v>2.6863730790311603E-2</v>
      </c>
      <c r="U43" s="33">
        <f t="shared" si="7"/>
        <v>4.1252931023668761E-2</v>
      </c>
      <c r="V43" s="33">
        <f t="shared" si="7"/>
        <v>2.2413165158604424E-2</v>
      </c>
      <c r="W43" s="33">
        <f t="shared" si="8"/>
        <v>2.2413165158604424E-2</v>
      </c>
      <c r="X43" s="33">
        <f t="shared" si="8"/>
        <v>0.10669886709917013</v>
      </c>
      <c r="Y43" s="33">
        <f t="shared" si="9"/>
        <v>2.9002411923500657E-2</v>
      </c>
      <c r="Z43" s="135">
        <f t="shared" si="9"/>
        <v>1.9057500184946445E-2</v>
      </c>
      <c r="AA43" s="135">
        <f t="shared" si="9"/>
        <v>0.14606585007474873</v>
      </c>
      <c r="AB43" s="135">
        <f t="shared" si="9"/>
        <v>7.5458936400213325E-2</v>
      </c>
      <c r="AC43" s="135">
        <f t="shared" ref="AC43:AD43" si="50">AC14/AC$19*100</f>
        <v>0.11832486198401777</v>
      </c>
      <c r="AD43" s="135">
        <f t="shared" si="50"/>
        <v>0</v>
      </c>
      <c r="AE43" s="135">
        <f t="shared" ref="AE43" si="51">AE14/AE$19*100</f>
        <v>1.6321203385766825E-3</v>
      </c>
      <c r="AF43" s="135">
        <f t="shared" ref="AF43" si="52">AF14/AF$19*100</f>
        <v>2.0405810484240225</v>
      </c>
    </row>
    <row r="44" spans="1:32" s="34" customFormat="1" ht="18" customHeight="1" x14ac:dyDescent="0.15">
      <c r="A44" s="19" t="s">
        <v>93</v>
      </c>
      <c r="B44" s="19"/>
      <c r="C44" s="19"/>
      <c r="D44" s="96">
        <f t="shared" ref="D44:P44" si="53">D15/D$19*100</f>
        <v>10.504171974865917</v>
      </c>
      <c r="E44" s="96">
        <f t="shared" si="53"/>
        <v>10.022042838962081</v>
      </c>
      <c r="F44" s="96">
        <f t="shared" si="53"/>
        <v>10.257158704822672</v>
      </c>
      <c r="G44" s="96">
        <f t="shared" si="53"/>
        <v>9.7393426537189498</v>
      </c>
      <c r="H44" s="96">
        <f t="shared" si="53"/>
        <v>10.667158736625874</v>
      </c>
      <c r="I44" s="96">
        <f t="shared" si="53"/>
        <v>11.599275196352687</v>
      </c>
      <c r="J44" s="96">
        <f t="shared" si="53"/>
        <v>11.096052955991723</v>
      </c>
      <c r="K44" s="96">
        <f t="shared" si="53"/>
        <v>12.44228186398993</v>
      </c>
      <c r="L44" s="96">
        <f t="shared" si="53"/>
        <v>12.220370085734675</v>
      </c>
      <c r="M44" s="96">
        <f t="shared" si="53"/>
        <v>12.200059209474814</v>
      </c>
      <c r="N44" s="96">
        <f t="shared" si="53"/>
        <v>11.832966976454069</v>
      </c>
      <c r="O44" s="96">
        <f t="shared" si="53"/>
        <v>12.177931154837406</v>
      </c>
      <c r="P44" s="96">
        <f t="shared" si="53"/>
        <v>11.430601298281502</v>
      </c>
      <c r="Q44" s="33">
        <f t="shared" si="5"/>
        <v>12.046420318489018</v>
      </c>
      <c r="R44" s="33">
        <f t="shared" si="5"/>
        <v>10.587718993627698</v>
      </c>
      <c r="S44" s="33">
        <f t="shared" si="6"/>
        <v>11.673990877064789</v>
      </c>
      <c r="T44" s="33">
        <f t="shared" si="6"/>
        <v>12.714915705113993</v>
      </c>
      <c r="U44" s="33">
        <f t="shared" si="7"/>
        <v>12.573117754735025</v>
      </c>
      <c r="V44" s="33">
        <f t="shared" si="7"/>
        <v>12.511273824444535</v>
      </c>
      <c r="W44" s="33">
        <f t="shared" si="8"/>
        <v>12.511273824444535</v>
      </c>
      <c r="X44" s="33">
        <f t="shared" si="8"/>
        <v>11.882925606748421</v>
      </c>
      <c r="Y44" s="33">
        <f t="shared" si="9"/>
        <v>11.254720425725486</v>
      </c>
      <c r="Z44" s="135">
        <f t="shared" si="9"/>
        <v>12.061946699992578</v>
      </c>
      <c r="AA44" s="135">
        <f t="shared" si="9"/>
        <v>11.134564616093327</v>
      </c>
      <c r="AB44" s="135">
        <f t="shared" si="9"/>
        <v>10.233417057103402</v>
      </c>
      <c r="AC44" s="135">
        <f t="shared" ref="AC44:AD44" si="54">AC15/AC$19*100</f>
        <v>10.287203351574478</v>
      </c>
      <c r="AD44" s="135">
        <f t="shared" si="54"/>
        <v>9.2934398124360751</v>
      </c>
      <c r="AE44" s="135">
        <f t="shared" ref="AE44" si="55">AE15/AE$19*100</f>
        <v>9.167284754655288</v>
      </c>
      <c r="AF44" s="135">
        <f t="shared" ref="AF44" si="56">AF15/AF$19*100</f>
        <v>7.694941780733167</v>
      </c>
    </row>
    <row r="45" spans="1:32" s="34" customFormat="1" ht="18" customHeight="1" x14ac:dyDescent="0.15">
      <c r="A45" s="19" t="s">
        <v>72</v>
      </c>
      <c r="B45" s="19"/>
      <c r="C45" s="19"/>
      <c r="D45" s="96">
        <f t="shared" ref="D45:P45" si="57">D16/D$19*100</f>
        <v>3.7904283294294433E-2</v>
      </c>
      <c r="E45" s="96">
        <f t="shared" si="57"/>
        <v>7.8246327681667973E-3</v>
      </c>
      <c r="F45" s="96">
        <f t="shared" si="57"/>
        <v>3.8118161398525405E-2</v>
      </c>
      <c r="G45" s="96">
        <f t="shared" si="57"/>
        <v>6.7053044817695251E-2</v>
      </c>
      <c r="H45" s="96">
        <f t="shared" si="57"/>
        <v>0.13538328785113701</v>
      </c>
      <c r="I45" s="96">
        <f t="shared" si="57"/>
        <v>4.3373634758875632E-3</v>
      </c>
      <c r="J45" s="96">
        <f t="shared" si="57"/>
        <v>3.6527400231573231E-3</v>
      </c>
      <c r="K45" s="96">
        <f t="shared" si="57"/>
        <v>3.7156330173115297E-3</v>
      </c>
      <c r="L45" s="96">
        <f t="shared" si="57"/>
        <v>6.5313067592638691E-2</v>
      </c>
      <c r="M45" s="96">
        <f t="shared" si="57"/>
        <v>3.2912164132450072E-2</v>
      </c>
      <c r="N45" s="96">
        <f t="shared" si="57"/>
        <v>0.50177318686751937</v>
      </c>
      <c r="O45" s="96">
        <f t="shared" si="57"/>
        <v>5.8065738124779089E-2</v>
      </c>
      <c r="P45" s="96">
        <f t="shared" si="57"/>
        <v>0</v>
      </c>
      <c r="Q45" s="33">
        <f t="shared" si="5"/>
        <v>2.4211043794993953E-6</v>
      </c>
      <c r="R45" s="33">
        <f t="shared" si="5"/>
        <v>2.1704026531002034E-6</v>
      </c>
      <c r="S45" s="33">
        <f t="shared" si="6"/>
        <v>2.4435211844001309E-6</v>
      </c>
      <c r="T45" s="33">
        <f t="shared" si="6"/>
        <v>0.35939467528655816</v>
      </c>
      <c r="U45" s="33">
        <f t="shared" si="7"/>
        <v>0</v>
      </c>
      <c r="V45" s="33">
        <f t="shared" si="7"/>
        <v>0</v>
      </c>
      <c r="W45" s="33">
        <f t="shared" si="8"/>
        <v>0</v>
      </c>
      <c r="X45" s="33">
        <f t="shared" si="8"/>
        <v>0</v>
      </c>
      <c r="Y45" s="33">
        <f t="shared" si="9"/>
        <v>0</v>
      </c>
      <c r="Z45" s="135">
        <f t="shared" si="9"/>
        <v>0</v>
      </c>
      <c r="AA45" s="135">
        <f t="shared" si="9"/>
        <v>0</v>
      </c>
      <c r="AB45" s="135">
        <f t="shared" si="9"/>
        <v>0</v>
      </c>
      <c r="AC45" s="135">
        <f t="shared" ref="AC45:AD45" si="58">AC16/AC$19*100</f>
        <v>0</v>
      </c>
      <c r="AD45" s="135">
        <f t="shared" si="58"/>
        <v>0</v>
      </c>
      <c r="AE45" s="135">
        <f t="shared" ref="AE45" si="59">AE16/AE$19*100</f>
        <v>0</v>
      </c>
      <c r="AF45" s="135">
        <f t="shared" ref="AF45" si="60">AF16/AF$19*100</f>
        <v>0</v>
      </c>
    </row>
    <row r="46" spans="1:32" s="34" customFormat="1" ht="18" customHeight="1" x14ac:dyDescent="0.15">
      <c r="A46" s="19" t="s">
        <v>95</v>
      </c>
      <c r="B46" s="19"/>
      <c r="C46" s="19"/>
      <c r="D46" s="96">
        <f t="shared" ref="D46:P46" si="61">D17/D$19*100</f>
        <v>0</v>
      </c>
      <c r="E46" s="96">
        <f t="shared" si="61"/>
        <v>0</v>
      </c>
      <c r="F46" s="96">
        <f t="shared" si="61"/>
        <v>0</v>
      </c>
      <c r="G46" s="96">
        <f t="shared" si="61"/>
        <v>0</v>
      </c>
      <c r="H46" s="96">
        <f t="shared" si="61"/>
        <v>0</v>
      </c>
      <c r="I46" s="96">
        <f t="shared" si="61"/>
        <v>0</v>
      </c>
      <c r="J46" s="96">
        <f t="shared" si="61"/>
        <v>0</v>
      </c>
      <c r="K46" s="96">
        <f t="shared" si="61"/>
        <v>0</v>
      </c>
      <c r="L46" s="96">
        <f t="shared" si="61"/>
        <v>0</v>
      </c>
      <c r="M46" s="96">
        <f t="shared" si="61"/>
        <v>0</v>
      </c>
      <c r="N46" s="96">
        <f t="shared" si="61"/>
        <v>0</v>
      </c>
      <c r="O46" s="96">
        <f t="shared" si="61"/>
        <v>0</v>
      </c>
      <c r="P46" s="96">
        <f t="shared" si="61"/>
        <v>0</v>
      </c>
      <c r="Q46" s="33">
        <f t="shared" si="5"/>
        <v>2.4211043794993953E-6</v>
      </c>
      <c r="R46" s="33">
        <f t="shared" si="5"/>
        <v>2.1704026531002034E-6</v>
      </c>
      <c r="S46" s="33">
        <f t="shared" si="6"/>
        <v>2.4435211844001309E-6</v>
      </c>
      <c r="T46" s="33">
        <f t="shared" si="6"/>
        <v>2.3435166003935795E-6</v>
      </c>
      <c r="U46" s="33">
        <f t="shared" si="7"/>
        <v>2.4329400226273153E-6</v>
      </c>
      <c r="V46" s="33">
        <f t="shared" si="7"/>
        <v>2.369757365045932E-6</v>
      </c>
      <c r="W46" s="33">
        <f t="shared" si="8"/>
        <v>2.369757365045932E-6</v>
      </c>
      <c r="X46" s="33">
        <f t="shared" si="8"/>
        <v>2.2783324884517019E-6</v>
      </c>
      <c r="Y46" s="33">
        <f t="shared" si="9"/>
        <v>2.1372447990788986E-6</v>
      </c>
      <c r="Z46" s="135">
        <f t="shared" si="9"/>
        <v>2.2741646998742775E-6</v>
      </c>
      <c r="AA46" s="135">
        <f t="shared" si="9"/>
        <v>2.1001258080365305E-6</v>
      </c>
      <c r="AB46" s="135">
        <f t="shared" si="9"/>
        <v>1.92041677653051E-6</v>
      </c>
      <c r="AC46" s="135">
        <f t="shared" ref="AC46:AD46" si="62">AC17/AC$19*100</f>
        <v>2.1992651199586961E-6</v>
      </c>
      <c r="AD46" s="135">
        <f t="shared" si="62"/>
        <v>2.2065098129448957E-6</v>
      </c>
      <c r="AE46" s="135">
        <f t="shared" ref="AE46" si="63">AE17/AE$19*100</f>
        <v>2.1907655551364862E-6</v>
      </c>
      <c r="AF46" s="135">
        <f t="shared" ref="AF46" si="64">AF17/AF$19*100</f>
        <v>2.0042815060676314E-6</v>
      </c>
    </row>
    <row r="47" spans="1:32" s="34" customFormat="1" ht="18" customHeight="1" x14ac:dyDescent="0.15">
      <c r="A47" s="19" t="s">
        <v>94</v>
      </c>
      <c r="B47" s="19"/>
      <c r="C47" s="19"/>
      <c r="D47" s="96">
        <f t="shared" ref="D47:P47" si="65">D18/D$19*100</f>
        <v>0</v>
      </c>
      <c r="E47" s="96">
        <f t="shared" si="65"/>
        <v>0</v>
      </c>
      <c r="F47" s="96">
        <f t="shared" si="65"/>
        <v>0</v>
      </c>
      <c r="G47" s="96">
        <f t="shared" si="65"/>
        <v>0</v>
      </c>
      <c r="H47" s="96">
        <f t="shared" si="65"/>
        <v>0</v>
      </c>
      <c r="I47" s="96">
        <f t="shared" si="65"/>
        <v>0</v>
      </c>
      <c r="J47" s="96">
        <f t="shared" si="65"/>
        <v>0</v>
      </c>
      <c r="K47" s="96">
        <f t="shared" si="65"/>
        <v>0</v>
      </c>
      <c r="L47" s="96">
        <f t="shared" si="65"/>
        <v>0</v>
      </c>
      <c r="M47" s="96">
        <f t="shared" si="65"/>
        <v>0</v>
      </c>
      <c r="N47" s="96">
        <f t="shared" si="65"/>
        <v>0</v>
      </c>
      <c r="O47" s="96">
        <f t="shared" si="65"/>
        <v>0</v>
      </c>
      <c r="P47" s="96">
        <f t="shared" si="65"/>
        <v>0</v>
      </c>
      <c r="Q47" s="33">
        <f t="shared" si="5"/>
        <v>2.4211043794993953E-6</v>
      </c>
      <c r="R47" s="33">
        <f t="shared" si="5"/>
        <v>2.1704026531002034E-6</v>
      </c>
      <c r="S47" s="33">
        <f t="shared" si="6"/>
        <v>2.4435211844001309E-6</v>
      </c>
      <c r="T47" s="33">
        <f t="shared" si="6"/>
        <v>2.3435166003935795E-6</v>
      </c>
      <c r="U47" s="33">
        <f t="shared" si="7"/>
        <v>2.4329400226273153E-6</v>
      </c>
      <c r="V47" s="33">
        <f t="shared" si="7"/>
        <v>2.369757365045932E-6</v>
      </c>
      <c r="W47" s="33">
        <f t="shared" si="8"/>
        <v>2.369757365045932E-6</v>
      </c>
      <c r="X47" s="33">
        <f t="shared" si="8"/>
        <v>2.2783324884517019E-6</v>
      </c>
      <c r="Y47" s="33">
        <f t="shared" si="9"/>
        <v>2.1372447990788986E-6</v>
      </c>
      <c r="Z47" s="135">
        <f t="shared" si="9"/>
        <v>2.2741646998742775E-6</v>
      </c>
      <c r="AA47" s="135">
        <f t="shared" si="9"/>
        <v>2.1001258080365305E-6</v>
      </c>
      <c r="AB47" s="135">
        <f t="shared" si="9"/>
        <v>1.92041677653051E-6</v>
      </c>
      <c r="AC47" s="135">
        <f t="shared" ref="AC47:AD47" si="66">AC18/AC$19*100</f>
        <v>2.1992651199586961E-6</v>
      </c>
      <c r="AD47" s="135">
        <f t="shared" si="66"/>
        <v>2.2065098129448957E-6</v>
      </c>
      <c r="AE47" s="135">
        <f t="shared" ref="AE47" si="67">AE18/AE$19*100</f>
        <v>2.1907655551364862E-6</v>
      </c>
      <c r="AF47" s="135">
        <f t="shared" ref="AF47" si="68">AF18/AF$19*100</f>
        <v>2.0042815060676314E-6</v>
      </c>
    </row>
    <row r="48" spans="1:32" s="34" customFormat="1" ht="18" customHeight="1" x14ac:dyDescent="0.15">
      <c r="A48" s="19" t="s">
        <v>96</v>
      </c>
      <c r="B48" s="19"/>
      <c r="C48" s="19"/>
      <c r="D48" s="97">
        <f t="shared" ref="D48:P48" si="69">SUM(D33:D47)</f>
        <v>100</v>
      </c>
      <c r="E48" s="97">
        <f t="shared" si="69"/>
        <v>100</v>
      </c>
      <c r="F48" s="97">
        <f t="shared" si="69"/>
        <v>99.999999999999986</v>
      </c>
      <c r="G48" s="97">
        <f t="shared" si="69"/>
        <v>99.999999999999986</v>
      </c>
      <c r="H48" s="97">
        <f t="shared" si="69"/>
        <v>100</v>
      </c>
      <c r="I48" s="97">
        <f t="shared" si="69"/>
        <v>100</v>
      </c>
      <c r="J48" s="97">
        <f t="shared" si="69"/>
        <v>100.00000000000001</v>
      </c>
      <c r="K48" s="97">
        <f t="shared" si="69"/>
        <v>99.999999999999986</v>
      </c>
      <c r="L48" s="97">
        <f t="shared" si="69"/>
        <v>99.999999999999986</v>
      </c>
      <c r="M48" s="97">
        <f t="shared" si="69"/>
        <v>100.00000000000001</v>
      </c>
      <c r="N48" s="97">
        <f t="shared" si="69"/>
        <v>100.00000000000001</v>
      </c>
      <c r="O48" s="97">
        <f t="shared" si="69"/>
        <v>100.00000000000001</v>
      </c>
      <c r="P48" s="97">
        <f t="shared" si="69"/>
        <v>100</v>
      </c>
      <c r="Q48" s="30">
        <f t="shared" ref="Q48:X48" si="70">SUM(Q33:Q47)</f>
        <v>100</v>
      </c>
      <c r="R48" s="30">
        <f t="shared" si="70"/>
        <v>100.00000000000001</v>
      </c>
      <c r="S48" s="30">
        <f t="shared" si="70"/>
        <v>100.00000000000001</v>
      </c>
      <c r="T48" s="30">
        <f t="shared" si="70"/>
        <v>100</v>
      </c>
      <c r="U48" s="30">
        <f t="shared" si="70"/>
        <v>99.999999999999986</v>
      </c>
      <c r="V48" s="30">
        <f t="shared" si="70"/>
        <v>100.00000000000001</v>
      </c>
      <c r="W48" s="30">
        <f t="shared" si="70"/>
        <v>100.00000000000001</v>
      </c>
      <c r="X48" s="30">
        <f t="shared" si="70"/>
        <v>100</v>
      </c>
      <c r="Y48" s="30">
        <f t="shared" ref="Y48:AD48" si="71">SUM(Y33:Y47)</f>
        <v>100.00000000000003</v>
      </c>
      <c r="Z48" s="136">
        <f t="shared" si="71"/>
        <v>100</v>
      </c>
      <c r="AA48" s="136">
        <f t="shared" si="71"/>
        <v>100</v>
      </c>
      <c r="AB48" s="136">
        <f t="shared" si="71"/>
        <v>100</v>
      </c>
      <c r="AC48" s="136">
        <f t="shared" si="71"/>
        <v>100</v>
      </c>
      <c r="AD48" s="136">
        <f t="shared" si="71"/>
        <v>100.00000000000001</v>
      </c>
      <c r="AE48" s="136">
        <f t="shared" ref="AE48" si="72">SUM(AE33:AE47)</f>
        <v>100</v>
      </c>
      <c r="AF48" s="136">
        <f t="shared" ref="AF48" si="73">SUM(AF33:AF47)</f>
        <v>100.00000000000003</v>
      </c>
    </row>
    <row r="49" spans="26:32" s="34" customFormat="1" ht="18" customHeight="1" x14ac:dyDescent="0.15">
      <c r="Z49" s="137"/>
      <c r="AA49" s="137"/>
      <c r="AB49" s="137"/>
      <c r="AC49" s="137"/>
      <c r="AD49" s="137"/>
      <c r="AE49" s="137"/>
      <c r="AF49" s="137"/>
    </row>
    <row r="50" spans="26:32" s="34" customFormat="1" ht="18" customHeight="1" x14ac:dyDescent="0.15">
      <c r="Z50" s="137"/>
      <c r="AA50" s="137"/>
      <c r="AB50" s="137"/>
      <c r="AC50" s="137"/>
      <c r="AD50" s="137"/>
      <c r="AE50" s="137"/>
      <c r="AF50" s="137"/>
    </row>
    <row r="51" spans="26:32" s="34" customFormat="1" ht="18" customHeight="1" x14ac:dyDescent="0.15">
      <c r="Z51" s="137"/>
      <c r="AA51" s="137"/>
      <c r="AB51" s="137"/>
      <c r="AC51" s="137"/>
      <c r="AD51" s="137"/>
      <c r="AE51" s="137"/>
      <c r="AF51" s="137"/>
    </row>
    <row r="52" spans="26:32" s="34" customFormat="1" ht="18" customHeight="1" x14ac:dyDescent="0.15">
      <c r="Z52" s="137"/>
      <c r="AA52" s="137"/>
      <c r="AB52" s="137"/>
      <c r="AC52" s="137"/>
      <c r="AD52" s="137"/>
      <c r="AE52" s="137"/>
      <c r="AF52" s="137"/>
    </row>
    <row r="53" spans="26:32" s="34" customFormat="1" ht="18" customHeight="1" x14ac:dyDescent="0.15">
      <c r="Z53" s="137"/>
      <c r="AA53" s="137"/>
      <c r="AB53" s="137"/>
      <c r="AC53" s="137"/>
      <c r="AD53" s="137"/>
      <c r="AE53" s="137"/>
      <c r="AF53" s="137"/>
    </row>
    <row r="54" spans="26:32" s="34" customFormat="1" ht="18" customHeight="1" x14ac:dyDescent="0.15">
      <c r="Z54" s="137"/>
      <c r="AA54" s="137"/>
      <c r="AB54" s="137"/>
      <c r="AC54" s="137"/>
      <c r="AD54" s="137"/>
      <c r="AE54" s="137"/>
      <c r="AF54" s="137"/>
    </row>
    <row r="55" spans="26:32" s="34" customFormat="1" ht="18" customHeight="1" x14ac:dyDescent="0.15">
      <c r="Z55" s="137"/>
      <c r="AA55" s="137"/>
      <c r="AB55" s="137"/>
      <c r="AC55" s="137"/>
      <c r="AD55" s="137"/>
      <c r="AE55" s="137"/>
      <c r="AF55" s="137"/>
    </row>
    <row r="56" spans="26:32" s="34" customFormat="1" ht="18" customHeight="1" x14ac:dyDescent="0.15">
      <c r="Z56" s="137"/>
      <c r="AA56" s="137"/>
      <c r="AB56" s="137"/>
      <c r="AC56" s="137"/>
      <c r="AD56" s="137"/>
      <c r="AE56" s="137"/>
      <c r="AF56" s="137"/>
    </row>
    <row r="57" spans="26:32" s="34" customFormat="1" ht="18" customHeight="1" x14ac:dyDescent="0.15">
      <c r="Z57" s="137"/>
      <c r="AA57" s="137"/>
      <c r="AB57" s="137"/>
      <c r="AC57" s="137"/>
      <c r="AD57" s="137"/>
      <c r="AE57" s="137"/>
      <c r="AF57" s="137"/>
    </row>
    <row r="58" spans="26:32" s="34" customFormat="1" ht="18" customHeight="1" x14ac:dyDescent="0.15">
      <c r="Z58" s="137"/>
      <c r="AA58" s="137"/>
      <c r="AB58" s="137"/>
      <c r="AC58" s="137"/>
      <c r="AD58" s="137"/>
      <c r="AE58" s="137"/>
      <c r="AF58" s="137"/>
    </row>
    <row r="59" spans="26:32" s="34" customFormat="1" ht="18" customHeight="1" x14ac:dyDescent="0.15">
      <c r="Z59" s="137"/>
      <c r="AA59" s="137"/>
      <c r="AB59" s="137"/>
      <c r="AC59" s="137"/>
      <c r="AD59" s="137"/>
      <c r="AE59" s="137"/>
      <c r="AF59" s="137"/>
    </row>
    <row r="60" spans="26:32" s="34" customFormat="1" ht="18" customHeight="1" x14ac:dyDescent="0.15">
      <c r="Z60" s="137"/>
      <c r="AA60" s="137"/>
      <c r="AB60" s="137"/>
      <c r="AC60" s="137"/>
      <c r="AD60" s="137"/>
      <c r="AE60" s="137"/>
      <c r="AF60" s="137"/>
    </row>
    <row r="61" spans="26:32" s="34" customFormat="1" ht="18" customHeight="1" x14ac:dyDescent="0.15">
      <c r="Z61" s="137"/>
      <c r="AA61" s="137"/>
      <c r="AB61" s="137"/>
      <c r="AC61" s="137"/>
      <c r="AD61" s="137"/>
      <c r="AE61" s="137"/>
      <c r="AF61" s="137"/>
    </row>
    <row r="62" spans="26:32" s="34" customFormat="1" ht="18" customHeight="1" x14ac:dyDescent="0.15">
      <c r="Z62" s="137"/>
      <c r="AA62" s="137"/>
      <c r="AB62" s="137"/>
      <c r="AC62" s="137"/>
      <c r="AD62" s="137"/>
      <c r="AE62" s="137"/>
      <c r="AF62" s="137"/>
    </row>
    <row r="63" spans="26:32" s="34" customFormat="1" ht="18" customHeight="1" x14ac:dyDescent="0.15">
      <c r="Z63" s="137"/>
      <c r="AA63" s="137"/>
      <c r="AB63" s="137"/>
      <c r="AC63" s="137"/>
      <c r="AD63" s="137"/>
      <c r="AE63" s="137"/>
      <c r="AF63" s="137"/>
    </row>
    <row r="64" spans="26:32" s="34" customFormat="1" ht="18" customHeight="1" x14ac:dyDescent="0.15">
      <c r="Z64" s="137"/>
      <c r="AA64" s="137"/>
      <c r="AB64" s="137"/>
      <c r="AC64" s="137"/>
      <c r="AD64" s="137"/>
      <c r="AE64" s="137"/>
      <c r="AF64" s="137"/>
    </row>
    <row r="65" spans="26:32" s="34" customFormat="1" ht="18" customHeight="1" x14ac:dyDescent="0.15">
      <c r="Z65" s="137"/>
      <c r="AA65" s="137"/>
      <c r="AB65" s="137"/>
      <c r="AC65" s="137"/>
      <c r="AD65" s="137"/>
      <c r="AE65" s="137"/>
      <c r="AF65" s="137"/>
    </row>
    <row r="66" spans="26:32" s="34" customFormat="1" ht="18" customHeight="1" x14ac:dyDescent="0.15">
      <c r="Z66" s="137"/>
      <c r="AA66" s="137"/>
      <c r="AB66" s="137"/>
      <c r="AC66" s="137"/>
      <c r="AD66" s="137"/>
      <c r="AE66" s="137"/>
      <c r="AF66" s="137"/>
    </row>
    <row r="67" spans="26:32" s="34" customFormat="1" ht="18" customHeight="1" x14ac:dyDescent="0.15">
      <c r="Z67" s="137"/>
      <c r="AA67" s="137"/>
      <c r="AB67" s="137"/>
      <c r="AC67" s="137"/>
      <c r="AD67" s="137"/>
      <c r="AE67" s="137"/>
      <c r="AF67" s="137"/>
    </row>
    <row r="68" spans="26:32" s="34" customFormat="1" ht="18" customHeight="1" x14ac:dyDescent="0.15">
      <c r="Z68" s="137"/>
      <c r="AA68" s="137"/>
      <c r="AB68" s="137"/>
      <c r="AC68" s="137"/>
      <c r="AD68" s="137"/>
      <c r="AE68" s="137"/>
      <c r="AF68" s="137"/>
    </row>
    <row r="69" spans="26:32" s="34" customFormat="1" ht="18" customHeight="1" x14ac:dyDescent="0.15">
      <c r="Z69" s="137"/>
      <c r="AA69" s="137"/>
      <c r="AB69" s="137"/>
      <c r="AC69" s="137"/>
      <c r="AD69" s="137"/>
      <c r="AE69" s="137"/>
      <c r="AF69" s="137"/>
    </row>
    <row r="70" spans="26:32" s="34" customFormat="1" ht="18" customHeight="1" x14ac:dyDescent="0.15">
      <c r="Z70" s="137"/>
      <c r="AA70" s="137"/>
      <c r="AB70" s="137"/>
      <c r="AC70" s="137"/>
      <c r="AD70" s="137"/>
      <c r="AE70" s="137"/>
      <c r="AF70" s="137"/>
    </row>
    <row r="71" spans="26:32" s="34" customFormat="1" ht="18" customHeight="1" x14ac:dyDescent="0.15">
      <c r="Z71" s="137"/>
      <c r="AA71" s="137"/>
      <c r="AB71" s="137"/>
      <c r="AC71" s="137"/>
      <c r="AD71" s="137"/>
      <c r="AE71" s="137"/>
      <c r="AF71" s="137"/>
    </row>
    <row r="72" spans="26:32" s="34" customFormat="1" ht="18" customHeight="1" x14ac:dyDescent="0.15">
      <c r="Z72" s="137"/>
      <c r="AA72" s="137"/>
      <c r="AB72" s="137"/>
      <c r="AC72" s="137"/>
      <c r="AD72" s="137"/>
      <c r="AE72" s="137"/>
      <c r="AF72" s="137"/>
    </row>
    <row r="73" spans="26:32" s="34" customFormat="1" ht="18" customHeight="1" x14ac:dyDescent="0.15">
      <c r="Z73" s="137"/>
      <c r="AA73" s="137"/>
      <c r="AB73" s="137"/>
      <c r="AC73" s="137"/>
      <c r="AD73" s="137"/>
      <c r="AE73" s="137"/>
      <c r="AF73" s="137"/>
    </row>
    <row r="74" spans="26:32" s="34" customFormat="1" ht="18" customHeight="1" x14ac:dyDescent="0.15">
      <c r="Z74" s="137"/>
      <c r="AA74" s="137"/>
      <c r="AB74" s="137"/>
      <c r="AC74" s="137"/>
      <c r="AD74" s="137"/>
      <c r="AE74" s="137"/>
      <c r="AF74" s="137"/>
    </row>
    <row r="75" spans="26:32" s="34" customFormat="1" ht="18" customHeight="1" x14ac:dyDescent="0.15">
      <c r="Z75" s="137"/>
      <c r="AA75" s="137"/>
      <c r="AB75" s="137"/>
      <c r="AC75" s="137"/>
      <c r="AD75" s="137"/>
      <c r="AE75" s="137"/>
      <c r="AF75" s="137"/>
    </row>
    <row r="76" spans="26:32" s="34" customFormat="1" ht="18" customHeight="1" x14ac:dyDescent="0.15">
      <c r="Z76" s="137"/>
      <c r="AA76" s="137"/>
      <c r="AB76" s="137"/>
      <c r="AC76" s="137"/>
      <c r="AD76" s="137"/>
      <c r="AE76" s="137"/>
      <c r="AF76" s="137"/>
    </row>
    <row r="77" spans="26:32" s="34" customFormat="1" ht="18" customHeight="1" x14ac:dyDescent="0.15">
      <c r="Z77" s="137"/>
      <c r="AA77" s="137"/>
      <c r="AB77" s="137"/>
      <c r="AC77" s="137"/>
      <c r="AD77" s="137"/>
      <c r="AE77" s="137"/>
      <c r="AF77" s="137"/>
    </row>
    <row r="78" spans="26:32" s="34" customFormat="1" ht="18" customHeight="1" x14ac:dyDescent="0.15">
      <c r="Z78" s="137"/>
      <c r="AA78" s="137"/>
      <c r="AB78" s="137"/>
      <c r="AC78" s="137"/>
      <c r="AD78" s="137"/>
      <c r="AE78" s="137"/>
      <c r="AF78" s="137"/>
    </row>
    <row r="79" spans="26:32" s="34" customFormat="1" ht="18" customHeight="1" x14ac:dyDescent="0.15">
      <c r="Z79" s="137"/>
      <c r="AA79" s="137"/>
      <c r="AB79" s="137"/>
      <c r="AC79" s="137"/>
      <c r="AD79" s="137"/>
      <c r="AE79" s="137"/>
      <c r="AF79" s="137"/>
    </row>
    <row r="80" spans="26:32" s="34" customFormat="1" ht="18" customHeight="1" x14ac:dyDescent="0.15">
      <c r="Z80" s="137"/>
      <c r="AA80" s="137"/>
      <c r="AB80" s="137"/>
      <c r="AC80" s="137"/>
      <c r="AD80" s="137"/>
      <c r="AE80" s="137"/>
      <c r="AF80" s="137"/>
    </row>
    <row r="81" spans="26:32" s="34" customFormat="1" ht="18" customHeight="1" x14ac:dyDescent="0.15">
      <c r="Z81" s="137"/>
      <c r="AA81" s="137"/>
      <c r="AB81" s="137"/>
      <c r="AC81" s="137"/>
      <c r="AD81" s="137"/>
      <c r="AE81" s="137"/>
      <c r="AF81" s="137"/>
    </row>
    <row r="82" spans="26:32" s="34" customFormat="1" ht="18" customHeight="1" x14ac:dyDescent="0.15">
      <c r="Z82" s="137"/>
      <c r="AA82" s="137"/>
      <c r="AB82" s="137"/>
      <c r="AC82" s="137"/>
      <c r="AD82" s="137"/>
      <c r="AE82" s="137"/>
      <c r="AF82" s="137"/>
    </row>
    <row r="83" spans="26:32" s="34" customFormat="1" ht="18" customHeight="1" x14ac:dyDescent="0.15">
      <c r="Z83" s="137"/>
      <c r="AA83" s="137"/>
      <c r="AB83" s="137"/>
      <c r="AC83" s="137"/>
      <c r="AD83" s="137"/>
      <c r="AE83" s="137"/>
      <c r="AF83" s="137"/>
    </row>
    <row r="84" spans="26:32" s="34" customFormat="1" ht="18" customHeight="1" x14ac:dyDescent="0.15">
      <c r="Z84" s="137"/>
      <c r="AA84" s="137"/>
      <c r="AB84" s="137"/>
      <c r="AC84" s="137"/>
      <c r="AD84" s="137"/>
      <c r="AE84" s="137"/>
      <c r="AF84" s="137"/>
    </row>
    <row r="85" spans="26:32" s="34" customFormat="1" ht="18" customHeight="1" x14ac:dyDescent="0.15">
      <c r="Z85" s="137"/>
      <c r="AA85" s="137"/>
      <c r="AB85" s="137"/>
      <c r="AC85" s="137"/>
      <c r="AD85" s="137"/>
      <c r="AE85" s="137"/>
      <c r="AF85" s="137"/>
    </row>
    <row r="86" spans="26:32" s="34" customFormat="1" ht="18" customHeight="1" x14ac:dyDescent="0.15">
      <c r="Z86" s="137"/>
      <c r="AA86" s="137"/>
      <c r="AB86" s="137"/>
      <c r="AC86" s="137"/>
      <c r="AD86" s="137"/>
      <c r="AE86" s="137"/>
      <c r="AF86" s="137"/>
    </row>
    <row r="87" spans="26:32" s="34" customFormat="1" ht="18" customHeight="1" x14ac:dyDescent="0.15">
      <c r="Z87" s="137"/>
      <c r="AA87" s="137"/>
      <c r="AB87" s="137"/>
      <c r="AC87" s="137"/>
      <c r="AD87" s="137"/>
      <c r="AE87" s="137"/>
      <c r="AF87" s="137"/>
    </row>
    <row r="88" spans="26:32" s="34" customFormat="1" ht="18" customHeight="1" x14ac:dyDescent="0.15">
      <c r="Z88" s="137"/>
      <c r="AA88" s="137"/>
      <c r="AB88" s="137"/>
      <c r="AC88" s="137"/>
      <c r="AD88" s="137"/>
      <c r="AE88" s="137"/>
      <c r="AF88" s="137"/>
    </row>
    <row r="89" spans="26:32" s="34" customFormat="1" ht="18" customHeight="1" x14ac:dyDescent="0.15">
      <c r="Z89" s="137"/>
      <c r="AA89" s="137"/>
      <c r="AB89" s="137"/>
      <c r="AC89" s="137"/>
      <c r="AD89" s="137"/>
      <c r="AE89" s="137"/>
      <c r="AF89" s="137"/>
    </row>
    <row r="90" spans="26:32" s="34" customFormat="1" ht="18" customHeight="1" x14ac:dyDescent="0.15">
      <c r="Z90" s="137"/>
      <c r="AA90" s="137"/>
      <c r="AB90" s="137"/>
      <c r="AC90" s="137"/>
      <c r="AD90" s="137"/>
      <c r="AE90" s="137"/>
      <c r="AF90" s="137"/>
    </row>
    <row r="91" spans="26:32" s="34" customFormat="1" ht="18" customHeight="1" x14ac:dyDescent="0.15">
      <c r="Z91" s="137"/>
      <c r="AA91" s="137"/>
      <c r="AB91" s="137"/>
      <c r="AC91" s="137"/>
      <c r="AD91" s="137"/>
      <c r="AE91" s="137"/>
      <c r="AF91" s="137"/>
    </row>
    <row r="92" spans="26:32" s="34" customFormat="1" ht="18" customHeight="1" x14ac:dyDescent="0.15">
      <c r="Z92" s="137"/>
      <c r="AA92" s="137"/>
      <c r="AB92" s="137"/>
      <c r="AC92" s="137"/>
      <c r="AD92" s="137"/>
      <c r="AE92" s="137"/>
      <c r="AF92" s="137"/>
    </row>
    <row r="93" spans="26:32" s="34" customFormat="1" ht="18" customHeight="1" x14ac:dyDescent="0.15">
      <c r="Z93" s="137"/>
      <c r="AA93" s="137"/>
      <c r="AB93" s="137"/>
      <c r="AC93" s="137"/>
      <c r="AD93" s="137"/>
      <c r="AE93" s="137"/>
      <c r="AF93" s="137"/>
    </row>
    <row r="94" spans="26:32" s="34" customFormat="1" ht="18" customHeight="1" x14ac:dyDescent="0.15">
      <c r="Z94" s="137"/>
      <c r="AA94" s="137"/>
      <c r="AB94" s="137"/>
      <c r="AC94" s="137"/>
      <c r="AD94" s="137"/>
      <c r="AE94" s="137"/>
      <c r="AF94" s="137"/>
    </row>
    <row r="95" spans="26:32" s="34" customFormat="1" ht="18" customHeight="1" x14ac:dyDescent="0.15">
      <c r="Z95" s="137"/>
      <c r="AA95" s="137"/>
      <c r="AB95" s="137"/>
      <c r="AC95" s="137"/>
      <c r="AD95" s="137"/>
      <c r="AE95" s="137"/>
      <c r="AF95" s="137"/>
    </row>
    <row r="96" spans="26:32" s="34" customFormat="1" ht="18" customHeight="1" x14ac:dyDescent="0.15">
      <c r="Z96" s="137"/>
      <c r="AA96" s="137"/>
      <c r="AB96" s="137"/>
      <c r="AC96" s="137"/>
      <c r="AD96" s="137"/>
      <c r="AE96" s="137"/>
      <c r="AF96" s="137"/>
    </row>
    <row r="97" spans="26:32" s="34" customFormat="1" ht="18" customHeight="1" x14ac:dyDescent="0.15">
      <c r="Z97" s="137"/>
      <c r="AA97" s="137"/>
      <c r="AB97" s="137"/>
      <c r="AC97" s="137"/>
      <c r="AD97" s="137"/>
      <c r="AE97" s="137"/>
      <c r="AF97" s="137"/>
    </row>
    <row r="98" spans="26:32" s="34" customFormat="1" ht="18" customHeight="1" x14ac:dyDescent="0.15">
      <c r="Z98" s="137"/>
      <c r="AA98" s="137"/>
      <c r="AB98" s="137"/>
      <c r="AC98" s="137"/>
      <c r="AD98" s="137"/>
      <c r="AE98" s="137"/>
      <c r="AF98" s="137"/>
    </row>
    <row r="99" spans="26:32" s="34" customFormat="1" ht="18" customHeight="1" x14ac:dyDescent="0.15">
      <c r="Z99" s="137"/>
      <c r="AA99" s="137"/>
      <c r="AB99" s="137"/>
      <c r="AC99" s="137"/>
      <c r="AD99" s="137"/>
      <c r="AE99" s="137"/>
      <c r="AF99" s="137"/>
    </row>
    <row r="100" spans="26:32" s="34" customFormat="1" ht="18" customHeight="1" x14ac:dyDescent="0.15">
      <c r="Z100" s="137"/>
      <c r="AA100" s="137"/>
      <c r="AB100" s="137"/>
      <c r="AC100" s="137"/>
      <c r="AD100" s="137"/>
      <c r="AE100" s="137"/>
      <c r="AF100" s="137"/>
    </row>
    <row r="101" spans="26:32" s="34" customFormat="1" ht="18" customHeight="1" x14ac:dyDescent="0.15">
      <c r="Z101" s="137"/>
      <c r="AA101" s="137"/>
      <c r="AB101" s="137"/>
      <c r="AC101" s="137"/>
      <c r="AD101" s="137"/>
      <c r="AE101" s="137"/>
      <c r="AF101" s="137"/>
    </row>
    <row r="102" spans="26:32" s="34" customFormat="1" ht="18" customHeight="1" x14ac:dyDescent="0.15">
      <c r="Z102" s="137"/>
      <c r="AA102" s="137"/>
      <c r="AB102" s="137"/>
      <c r="AC102" s="137"/>
      <c r="AD102" s="137"/>
      <c r="AE102" s="137"/>
      <c r="AF102" s="137"/>
    </row>
    <row r="103" spans="26:32" s="34" customFormat="1" ht="18" customHeight="1" x14ac:dyDescent="0.15">
      <c r="Z103" s="137"/>
      <c r="AA103" s="137"/>
      <c r="AB103" s="137"/>
      <c r="AC103" s="137"/>
      <c r="AD103" s="137"/>
      <c r="AE103" s="137"/>
      <c r="AF103" s="137"/>
    </row>
    <row r="104" spans="26:32" s="34" customFormat="1" ht="18" customHeight="1" x14ac:dyDescent="0.15">
      <c r="Z104" s="137"/>
      <c r="AA104" s="137"/>
      <c r="AB104" s="137"/>
      <c r="AC104" s="137"/>
      <c r="AD104" s="137"/>
      <c r="AE104" s="137"/>
      <c r="AF104" s="137"/>
    </row>
    <row r="105" spans="26:32" s="34" customFormat="1" ht="18" customHeight="1" x14ac:dyDescent="0.15">
      <c r="Z105" s="137"/>
      <c r="AA105" s="137"/>
      <c r="AB105" s="137"/>
      <c r="AC105" s="137"/>
      <c r="AD105" s="137"/>
      <c r="AE105" s="137"/>
      <c r="AF105" s="137"/>
    </row>
    <row r="106" spans="26:32" s="34" customFormat="1" ht="18" customHeight="1" x14ac:dyDescent="0.15">
      <c r="Z106" s="137"/>
      <c r="AA106" s="137"/>
      <c r="AB106" s="137"/>
      <c r="AC106" s="137"/>
      <c r="AD106" s="137"/>
      <c r="AE106" s="137"/>
      <c r="AF106" s="137"/>
    </row>
    <row r="107" spans="26:32" s="34" customFormat="1" ht="18" customHeight="1" x14ac:dyDescent="0.15">
      <c r="Z107" s="137"/>
      <c r="AA107" s="137"/>
      <c r="AB107" s="137"/>
      <c r="AC107" s="137"/>
      <c r="AD107" s="137"/>
      <c r="AE107" s="137"/>
      <c r="AF107" s="137"/>
    </row>
    <row r="108" spans="26:32" s="34" customFormat="1" ht="18" customHeight="1" x14ac:dyDescent="0.15">
      <c r="Z108" s="137"/>
      <c r="AA108" s="137"/>
      <c r="AB108" s="137"/>
      <c r="AC108" s="137"/>
      <c r="AD108" s="137"/>
      <c r="AE108" s="137"/>
      <c r="AF108" s="137"/>
    </row>
    <row r="109" spans="26:32" s="34" customFormat="1" ht="18" customHeight="1" x14ac:dyDescent="0.15">
      <c r="Z109" s="137"/>
      <c r="AA109" s="137"/>
      <c r="AB109" s="137"/>
      <c r="AC109" s="137"/>
      <c r="AD109" s="137"/>
      <c r="AE109" s="137"/>
      <c r="AF109" s="137"/>
    </row>
    <row r="110" spans="26:32" s="34" customFormat="1" ht="18" customHeight="1" x14ac:dyDescent="0.15">
      <c r="Z110" s="137"/>
      <c r="AA110" s="137"/>
      <c r="AB110" s="137"/>
      <c r="AC110" s="137"/>
      <c r="AD110" s="137"/>
      <c r="AE110" s="137"/>
      <c r="AF110" s="137"/>
    </row>
    <row r="111" spans="26:32" s="34" customFormat="1" ht="18" customHeight="1" x14ac:dyDescent="0.15">
      <c r="Z111" s="137"/>
      <c r="AA111" s="137"/>
      <c r="AB111" s="137"/>
      <c r="AC111" s="137"/>
      <c r="AD111" s="137"/>
      <c r="AE111" s="137"/>
      <c r="AF111" s="137"/>
    </row>
    <row r="112" spans="26:32" s="34" customFormat="1" ht="18" customHeight="1" x14ac:dyDescent="0.15">
      <c r="Z112" s="137"/>
      <c r="AA112" s="137"/>
      <c r="AB112" s="137"/>
      <c r="AC112" s="137"/>
      <c r="AD112" s="137"/>
      <c r="AE112" s="137"/>
      <c r="AF112" s="137"/>
    </row>
    <row r="113" spans="26:32" s="34" customFormat="1" ht="18" customHeight="1" x14ac:dyDescent="0.15">
      <c r="Z113" s="137"/>
      <c r="AA113" s="137"/>
      <c r="AB113" s="137"/>
      <c r="AC113" s="137"/>
      <c r="AD113" s="137"/>
      <c r="AE113" s="137"/>
      <c r="AF113" s="137"/>
    </row>
    <row r="114" spans="26:32" s="34" customFormat="1" ht="18" customHeight="1" x14ac:dyDescent="0.15">
      <c r="Z114" s="137"/>
      <c r="AA114" s="137"/>
      <c r="AB114" s="137"/>
      <c r="AC114" s="137"/>
      <c r="AD114" s="137"/>
      <c r="AE114" s="137"/>
      <c r="AF114" s="137"/>
    </row>
    <row r="115" spans="26:32" s="34" customFormat="1" ht="18" customHeight="1" x14ac:dyDescent="0.15">
      <c r="Z115" s="137"/>
      <c r="AA115" s="137"/>
      <c r="AB115" s="137"/>
      <c r="AC115" s="137"/>
      <c r="AD115" s="137"/>
      <c r="AE115" s="137"/>
      <c r="AF115" s="137"/>
    </row>
    <row r="116" spans="26:32" s="34" customFormat="1" ht="18" customHeight="1" x14ac:dyDescent="0.15">
      <c r="Z116" s="137"/>
      <c r="AA116" s="137"/>
      <c r="AB116" s="137"/>
      <c r="AC116" s="137"/>
      <c r="AD116" s="137"/>
      <c r="AE116" s="137"/>
      <c r="AF116" s="137"/>
    </row>
    <row r="117" spans="26:32" s="34" customFormat="1" ht="18" customHeight="1" x14ac:dyDescent="0.15">
      <c r="Z117" s="137"/>
      <c r="AA117" s="137"/>
      <c r="AB117" s="137"/>
      <c r="AC117" s="137"/>
      <c r="AD117" s="137"/>
      <c r="AE117" s="137"/>
      <c r="AF117" s="137"/>
    </row>
    <row r="118" spans="26:32" s="34" customFormat="1" ht="18" customHeight="1" x14ac:dyDescent="0.15">
      <c r="Z118" s="137"/>
      <c r="AA118" s="137"/>
      <c r="AB118" s="137"/>
      <c r="AC118" s="137"/>
      <c r="AD118" s="137"/>
      <c r="AE118" s="137"/>
      <c r="AF118" s="137"/>
    </row>
    <row r="119" spans="26:32" s="34" customFormat="1" ht="18" customHeight="1" x14ac:dyDescent="0.15">
      <c r="Z119" s="137"/>
      <c r="AA119" s="137"/>
      <c r="AB119" s="137"/>
      <c r="AC119" s="137"/>
      <c r="AD119" s="137"/>
      <c r="AE119" s="137"/>
      <c r="AF119" s="137"/>
    </row>
    <row r="120" spans="26:32" s="34" customFormat="1" ht="18" customHeight="1" x14ac:dyDescent="0.15">
      <c r="Z120" s="137"/>
      <c r="AA120" s="137"/>
      <c r="AB120" s="137"/>
      <c r="AC120" s="137"/>
      <c r="AD120" s="137"/>
      <c r="AE120" s="137"/>
      <c r="AF120" s="137"/>
    </row>
    <row r="121" spans="26:32" s="34" customFormat="1" ht="18" customHeight="1" x14ac:dyDescent="0.15">
      <c r="Z121" s="137"/>
      <c r="AA121" s="137"/>
      <c r="AB121" s="137"/>
      <c r="AC121" s="137"/>
      <c r="AD121" s="137"/>
      <c r="AE121" s="137"/>
      <c r="AF121" s="137"/>
    </row>
    <row r="122" spans="26:32" s="34" customFormat="1" ht="18" customHeight="1" x14ac:dyDescent="0.15">
      <c r="Z122" s="137"/>
      <c r="AA122" s="137"/>
      <c r="AB122" s="137"/>
      <c r="AC122" s="137"/>
      <c r="AD122" s="137"/>
      <c r="AE122" s="137"/>
      <c r="AF122" s="137"/>
    </row>
    <row r="123" spans="26:32" s="34" customFormat="1" ht="18" customHeight="1" x14ac:dyDescent="0.15">
      <c r="Z123" s="137"/>
      <c r="AA123" s="137"/>
      <c r="AB123" s="137"/>
      <c r="AC123" s="137"/>
      <c r="AD123" s="137"/>
      <c r="AE123" s="137"/>
      <c r="AF123" s="137"/>
    </row>
    <row r="124" spans="26:32" s="34" customFormat="1" ht="18" customHeight="1" x14ac:dyDescent="0.15">
      <c r="Z124" s="137"/>
      <c r="AA124" s="137"/>
      <c r="AB124" s="137"/>
      <c r="AC124" s="137"/>
      <c r="AD124" s="137"/>
      <c r="AE124" s="137"/>
      <c r="AF124" s="137"/>
    </row>
    <row r="125" spans="26:32" s="34" customFormat="1" ht="18" customHeight="1" x14ac:dyDescent="0.15">
      <c r="Z125" s="137"/>
      <c r="AA125" s="137"/>
      <c r="AB125" s="137"/>
      <c r="AC125" s="137"/>
      <c r="AD125" s="137"/>
      <c r="AE125" s="137"/>
      <c r="AF125" s="137"/>
    </row>
    <row r="126" spans="26:32" s="34" customFormat="1" ht="18" customHeight="1" x14ac:dyDescent="0.15">
      <c r="Z126" s="137"/>
      <c r="AA126" s="137"/>
      <c r="AB126" s="137"/>
      <c r="AC126" s="137"/>
      <c r="AD126" s="137"/>
      <c r="AE126" s="137"/>
      <c r="AF126" s="137"/>
    </row>
    <row r="127" spans="26:32" s="34" customFormat="1" ht="18" customHeight="1" x14ac:dyDescent="0.15">
      <c r="Z127" s="137"/>
      <c r="AA127" s="137"/>
      <c r="AB127" s="137"/>
      <c r="AC127" s="137"/>
      <c r="AD127" s="137"/>
      <c r="AE127" s="137"/>
      <c r="AF127" s="137"/>
    </row>
    <row r="128" spans="26:32" s="34" customFormat="1" ht="18" customHeight="1" x14ac:dyDescent="0.15">
      <c r="Z128" s="137"/>
      <c r="AA128" s="137"/>
      <c r="AB128" s="137"/>
      <c r="AC128" s="137"/>
      <c r="AD128" s="137"/>
      <c r="AE128" s="137"/>
      <c r="AF128" s="137"/>
    </row>
    <row r="129" spans="26:32" s="34" customFormat="1" ht="18" customHeight="1" x14ac:dyDescent="0.15">
      <c r="Z129" s="137"/>
      <c r="AA129" s="137"/>
      <c r="AB129" s="137"/>
      <c r="AC129" s="137"/>
      <c r="AD129" s="137"/>
      <c r="AE129" s="137"/>
      <c r="AF129" s="137"/>
    </row>
    <row r="130" spans="26:32" s="34" customFormat="1" ht="18" customHeight="1" x14ac:dyDescent="0.15">
      <c r="Z130" s="137"/>
      <c r="AA130" s="137"/>
      <c r="AB130" s="137"/>
      <c r="AC130" s="137"/>
      <c r="AD130" s="137"/>
      <c r="AE130" s="137"/>
      <c r="AF130" s="137"/>
    </row>
    <row r="131" spans="26:32" s="34" customFormat="1" ht="18" customHeight="1" x14ac:dyDescent="0.15">
      <c r="Z131" s="137"/>
      <c r="AA131" s="137"/>
      <c r="AB131" s="137"/>
      <c r="AC131" s="137"/>
      <c r="AD131" s="137"/>
      <c r="AE131" s="137"/>
      <c r="AF131" s="137"/>
    </row>
    <row r="132" spans="26:32" s="34" customFormat="1" ht="18" customHeight="1" x14ac:dyDescent="0.15">
      <c r="Z132" s="137"/>
      <c r="AA132" s="137"/>
      <c r="AB132" s="137"/>
      <c r="AC132" s="137"/>
      <c r="AD132" s="137"/>
      <c r="AE132" s="137"/>
      <c r="AF132" s="137"/>
    </row>
    <row r="133" spans="26:32" s="34" customFormat="1" ht="18" customHeight="1" x14ac:dyDescent="0.15">
      <c r="Z133" s="137"/>
      <c r="AA133" s="137"/>
      <c r="AB133" s="137"/>
      <c r="AC133" s="137"/>
      <c r="AD133" s="137"/>
      <c r="AE133" s="137"/>
      <c r="AF133" s="137"/>
    </row>
    <row r="134" spans="26:32" s="34" customFormat="1" ht="18" customHeight="1" x14ac:dyDescent="0.15">
      <c r="Z134" s="137"/>
      <c r="AA134" s="137"/>
      <c r="AB134" s="137"/>
      <c r="AC134" s="137"/>
      <c r="AD134" s="137"/>
      <c r="AE134" s="137"/>
      <c r="AF134" s="137"/>
    </row>
    <row r="135" spans="26:32" s="34" customFormat="1" ht="18" customHeight="1" x14ac:dyDescent="0.15">
      <c r="Z135" s="137"/>
      <c r="AA135" s="137"/>
      <c r="AB135" s="137"/>
      <c r="AC135" s="137"/>
      <c r="AD135" s="137"/>
      <c r="AE135" s="137"/>
      <c r="AF135" s="137"/>
    </row>
    <row r="136" spans="26:32" s="34" customFormat="1" ht="18" customHeight="1" x14ac:dyDescent="0.15">
      <c r="Z136" s="137"/>
      <c r="AA136" s="137"/>
      <c r="AB136" s="137"/>
      <c r="AC136" s="137"/>
      <c r="AD136" s="137"/>
      <c r="AE136" s="137"/>
      <c r="AF136" s="137"/>
    </row>
    <row r="137" spans="26:32" s="34" customFormat="1" ht="18" customHeight="1" x14ac:dyDescent="0.15">
      <c r="Z137" s="137"/>
      <c r="AA137" s="137"/>
      <c r="AB137" s="137"/>
      <c r="AC137" s="137"/>
      <c r="AD137" s="137"/>
      <c r="AE137" s="137"/>
      <c r="AF137" s="137"/>
    </row>
    <row r="138" spans="26:32" s="34" customFormat="1" ht="18" customHeight="1" x14ac:dyDescent="0.15">
      <c r="Z138" s="137"/>
      <c r="AA138" s="137"/>
      <c r="AB138" s="137"/>
      <c r="AC138" s="137"/>
      <c r="AD138" s="137"/>
      <c r="AE138" s="137"/>
      <c r="AF138" s="137"/>
    </row>
    <row r="139" spans="26:32" s="34" customFormat="1" ht="18" customHeight="1" x14ac:dyDescent="0.15">
      <c r="Z139" s="137"/>
      <c r="AA139" s="137"/>
      <c r="AB139" s="137"/>
      <c r="AC139" s="137"/>
      <c r="AD139" s="137"/>
      <c r="AE139" s="137"/>
      <c r="AF139" s="137"/>
    </row>
    <row r="140" spans="26:32" s="34" customFormat="1" ht="18" customHeight="1" x14ac:dyDescent="0.15">
      <c r="Z140" s="137"/>
      <c r="AA140" s="137"/>
      <c r="AB140" s="137"/>
      <c r="AC140" s="137"/>
      <c r="AD140" s="137"/>
      <c r="AE140" s="137"/>
      <c r="AF140" s="137"/>
    </row>
    <row r="141" spans="26:32" s="34" customFormat="1" ht="18" customHeight="1" x14ac:dyDescent="0.15">
      <c r="Z141" s="137"/>
      <c r="AA141" s="137"/>
      <c r="AB141" s="137"/>
      <c r="AC141" s="137"/>
      <c r="AD141" s="137"/>
      <c r="AE141" s="137"/>
      <c r="AF141" s="137"/>
    </row>
    <row r="142" spans="26:32" s="34" customFormat="1" ht="18" customHeight="1" x14ac:dyDescent="0.15">
      <c r="Z142" s="137"/>
      <c r="AA142" s="137"/>
      <c r="AB142" s="137"/>
      <c r="AC142" s="137"/>
      <c r="AD142" s="137"/>
      <c r="AE142" s="137"/>
      <c r="AF142" s="137"/>
    </row>
    <row r="143" spans="26:32" s="34" customFormat="1" ht="18" customHeight="1" x14ac:dyDescent="0.15">
      <c r="Z143" s="137"/>
      <c r="AA143" s="137"/>
      <c r="AB143" s="137"/>
      <c r="AC143" s="137"/>
      <c r="AD143" s="137"/>
      <c r="AE143" s="137"/>
      <c r="AF143" s="137"/>
    </row>
    <row r="144" spans="26:32" s="34" customFormat="1" ht="18" customHeight="1" x14ac:dyDescent="0.15">
      <c r="Z144" s="137"/>
      <c r="AA144" s="137"/>
      <c r="AB144" s="137"/>
      <c r="AC144" s="137"/>
      <c r="AD144" s="137"/>
      <c r="AE144" s="137"/>
      <c r="AF144" s="137"/>
    </row>
    <row r="145" spans="26:32" s="34" customFormat="1" ht="18" customHeight="1" x14ac:dyDescent="0.15">
      <c r="Z145" s="137"/>
      <c r="AA145" s="137"/>
      <c r="AB145" s="137"/>
      <c r="AC145" s="137"/>
      <c r="AD145" s="137"/>
      <c r="AE145" s="137"/>
      <c r="AF145" s="137"/>
    </row>
    <row r="146" spans="26:32" s="34" customFormat="1" ht="18" customHeight="1" x14ac:dyDescent="0.15">
      <c r="Z146" s="137"/>
      <c r="AA146" s="137"/>
      <c r="AB146" s="137"/>
      <c r="AC146" s="137"/>
      <c r="AD146" s="137"/>
      <c r="AE146" s="137"/>
      <c r="AF146" s="137"/>
    </row>
    <row r="147" spans="26:32" s="34" customFormat="1" ht="18" customHeight="1" x14ac:dyDescent="0.15">
      <c r="Z147" s="137"/>
      <c r="AA147" s="137"/>
      <c r="AB147" s="137"/>
      <c r="AC147" s="137"/>
      <c r="AD147" s="137"/>
      <c r="AE147" s="137"/>
      <c r="AF147" s="137"/>
    </row>
    <row r="148" spans="26:32" s="34" customFormat="1" ht="18" customHeight="1" x14ac:dyDescent="0.15">
      <c r="Z148" s="137"/>
      <c r="AA148" s="137"/>
      <c r="AB148" s="137"/>
      <c r="AC148" s="137"/>
      <c r="AD148" s="137"/>
      <c r="AE148" s="137"/>
      <c r="AF148" s="137"/>
    </row>
    <row r="149" spans="26:32" s="34" customFormat="1" ht="18" customHeight="1" x14ac:dyDescent="0.15">
      <c r="Z149" s="137"/>
      <c r="AA149" s="137"/>
      <c r="AB149" s="137"/>
      <c r="AC149" s="137"/>
      <c r="AD149" s="137"/>
      <c r="AE149" s="137"/>
      <c r="AF149" s="137"/>
    </row>
    <row r="150" spans="26:32" s="34" customFormat="1" ht="18" customHeight="1" x14ac:dyDescent="0.15">
      <c r="Z150" s="137"/>
      <c r="AA150" s="137"/>
      <c r="AB150" s="137"/>
      <c r="AC150" s="137"/>
      <c r="AD150" s="137"/>
      <c r="AE150" s="137"/>
      <c r="AF150" s="137"/>
    </row>
    <row r="151" spans="26:32" s="34" customFormat="1" ht="18" customHeight="1" x14ac:dyDescent="0.15">
      <c r="Z151" s="137"/>
      <c r="AA151" s="137"/>
      <c r="AB151" s="137"/>
      <c r="AC151" s="137"/>
      <c r="AD151" s="137"/>
      <c r="AE151" s="137"/>
      <c r="AF151" s="137"/>
    </row>
    <row r="152" spans="26:32" s="34" customFormat="1" ht="18" customHeight="1" x14ac:dyDescent="0.15">
      <c r="Z152" s="137"/>
      <c r="AA152" s="137"/>
      <c r="AB152" s="137"/>
      <c r="AC152" s="137"/>
      <c r="AD152" s="137"/>
      <c r="AE152" s="137"/>
      <c r="AF152" s="137"/>
    </row>
    <row r="153" spans="26:32" s="34" customFormat="1" ht="18" customHeight="1" x14ac:dyDescent="0.15">
      <c r="Z153" s="137"/>
      <c r="AA153" s="137"/>
      <c r="AB153" s="137"/>
      <c r="AC153" s="137"/>
      <c r="AD153" s="137"/>
      <c r="AE153" s="137"/>
      <c r="AF153" s="137"/>
    </row>
    <row r="154" spans="26:32" s="34" customFormat="1" ht="18" customHeight="1" x14ac:dyDescent="0.15">
      <c r="Z154" s="137"/>
      <c r="AA154" s="137"/>
      <c r="AB154" s="137"/>
      <c r="AC154" s="137"/>
      <c r="AD154" s="137"/>
      <c r="AE154" s="137"/>
      <c r="AF154" s="137"/>
    </row>
    <row r="155" spans="26:32" s="34" customFormat="1" ht="18" customHeight="1" x14ac:dyDescent="0.15">
      <c r="Z155" s="137"/>
      <c r="AA155" s="137"/>
      <c r="AB155" s="137"/>
      <c r="AC155" s="137"/>
      <c r="AD155" s="137"/>
      <c r="AE155" s="137"/>
      <c r="AF155" s="137"/>
    </row>
    <row r="156" spans="26:32" s="34" customFormat="1" ht="18" customHeight="1" x14ac:dyDescent="0.15">
      <c r="Z156" s="137"/>
      <c r="AA156" s="137"/>
      <c r="AB156" s="137"/>
      <c r="AC156" s="137"/>
      <c r="AD156" s="137"/>
      <c r="AE156" s="137"/>
      <c r="AF156" s="137"/>
    </row>
    <row r="157" spans="26:32" s="34" customFormat="1" ht="18" customHeight="1" x14ac:dyDescent="0.15">
      <c r="Z157" s="137"/>
      <c r="AA157" s="137"/>
      <c r="AB157" s="137"/>
      <c r="AC157" s="137"/>
      <c r="AD157" s="137"/>
      <c r="AE157" s="137"/>
      <c r="AF157" s="137"/>
    </row>
    <row r="158" spans="26:32" s="34" customFormat="1" ht="18" customHeight="1" x14ac:dyDescent="0.15">
      <c r="Z158" s="137"/>
      <c r="AA158" s="137"/>
      <c r="AB158" s="137"/>
      <c r="AC158" s="137"/>
      <c r="AD158" s="137"/>
      <c r="AE158" s="137"/>
      <c r="AF158" s="137"/>
    </row>
    <row r="159" spans="26:32" s="34" customFormat="1" ht="18" customHeight="1" x14ac:dyDescent="0.15">
      <c r="Z159" s="137"/>
      <c r="AA159" s="137"/>
      <c r="AB159" s="137"/>
      <c r="AC159" s="137"/>
      <c r="AD159" s="137"/>
      <c r="AE159" s="137"/>
      <c r="AF159" s="137"/>
    </row>
    <row r="160" spans="26:32" s="34" customFormat="1" ht="18" customHeight="1" x14ac:dyDescent="0.15">
      <c r="Z160" s="137"/>
      <c r="AA160" s="137"/>
      <c r="AB160" s="137"/>
      <c r="AC160" s="137"/>
      <c r="AD160" s="137"/>
      <c r="AE160" s="137"/>
      <c r="AF160" s="137"/>
    </row>
    <row r="161" spans="26:32" s="34" customFormat="1" ht="18" customHeight="1" x14ac:dyDescent="0.15">
      <c r="Z161" s="137"/>
      <c r="AA161" s="137"/>
      <c r="AB161" s="137"/>
      <c r="AC161" s="137"/>
      <c r="AD161" s="137"/>
      <c r="AE161" s="137"/>
      <c r="AF161" s="137"/>
    </row>
    <row r="162" spans="26:32" s="34" customFormat="1" ht="18" customHeight="1" x14ac:dyDescent="0.15">
      <c r="Z162" s="137"/>
      <c r="AA162" s="137"/>
      <c r="AB162" s="137"/>
      <c r="AC162" s="137"/>
      <c r="AD162" s="137"/>
      <c r="AE162" s="137"/>
      <c r="AF162" s="137"/>
    </row>
    <row r="163" spans="26:32" s="34" customFormat="1" ht="18" customHeight="1" x14ac:dyDescent="0.15">
      <c r="Z163" s="137"/>
      <c r="AA163" s="137"/>
      <c r="AB163" s="137"/>
      <c r="AC163" s="137"/>
      <c r="AD163" s="137"/>
      <c r="AE163" s="137"/>
      <c r="AF163" s="137"/>
    </row>
    <row r="164" spans="26:32" s="34" customFormat="1" ht="18" customHeight="1" x14ac:dyDescent="0.15">
      <c r="Z164" s="137"/>
      <c r="AA164" s="137"/>
      <c r="AB164" s="137"/>
      <c r="AC164" s="137"/>
      <c r="AD164" s="137"/>
      <c r="AE164" s="137"/>
      <c r="AF164" s="137"/>
    </row>
    <row r="165" spans="26:32" s="34" customFormat="1" ht="18" customHeight="1" x14ac:dyDescent="0.15">
      <c r="Z165" s="137"/>
      <c r="AA165" s="137"/>
      <c r="AB165" s="137"/>
      <c r="AC165" s="137"/>
      <c r="AD165" s="137"/>
      <c r="AE165" s="137"/>
      <c r="AF165" s="137"/>
    </row>
    <row r="166" spans="26:32" s="34" customFormat="1" ht="18" customHeight="1" x14ac:dyDescent="0.15">
      <c r="Z166" s="137"/>
      <c r="AA166" s="137"/>
      <c r="AB166" s="137"/>
      <c r="AC166" s="137"/>
      <c r="AD166" s="137"/>
      <c r="AE166" s="137"/>
      <c r="AF166" s="137"/>
    </row>
    <row r="167" spans="26:32" s="34" customFormat="1" ht="18" customHeight="1" x14ac:dyDescent="0.15">
      <c r="Z167" s="137"/>
      <c r="AA167" s="137"/>
      <c r="AB167" s="137"/>
      <c r="AC167" s="137"/>
      <c r="AD167" s="137"/>
      <c r="AE167" s="137"/>
      <c r="AF167" s="137"/>
    </row>
    <row r="168" spans="26:32" s="34" customFormat="1" ht="18" customHeight="1" x14ac:dyDescent="0.15">
      <c r="Z168" s="137"/>
      <c r="AA168" s="137"/>
      <c r="AB168" s="137"/>
      <c r="AC168" s="137"/>
      <c r="AD168" s="137"/>
      <c r="AE168" s="137"/>
      <c r="AF168" s="137"/>
    </row>
    <row r="169" spans="26:32" s="34" customFormat="1" ht="18" customHeight="1" x14ac:dyDescent="0.15">
      <c r="Z169" s="137"/>
      <c r="AA169" s="137"/>
      <c r="AB169" s="137"/>
      <c r="AC169" s="137"/>
      <c r="AD169" s="137"/>
      <c r="AE169" s="137"/>
      <c r="AF169" s="137"/>
    </row>
    <row r="170" spans="26:32" s="34" customFormat="1" ht="18" customHeight="1" x14ac:dyDescent="0.15">
      <c r="Z170" s="137"/>
      <c r="AA170" s="137"/>
      <c r="AB170" s="137"/>
      <c r="AC170" s="137"/>
      <c r="AD170" s="137"/>
      <c r="AE170" s="137"/>
      <c r="AF170" s="137"/>
    </row>
    <row r="171" spans="26:32" s="34" customFormat="1" ht="18" customHeight="1" x14ac:dyDescent="0.15">
      <c r="Z171" s="137"/>
      <c r="AA171" s="137"/>
      <c r="AB171" s="137"/>
      <c r="AC171" s="137"/>
      <c r="AD171" s="137"/>
      <c r="AE171" s="137"/>
      <c r="AF171" s="137"/>
    </row>
    <row r="172" spans="26:32" s="34" customFormat="1" ht="18" customHeight="1" x14ac:dyDescent="0.15">
      <c r="Z172" s="137"/>
      <c r="AA172" s="137"/>
      <c r="AB172" s="137"/>
      <c r="AC172" s="137"/>
      <c r="AD172" s="137"/>
      <c r="AE172" s="137"/>
      <c r="AF172" s="137"/>
    </row>
    <row r="173" spans="26:32" s="34" customFormat="1" ht="18" customHeight="1" x14ac:dyDescent="0.15">
      <c r="Z173" s="137"/>
      <c r="AA173" s="137"/>
      <c r="AB173" s="137"/>
      <c r="AC173" s="137"/>
      <c r="AD173" s="137"/>
      <c r="AE173" s="137"/>
      <c r="AF173" s="137"/>
    </row>
    <row r="174" spans="26:32" s="34" customFormat="1" ht="18" customHeight="1" x14ac:dyDescent="0.15">
      <c r="Z174" s="137"/>
      <c r="AA174" s="137"/>
      <c r="AB174" s="137"/>
      <c r="AC174" s="137"/>
      <c r="AD174" s="137"/>
      <c r="AE174" s="137"/>
      <c r="AF174" s="137"/>
    </row>
    <row r="175" spans="26:32" s="34" customFormat="1" ht="18" customHeight="1" x14ac:dyDescent="0.15">
      <c r="Z175" s="137"/>
      <c r="AA175" s="137"/>
      <c r="AB175" s="137"/>
      <c r="AC175" s="137"/>
      <c r="AD175" s="137"/>
      <c r="AE175" s="137"/>
      <c r="AF175" s="137"/>
    </row>
    <row r="176" spans="26:32" s="34" customFormat="1" ht="18" customHeight="1" x14ac:dyDescent="0.15">
      <c r="Z176" s="137"/>
      <c r="AA176" s="137"/>
      <c r="AB176" s="137"/>
      <c r="AC176" s="137"/>
      <c r="AD176" s="137"/>
      <c r="AE176" s="137"/>
      <c r="AF176" s="137"/>
    </row>
    <row r="177" spans="26:32" s="34" customFormat="1" ht="18" customHeight="1" x14ac:dyDescent="0.15">
      <c r="Z177" s="137"/>
      <c r="AA177" s="137"/>
      <c r="AB177" s="137"/>
      <c r="AC177" s="137"/>
      <c r="AD177" s="137"/>
      <c r="AE177" s="137"/>
      <c r="AF177" s="137"/>
    </row>
    <row r="178" spans="26:32" s="34" customFormat="1" ht="18" customHeight="1" x14ac:dyDescent="0.15">
      <c r="Z178" s="137"/>
      <c r="AA178" s="137"/>
      <c r="AB178" s="137"/>
      <c r="AC178" s="137"/>
      <c r="AD178" s="137"/>
      <c r="AE178" s="137"/>
      <c r="AF178" s="137"/>
    </row>
    <row r="179" spans="26:32" s="34" customFormat="1" ht="18" customHeight="1" x14ac:dyDescent="0.15">
      <c r="Z179" s="137"/>
      <c r="AA179" s="137"/>
      <c r="AB179" s="137"/>
      <c r="AC179" s="137"/>
      <c r="AD179" s="137"/>
      <c r="AE179" s="137"/>
      <c r="AF179" s="137"/>
    </row>
    <row r="180" spans="26:32" s="34" customFormat="1" ht="18" customHeight="1" x14ac:dyDescent="0.15">
      <c r="Z180" s="137"/>
      <c r="AA180" s="137"/>
      <c r="AB180" s="137"/>
      <c r="AC180" s="137"/>
      <c r="AD180" s="137"/>
      <c r="AE180" s="137"/>
      <c r="AF180" s="137"/>
    </row>
    <row r="181" spans="26:32" s="34" customFormat="1" ht="18" customHeight="1" x14ac:dyDescent="0.15">
      <c r="Z181" s="137"/>
      <c r="AA181" s="137"/>
      <c r="AB181" s="137"/>
      <c r="AC181" s="137"/>
      <c r="AD181" s="137"/>
      <c r="AE181" s="137"/>
      <c r="AF181" s="137"/>
    </row>
    <row r="182" spans="26:32" s="34" customFormat="1" ht="18" customHeight="1" x14ac:dyDescent="0.15">
      <c r="Z182" s="137"/>
      <c r="AA182" s="137"/>
      <c r="AB182" s="137"/>
      <c r="AC182" s="137"/>
      <c r="AD182" s="137"/>
      <c r="AE182" s="137"/>
      <c r="AF182" s="137"/>
    </row>
    <row r="183" spans="26:32" s="34" customFormat="1" ht="18" customHeight="1" x14ac:dyDescent="0.15">
      <c r="Z183" s="137"/>
      <c r="AA183" s="137"/>
      <c r="AB183" s="137"/>
      <c r="AC183" s="137"/>
      <c r="AD183" s="137"/>
      <c r="AE183" s="137"/>
      <c r="AF183" s="137"/>
    </row>
    <row r="184" spans="26:32" s="34" customFormat="1" ht="18" customHeight="1" x14ac:dyDescent="0.15">
      <c r="Z184" s="137"/>
      <c r="AA184" s="137"/>
      <c r="AB184" s="137"/>
      <c r="AC184" s="137"/>
      <c r="AD184" s="137"/>
      <c r="AE184" s="137"/>
      <c r="AF184" s="137"/>
    </row>
    <row r="185" spans="26:32" s="34" customFormat="1" ht="18" customHeight="1" x14ac:dyDescent="0.15">
      <c r="Z185" s="137"/>
      <c r="AA185" s="137"/>
      <c r="AB185" s="137"/>
      <c r="AC185" s="137"/>
      <c r="AD185" s="137"/>
      <c r="AE185" s="137"/>
      <c r="AF185" s="137"/>
    </row>
    <row r="186" spans="26:32" s="34" customFormat="1" ht="18" customHeight="1" x14ac:dyDescent="0.15">
      <c r="Z186" s="137"/>
      <c r="AA186" s="137"/>
      <c r="AB186" s="137"/>
      <c r="AC186" s="137"/>
      <c r="AD186" s="137"/>
      <c r="AE186" s="137"/>
      <c r="AF186" s="137"/>
    </row>
    <row r="187" spans="26:32" s="34" customFormat="1" ht="18" customHeight="1" x14ac:dyDescent="0.15">
      <c r="Z187" s="137"/>
      <c r="AA187" s="137"/>
      <c r="AB187" s="137"/>
      <c r="AC187" s="137"/>
      <c r="AD187" s="137"/>
      <c r="AE187" s="137"/>
      <c r="AF187" s="137"/>
    </row>
    <row r="188" spans="26:32" s="34" customFormat="1" ht="18" customHeight="1" x14ac:dyDescent="0.15">
      <c r="Z188" s="137"/>
      <c r="AA188" s="137"/>
      <c r="AB188" s="137"/>
      <c r="AC188" s="137"/>
      <c r="AD188" s="137"/>
      <c r="AE188" s="137"/>
      <c r="AF188" s="137"/>
    </row>
    <row r="189" spans="26:32" s="34" customFormat="1" ht="18" customHeight="1" x14ac:dyDescent="0.15">
      <c r="Z189" s="137"/>
      <c r="AA189" s="137"/>
      <c r="AB189" s="137"/>
      <c r="AC189" s="137"/>
      <c r="AD189" s="137"/>
      <c r="AE189" s="137"/>
      <c r="AF189" s="137"/>
    </row>
    <row r="190" spans="26:32" s="34" customFormat="1" ht="18" customHeight="1" x14ac:dyDescent="0.15">
      <c r="Z190" s="137"/>
      <c r="AA190" s="137"/>
      <c r="AB190" s="137"/>
      <c r="AC190" s="137"/>
      <c r="AD190" s="137"/>
      <c r="AE190" s="137"/>
      <c r="AF190" s="137"/>
    </row>
    <row r="191" spans="26:32" s="34" customFormat="1" ht="18" customHeight="1" x14ac:dyDescent="0.15">
      <c r="Z191" s="137"/>
      <c r="AA191" s="137"/>
      <c r="AB191" s="137"/>
      <c r="AC191" s="137"/>
      <c r="AD191" s="137"/>
      <c r="AE191" s="137"/>
      <c r="AF191" s="137"/>
    </row>
    <row r="192" spans="26:32" s="34" customFormat="1" ht="18" customHeight="1" x14ac:dyDescent="0.15">
      <c r="Z192" s="137"/>
      <c r="AA192" s="137"/>
      <c r="AB192" s="137"/>
      <c r="AC192" s="137"/>
      <c r="AD192" s="137"/>
      <c r="AE192" s="137"/>
      <c r="AF192" s="137"/>
    </row>
    <row r="193" spans="26:32" s="34" customFormat="1" ht="18" customHeight="1" x14ac:dyDescent="0.15">
      <c r="Z193" s="137"/>
      <c r="AA193" s="137"/>
      <c r="AB193" s="137"/>
      <c r="AC193" s="137"/>
      <c r="AD193" s="137"/>
      <c r="AE193" s="137"/>
      <c r="AF193" s="137"/>
    </row>
    <row r="194" spans="26:32" s="34" customFormat="1" ht="18" customHeight="1" x14ac:dyDescent="0.15">
      <c r="Z194" s="137"/>
      <c r="AA194" s="137"/>
      <c r="AB194" s="137"/>
      <c r="AC194" s="137"/>
      <c r="AD194" s="137"/>
      <c r="AE194" s="137"/>
      <c r="AF194" s="137"/>
    </row>
    <row r="195" spans="26:32" s="34" customFormat="1" ht="18" customHeight="1" x14ac:dyDescent="0.15">
      <c r="Z195" s="137"/>
      <c r="AA195" s="137"/>
      <c r="AB195" s="137"/>
      <c r="AC195" s="137"/>
      <c r="AD195" s="137"/>
      <c r="AE195" s="137"/>
      <c r="AF195" s="137"/>
    </row>
    <row r="196" spans="26:32" s="34" customFormat="1" ht="18" customHeight="1" x14ac:dyDescent="0.15">
      <c r="Z196" s="137"/>
      <c r="AA196" s="137"/>
      <c r="AB196" s="137"/>
      <c r="AC196" s="137"/>
      <c r="AD196" s="137"/>
      <c r="AE196" s="137"/>
      <c r="AF196" s="137"/>
    </row>
    <row r="197" spans="26:32" s="34" customFormat="1" ht="18" customHeight="1" x14ac:dyDescent="0.15">
      <c r="Z197" s="137"/>
      <c r="AA197" s="137"/>
      <c r="AB197" s="137"/>
      <c r="AC197" s="137"/>
      <c r="AD197" s="137"/>
      <c r="AE197" s="137"/>
      <c r="AF197" s="137"/>
    </row>
    <row r="198" spans="26:32" s="34" customFormat="1" ht="18" customHeight="1" x14ac:dyDescent="0.15">
      <c r="Z198" s="137"/>
      <c r="AA198" s="137"/>
      <c r="AB198" s="137"/>
      <c r="AC198" s="137"/>
      <c r="AD198" s="137"/>
      <c r="AE198" s="137"/>
      <c r="AF198" s="137"/>
    </row>
    <row r="199" spans="26:32" s="34" customFormat="1" ht="18" customHeight="1" x14ac:dyDescent="0.15">
      <c r="Z199" s="137"/>
      <c r="AA199" s="137"/>
      <c r="AB199" s="137"/>
      <c r="AC199" s="137"/>
      <c r="AD199" s="137"/>
      <c r="AE199" s="137"/>
      <c r="AF199" s="137"/>
    </row>
    <row r="200" spans="26:32" s="34" customFormat="1" ht="18" customHeight="1" x14ac:dyDescent="0.15">
      <c r="Z200" s="137"/>
      <c r="AA200" s="137"/>
      <c r="AB200" s="137"/>
      <c r="AC200" s="137"/>
      <c r="AD200" s="137"/>
      <c r="AE200" s="137"/>
      <c r="AF200" s="137"/>
    </row>
    <row r="201" spans="26:32" s="34" customFormat="1" ht="18" customHeight="1" x14ac:dyDescent="0.15">
      <c r="Z201" s="137"/>
      <c r="AA201" s="137"/>
      <c r="AB201" s="137"/>
      <c r="AC201" s="137"/>
      <c r="AD201" s="137"/>
      <c r="AE201" s="137"/>
      <c r="AF201" s="137"/>
    </row>
    <row r="202" spans="26:32" s="34" customFormat="1" ht="18" customHeight="1" x14ac:dyDescent="0.15">
      <c r="Z202" s="137"/>
      <c r="AA202" s="137"/>
      <c r="AB202" s="137"/>
      <c r="AC202" s="137"/>
      <c r="AD202" s="137"/>
      <c r="AE202" s="137"/>
      <c r="AF202" s="137"/>
    </row>
    <row r="203" spans="26:32" s="34" customFormat="1" ht="18" customHeight="1" x14ac:dyDescent="0.15">
      <c r="Z203" s="137"/>
      <c r="AA203" s="137"/>
      <c r="AB203" s="137"/>
      <c r="AC203" s="137"/>
      <c r="AD203" s="137"/>
      <c r="AE203" s="137"/>
      <c r="AF203" s="137"/>
    </row>
    <row r="204" spans="26:32" s="34" customFormat="1" ht="18" customHeight="1" x14ac:dyDescent="0.15">
      <c r="Z204" s="137"/>
      <c r="AA204" s="137"/>
      <c r="AB204" s="137"/>
      <c r="AC204" s="137"/>
      <c r="AD204" s="137"/>
      <c r="AE204" s="137"/>
      <c r="AF204" s="137"/>
    </row>
    <row r="205" spans="26:32" s="34" customFormat="1" ht="18" customHeight="1" x14ac:dyDescent="0.15">
      <c r="Z205" s="137"/>
      <c r="AA205" s="137"/>
      <c r="AB205" s="137"/>
      <c r="AC205" s="137"/>
      <c r="AD205" s="137"/>
      <c r="AE205" s="137"/>
      <c r="AF205" s="137"/>
    </row>
    <row r="206" spans="26:32" s="34" customFormat="1" ht="18" customHeight="1" x14ac:dyDescent="0.15">
      <c r="Z206" s="137"/>
      <c r="AA206" s="137"/>
      <c r="AB206" s="137"/>
      <c r="AC206" s="137"/>
      <c r="AD206" s="137"/>
      <c r="AE206" s="137"/>
      <c r="AF206" s="137"/>
    </row>
    <row r="207" spans="26:32" s="34" customFormat="1" ht="18" customHeight="1" x14ac:dyDescent="0.15">
      <c r="Z207" s="137"/>
      <c r="AA207" s="137"/>
      <c r="AB207" s="137"/>
      <c r="AC207" s="137"/>
      <c r="AD207" s="137"/>
      <c r="AE207" s="137"/>
      <c r="AF207" s="137"/>
    </row>
    <row r="208" spans="26:32" s="34" customFormat="1" ht="18" customHeight="1" x14ac:dyDescent="0.15">
      <c r="Z208" s="137"/>
      <c r="AA208" s="137"/>
      <c r="AB208" s="137"/>
      <c r="AC208" s="137"/>
      <c r="AD208" s="137"/>
      <c r="AE208" s="137"/>
      <c r="AF208" s="137"/>
    </row>
    <row r="209" spans="26:32" s="34" customFormat="1" ht="18" customHeight="1" x14ac:dyDescent="0.15">
      <c r="Z209" s="137"/>
      <c r="AA209" s="137"/>
      <c r="AB209" s="137"/>
      <c r="AC209" s="137"/>
      <c r="AD209" s="137"/>
      <c r="AE209" s="137"/>
      <c r="AF209" s="137"/>
    </row>
    <row r="210" spans="26:32" s="34" customFormat="1" ht="18" customHeight="1" x14ac:dyDescent="0.15">
      <c r="Z210" s="137"/>
      <c r="AA210" s="137"/>
      <c r="AB210" s="137"/>
      <c r="AC210" s="137"/>
      <c r="AD210" s="137"/>
      <c r="AE210" s="137"/>
      <c r="AF210" s="137"/>
    </row>
    <row r="211" spans="26:32" s="34" customFormat="1" ht="18" customHeight="1" x14ac:dyDescent="0.15">
      <c r="Z211" s="137"/>
      <c r="AA211" s="137"/>
      <c r="AB211" s="137"/>
      <c r="AC211" s="137"/>
      <c r="AD211" s="137"/>
      <c r="AE211" s="137"/>
      <c r="AF211" s="137"/>
    </row>
    <row r="212" spans="26:32" s="34" customFormat="1" ht="18" customHeight="1" x14ac:dyDescent="0.15">
      <c r="Z212" s="137"/>
      <c r="AA212" s="137"/>
      <c r="AB212" s="137"/>
      <c r="AC212" s="137"/>
      <c r="AD212" s="137"/>
      <c r="AE212" s="137"/>
      <c r="AF212" s="137"/>
    </row>
    <row r="213" spans="26:32" s="34" customFormat="1" ht="18" customHeight="1" x14ac:dyDescent="0.15">
      <c r="Z213" s="137"/>
      <c r="AA213" s="137"/>
      <c r="AB213" s="137"/>
      <c r="AC213" s="137"/>
      <c r="AD213" s="137"/>
      <c r="AE213" s="137"/>
      <c r="AF213" s="137"/>
    </row>
    <row r="214" spans="26:32" s="34" customFormat="1" ht="18" customHeight="1" x14ac:dyDescent="0.15">
      <c r="Z214" s="137"/>
      <c r="AA214" s="137"/>
      <c r="AB214" s="137"/>
      <c r="AC214" s="137"/>
      <c r="AD214" s="137"/>
      <c r="AE214" s="137"/>
      <c r="AF214" s="137"/>
    </row>
    <row r="215" spans="26:32" s="34" customFormat="1" ht="18" customHeight="1" x14ac:dyDescent="0.15">
      <c r="Z215" s="137"/>
      <c r="AA215" s="137"/>
      <c r="AB215" s="137"/>
      <c r="AC215" s="137"/>
      <c r="AD215" s="137"/>
      <c r="AE215" s="137"/>
      <c r="AF215" s="137"/>
    </row>
    <row r="216" spans="26:32" s="34" customFormat="1" ht="18" customHeight="1" x14ac:dyDescent="0.15">
      <c r="Z216" s="137"/>
      <c r="AA216" s="137"/>
      <c r="AB216" s="137"/>
      <c r="AC216" s="137"/>
      <c r="AD216" s="137"/>
      <c r="AE216" s="137"/>
      <c r="AF216" s="137"/>
    </row>
    <row r="217" spans="26:32" s="34" customFormat="1" ht="18" customHeight="1" x14ac:dyDescent="0.15">
      <c r="Z217" s="137"/>
      <c r="AA217" s="137"/>
      <c r="AB217" s="137"/>
      <c r="AC217" s="137"/>
      <c r="AD217" s="137"/>
      <c r="AE217" s="137"/>
      <c r="AF217" s="137"/>
    </row>
    <row r="218" spans="26:32" s="34" customFormat="1" ht="18" customHeight="1" x14ac:dyDescent="0.15">
      <c r="Z218" s="137"/>
      <c r="AA218" s="137"/>
      <c r="AB218" s="137"/>
      <c r="AC218" s="137"/>
      <c r="AD218" s="137"/>
      <c r="AE218" s="137"/>
      <c r="AF218" s="137"/>
    </row>
    <row r="219" spans="26:32" s="34" customFormat="1" ht="18" customHeight="1" x14ac:dyDescent="0.15">
      <c r="Z219" s="137"/>
      <c r="AA219" s="137"/>
      <c r="AB219" s="137"/>
      <c r="AC219" s="137"/>
      <c r="AD219" s="137"/>
      <c r="AE219" s="137"/>
      <c r="AF219" s="137"/>
    </row>
    <row r="220" spans="26:32" s="34" customFormat="1" ht="18" customHeight="1" x14ac:dyDescent="0.15">
      <c r="Z220" s="137"/>
      <c r="AA220" s="137"/>
      <c r="AB220" s="137"/>
      <c r="AC220" s="137"/>
      <c r="AD220" s="137"/>
      <c r="AE220" s="137"/>
      <c r="AF220" s="137"/>
    </row>
    <row r="221" spans="26:32" s="34" customFormat="1" ht="18" customHeight="1" x14ac:dyDescent="0.15">
      <c r="Z221" s="137"/>
      <c r="AA221" s="137"/>
      <c r="AB221" s="137"/>
      <c r="AC221" s="137"/>
      <c r="AD221" s="137"/>
      <c r="AE221" s="137"/>
      <c r="AF221" s="137"/>
    </row>
    <row r="222" spans="26:32" s="34" customFormat="1" ht="18" customHeight="1" x14ac:dyDescent="0.15">
      <c r="Z222" s="137"/>
      <c r="AA222" s="137"/>
      <c r="AB222" s="137"/>
      <c r="AC222" s="137"/>
      <c r="AD222" s="137"/>
      <c r="AE222" s="137"/>
      <c r="AF222" s="137"/>
    </row>
    <row r="223" spans="26:32" s="34" customFormat="1" ht="18" customHeight="1" x14ac:dyDescent="0.15">
      <c r="Z223" s="137"/>
      <c r="AA223" s="137"/>
      <c r="AB223" s="137"/>
      <c r="AC223" s="137"/>
      <c r="AD223" s="137"/>
      <c r="AE223" s="137"/>
      <c r="AF223" s="137"/>
    </row>
    <row r="224" spans="26:32" s="34" customFormat="1" ht="18" customHeight="1" x14ac:dyDescent="0.15">
      <c r="Z224" s="137"/>
      <c r="AA224" s="137"/>
      <c r="AB224" s="137"/>
      <c r="AC224" s="137"/>
      <c r="AD224" s="137"/>
      <c r="AE224" s="137"/>
      <c r="AF224" s="137"/>
    </row>
    <row r="225" spans="26:32" s="34" customFormat="1" ht="18" customHeight="1" x14ac:dyDescent="0.15">
      <c r="Z225" s="137"/>
      <c r="AA225" s="137"/>
      <c r="AB225" s="137"/>
      <c r="AC225" s="137"/>
      <c r="AD225" s="137"/>
      <c r="AE225" s="137"/>
      <c r="AF225" s="137"/>
    </row>
    <row r="226" spans="26:32" s="34" customFormat="1" ht="18" customHeight="1" x14ac:dyDescent="0.15">
      <c r="Z226" s="137"/>
      <c r="AA226" s="137"/>
      <c r="AB226" s="137"/>
      <c r="AC226" s="137"/>
      <c r="AD226" s="137"/>
      <c r="AE226" s="137"/>
      <c r="AF226" s="137"/>
    </row>
    <row r="227" spans="26:32" s="34" customFormat="1" ht="18" customHeight="1" x14ac:dyDescent="0.15">
      <c r="Z227" s="137"/>
      <c r="AA227" s="137"/>
      <c r="AB227" s="137"/>
      <c r="AC227" s="137"/>
      <c r="AD227" s="137"/>
      <c r="AE227" s="137"/>
      <c r="AF227" s="137"/>
    </row>
    <row r="228" spans="26:32" s="34" customFormat="1" ht="18" customHeight="1" x14ac:dyDescent="0.15">
      <c r="Z228" s="137"/>
      <c r="AA228" s="137"/>
      <c r="AB228" s="137"/>
      <c r="AC228" s="137"/>
      <c r="AD228" s="137"/>
      <c r="AE228" s="137"/>
      <c r="AF228" s="137"/>
    </row>
    <row r="229" spans="26:32" s="34" customFormat="1" ht="18" customHeight="1" x14ac:dyDescent="0.15">
      <c r="Z229" s="137"/>
      <c r="AA229" s="137"/>
      <c r="AB229" s="137"/>
      <c r="AC229" s="137"/>
      <c r="AD229" s="137"/>
      <c r="AE229" s="137"/>
      <c r="AF229" s="137"/>
    </row>
    <row r="230" spans="26:32" s="34" customFormat="1" x14ac:dyDescent="0.15">
      <c r="Z230" s="137"/>
      <c r="AA230" s="137"/>
      <c r="AB230" s="137"/>
      <c r="AC230" s="137"/>
      <c r="AD230" s="137"/>
      <c r="AE230" s="137"/>
      <c r="AF230" s="137"/>
    </row>
    <row r="231" spans="26:32" s="34" customFormat="1" x14ac:dyDescent="0.15">
      <c r="Z231" s="137"/>
      <c r="AA231" s="137"/>
      <c r="AB231" s="137"/>
      <c r="AC231" s="137"/>
      <c r="AD231" s="137"/>
      <c r="AE231" s="137"/>
      <c r="AF231" s="137"/>
    </row>
    <row r="232" spans="26:32" s="34" customFormat="1" x14ac:dyDescent="0.15">
      <c r="Z232" s="137"/>
      <c r="AA232" s="137"/>
      <c r="AB232" s="137"/>
      <c r="AC232" s="137"/>
      <c r="AD232" s="137"/>
      <c r="AE232" s="137"/>
      <c r="AF232" s="137"/>
    </row>
    <row r="233" spans="26:32" s="34" customFormat="1" x14ac:dyDescent="0.15">
      <c r="Z233" s="137"/>
      <c r="AA233" s="137"/>
      <c r="AB233" s="137"/>
      <c r="AC233" s="137"/>
      <c r="AD233" s="137"/>
      <c r="AE233" s="137"/>
      <c r="AF233" s="137"/>
    </row>
    <row r="234" spans="26:32" s="34" customFormat="1" x14ac:dyDescent="0.15">
      <c r="Z234" s="137"/>
      <c r="AA234" s="137"/>
      <c r="AB234" s="137"/>
      <c r="AC234" s="137"/>
      <c r="AD234" s="137"/>
      <c r="AE234" s="137"/>
      <c r="AF234" s="137"/>
    </row>
    <row r="235" spans="26:32" s="34" customFormat="1" x14ac:dyDescent="0.15">
      <c r="Z235" s="137"/>
      <c r="AA235" s="137"/>
      <c r="AB235" s="137"/>
      <c r="AC235" s="137"/>
      <c r="AD235" s="137"/>
      <c r="AE235" s="137"/>
      <c r="AF235" s="137"/>
    </row>
    <row r="236" spans="26:32" s="34" customFormat="1" x14ac:dyDescent="0.15">
      <c r="Z236" s="137"/>
      <c r="AA236" s="137"/>
      <c r="AB236" s="137"/>
      <c r="AC236" s="137"/>
      <c r="AD236" s="137"/>
      <c r="AE236" s="137"/>
      <c r="AF236" s="137"/>
    </row>
    <row r="237" spans="26:32" s="34" customFormat="1" x14ac:dyDescent="0.15">
      <c r="Z237" s="137"/>
      <c r="AA237" s="137"/>
      <c r="AB237" s="137"/>
      <c r="AC237" s="137"/>
      <c r="AD237" s="137"/>
      <c r="AE237" s="137"/>
      <c r="AF237" s="137"/>
    </row>
    <row r="238" spans="26:32" s="34" customFormat="1" x14ac:dyDescent="0.15">
      <c r="Z238" s="137"/>
      <c r="AA238" s="137"/>
      <c r="AB238" s="137"/>
      <c r="AC238" s="137"/>
      <c r="AD238" s="137"/>
      <c r="AE238" s="137"/>
      <c r="AF238" s="137"/>
    </row>
    <row r="239" spans="26:32" s="34" customFormat="1" x14ac:dyDescent="0.15">
      <c r="Z239" s="137"/>
      <c r="AA239" s="137"/>
      <c r="AB239" s="137"/>
      <c r="AC239" s="137"/>
      <c r="AD239" s="137"/>
      <c r="AE239" s="137"/>
      <c r="AF239" s="137"/>
    </row>
    <row r="240" spans="26:32" s="34" customFormat="1" x14ac:dyDescent="0.15">
      <c r="Z240" s="137"/>
      <c r="AA240" s="137"/>
      <c r="AB240" s="137"/>
      <c r="AC240" s="137"/>
      <c r="AD240" s="137"/>
      <c r="AE240" s="137"/>
      <c r="AF240" s="137"/>
    </row>
    <row r="241" spans="26:32" s="34" customFormat="1" x14ac:dyDescent="0.15">
      <c r="Z241" s="137"/>
      <c r="AA241" s="137"/>
      <c r="AB241" s="137"/>
      <c r="AC241" s="137"/>
      <c r="AD241" s="137"/>
      <c r="AE241" s="137"/>
      <c r="AF241" s="137"/>
    </row>
    <row r="242" spans="26:32" s="34" customFormat="1" x14ac:dyDescent="0.15">
      <c r="Z242" s="137"/>
      <c r="AA242" s="137"/>
      <c r="AB242" s="137"/>
      <c r="AC242" s="137"/>
      <c r="AD242" s="137"/>
      <c r="AE242" s="137"/>
      <c r="AF242" s="137"/>
    </row>
    <row r="243" spans="26:32" s="34" customFormat="1" x14ac:dyDescent="0.15">
      <c r="Z243" s="137"/>
      <c r="AA243" s="137"/>
      <c r="AB243" s="137"/>
      <c r="AC243" s="137"/>
      <c r="AD243" s="137"/>
      <c r="AE243" s="137"/>
      <c r="AF243" s="137"/>
    </row>
    <row r="244" spans="26:32" s="34" customFormat="1" x14ac:dyDescent="0.15">
      <c r="Z244" s="137"/>
      <c r="AA244" s="137"/>
      <c r="AB244" s="137"/>
      <c r="AC244" s="137"/>
      <c r="AD244" s="137"/>
      <c r="AE244" s="137"/>
      <c r="AF244" s="137"/>
    </row>
    <row r="245" spans="26:32" s="34" customFormat="1" x14ac:dyDescent="0.15">
      <c r="Z245" s="137"/>
      <c r="AA245" s="137"/>
      <c r="AB245" s="137"/>
      <c r="AC245" s="137"/>
      <c r="AD245" s="137"/>
      <c r="AE245" s="137"/>
      <c r="AF245" s="137"/>
    </row>
    <row r="246" spans="26:32" s="34" customFormat="1" x14ac:dyDescent="0.15">
      <c r="Z246" s="137"/>
      <c r="AA246" s="137"/>
      <c r="AB246" s="137"/>
      <c r="AC246" s="137"/>
      <c r="AD246" s="137"/>
      <c r="AE246" s="137"/>
      <c r="AF246" s="137"/>
    </row>
    <row r="247" spans="26:32" s="34" customFormat="1" x14ac:dyDescent="0.15">
      <c r="Z247" s="137"/>
      <c r="AA247" s="137"/>
      <c r="AB247" s="137"/>
      <c r="AC247" s="137"/>
      <c r="AD247" s="137"/>
      <c r="AE247" s="137"/>
      <c r="AF247" s="137"/>
    </row>
    <row r="248" spans="26:32" s="34" customFormat="1" x14ac:dyDescent="0.15">
      <c r="Z248" s="137"/>
      <c r="AA248" s="137"/>
      <c r="AB248" s="137"/>
      <c r="AC248" s="137"/>
      <c r="AD248" s="137"/>
      <c r="AE248" s="137"/>
      <c r="AF248" s="137"/>
    </row>
    <row r="249" spans="26:32" s="34" customFormat="1" x14ac:dyDescent="0.15">
      <c r="Z249" s="137"/>
      <c r="AA249" s="137"/>
      <c r="AB249" s="137"/>
      <c r="AC249" s="137"/>
      <c r="AD249" s="137"/>
      <c r="AE249" s="137"/>
      <c r="AF249" s="137"/>
    </row>
    <row r="250" spans="26:32" s="34" customFormat="1" x14ac:dyDescent="0.15">
      <c r="Z250" s="137"/>
      <c r="AA250" s="137"/>
      <c r="AB250" s="137"/>
      <c r="AC250" s="137"/>
      <c r="AD250" s="137"/>
      <c r="AE250" s="137"/>
      <c r="AF250" s="137"/>
    </row>
    <row r="251" spans="26:32" s="34" customFormat="1" x14ac:dyDescent="0.15">
      <c r="Z251" s="137"/>
      <c r="AA251" s="137"/>
      <c r="AB251" s="137"/>
      <c r="AC251" s="137"/>
      <c r="AD251" s="137"/>
      <c r="AE251" s="137"/>
      <c r="AF251" s="137"/>
    </row>
    <row r="252" spans="26:32" s="34" customFormat="1" x14ac:dyDescent="0.15">
      <c r="Z252" s="137"/>
      <c r="AA252" s="137"/>
      <c r="AB252" s="137"/>
      <c r="AC252" s="137"/>
      <c r="AD252" s="137"/>
      <c r="AE252" s="137"/>
      <c r="AF252" s="137"/>
    </row>
    <row r="253" spans="26:32" s="34" customFormat="1" x14ac:dyDescent="0.15">
      <c r="Z253" s="137"/>
      <c r="AA253" s="137"/>
      <c r="AB253" s="137"/>
      <c r="AC253" s="137"/>
      <c r="AD253" s="137"/>
      <c r="AE253" s="137"/>
      <c r="AF253" s="137"/>
    </row>
    <row r="254" spans="26:32" s="34" customFormat="1" x14ac:dyDescent="0.15">
      <c r="Z254" s="137"/>
      <c r="AA254" s="137"/>
      <c r="AB254" s="137"/>
      <c r="AC254" s="137"/>
      <c r="AD254" s="137"/>
      <c r="AE254" s="137"/>
      <c r="AF254" s="137"/>
    </row>
    <row r="255" spans="26:32" s="34" customFormat="1" x14ac:dyDescent="0.15">
      <c r="Z255" s="137"/>
      <c r="AA255" s="137"/>
      <c r="AB255" s="137"/>
      <c r="AC255" s="137"/>
      <c r="AD255" s="137"/>
      <c r="AE255" s="137"/>
      <c r="AF255" s="137"/>
    </row>
    <row r="256" spans="26:32" s="34" customFormat="1" x14ac:dyDescent="0.15">
      <c r="Z256" s="137"/>
      <c r="AA256" s="137"/>
      <c r="AB256" s="137"/>
      <c r="AC256" s="137"/>
      <c r="AD256" s="137"/>
      <c r="AE256" s="137"/>
      <c r="AF256" s="137"/>
    </row>
    <row r="257" spans="26:32" s="34" customFormat="1" x14ac:dyDescent="0.15">
      <c r="Z257" s="137"/>
      <c r="AA257" s="137"/>
      <c r="AB257" s="137"/>
      <c r="AC257" s="137"/>
      <c r="AD257" s="137"/>
      <c r="AE257" s="137"/>
      <c r="AF257" s="137"/>
    </row>
    <row r="258" spans="26:32" s="34" customFormat="1" x14ac:dyDescent="0.15">
      <c r="Z258" s="137"/>
      <c r="AA258" s="137"/>
      <c r="AB258" s="137"/>
      <c r="AC258" s="137"/>
      <c r="AD258" s="137"/>
      <c r="AE258" s="137"/>
      <c r="AF258" s="137"/>
    </row>
    <row r="259" spans="26:32" s="34" customFormat="1" x14ac:dyDescent="0.15">
      <c r="Z259" s="137"/>
      <c r="AA259" s="137"/>
      <c r="AB259" s="137"/>
      <c r="AC259" s="137"/>
      <c r="AD259" s="137"/>
      <c r="AE259" s="137"/>
      <c r="AF259" s="137"/>
    </row>
    <row r="260" spans="26:32" s="34" customFormat="1" x14ac:dyDescent="0.15">
      <c r="Z260" s="137"/>
      <c r="AA260" s="137"/>
      <c r="AB260" s="137"/>
      <c r="AC260" s="137"/>
      <c r="AD260" s="137"/>
      <c r="AE260" s="137"/>
      <c r="AF260" s="137"/>
    </row>
    <row r="261" spans="26:32" s="34" customFormat="1" x14ac:dyDescent="0.15">
      <c r="Z261" s="137"/>
      <c r="AA261" s="137"/>
      <c r="AB261" s="137"/>
      <c r="AC261" s="137"/>
      <c r="AD261" s="137"/>
      <c r="AE261" s="137"/>
      <c r="AF261" s="137"/>
    </row>
    <row r="262" spans="26:32" s="34" customFormat="1" x14ac:dyDescent="0.15">
      <c r="Z262" s="137"/>
      <c r="AA262" s="137"/>
      <c r="AB262" s="137"/>
      <c r="AC262" s="137"/>
      <c r="AD262" s="137"/>
      <c r="AE262" s="137"/>
      <c r="AF262" s="137"/>
    </row>
    <row r="263" spans="26:32" s="34" customFormat="1" x14ac:dyDescent="0.15">
      <c r="Z263" s="137"/>
      <c r="AA263" s="137"/>
      <c r="AB263" s="137"/>
      <c r="AC263" s="137"/>
      <c r="AD263" s="137"/>
      <c r="AE263" s="137"/>
      <c r="AF263" s="137"/>
    </row>
    <row r="264" spans="26:32" s="34" customFormat="1" x14ac:dyDescent="0.15">
      <c r="Z264" s="137"/>
      <c r="AA264" s="137"/>
      <c r="AB264" s="137"/>
      <c r="AC264" s="137"/>
      <c r="AD264" s="137"/>
      <c r="AE264" s="137"/>
      <c r="AF264" s="137"/>
    </row>
    <row r="265" spans="26:32" s="34" customFormat="1" x14ac:dyDescent="0.15">
      <c r="Z265" s="137"/>
      <c r="AA265" s="137"/>
      <c r="AB265" s="137"/>
      <c r="AC265" s="137"/>
      <c r="AD265" s="137"/>
      <c r="AE265" s="137"/>
      <c r="AF265" s="137"/>
    </row>
    <row r="266" spans="26:32" s="34" customFormat="1" x14ac:dyDescent="0.15">
      <c r="Z266" s="137"/>
      <c r="AA266" s="137"/>
      <c r="AB266" s="137"/>
      <c r="AC266" s="137"/>
      <c r="AD266" s="137"/>
      <c r="AE266" s="137"/>
      <c r="AF266" s="137"/>
    </row>
    <row r="267" spans="26:32" s="34" customFormat="1" x14ac:dyDescent="0.15">
      <c r="Z267" s="137"/>
      <c r="AA267" s="137"/>
      <c r="AB267" s="137"/>
      <c r="AC267" s="137"/>
      <c r="AD267" s="137"/>
      <c r="AE267" s="137"/>
      <c r="AF267" s="137"/>
    </row>
    <row r="268" spans="26:32" s="34" customFormat="1" x14ac:dyDescent="0.15">
      <c r="Z268" s="137"/>
      <c r="AA268" s="137"/>
      <c r="AB268" s="137"/>
      <c r="AC268" s="137"/>
      <c r="AD268" s="137"/>
      <c r="AE268" s="137"/>
      <c r="AF268" s="137"/>
    </row>
    <row r="269" spans="26:32" s="34" customFormat="1" x14ac:dyDescent="0.15">
      <c r="Z269" s="137"/>
      <c r="AA269" s="137"/>
      <c r="AB269" s="137"/>
      <c r="AC269" s="137"/>
      <c r="AD269" s="137"/>
      <c r="AE269" s="137"/>
      <c r="AF269" s="137"/>
    </row>
    <row r="270" spans="26:32" s="34" customFormat="1" x14ac:dyDescent="0.15">
      <c r="Z270" s="137"/>
      <c r="AA270" s="137"/>
      <c r="AB270" s="137"/>
      <c r="AC270" s="137"/>
      <c r="AD270" s="137"/>
      <c r="AE270" s="137"/>
      <c r="AF270" s="137"/>
    </row>
    <row r="271" spans="26:32" s="34" customFormat="1" x14ac:dyDescent="0.15">
      <c r="Z271" s="137"/>
      <c r="AA271" s="137"/>
      <c r="AB271" s="137"/>
      <c r="AC271" s="137"/>
      <c r="AD271" s="137"/>
      <c r="AE271" s="137"/>
      <c r="AF271" s="137"/>
    </row>
    <row r="272" spans="26:32" s="34" customFormat="1" x14ac:dyDescent="0.15">
      <c r="Z272" s="137"/>
      <c r="AA272" s="137"/>
      <c r="AB272" s="137"/>
      <c r="AC272" s="137"/>
      <c r="AD272" s="137"/>
      <c r="AE272" s="137"/>
      <c r="AF272" s="137"/>
    </row>
    <row r="273" spans="26:32" s="34" customFormat="1" x14ac:dyDescent="0.15">
      <c r="Z273" s="137"/>
      <c r="AA273" s="137"/>
      <c r="AB273" s="137"/>
      <c r="AC273" s="137"/>
      <c r="AD273" s="137"/>
      <c r="AE273" s="137"/>
      <c r="AF273" s="137"/>
    </row>
    <row r="274" spans="26:32" s="34" customFormat="1" x14ac:dyDescent="0.15">
      <c r="Z274" s="137"/>
      <c r="AA274" s="137"/>
      <c r="AB274" s="137"/>
      <c r="AC274" s="137"/>
      <c r="AD274" s="137"/>
      <c r="AE274" s="137"/>
      <c r="AF274" s="137"/>
    </row>
    <row r="275" spans="26:32" s="34" customFormat="1" x14ac:dyDescent="0.15">
      <c r="Z275" s="137"/>
      <c r="AA275" s="137"/>
      <c r="AB275" s="137"/>
      <c r="AC275" s="137"/>
      <c r="AD275" s="137"/>
      <c r="AE275" s="137"/>
      <c r="AF275" s="137"/>
    </row>
    <row r="276" spans="26:32" s="34" customFormat="1" x14ac:dyDescent="0.15">
      <c r="Z276" s="137"/>
      <c r="AA276" s="137"/>
      <c r="AB276" s="137"/>
      <c r="AC276" s="137"/>
      <c r="AD276" s="137"/>
      <c r="AE276" s="137"/>
      <c r="AF276" s="137"/>
    </row>
    <row r="277" spans="26:32" s="34" customFormat="1" x14ac:dyDescent="0.15">
      <c r="Z277" s="137"/>
      <c r="AA277" s="137"/>
      <c r="AB277" s="137"/>
      <c r="AC277" s="137"/>
      <c r="AD277" s="137"/>
      <c r="AE277" s="137"/>
      <c r="AF277" s="137"/>
    </row>
    <row r="278" spans="26:32" s="34" customFormat="1" x14ac:dyDescent="0.15">
      <c r="Z278" s="137"/>
      <c r="AA278" s="137"/>
      <c r="AB278" s="137"/>
      <c r="AC278" s="137"/>
      <c r="AD278" s="137"/>
      <c r="AE278" s="137"/>
      <c r="AF278" s="137"/>
    </row>
    <row r="279" spans="26:32" s="34" customFormat="1" x14ac:dyDescent="0.15">
      <c r="Z279" s="137"/>
      <c r="AA279" s="137"/>
      <c r="AB279" s="137"/>
      <c r="AC279" s="137"/>
      <c r="AD279" s="137"/>
      <c r="AE279" s="137"/>
      <c r="AF279" s="137"/>
    </row>
    <row r="280" spans="26:32" s="34" customFormat="1" x14ac:dyDescent="0.15">
      <c r="Z280" s="137"/>
      <c r="AA280" s="137"/>
      <c r="AB280" s="137"/>
      <c r="AC280" s="137"/>
      <c r="AD280" s="137"/>
      <c r="AE280" s="137"/>
      <c r="AF280" s="137"/>
    </row>
    <row r="281" spans="26:32" s="34" customFormat="1" x14ac:dyDescent="0.15">
      <c r="Z281" s="137"/>
      <c r="AA281" s="137"/>
      <c r="AB281" s="137"/>
      <c r="AC281" s="137"/>
      <c r="AD281" s="137"/>
      <c r="AE281" s="137"/>
      <c r="AF281" s="137"/>
    </row>
    <row r="282" spans="26:32" s="34" customFormat="1" x14ac:dyDescent="0.15">
      <c r="Z282" s="137"/>
      <c r="AA282" s="137"/>
      <c r="AB282" s="137"/>
      <c r="AC282" s="137"/>
      <c r="AD282" s="137"/>
      <c r="AE282" s="137"/>
      <c r="AF282" s="137"/>
    </row>
    <row r="283" spans="26:32" s="34" customFormat="1" x14ac:dyDescent="0.15">
      <c r="Z283" s="137"/>
      <c r="AA283" s="137"/>
      <c r="AB283" s="137"/>
      <c r="AC283" s="137"/>
      <c r="AD283" s="137"/>
      <c r="AE283" s="137"/>
      <c r="AF283" s="137"/>
    </row>
    <row r="284" spans="26:32" s="34" customFormat="1" x14ac:dyDescent="0.15">
      <c r="Z284" s="137"/>
      <c r="AA284" s="137"/>
      <c r="AB284" s="137"/>
      <c r="AC284" s="137"/>
      <c r="AD284" s="137"/>
      <c r="AE284" s="137"/>
      <c r="AF284" s="137"/>
    </row>
    <row r="285" spans="26:32" s="34" customFormat="1" x14ac:dyDescent="0.15">
      <c r="Z285" s="137"/>
      <c r="AA285" s="137"/>
      <c r="AB285" s="137"/>
      <c r="AC285" s="137"/>
      <c r="AD285" s="137"/>
      <c r="AE285" s="137"/>
      <c r="AF285" s="137"/>
    </row>
    <row r="286" spans="26:32" s="34" customFormat="1" x14ac:dyDescent="0.15">
      <c r="Z286" s="137"/>
      <c r="AA286" s="137"/>
      <c r="AB286" s="137"/>
      <c r="AC286" s="137"/>
      <c r="AD286" s="137"/>
      <c r="AE286" s="137"/>
      <c r="AF286" s="137"/>
    </row>
    <row r="287" spans="26:32" s="34" customFormat="1" x14ac:dyDescent="0.15">
      <c r="Z287" s="137"/>
      <c r="AA287" s="137"/>
      <c r="AB287" s="137"/>
      <c r="AC287" s="137"/>
      <c r="AD287" s="137"/>
      <c r="AE287" s="137"/>
      <c r="AF287" s="137"/>
    </row>
    <row r="288" spans="26:32" s="34" customFormat="1" x14ac:dyDescent="0.15">
      <c r="Z288" s="137"/>
      <c r="AA288" s="137"/>
      <c r="AB288" s="137"/>
      <c r="AC288" s="137"/>
      <c r="AD288" s="137"/>
      <c r="AE288" s="137"/>
      <c r="AF288" s="137"/>
    </row>
    <row r="289" spans="26:32" s="34" customFormat="1" x14ac:dyDescent="0.15">
      <c r="Z289" s="137"/>
      <c r="AA289" s="137"/>
      <c r="AB289" s="137"/>
      <c r="AC289" s="137"/>
      <c r="AD289" s="137"/>
      <c r="AE289" s="137"/>
      <c r="AF289" s="137"/>
    </row>
    <row r="290" spans="26:32" s="34" customFormat="1" x14ac:dyDescent="0.15">
      <c r="Z290" s="137"/>
      <c r="AA290" s="137"/>
      <c r="AB290" s="137"/>
      <c r="AC290" s="137"/>
      <c r="AD290" s="137"/>
      <c r="AE290" s="137"/>
      <c r="AF290" s="137"/>
    </row>
    <row r="291" spans="26:32" s="34" customFormat="1" x14ac:dyDescent="0.15">
      <c r="Z291" s="137"/>
      <c r="AA291" s="137"/>
      <c r="AB291" s="137"/>
      <c r="AC291" s="137"/>
      <c r="AD291" s="137"/>
      <c r="AE291" s="137"/>
      <c r="AF291" s="137"/>
    </row>
    <row r="292" spans="26:32" s="34" customFormat="1" x14ac:dyDescent="0.15">
      <c r="Z292" s="137"/>
      <c r="AA292" s="137"/>
      <c r="AB292" s="137"/>
      <c r="AC292" s="137"/>
      <c r="AD292" s="137"/>
      <c r="AE292" s="137"/>
      <c r="AF292" s="137"/>
    </row>
    <row r="293" spans="26:32" s="34" customFormat="1" x14ac:dyDescent="0.15">
      <c r="Z293" s="137"/>
      <c r="AA293" s="137"/>
      <c r="AB293" s="137"/>
      <c r="AC293" s="137"/>
      <c r="AD293" s="137"/>
      <c r="AE293" s="137"/>
      <c r="AF293" s="137"/>
    </row>
    <row r="294" spans="26:32" s="34" customFormat="1" x14ac:dyDescent="0.15">
      <c r="Z294" s="137"/>
      <c r="AA294" s="137"/>
      <c r="AB294" s="137"/>
      <c r="AC294" s="137"/>
      <c r="AD294" s="137"/>
      <c r="AE294" s="137"/>
      <c r="AF294" s="137"/>
    </row>
    <row r="295" spans="26:32" s="34" customFormat="1" x14ac:dyDescent="0.15">
      <c r="Z295" s="137"/>
      <c r="AA295" s="137"/>
      <c r="AB295" s="137"/>
      <c r="AC295" s="137"/>
      <c r="AD295" s="137"/>
      <c r="AE295" s="137"/>
      <c r="AF295" s="137"/>
    </row>
    <row r="296" spans="26:32" s="34" customFormat="1" x14ac:dyDescent="0.15">
      <c r="Z296" s="137"/>
      <c r="AA296" s="137"/>
      <c r="AB296" s="137"/>
      <c r="AC296" s="137"/>
      <c r="AD296" s="137"/>
      <c r="AE296" s="137"/>
      <c r="AF296" s="137"/>
    </row>
    <row r="297" spans="26:32" s="34" customFormat="1" x14ac:dyDescent="0.15">
      <c r="Z297" s="137"/>
      <c r="AA297" s="137"/>
      <c r="AB297" s="137"/>
      <c r="AC297" s="137"/>
      <c r="AD297" s="137"/>
      <c r="AE297" s="137"/>
      <c r="AF297" s="137"/>
    </row>
    <row r="298" spans="26:32" s="34" customFormat="1" x14ac:dyDescent="0.15">
      <c r="Z298" s="137"/>
      <c r="AA298" s="137"/>
      <c r="AB298" s="137"/>
      <c r="AC298" s="137"/>
      <c r="AD298" s="137"/>
      <c r="AE298" s="137"/>
      <c r="AF298" s="137"/>
    </row>
    <row r="299" spans="26:32" s="34" customFormat="1" x14ac:dyDescent="0.15">
      <c r="Z299" s="137"/>
      <c r="AA299" s="137"/>
      <c r="AB299" s="137"/>
      <c r="AC299" s="137"/>
      <c r="AD299" s="137"/>
      <c r="AE299" s="137"/>
      <c r="AF299" s="137"/>
    </row>
    <row r="300" spans="26:32" s="34" customFormat="1" x14ac:dyDescent="0.15">
      <c r="Z300" s="137"/>
      <c r="AA300" s="137"/>
      <c r="AB300" s="137"/>
      <c r="AC300" s="137"/>
      <c r="AD300" s="137"/>
      <c r="AE300" s="137"/>
      <c r="AF300" s="137"/>
    </row>
    <row r="301" spans="26:32" s="34" customFormat="1" x14ac:dyDescent="0.15">
      <c r="Z301" s="137"/>
      <c r="AA301" s="137"/>
      <c r="AB301" s="137"/>
      <c r="AC301" s="137"/>
      <c r="AD301" s="137"/>
      <c r="AE301" s="137"/>
      <c r="AF301" s="137"/>
    </row>
    <row r="302" spans="26:32" s="34" customFormat="1" x14ac:dyDescent="0.15">
      <c r="Z302" s="137"/>
      <c r="AA302" s="137"/>
      <c r="AB302" s="137"/>
      <c r="AC302" s="137"/>
      <c r="AD302" s="137"/>
      <c r="AE302" s="137"/>
      <c r="AF302" s="137"/>
    </row>
    <row r="303" spans="26:32" s="34" customFormat="1" x14ac:dyDescent="0.15">
      <c r="Z303" s="137"/>
      <c r="AA303" s="137"/>
      <c r="AB303" s="137"/>
      <c r="AC303" s="137"/>
      <c r="AD303" s="137"/>
      <c r="AE303" s="137"/>
      <c r="AF303" s="137"/>
    </row>
    <row r="304" spans="26:32" s="34" customFormat="1" x14ac:dyDescent="0.15">
      <c r="Z304" s="137"/>
      <c r="AA304" s="137"/>
      <c r="AB304" s="137"/>
      <c r="AC304" s="137"/>
      <c r="AD304" s="137"/>
      <c r="AE304" s="137"/>
      <c r="AF304" s="137"/>
    </row>
    <row r="305" spans="26:32" s="34" customFormat="1" x14ac:dyDescent="0.15">
      <c r="Z305" s="137"/>
      <c r="AA305" s="137"/>
      <c r="AB305" s="137"/>
      <c r="AC305" s="137"/>
      <c r="AD305" s="137"/>
      <c r="AE305" s="137"/>
      <c r="AF305" s="137"/>
    </row>
    <row r="306" spans="26:32" s="34" customFormat="1" x14ac:dyDescent="0.15">
      <c r="Z306" s="137"/>
      <c r="AA306" s="137"/>
      <c r="AB306" s="137"/>
      <c r="AC306" s="137"/>
      <c r="AD306" s="137"/>
      <c r="AE306" s="137"/>
      <c r="AF306" s="137"/>
    </row>
    <row r="307" spans="26:32" s="34" customFormat="1" x14ac:dyDescent="0.15">
      <c r="Z307" s="137"/>
      <c r="AA307" s="137"/>
      <c r="AB307" s="137"/>
      <c r="AC307" s="137"/>
      <c r="AD307" s="137"/>
      <c r="AE307" s="137"/>
      <c r="AF307" s="137"/>
    </row>
    <row r="308" spans="26:32" s="34" customFormat="1" x14ac:dyDescent="0.15">
      <c r="Z308" s="137"/>
      <c r="AA308" s="137"/>
      <c r="AB308" s="137"/>
      <c r="AC308" s="137"/>
      <c r="AD308" s="137"/>
      <c r="AE308" s="137"/>
      <c r="AF308" s="137"/>
    </row>
    <row r="309" spans="26:32" s="34" customFormat="1" x14ac:dyDescent="0.15">
      <c r="Z309" s="137"/>
      <c r="AA309" s="137"/>
      <c r="AB309" s="137"/>
      <c r="AC309" s="137"/>
      <c r="AD309" s="137"/>
      <c r="AE309" s="137"/>
      <c r="AF309" s="137"/>
    </row>
    <row r="310" spans="26:32" s="34" customFormat="1" x14ac:dyDescent="0.15">
      <c r="Z310" s="137"/>
      <c r="AA310" s="137"/>
      <c r="AB310" s="137"/>
      <c r="AC310" s="137"/>
      <c r="AD310" s="137"/>
      <c r="AE310" s="137"/>
      <c r="AF310" s="137"/>
    </row>
    <row r="311" spans="26:32" s="34" customFormat="1" x14ac:dyDescent="0.15">
      <c r="Z311" s="137"/>
      <c r="AA311" s="137"/>
      <c r="AB311" s="137"/>
      <c r="AC311" s="137"/>
      <c r="AD311" s="137"/>
      <c r="AE311" s="137"/>
      <c r="AF311" s="137"/>
    </row>
    <row r="312" spans="26:32" s="34" customFormat="1" x14ac:dyDescent="0.15">
      <c r="Z312" s="137"/>
      <c r="AA312" s="137"/>
      <c r="AB312" s="137"/>
      <c r="AC312" s="137"/>
      <c r="AD312" s="137"/>
      <c r="AE312" s="137"/>
      <c r="AF312" s="137"/>
    </row>
    <row r="313" spans="26:32" s="34" customFormat="1" x14ac:dyDescent="0.15">
      <c r="Z313" s="137"/>
      <c r="AA313" s="137"/>
      <c r="AB313" s="137"/>
      <c r="AC313" s="137"/>
      <c r="AD313" s="137"/>
      <c r="AE313" s="137"/>
      <c r="AF313" s="137"/>
    </row>
    <row r="314" spans="26:32" s="34" customFormat="1" x14ac:dyDescent="0.15">
      <c r="Z314" s="137"/>
      <c r="AA314" s="137"/>
      <c r="AB314" s="137"/>
      <c r="AC314" s="137"/>
      <c r="AD314" s="137"/>
      <c r="AE314" s="137"/>
      <c r="AF314" s="137"/>
    </row>
    <row r="315" spans="26:32" s="34" customFormat="1" x14ac:dyDescent="0.15">
      <c r="Z315" s="137"/>
      <c r="AA315" s="137"/>
      <c r="AB315" s="137"/>
      <c r="AC315" s="137"/>
      <c r="AD315" s="137"/>
      <c r="AE315" s="137"/>
      <c r="AF315" s="137"/>
    </row>
    <row r="316" spans="26:32" s="34" customFormat="1" x14ac:dyDescent="0.15">
      <c r="Z316" s="137"/>
      <c r="AA316" s="137"/>
      <c r="AB316" s="137"/>
      <c r="AC316" s="137"/>
      <c r="AD316" s="137"/>
      <c r="AE316" s="137"/>
      <c r="AF316" s="137"/>
    </row>
    <row r="317" spans="26:32" s="34" customFormat="1" x14ac:dyDescent="0.15">
      <c r="Z317" s="137"/>
      <c r="AA317" s="137"/>
      <c r="AB317" s="137"/>
      <c r="AC317" s="137"/>
      <c r="AD317" s="137"/>
      <c r="AE317" s="137"/>
      <c r="AF317" s="137"/>
    </row>
    <row r="318" spans="26:32" s="34" customFormat="1" x14ac:dyDescent="0.15">
      <c r="Z318" s="137"/>
      <c r="AA318" s="137"/>
      <c r="AB318" s="137"/>
      <c r="AC318" s="137"/>
      <c r="AD318" s="137"/>
      <c r="AE318" s="137"/>
      <c r="AF318" s="137"/>
    </row>
    <row r="319" spans="26:32" s="34" customFormat="1" x14ac:dyDescent="0.15">
      <c r="Z319" s="137"/>
      <c r="AA319" s="137"/>
      <c r="AB319" s="137"/>
      <c r="AC319" s="137"/>
      <c r="AD319" s="137"/>
      <c r="AE319" s="137"/>
      <c r="AF319" s="137"/>
    </row>
    <row r="320" spans="26:32" s="34" customFormat="1" x14ac:dyDescent="0.15">
      <c r="Z320" s="137"/>
      <c r="AA320" s="137"/>
      <c r="AB320" s="137"/>
      <c r="AC320" s="137"/>
      <c r="AD320" s="137"/>
      <c r="AE320" s="137"/>
      <c r="AF320" s="137"/>
    </row>
    <row r="321" spans="26:32" s="34" customFormat="1" x14ac:dyDescent="0.15">
      <c r="Z321" s="137"/>
      <c r="AA321" s="137"/>
      <c r="AB321" s="137"/>
      <c r="AC321" s="137"/>
      <c r="AD321" s="137"/>
      <c r="AE321" s="137"/>
      <c r="AF321" s="137"/>
    </row>
    <row r="322" spans="26:32" s="34" customFormat="1" x14ac:dyDescent="0.15">
      <c r="Z322" s="137"/>
      <c r="AA322" s="137"/>
      <c r="AB322" s="137"/>
      <c r="AC322" s="137"/>
      <c r="AD322" s="137"/>
      <c r="AE322" s="137"/>
      <c r="AF322" s="137"/>
    </row>
    <row r="323" spans="26:32" s="34" customFormat="1" x14ac:dyDescent="0.15">
      <c r="Z323" s="137"/>
      <c r="AA323" s="137"/>
      <c r="AB323" s="137"/>
      <c r="AC323" s="137"/>
      <c r="AD323" s="137"/>
      <c r="AE323" s="137"/>
      <c r="AF323" s="137"/>
    </row>
    <row r="324" spans="26:32" s="34" customFormat="1" x14ac:dyDescent="0.15">
      <c r="Z324" s="137"/>
      <c r="AA324" s="137"/>
      <c r="AB324" s="137"/>
      <c r="AC324" s="137"/>
      <c r="AD324" s="137"/>
      <c r="AE324" s="137"/>
      <c r="AF324" s="137"/>
    </row>
    <row r="325" spans="26:32" s="34" customFormat="1" x14ac:dyDescent="0.15">
      <c r="Z325" s="137"/>
      <c r="AA325" s="137"/>
      <c r="AB325" s="137"/>
      <c r="AC325" s="137"/>
      <c r="AD325" s="137"/>
      <c r="AE325" s="137"/>
      <c r="AF325" s="137"/>
    </row>
    <row r="326" spans="26:32" s="34" customFormat="1" x14ac:dyDescent="0.15">
      <c r="Z326" s="137"/>
      <c r="AA326" s="137"/>
      <c r="AB326" s="137"/>
      <c r="AC326" s="137"/>
      <c r="AD326" s="137"/>
      <c r="AE326" s="137"/>
      <c r="AF326" s="137"/>
    </row>
    <row r="327" spans="26:32" s="34" customFormat="1" x14ac:dyDescent="0.15">
      <c r="Z327" s="137"/>
      <c r="AA327" s="137"/>
      <c r="AB327" s="137"/>
      <c r="AC327" s="137"/>
      <c r="AD327" s="137"/>
      <c r="AE327" s="137"/>
      <c r="AF327" s="137"/>
    </row>
    <row r="328" spans="26:32" s="34" customFormat="1" x14ac:dyDescent="0.15">
      <c r="Z328" s="137"/>
      <c r="AA328" s="137"/>
      <c r="AB328" s="137"/>
      <c r="AC328" s="137"/>
      <c r="AD328" s="137"/>
      <c r="AE328" s="137"/>
      <c r="AF328" s="137"/>
    </row>
    <row r="329" spans="26:32" s="34" customFormat="1" x14ac:dyDescent="0.15">
      <c r="Z329" s="137"/>
      <c r="AA329" s="137"/>
      <c r="AB329" s="137"/>
      <c r="AC329" s="137"/>
      <c r="AD329" s="137"/>
      <c r="AE329" s="137"/>
      <c r="AF329" s="137"/>
    </row>
    <row r="330" spans="26:32" s="34" customFormat="1" x14ac:dyDescent="0.15">
      <c r="Z330" s="137"/>
      <c r="AA330" s="137"/>
      <c r="AB330" s="137"/>
      <c r="AC330" s="137"/>
      <c r="AD330" s="137"/>
      <c r="AE330" s="137"/>
      <c r="AF330" s="137"/>
    </row>
    <row r="331" spans="26:32" s="34" customFormat="1" x14ac:dyDescent="0.15">
      <c r="Z331" s="137"/>
      <c r="AA331" s="137"/>
      <c r="AB331" s="137"/>
      <c r="AC331" s="137"/>
      <c r="AD331" s="137"/>
      <c r="AE331" s="137"/>
      <c r="AF331" s="137"/>
    </row>
    <row r="332" spans="26:32" s="34" customFormat="1" x14ac:dyDescent="0.15">
      <c r="Z332" s="137"/>
      <c r="AA332" s="137"/>
      <c r="AB332" s="137"/>
      <c r="AC332" s="137"/>
      <c r="AD332" s="137"/>
      <c r="AE332" s="137"/>
      <c r="AF332" s="137"/>
    </row>
    <row r="333" spans="26:32" s="34" customFormat="1" x14ac:dyDescent="0.15">
      <c r="Z333" s="137"/>
      <c r="AA333" s="137"/>
      <c r="AB333" s="137"/>
      <c r="AC333" s="137"/>
      <c r="AD333" s="137"/>
      <c r="AE333" s="137"/>
      <c r="AF333" s="137"/>
    </row>
    <row r="334" spans="26:32" s="34" customFormat="1" x14ac:dyDescent="0.15">
      <c r="Z334" s="137"/>
      <c r="AA334" s="137"/>
      <c r="AB334" s="137"/>
      <c r="AC334" s="137"/>
      <c r="AD334" s="137"/>
      <c r="AE334" s="137"/>
      <c r="AF334" s="137"/>
    </row>
    <row r="335" spans="26:32" s="34" customFormat="1" x14ac:dyDescent="0.15">
      <c r="Z335" s="137"/>
      <c r="AA335" s="137"/>
      <c r="AB335" s="137"/>
      <c r="AC335" s="137"/>
      <c r="AD335" s="137"/>
      <c r="AE335" s="137"/>
      <c r="AF335" s="137"/>
    </row>
    <row r="336" spans="26:32" s="34" customFormat="1" x14ac:dyDescent="0.15">
      <c r="Z336" s="137"/>
      <c r="AA336" s="137"/>
      <c r="AB336" s="137"/>
      <c r="AC336" s="137"/>
      <c r="AD336" s="137"/>
      <c r="AE336" s="137"/>
      <c r="AF336" s="137"/>
    </row>
    <row r="337" spans="26:32" s="34" customFormat="1" x14ac:dyDescent="0.15">
      <c r="Z337" s="137"/>
      <c r="AA337" s="137"/>
      <c r="AB337" s="137"/>
      <c r="AC337" s="137"/>
      <c r="AD337" s="137"/>
      <c r="AE337" s="137"/>
      <c r="AF337" s="137"/>
    </row>
    <row r="338" spans="26:32" s="34" customFormat="1" x14ac:dyDescent="0.15">
      <c r="Z338" s="137"/>
      <c r="AA338" s="137"/>
      <c r="AB338" s="137"/>
      <c r="AC338" s="137"/>
      <c r="AD338" s="137"/>
      <c r="AE338" s="137"/>
      <c r="AF338" s="137"/>
    </row>
    <row r="339" spans="26:32" s="34" customFormat="1" x14ac:dyDescent="0.15">
      <c r="Z339" s="137"/>
      <c r="AA339" s="137"/>
      <c r="AB339" s="137"/>
      <c r="AC339" s="137"/>
      <c r="AD339" s="137"/>
      <c r="AE339" s="137"/>
      <c r="AF339" s="137"/>
    </row>
    <row r="340" spans="26:32" s="34" customFormat="1" x14ac:dyDescent="0.15">
      <c r="Z340" s="137"/>
      <c r="AA340" s="137"/>
      <c r="AB340" s="137"/>
      <c r="AC340" s="137"/>
      <c r="AD340" s="137"/>
      <c r="AE340" s="137"/>
      <c r="AF340" s="137"/>
    </row>
    <row r="341" spans="26:32" s="34" customFormat="1" x14ac:dyDescent="0.15">
      <c r="Z341" s="137"/>
      <c r="AA341" s="137"/>
      <c r="AB341" s="137"/>
      <c r="AC341" s="137"/>
      <c r="AD341" s="137"/>
      <c r="AE341" s="137"/>
      <c r="AF341" s="137"/>
    </row>
    <row r="342" spans="26:32" s="34" customFormat="1" x14ac:dyDescent="0.15">
      <c r="Z342" s="137"/>
      <c r="AA342" s="137"/>
      <c r="AB342" s="137"/>
      <c r="AC342" s="137"/>
      <c r="AD342" s="137"/>
      <c r="AE342" s="137"/>
      <c r="AF342" s="137"/>
    </row>
    <row r="343" spans="26:32" s="34" customFormat="1" x14ac:dyDescent="0.15">
      <c r="Z343" s="137"/>
      <c r="AA343" s="137"/>
      <c r="AB343" s="137"/>
      <c r="AC343" s="137"/>
      <c r="AD343" s="137"/>
      <c r="AE343" s="137"/>
      <c r="AF343" s="137"/>
    </row>
    <row r="344" spans="26:32" s="34" customFormat="1" x14ac:dyDescent="0.15">
      <c r="Z344" s="137"/>
      <c r="AA344" s="137"/>
      <c r="AB344" s="137"/>
      <c r="AC344" s="137"/>
      <c r="AD344" s="137"/>
      <c r="AE344" s="137"/>
      <c r="AF344" s="137"/>
    </row>
    <row r="345" spans="26:32" s="34" customFormat="1" x14ac:dyDescent="0.15">
      <c r="Z345" s="137"/>
      <c r="AA345" s="137"/>
      <c r="AB345" s="137"/>
      <c r="AC345" s="137"/>
      <c r="AD345" s="137"/>
      <c r="AE345" s="137"/>
      <c r="AF345" s="137"/>
    </row>
    <row r="346" spans="26:32" s="34" customFormat="1" x14ac:dyDescent="0.15">
      <c r="Z346" s="137"/>
      <c r="AA346" s="137"/>
      <c r="AB346" s="137"/>
      <c r="AC346" s="137"/>
      <c r="AD346" s="137"/>
      <c r="AE346" s="137"/>
      <c r="AF346" s="137"/>
    </row>
    <row r="347" spans="26:32" s="34" customFormat="1" x14ac:dyDescent="0.15">
      <c r="Z347" s="137"/>
      <c r="AA347" s="137"/>
      <c r="AB347" s="137"/>
      <c r="AC347" s="137"/>
      <c r="AD347" s="137"/>
      <c r="AE347" s="137"/>
      <c r="AF347" s="137"/>
    </row>
    <row r="348" spans="26:32" s="34" customFormat="1" x14ac:dyDescent="0.15">
      <c r="Z348" s="137"/>
      <c r="AA348" s="137"/>
      <c r="AB348" s="137"/>
      <c r="AC348" s="137"/>
      <c r="AD348" s="137"/>
      <c r="AE348" s="137"/>
      <c r="AF348" s="137"/>
    </row>
    <row r="349" spans="26:32" s="34" customFormat="1" x14ac:dyDescent="0.15">
      <c r="Z349" s="137"/>
      <c r="AA349" s="137"/>
      <c r="AB349" s="137"/>
      <c r="AC349" s="137"/>
      <c r="AD349" s="137"/>
      <c r="AE349" s="137"/>
      <c r="AF349" s="137"/>
    </row>
    <row r="350" spans="26:32" s="34" customFormat="1" x14ac:dyDescent="0.15">
      <c r="Z350" s="137"/>
      <c r="AA350" s="137"/>
      <c r="AB350" s="137"/>
      <c r="AC350" s="137"/>
      <c r="AD350" s="137"/>
      <c r="AE350" s="137"/>
      <c r="AF350" s="137"/>
    </row>
    <row r="351" spans="26:32" s="34" customFormat="1" x14ac:dyDescent="0.15">
      <c r="Z351" s="137"/>
      <c r="AA351" s="137"/>
      <c r="AB351" s="137"/>
      <c r="AC351" s="137"/>
      <c r="AD351" s="137"/>
      <c r="AE351" s="137"/>
      <c r="AF351" s="137"/>
    </row>
    <row r="352" spans="26:32" s="34" customFormat="1" x14ac:dyDescent="0.15">
      <c r="Z352" s="137"/>
      <c r="AA352" s="137"/>
      <c r="AB352" s="137"/>
      <c r="AC352" s="137"/>
      <c r="AD352" s="137"/>
      <c r="AE352" s="137"/>
      <c r="AF352" s="137"/>
    </row>
    <row r="353" spans="26:32" s="34" customFormat="1" x14ac:dyDescent="0.15">
      <c r="Z353" s="137"/>
      <c r="AA353" s="137"/>
      <c r="AB353" s="137"/>
      <c r="AC353" s="137"/>
      <c r="AD353" s="137"/>
      <c r="AE353" s="137"/>
      <c r="AF353" s="137"/>
    </row>
    <row r="354" spans="26:32" s="34" customFormat="1" x14ac:dyDescent="0.15">
      <c r="Z354" s="137"/>
      <c r="AA354" s="137"/>
      <c r="AB354" s="137"/>
      <c r="AC354" s="137"/>
      <c r="AD354" s="137"/>
      <c r="AE354" s="137"/>
      <c r="AF354" s="137"/>
    </row>
    <row r="355" spans="26:32" s="34" customFormat="1" x14ac:dyDescent="0.15">
      <c r="Z355" s="137"/>
      <c r="AA355" s="137"/>
      <c r="AB355" s="137"/>
      <c r="AC355" s="137"/>
      <c r="AD355" s="137"/>
      <c r="AE355" s="137"/>
      <c r="AF355" s="137"/>
    </row>
    <row r="356" spans="26:32" s="34" customFormat="1" x14ac:dyDescent="0.15">
      <c r="Z356" s="137"/>
      <c r="AA356" s="137"/>
      <c r="AB356" s="137"/>
      <c r="AC356" s="137"/>
      <c r="AD356" s="137"/>
      <c r="AE356" s="137"/>
      <c r="AF356" s="137"/>
    </row>
    <row r="357" spans="26:32" s="34" customFormat="1" x14ac:dyDescent="0.15">
      <c r="Z357" s="137"/>
      <c r="AA357" s="137"/>
      <c r="AB357" s="137"/>
      <c r="AC357" s="137"/>
      <c r="AD357" s="137"/>
      <c r="AE357" s="137"/>
      <c r="AF357" s="137"/>
    </row>
    <row r="358" spans="26:32" s="34" customFormat="1" x14ac:dyDescent="0.15">
      <c r="Z358" s="137"/>
      <c r="AA358" s="137"/>
      <c r="AB358" s="137"/>
      <c r="AC358" s="137"/>
      <c r="AD358" s="137"/>
      <c r="AE358" s="137"/>
      <c r="AF358" s="137"/>
    </row>
    <row r="359" spans="26:32" s="34" customFormat="1" x14ac:dyDescent="0.15">
      <c r="Z359" s="137"/>
      <c r="AA359" s="137"/>
      <c r="AB359" s="137"/>
      <c r="AC359" s="137"/>
      <c r="AD359" s="137"/>
      <c r="AE359" s="137"/>
      <c r="AF359" s="137"/>
    </row>
    <row r="360" spans="26:32" s="34" customFormat="1" x14ac:dyDescent="0.15">
      <c r="Z360" s="137"/>
      <c r="AA360" s="137"/>
      <c r="AB360" s="137"/>
      <c r="AC360" s="137"/>
      <c r="AD360" s="137"/>
      <c r="AE360" s="137"/>
      <c r="AF360" s="137"/>
    </row>
    <row r="361" spans="26:32" s="34" customFormat="1" x14ac:dyDescent="0.15">
      <c r="Z361" s="137"/>
      <c r="AA361" s="137"/>
      <c r="AB361" s="137"/>
      <c r="AC361" s="137"/>
      <c r="AD361" s="137"/>
      <c r="AE361" s="137"/>
      <c r="AF361" s="137"/>
    </row>
    <row r="362" spans="26:32" s="34" customFormat="1" x14ac:dyDescent="0.15">
      <c r="Z362" s="137"/>
      <c r="AA362" s="137"/>
      <c r="AB362" s="137"/>
      <c r="AC362" s="137"/>
      <c r="AD362" s="137"/>
      <c r="AE362" s="137"/>
      <c r="AF362" s="137"/>
    </row>
    <row r="363" spans="26:32" s="34" customFormat="1" x14ac:dyDescent="0.15">
      <c r="Z363" s="137"/>
      <c r="AA363" s="137"/>
      <c r="AB363" s="137"/>
      <c r="AC363" s="137"/>
      <c r="AD363" s="137"/>
      <c r="AE363" s="137"/>
      <c r="AF363" s="137"/>
    </row>
    <row r="364" spans="26:32" s="34" customFormat="1" x14ac:dyDescent="0.15">
      <c r="Z364" s="137"/>
      <c r="AA364" s="137"/>
      <c r="AB364" s="137"/>
      <c r="AC364" s="137"/>
      <c r="AD364" s="137"/>
      <c r="AE364" s="137"/>
      <c r="AF364" s="137"/>
    </row>
    <row r="365" spans="26:32" s="34" customFormat="1" x14ac:dyDescent="0.15">
      <c r="Z365" s="137"/>
      <c r="AA365" s="137"/>
      <c r="AB365" s="137"/>
      <c r="AC365" s="137"/>
      <c r="AD365" s="137"/>
      <c r="AE365" s="137"/>
      <c r="AF365" s="137"/>
    </row>
    <row r="366" spans="26:32" s="34" customFormat="1" x14ac:dyDescent="0.15">
      <c r="Z366" s="137"/>
      <c r="AA366" s="137"/>
      <c r="AB366" s="137"/>
      <c r="AC366" s="137"/>
      <c r="AD366" s="137"/>
      <c r="AE366" s="137"/>
      <c r="AF366" s="137"/>
    </row>
    <row r="367" spans="26:32" s="34" customFormat="1" x14ac:dyDescent="0.15">
      <c r="Z367" s="137"/>
      <c r="AA367" s="137"/>
      <c r="AB367" s="137"/>
      <c r="AC367" s="137"/>
      <c r="AD367" s="137"/>
      <c r="AE367" s="137"/>
      <c r="AF367" s="137"/>
    </row>
    <row r="368" spans="26:32" s="34" customFormat="1" x14ac:dyDescent="0.15">
      <c r="Z368" s="137"/>
      <c r="AA368" s="137"/>
      <c r="AB368" s="137"/>
      <c r="AC368" s="137"/>
      <c r="AD368" s="137"/>
      <c r="AE368" s="137"/>
      <c r="AF368" s="137"/>
    </row>
    <row r="369" spans="26:32" s="34" customFormat="1" x14ac:dyDescent="0.15">
      <c r="Z369" s="137"/>
      <c r="AA369" s="137"/>
      <c r="AB369" s="137"/>
      <c r="AC369" s="137"/>
      <c r="AD369" s="137"/>
      <c r="AE369" s="137"/>
      <c r="AF369" s="137"/>
    </row>
    <row r="370" spans="26:32" s="34" customFormat="1" x14ac:dyDescent="0.15">
      <c r="Z370" s="137"/>
      <c r="AA370" s="137"/>
      <c r="AB370" s="137"/>
      <c r="AC370" s="137"/>
      <c r="AD370" s="137"/>
      <c r="AE370" s="137"/>
      <c r="AF370" s="137"/>
    </row>
    <row r="371" spans="26:32" s="34" customFormat="1" x14ac:dyDescent="0.15">
      <c r="Z371" s="137"/>
      <c r="AA371" s="137"/>
      <c r="AB371" s="137"/>
      <c r="AC371" s="137"/>
      <c r="AD371" s="137"/>
      <c r="AE371" s="137"/>
      <c r="AF371" s="137"/>
    </row>
    <row r="372" spans="26:32" s="34" customFormat="1" x14ac:dyDescent="0.15">
      <c r="Z372" s="137"/>
      <c r="AA372" s="137"/>
      <c r="AB372" s="137"/>
      <c r="AC372" s="137"/>
      <c r="AD372" s="137"/>
      <c r="AE372" s="137"/>
      <c r="AF372" s="137"/>
    </row>
    <row r="373" spans="26:32" s="34" customFormat="1" x14ac:dyDescent="0.15">
      <c r="Z373" s="137"/>
      <c r="AA373" s="137"/>
      <c r="AB373" s="137"/>
      <c r="AC373" s="137"/>
      <c r="AD373" s="137"/>
      <c r="AE373" s="137"/>
      <c r="AF373" s="137"/>
    </row>
    <row r="374" spans="26:32" s="34" customFormat="1" x14ac:dyDescent="0.15">
      <c r="Z374" s="137"/>
      <c r="AA374" s="137"/>
      <c r="AB374" s="137"/>
      <c r="AC374" s="137"/>
      <c r="AD374" s="137"/>
      <c r="AE374" s="137"/>
      <c r="AF374" s="137"/>
    </row>
    <row r="375" spans="26:32" s="34" customFormat="1" x14ac:dyDescent="0.15">
      <c r="Z375" s="137"/>
      <c r="AA375" s="137"/>
      <c r="AB375" s="137"/>
      <c r="AC375" s="137"/>
      <c r="AD375" s="137"/>
      <c r="AE375" s="137"/>
      <c r="AF375" s="137"/>
    </row>
    <row r="376" spans="26:32" s="34" customFormat="1" x14ac:dyDescent="0.15">
      <c r="Z376" s="137"/>
      <c r="AA376" s="137"/>
      <c r="AB376" s="137"/>
      <c r="AC376" s="137"/>
      <c r="AD376" s="137"/>
      <c r="AE376" s="137"/>
      <c r="AF376" s="137"/>
    </row>
    <row r="377" spans="26:32" s="34" customFormat="1" x14ac:dyDescent="0.15">
      <c r="Z377" s="137"/>
      <c r="AA377" s="137"/>
      <c r="AB377" s="137"/>
      <c r="AC377" s="137"/>
      <c r="AD377" s="137"/>
      <c r="AE377" s="137"/>
      <c r="AF377" s="137"/>
    </row>
    <row r="378" spans="26:32" s="34" customFormat="1" x14ac:dyDescent="0.15">
      <c r="Z378" s="137"/>
      <c r="AA378" s="137"/>
      <c r="AB378" s="137"/>
      <c r="AC378" s="137"/>
      <c r="AD378" s="137"/>
      <c r="AE378" s="137"/>
      <c r="AF378" s="137"/>
    </row>
    <row r="379" spans="26:32" s="34" customFormat="1" x14ac:dyDescent="0.15">
      <c r="Z379" s="137"/>
      <c r="AA379" s="137"/>
      <c r="AB379" s="137"/>
      <c r="AC379" s="137"/>
      <c r="AD379" s="137"/>
      <c r="AE379" s="137"/>
      <c r="AF379" s="137"/>
    </row>
    <row r="380" spans="26:32" s="34" customFormat="1" x14ac:dyDescent="0.15">
      <c r="Z380" s="137"/>
      <c r="AA380" s="137"/>
      <c r="AB380" s="137"/>
      <c r="AC380" s="137"/>
      <c r="AD380" s="137"/>
      <c r="AE380" s="137"/>
      <c r="AF380" s="137"/>
    </row>
    <row r="381" spans="26:32" s="34" customFormat="1" x14ac:dyDescent="0.15">
      <c r="Z381" s="137"/>
      <c r="AA381" s="137"/>
      <c r="AB381" s="137"/>
      <c r="AC381" s="137"/>
      <c r="AD381" s="137"/>
      <c r="AE381" s="137"/>
      <c r="AF381" s="137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2" manualBreakCount="2">
    <brk id="12" max="47" man="1"/>
    <brk id="22" max="4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91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[1]財政指標!$Q$1</f>
        <v>佐野市</v>
      </c>
      <c r="P1" s="32" t="str">
        <f>[1]財政指標!$Q$1</f>
        <v>佐野市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196</v>
      </c>
      <c r="C3" s="17" t="s">
        <v>197</v>
      </c>
      <c r="D3" s="17" t="s">
        <v>170</v>
      </c>
      <c r="E3" s="17" t="s">
        <v>172</v>
      </c>
      <c r="F3" s="17" t="s">
        <v>174</v>
      </c>
      <c r="G3" s="17" t="s">
        <v>176</v>
      </c>
      <c r="H3" s="17" t="s">
        <v>178</v>
      </c>
      <c r="I3" s="17" t="s">
        <v>180</v>
      </c>
      <c r="J3" s="14" t="s">
        <v>218</v>
      </c>
      <c r="K3" s="14" t="s">
        <v>220</v>
      </c>
      <c r="L3" s="92" t="s">
        <v>186</v>
      </c>
      <c r="M3" s="92" t="s">
        <v>188</v>
      </c>
      <c r="N3" s="92" t="s">
        <v>190</v>
      </c>
      <c r="O3" s="92" t="s">
        <v>192</v>
      </c>
      <c r="P3" s="2" t="s">
        <v>194</v>
      </c>
      <c r="Q3" s="2" t="s">
        <v>161</v>
      </c>
    </row>
    <row r="4" spans="1:17" ht="18" customHeight="1" x14ac:dyDescent="0.15">
      <c r="A4" s="19" t="s">
        <v>75</v>
      </c>
      <c r="B4" s="16">
        <v>287014</v>
      </c>
      <c r="C4" s="17">
        <v>306238</v>
      </c>
      <c r="D4" s="17">
        <v>336790</v>
      </c>
      <c r="E4" s="17">
        <v>351535</v>
      </c>
      <c r="F4" s="17">
        <v>343302</v>
      </c>
      <c r="G4" s="17">
        <v>354463</v>
      </c>
      <c r="H4" s="17">
        <v>343489</v>
      </c>
      <c r="I4" s="17">
        <v>339965</v>
      </c>
      <c r="J4" s="93">
        <v>338280</v>
      </c>
      <c r="K4" s="13">
        <v>330492</v>
      </c>
      <c r="L4" s="52">
        <v>328443</v>
      </c>
      <c r="M4" s="52">
        <v>335814</v>
      </c>
      <c r="N4" s="52">
        <v>329749</v>
      </c>
      <c r="O4" s="52">
        <v>328537</v>
      </c>
      <c r="P4" s="52">
        <v>321217</v>
      </c>
      <c r="Q4" s="52">
        <v>501101</v>
      </c>
    </row>
    <row r="5" spans="1:17" ht="18" customHeight="1" x14ac:dyDescent="0.15">
      <c r="A5" s="19" t="s">
        <v>74</v>
      </c>
      <c r="B5" s="16">
        <v>2705440</v>
      </c>
      <c r="C5" s="17">
        <v>2896470</v>
      </c>
      <c r="D5" s="17">
        <v>2570561</v>
      </c>
      <c r="E5" s="17">
        <v>2537432</v>
      </c>
      <c r="F5" s="17">
        <v>2519437</v>
      </c>
      <c r="G5" s="17">
        <v>2202102</v>
      </c>
      <c r="H5" s="17">
        <v>2391255</v>
      </c>
      <c r="I5" s="17">
        <v>2336495</v>
      </c>
      <c r="J5" s="93">
        <v>2891551</v>
      </c>
      <c r="K5" s="13">
        <v>2679184</v>
      </c>
      <c r="L5" s="52">
        <v>3063435</v>
      </c>
      <c r="M5" s="52">
        <v>3724211</v>
      </c>
      <c r="N5" s="52">
        <v>2966713</v>
      </c>
      <c r="O5" s="52">
        <v>2925267</v>
      </c>
      <c r="P5" s="52">
        <v>2988500</v>
      </c>
      <c r="Q5" s="52">
        <v>6765317</v>
      </c>
    </row>
    <row r="6" spans="1:17" ht="18" customHeight="1" x14ac:dyDescent="0.15">
      <c r="A6" s="19" t="s">
        <v>76</v>
      </c>
      <c r="B6" s="16">
        <v>2972149</v>
      </c>
      <c r="C6" s="17">
        <v>3103977</v>
      </c>
      <c r="D6" s="17">
        <v>3433468</v>
      </c>
      <c r="E6" s="17">
        <v>3974646</v>
      </c>
      <c r="F6" s="17">
        <v>4220053</v>
      </c>
      <c r="G6" s="17">
        <v>4461051</v>
      </c>
      <c r="H6" s="17">
        <v>4377094</v>
      </c>
      <c r="I6" s="17">
        <v>4570398</v>
      </c>
      <c r="J6" s="93">
        <v>5142414</v>
      </c>
      <c r="K6" s="91">
        <v>5993421</v>
      </c>
      <c r="L6" s="52">
        <v>7878002</v>
      </c>
      <c r="M6" s="52">
        <v>5645794</v>
      </c>
      <c r="N6" s="52">
        <v>6245686</v>
      </c>
      <c r="O6" s="52">
        <v>6258161</v>
      </c>
      <c r="P6" s="52">
        <v>6317441</v>
      </c>
      <c r="Q6" s="52">
        <v>9833572</v>
      </c>
    </row>
    <row r="7" spans="1:17" ht="18" customHeight="1" x14ac:dyDescent="0.15">
      <c r="A7" s="19" t="s">
        <v>85</v>
      </c>
      <c r="B7" s="16">
        <v>1499974</v>
      </c>
      <c r="C7" s="17">
        <v>1417204</v>
      </c>
      <c r="D7" s="17">
        <v>1462236</v>
      </c>
      <c r="E7" s="17">
        <v>1449965</v>
      </c>
      <c r="F7" s="17">
        <v>1460769</v>
      </c>
      <c r="G7" s="17">
        <v>1777233</v>
      </c>
      <c r="H7" s="17">
        <v>2019898</v>
      </c>
      <c r="I7" s="17">
        <v>1708713</v>
      </c>
      <c r="J7" s="93">
        <v>1716619</v>
      </c>
      <c r="K7" s="13">
        <v>1705588</v>
      </c>
      <c r="L7" s="52">
        <v>1687607</v>
      </c>
      <c r="M7" s="52">
        <v>2099712</v>
      </c>
      <c r="N7" s="52">
        <v>1766289</v>
      </c>
      <c r="O7" s="52">
        <v>2248653</v>
      </c>
      <c r="P7" s="52">
        <v>3992489</v>
      </c>
      <c r="Q7" s="52">
        <v>6562603</v>
      </c>
    </row>
    <row r="8" spans="1:17" ht="18" customHeight="1" x14ac:dyDescent="0.15">
      <c r="A8" s="19" t="s">
        <v>86</v>
      </c>
      <c r="B8" s="16">
        <v>98175</v>
      </c>
      <c r="C8" s="17">
        <v>315421</v>
      </c>
      <c r="D8" s="17">
        <v>149814</v>
      </c>
      <c r="E8" s="17">
        <v>178035</v>
      </c>
      <c r="F8" s="17">
        <v>200250</v>
      </c>
      <c r="G8" s="17">
        <v>193575</v>
      </c>
      <c r="H8" s="17">
        <v>205345</v>
      </c>
      <c r="I8" s="17">
        <v>172035</v>
      </c>
      <c r="J8" s="93">
        <v>184342</v>
      </c>
      <c r="K8" s="13">
        <v>190302</v>
      </c>
      <c r="L8" s="52">
        <v>177483</v>
      </c>
      <c r="M8" s="52">
        <v>156081</v>
      </c>
      <c r="N8" s="52">
        <v>150844</v>
      </c>
      <c r="O8" s="52">
        <v>195236</v>
      </c>
      <c r="P8" s="52">
        <v>115633</v>
      </c>
      <c r="Q8" s="52">
        <v>161843</v>
      </c>
    </row>
    <row r="9" spans="1:17" ht="18" customHeight="1" x14ac:dyDescent="0.15">
      <c r="A9" s="19" t="s">
        <v>87</v>
      </c>
      <c r="B9" s="16">
        <v>662246</v>
      </c>
      <c r="C9" s="17">
        <v>653690</v>
      </c>
      <c r="D9" s="17">
        <v>592104</v>
      </c>
      <c r="E9" s="17">
        <v>509621</v>
      </c>
      <c r="F9" s="17">
        <v>600365</v>
      </c>
      <c r="G9" s="17">
        <v>653026</v>
      </c>
      <c r="H9" s="17">
        <v>682755</v>
      </c>
      <c r="I9" s="17">
        <v>616892</v>
      </c>
      <c r="J9" s="93">
        <v>674048</v>
      </c>
      <c r="K9" s="13">
        <v>654798</v>
      </c>
      <c r="L9" s="52">
        <v>578459</v>
      </c>
      <c r="M9" s="52">
        <v>491387</v>
      </c>
      <c r="N9" s="52">
        <v>534892</v>
      </c>
      <c r="O9" s="52">
        <v>584683</v>
      </c>
      <c r="P9" s="52">
        <v>564101</v>
      </c>
      <c r="Q9" s="52">
        <v>1069014</v>
      </c>
    </row>
    <row r="10" spans="1:17" ht="18" customHeight="1" x14ac:dyDescent="0.15">
      <c r="A10" s="19" t="s">
        <v>88</v>
      </c>
      <c r="B10" s="16">
        <v>1138277</v>
      </c>
      <c r="C10" s="17">
        <v>1366698</v>
      </c>
      <c r="D10" s="17">
        <v>1403451</v>
      </c>
      <c r="E10" s="17">
        <v>1508642</v>
      </c>
      <c r="F10" s="17">
        <v>2085120</v>
      </c>
      <c r="G10" s="17">
        <v>2384887</v>
      </c>
      <c r="H10" s="17">
        <v>1999846</v>
      </c>
      <c r="I10" s="17">
        <v>1517524</v>
      </c>
      <c r="J10" s="93">
        <v>1354823</v>
      </c>
      <c r="K10" s="13">
        <v>1504152</v>
      </c>
      <c r="L10" s="52">
        <v>1275023</v>
      </c>
      <c r="M10" s="52">
        <v>1081048</v>
      </c>
      <c r="N10" s="52">
        <v>1185967</v>
      </c>
      <c r="O10" s="52">
        <v>1155512</v>
      </c>
      <c r="P10" s="52">
        <v>1175331</v>
      </c>
      <c r="Q10" s="52">
        <v>979245</v>
      </c>
    </row>
    <row r="11" spans="1:17" ht="18" customHeight="1" x14ac:dyDescent="0.15">
      <c r="A11" s="19" t="s">
        <v>89</v>
      </c>
      <c r="B11" s="16">
        <v>5130318</v>
      </c>
      <c r="C11" s="17">
        <v>5534344</v>
      </c>
      <c r="D11" s="17">
        <v>6363680</v>
      </c>
      <c r="E11" s="17">
        <v>7050825</v>
      </c>
      <c r="F11" s="17">
        <v>6078785</v>
      </c>
      <c r="G11" s="17">
        <v>7839519</v>
      </c>
      <c r="H11" s="17">
        <v>5303425</v>
      </c>
      <c r="I11" s="17">
        <v>5403878</v>
      </c>
      <c r="J11" s="93">
        <v>5101506</v>
      </c>
      <c r="K11" s="93">
        <v>4725011</v>
      </c>
      <c r="L11" s="52">
        <v>4787826</v>
      </c>
      <c r="M11" s="52">
        <v>4569150</v>
      </c>
      <c r="N11" s="52">
        <v>5635796</v>
      </c>
      <c r="O11" s="52">
        <v>5311997</v>
      </c>
      <c r="P11" s="52">
        <v>4336307</v>
      </c>
      <c r="Q11" s="52">
        <v>4816494</v>
      </c>
    </row>
    <row r="12" spans="1:17" ht="18" customHeight="1" x14ac:dyDescent="0.15">
      <c r="A12" s="19" t="s">
        <v>90</v>
      </c>
      <c r="B12" s="16">
        <v>612579</v>
      </c>
      <c r="C12" s="17">
        <v>674855</v>
      </c>
      <c r="D12" s="17">
        <v>715131</v>
      </c>
      <c r="E12" s="17">
        <v>760537</v>
      </c>
      <c r="F12" s="17">
        <v>783576</v>
      </c>
      <c r="G12" s="17">
        <v>771732</v>
      </c>
      <c r="H12" s="17">
        <v>839789</v>
      </c>
      <c r="I12" s="17">
        <v>863702</v>
      </c>
      <c r="J12" s="93">
        <v>828516</v>
      </c>
      <c r="K12" s="93">
        <v>887289</v>
      </c>
      <c r="L12" s="52">
        <v>960429</v>
      </c>
      <c r="M12" s="52">
        <v>882222</v>
      </c>
      <c r="N12" s="52">
        <v>941478</v>
      </c>
      <c r="O12" s="52">
        <v>944880</v>
      </c>
      <c r="P12" s="52">
        <v>969349</v>
      </c>
      <c r="Q12" s="52">
        <v>1388170</v>
      </c>
    </row>
    <row r="13" spans="1:17" ht="18" customHeight="1" x14ac:dyDescent="0.15">
      <c r="A13" s="19" t="s">
        <v>91</v>
      </c>
      <c r="B13" s="16">
        <v>2622566</v>
      </c>
      <c r="C13" s="17">
        <v>3229739</v>
      </c>
      <c r="D13" s="17">
        <v>2782295</v>
      </c>
      <c r="E13" s="17">
        <v>3215090</v>
      </c>
      <c r="F13" s="17">
        <v>3092702</v>
      </c>
      <c r="G13" s="17">
        <v>3784513</v>
      </c>
      <c r="H13" s="17">
        <v>3396881</v>
      </c>
      <c r="I13" s="17">
        <v>3059119</v>
      </c>
      <c r="J13" s="93">
        <v>3014296</v>
      </c>
      <c r="K13" s="93">
        <v>3097767</v>
      </c>
      <c r="L13" s="52">
        <v>3123559</v>
      </c>
      <c r="M13" s="52">
        <v>3162783</v>
      </c>
      <c r="N13" s="52">
        <v>2949242</v>
      </c>
      <c r="O13" s="52">
        <v>3276720</v>
      </c>
      <c r="P13" s="52">
        <v>2669868</v>
      </c>
      <c r="Q13" s="52">
        <v>4250514</v>
      </c>
    </row>
    <row r="14" spans="1:17" ht="18" customHeight="1" x14ac:dyDescent="0.15">
      <c r="A14" s="19" t="s">
        <v>92</v>
      </c>
      <c r="B14" s="16">
        <v>0</v>
      </c>
      <c r="C14" s="17">
        <v>35837</v>
      </c>
      <c r="D14" s="17">
        <v>30331</v>
      </c>
      <c r="E14" s="17">
        <v>67469</v>
      </c>
      <c r="F14" s="17">
        <v>19840</v>
      </c>
      <c r="G14" s="17">
        <v>0</v>
      </c>
      <c r="H14" s="17">
        <v>62548</v>
      </c>
      <c r="I14" s="17">
        <v>25389</v>
      </c>
      <c r="J14" s="93">
        <v>41569</v>
      </c>
      <c r="K14" s="93">
        <v>32834</v>
      </c>
      <c r="L14" s="52">
        <v>0</v>
      </c>
      <c r="M14" s="52">
        <v>0</v>
      </c>
      <c r="N14" s="52">
        <v>7519</v>
      </c>
      <c r="O14" s="52">
        <v>17923</v>
      </c>
      <c r="P14" s="52">
        <v>7644</v>
      </c>
      <c r="Q14" s="52">
        <v>0</v>
      </c>
    </row>
    <row r="15" spans="1:17" ht="18" customHeight="1" x14ac:dyDescent="0.15">
      <c r="A15" s="19" t="s">
        <v>93</v>
      </c>
      <c r="B15" s="16">
        <v>2124686</v>
      </c>
      <c r="C15" s="17">
        <v>2214532</v>
      </c>
      <c r="D15" s="17">
        <v>2416517</v>
      </c>
      <c r="E15" s="17">
        <v>2567831</v>
      </c>
      <c r="F15" s="17">
        <v>2715819</v>
      </c>
      <c r="G15" s="17">
        <v>2760401</v>
      </c>
      <c r="H15" s="17">
        <v>2853026</v>
      </c>
      <c r="I15" s="17">
        <v>2942479</v>
      </c>
      <c r="J15" s="93">
        <v>2961996</v>
      </c>
      <c r="K15" s="13">
        <v>3017046</v>
      </c>
      <c r="L15" s="52">
        <v>3137157</v>
      </c>
      <c r="M15" s="52">
        <v>2768720</v>
      </c>
      <c r="N15" s="52">
        <v>2885311</v>
      </c>
      <c r="O15" s="52">
        <v>3045063</v>
      </c>
      <c r="P15" s="52">
        <v>3039340</v>
      </c>
      <c r="Q15" s="52">
        <v>4975589</v>
      </c>
    </row>
    <row r="16" spans="1:17" ht="18" customHeight="1" x14ac:dyDescent="0.15">
      <c r="A16" s="19" t="s">
        <v>72</v>
      </c>
      <c r="B16" s="16">
        <v>16438</v>
      </c>
      <c r="C16" s="17">
        <v>4006</v>
      </c>
      <c r="D16" s="17">
        <v>5864</v>
      </c>
      <c r="E16" s="17">
        <v>2764</v>
      </c>
      <c r="F16" s="17">
        <v>1860</v>
      </c>
      <c r="G16" s="17">
        <v>1776</v>
      </c>
      <c r="H16" s="17">
        <v>1693</v>
      </c>
      <c r="I16" s="17">
        <v>1608</v>
      </c>
      <c r="J16" s="93">
        <v>1463</v>
      </c>
      <c r="K16" s="13">
        <v>1399</v>
      </c>
      <c r="L16" s="52">
        <v>27153</v>
      </c>
      <c r="M16" s="52">
        <v>12588</v>
      </c>
      <c r="N16" s="52">
        <v>25176</v>
      </c>
      <c r="O16" s="52">
        <v>23078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93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93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19869862</v>
      </c>
      <c r="C19" s="17">
        <f t="shared" si="0"/>
        <v>21753011</v>
      </c>
      <c r="D19" s="17">
        <f t="shared" si="0"/>
        <v>22262242</v>
      </c>
      <c r="E19" s="17">
        <f t="shared" si="0"/>
        <v>24174392</v>
      </c>
      <c r="F19" s="17">
        <f t="shared" si="0"/>
        <v>24121878</v>
      </c>
      <c r="G19" s="17">
        <f t="shared" si="0"/>
        <v>27184278</v>
      </c>
      <c r="H19" s="17">
        <f t="shared" si="0"/>
        <v>24477044</v>
      </c>
      <c r="I19" s="17">
        <f t="shared" si="0"/>
        <v>23558197</v>
      </c>
      <c r="J19" s="17">
        <f t="shared" si="0"/>
        <v>24251423</v>
      </c>
      <c r="K19" s="17">
        <f t="shared" si="0"/>
        <v>24819283</v>
      </c>
      <c r="L19" s="53">
        <f t="shared" si="0"/>
        <v>27024576</v>
      </c>
      <c r="M19" s="53">
        <f t="shared" si="0"/>
        <v>24929510</v>
      </c>
      <c r="N19" s="53">
        <f t="shared" si="0"/>
        <v>25624662</v>
      </c>
      <c r="O19" s="53">
        <f t="shared" si="0"/>
        <v>26315710</v>
      </c>
      <c r="P19" s="53">
        <f t="shared" si="0"/>
        <v>26497220</v>
      </c>
      <c r="Q19" s="53">
        <f t="shared" si="0"/>
        <v>41303465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[1]財政指標!$Q$1</f>
        <v>佐野市</v>
      </c>
      <c r="P30" s="32"/>
      <c r="Q30" s="32" t="str">
        <f>[1]財政指標!$Q$1</f>
        <v>佐野市</v>
      </c>
    </row>
    <row r="31" spans="1:17" ht="18" customHeight="1" x14ac:dyDescent="0.15"/>
    <row r="32" spans="1:17" ht="18" customHeight="1" x14ac:dyDescent="0.15">
      <c r="A32" s="17"/>
      <c r="B32" s="17" t="s">
        <v>196</v>
      </c>
      <c r="C32" s="17" t="s">
        <v>197</v>
      </c>
      <c r="D32" s="17" t="s">
        <v>170</v>
      </c>
      <c r="E32" s="17" t="s">
        <v>172</v>
      </c>
      <c r="F32" s="17" t="s">
        <v>174</v>
      </c>
      <c r="G32" s="17" t="s">
        <v>176</v>
      </c>
      <c r="H32" s="17" t="s">
        <v>178</v>
      </c>
      <c r="I32" s="17" t="s">
        <v>180</v>
      </c>
      <c r="J32" s="14" t="s">
        <v>218</v>
      </c>
      <c r="K32" s="14" t="s">
        <v>220</v>
      </c>
      <c r="L32" s="12" t="s">
        <v>186</v>
      </c>
      <c r="M32" s="92" t="s">
        <v>188</v>
      </c>
      <c r="N32" s="92" t="s">
        <v>190</v>
      </c>
      <c r="O32" s="92" t="s">
        <v>192</v>
      </c>
      <c r="P32" s="2" t="s">
        <v>194</v>
      </c>
      <c r="Q32" s="2" t="s">
        <v>161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1.444469015436544</v>
      </c>
      <c r="C33" s="33">
        <f t="shared" si="1"/>
        <v>1.4077959138622234</v>
      </c>
      <c r="D33" s="33">
        <f t="shared" si="1"/>
        <v>1.5128305585753672</v>
      </c>
      <c r="E33" s="33">
        <f t="shared" si="1"/>
        <v>1.4541627355095426</v>
      </c>
      <c r="F33" s="33">
        <f t="shared" si="1"/>
        <v>1.4231976465514002</v>
      </c>
      <c r="G33" s="33">
        <f t="shared" si="1"/>
        <v>1.3039264828000949</v>
      </c>
      <c r="H33" s="33">
        <f t="shared" si="1"/>
        <v>1.4033107919403993</v>
      </c>
      <c r="I33" s="33">
        <f t="shared" si="1"/>
        <v>1.4430858184945139</v>
      </c>
      <c r="J33" s="33">
        <f t="shared" si="1"/>
        <v>1.3948872196076905</v>
      </c>
      <c r="K33" s="33">
        <f t="shared" si="1"/>
        <v>1.3315936644906301</v>
      </c>
      <c r="L33" s="33">
        <f t="shared" si="1"/>
        <v>1.2153493175989145</v>
      </c>
      <c r="M33" s="33">
        <f t="shared" si="1"/>
        <v>1.3470541538923149</v>
      </c>
      <c r="N33" s="33">
        <f t="shared" si="1"/>
        <v>1.286842339617982</v>
      </c>
      <c r="O33" s="33">
        <f t="shared" si="1"/>
        <v>1.2484443703019983</v>
      </c>
      <c r="P33" s="33">
        <f t="shared" si="1"/>
        <v>1.2122667962903277</v>
      </c>
      <c r="Q33" s="33">
        <f t="shared" si="1"/>
        <v>1.2132178256715265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13.615796627072699</v>
      </c>
      <c r="C34" s="33">
        <f t="shared" si="2"/>
        <v>13.315260126517659</v>
      </c>
      <c r="D34" s="33">
        <f t="shared" si="2"/>
        <v>11.546730109213618</v>
      </c>
      <c r="E34" s="33">
        <f t="shared" si="2"/>
        <v>10.496363259104925</v>
      </c>
      <c r="F34" s="33">
        <f t="shared" si="2"/>
        <v>10.444613806603284</v>
      </c>
      <c r="G34" s="33">
        <f t="shared" si="2"/>
        <v>8.1006455275361731</v>
      </c>
      <c r="H34" s="33">
        <f t="shared" si="2"/>
        <v>9.7693781977921841</v>
      </c>
      <c r="I34" s="33">
        <f t="shared" si="2"/>
        <v>9.9179703777840054</v>
      </c>
      <c r="J34" s="33">
        <f t="shared" si="2"/>
        <v>11.923221989901377</v>
      </c>
      <c r="K34" s="33">
        <f t="shared" si="2"/>
        <v>10.794767922989557</v>
      </c>
      <c r="L34" s="33">
        <f t="shared" si="2"/>
        <v>11.335737515363792</v>
      </c>
      <c r="M34" s="33">
        <f t="shared" ref="M34:Q47" si="3">M5/M$19*100</f>
        <v>14.938965908274973</v>
      </c>
      <c r="N34" s="33">
        <f t="shared" si="3"/>
        <v>11.57756929632867</v>
      </c>
      <c r="O34" s="33">
        <f t="shared" si="3"/>
        <v>11.116048170465474</v>
      </c>
      <c r="P34" s="33">
        <f t="shared" si="3"/>
        <v>11.278541673428382</v>
      </c>
      <c r="Q34" s="33">
        <f t="shared" si="3"/>
        <v>16.379538617401714</v>
      </c>
    </row>
    <row r="35" spans="1:17" s="34" customFormat="1" ht="18" customHeight="1" x14ac:dyDescent="0.15">
      <c r="A35" s="19" t="s">
        <v>76</v>
      </c>
      <c r="B35" s="33">
        <f t="shared" si="2"/>
        <v>14.958075702790488</v>
      </c>
      <c r="C35" s="33">
        <f t="shared" si="2"/>
        <v>14.269183240885594</v>
      </c>
      <c r="D35" s="33">
        <f t="shared" si="2"/>
        <v>15.422831177560642</v>
      </c>
      <c r="E35" s="33">
        <f t="shared" si="2"/>
        <v>16.441555179547017</v>
      </c>
      <c r="F35" s="33">
        <f t="shared" si="2"/>
        <v>17.494711647244049</v>
      </c>
      <c r="G35" s="33">
        <f t="shared" si="2"/>
        <v>16.410408251416499</v>
      </c>
      <c r="H35" s="33">
        <f t="shared" si="2"/>
        <v>17.882445282199928</v>
      </c>
      <c r="I35" s="33">
        <f t="shared" si="2"/>
        <v>19.400457513790212</v>
      </c>
      <c r="J35" s="33">
        <f t="shared" si="2"/>
        <v>21.204586633947212</v>
      </c>
      <c r="K35" s="33">
        <f t="shared" si="2"/>
        <v>24.148243927916855</v>
      </c>
      <c r="L35" s="33">
        <f t="shared" si="2"/>
        <v>29.151251068656915</v>
      </c>
      <c r="M35" s="33">
        <f t="shared" si="3"/>
        <v>22.647031570215379</v>
      </c>
      <c r="N35" s="33">
        <f t="shared" si="3"/>
        <v>24.373730275934957</v>
      </c>
      <c r="O35" s="33">
        <f t="shared" si="3"/>
        <v>23.781083618872529</v>
      </c>
      <c r="P35" s="33">
        <f t="shared" si="3"/>
        <v>23.841901150384835</v>
      </c>
      <c r="Q35" s="33">
        <f t="shared" si="3"/>
        <v>23.808104235322631</v>
      </c>
    </row>
    <row r="36" spans="1:17" s="34" customFormat="1" ht="18" customHeight="1" x14ac:dyDescent="0.15">
      <c r="A36" s="19" t="s">
        <v>85</v>
      </c>
      <c r="B36" s="33">
        <f t="shared" si="2"/>
        <v>7.5489905264566008</v>
      </c>
      <c r="C36" s="33">
        <f t="shared" si="2"/>
        <v>6.5149785471078001</v>
      </c>
      <c r="D36" s="33">
        <f t="shared" si="2"/>
        <v>6.568233334270646</v>
      </c>
      <c r="E36" s="33">
        <f t="shared" si="2"/>
        <v>5.9979378178363287</v>
      </c>
      <c r="F36" s="33">
        <f t="shared" si="2"/>
        <v>6.0557847112898928</v>
      </c>
      <c r="G36" s="33">
        <f t="shared" si="2"/>
        <v>6.5377237534136459</v>
      </c>
      <c r="H36" s="33">
        <f t="shared" si="2"/>
        <v>8.2522137885604163</v>
      </c>
      <c r="I36" s="33">
        <f t="shared" si="2"/>
        <v>7.2531569372647668</v>
      </c>
      <c r="J36" s="33">
        <f t="shared" si="2"/>
        <v>7.078425872164285</v>
      </c>
      <c r="K36" s="33">
        <f t="shared" si="2"/>
        <v>6.8720276891157575</v>
      </c>
      <c r="L36" s="33">
        <f t="shared" si="2"/>
        <v>6.2447122204618486</v>
      </c>
      <c r="M36" s="33">
        <f t="shared" si="3"/>
        <v>8.4225963526760061</v>
      </c>
      <c r="N36" s="33">
        <f t="shared" si="3"/>
        <v>6.8929260413269065</v>
      </c>
      <c r="O36" s="33">
        <f t="shared" si="3"/>
        <v>8.5449072056197597</v>
      </c>
      <c r="P36" s="33">
        <f t="shared" si="3"/>
        <v>15.06757690052013</v>
      </c>
      <c r="Q36" s="33">
        <f t="shared" si="3"/>
        <v>15.888746864215872</v>
      </c>
    </row>
    <row r="37" spans="1:17" s="34" customFormat="1" ht="18" customHeight="1" x14ac:dyDescent="0.15">
      <c r="A37" s="19" t="s">
        <v>86</v>
      </c>
      <c r="B37" s="33">
        <f t="shared" si="2"/>
        <v>0.49408999418315036</v>
      </c>
      <c r="C37" s="33">
        <f t="shared" si="2"/>
        <v>1.4500107594300393</v>
      </c>
      <c r="D37" s="33">
        <f t="shared" si="2"/>
        <v>0.67295108911312707</v>
      </c>
      <c r="E37" s="33">
        <f t="shared" si="2"/>
        <v>0.73646112795722019</v>
      </c>
      <c r="F37" s="33">
        <f t="shared" si="2"/>
        <v>0.83015924382007067</v>
      </c>
      <c r="G37" s="33">
        <f t="shared" si="2"/>
        <v>0.71208438936653018</v>
      </c>
      <c r="H37" s="33">
        <f t="shared" si="2"/>
        <v>0.83892891641654121</v>
      </c>
      <c r="I37" s="33">
        <f t="shared" si="2"/>
        <v>0.73025537565544596</v>
      </c>
      <c r="J37" s="33">
        <f t="shared" si="2"/>
        <v>0.76012859121710097</v>
      </c>
      <c r="K37" s="33">
        <f t="shared" si="2"/>
        <v>0.76675059468881512</v>
      </c>
      <c r="L37" s="33">
        <f t="shared" si="2"/>
        <v>0.65674665904101515</v>
      </c>
      <c r="M37" s="33">
        <f t="shared" si="3"/>
        <v>0.62608932145076257</v>
      </c>
      <c r="N37" s="33">
        <f t="shared" si="3"/>
        <v>0.58866727686008113</v>
      </c>
      <c r="O37" s="33">
        <f t="shared" si="3"/>
        <v>0.74189904053510236</v>
      </c>
      <c r="P37" s="33">
        <f t="shared" si="3"/>
        <v>0.43639672388273187</v>
      </c>
      <c r="Q37" s="33">
        <f t="shared" si="3"/>
        <v>0.39183879609132066</v>
      </c>
    </row>
    <row r="38" spans="1:17" s="34" customFormat="1" ht="18" customHeight="1" x14ac:dyDescent="0.15">
      <c r="A38" s="19" t="s">
        <v>87</v>
      </c>
      <c r="B38" s="33">
        <f t="shared" si="2"/>
        <v>3.332916957349779</v>
      </c>
      <c r="C38" s="33">
        <f t="shared" si="2"/>
        <v>3.0050552541898683</v>
      </c>
      <c r="D38" s="33">
        <f t="shared" si="2"/>
        <v>2.6596782121046032</v>
      </c>
      <c r="E38" s="33">
        <f t="shared" si="2"/>
        <v>2.1081026567286574</v>
      </c>
      <c r="F38" s="33">
        <f t="shared" si="2"/>
        <v>2.488881669992693</v>
      </c>
      <c r="G38" s="33">
        <f t="shared" si="2"/>
        <v>2.4022194004931823</v>
      </c>
      <c r="H38" s="33">
        <f t="shared" si="2"/>
        <v>2.7893686835714311</v>
      </c>
      <c r="I38" s="33">
        <f t="shared" si="2"/>
        <v>2.6185874920733534</v>
      </c>
      <c r="J38" s="33">
        <f t="shared" si="2"/>
        <v>2.779416284149594</v>
      </c>
      <c r="K38" s="33">
        <f t="shared" si="2"/>
        <v>2.6382631601404438</v>
      </c>
      <c r="L38" s="33">
        <f t="shared" si="2"/>
        <v>2.1404924169763109</v>
      </c>
      <c r="M38" s="33">
        <f t="shared" si="3"/>
        <v>1.9711057297155059</v>
      </c>
      <c r="N38" s="33">
        <f t="shared" si="3"/>
        <v>2.0874109480936767</v>
      </c>
      <c r="O38" s="33">
        <f t="shared" si="3"/>
        <v>2.2218021098423719</v>
      </c>
      <c r="P38" s="33">
        <f t="shared" si="3"/>
        <v>2.1289063531947878</v>
      </c>
      <c r="Q38" s="33">
        <f t="shared" si="3"/>
        <v>2.5881944771461671</v>
      </c>
    </row>
    <row r="39" spans="1:17" s="34" customFormat="1" ht="18" customHeight="1" x14ac:dyDescent="0.15">
      <c r="A39" s="19" t="s">
        <v>88</v>
      </c>
      <c r="B39" s="33">
        <f t="shared" si="2"/>
        <v>5.7286608231098937</v>
      </c>
      <c r="C39" s="33">
        <f t="shared" si="2"/>
        <v>6.2827991950171853</v>
      </c>
      <c r="D39" s="33">
        <f t="shared" si="2"/>
        <v>6.3041763718137647</v>
      </c>
      <c r="E39" s="33">
        <f t="shared" si="2"/>
        <v>6.2406616058844415</v>
      </c>
      <c r="F39" s="33">
        <f t="shared" si="2"/>
        <v>8.6441030835161339</v>
      </c>
      <c r="G39" s="33">
        <f t="shared" si="2"/>
        <v>8.7730378566611193</v>
      </c>
      <c r="H39" s="33">
        <f t="shared" si="2"/>
        <v>8.1702921316806059</v>
      </c>
      <c r="I39" s="33">
        <f t="shared" si="2"/>
        <v>6.4415965279516083</v>
      </c>
      <c r="J39" s="33">
        <f t="shared" si="2"/>
        <v>5.5865711467735313</v>
      </c>
      <c r="K39" s="33">
        <f t="shared" si="2"/>
        <v>6.0604168138136787</v>
      </c>
      <c r="L39" s="33">
        <f t="shared" si="2"/>
        <v>4.7180129671599662</v>
      </c>
      <c r="M39" s="33">
        <f t="shared" si="3"/>
        <v>4.3364189669191244</v>
      </c>
      <c r="N39" s="33">
        <f t="shared" si="3"/>
        <v>4.6282249498549488</v>
      </c>
      <c r="O39" s="33">
        <f t="shared" si="3"/>
        <v>4.3909588606957595</v>
      </c>
      <c r="P39" s="33">
        <f t="shared" si="3"/>
        <v>4.4356766483427315</v>
      </c>
      <c r="Q39" s="33">
        <f t="shared" si="3"/>
        <v>2.3708543581028856</v>
      </c>
    </row>
    <row r="40" spans="1:17" s="34" customFormat="1" ht="18" customHeight="1" x14ac:dyDescent="0.15">
      <c r="A40" s="19" t="s">
        <v>89</v>
      </c>
      <c r="B40" s="33">
        <f t="shared" si="2"/>
        <v>25.819595526128968</v>
      </c>
      <c r="C40" s="33">
        <f t="shared" si="2"/>
        <v>25.44173769782951</v>
      </c>
      <c r="D40" s="33">
        <f t="shared" si="2"/>
        <v>28.58508141273462</v>
      </c>
      <c r="E40" s="33">
        <f t="shared" si="2"/>
        <v>29.166503960058233</v>
      </c>
      <c r="F40" s="33">
        <f t="shared" si="2"/>
        <v>25.200297422945262</v>
      </c>
      <c r="G40" s="33">
        <f t="shared" si="2"/>
        <v>28.83843006608452</v>
      </c>
      <c r="H40" s="33">
        <f t="shared" si="2"/>
        <v>21.666934128156978</v>
      </c>
      <c r="I40" s="33">
        <f t="shared" si="2"/>
        <v>22.938419268673236</v>
      </c>
      <c r="J40" s="33">
        <f t="shared" si="2"/>
        <v>21.035903748823319</v>
      </c>
      <c r="K40" s="33">
        <f t="shared" si="2"/>
        <v>19.037661160477519</v>
      </c>
      <c r="L40" s="33">
        <f t="shared" si="2"/>
        <v>17.716562879654429</v>
      </c>
      <c r="M40" s="33">
        <f t="shared" si="3"/>
        <v>18.328278413815593</v>
      </c>
      <c r="N40" s="33">
        <f t="shared" si="3"/>
        <v>21.993640345382897</v>
      </c>
      <c r="O40" s="33">
        <f t="shared" si="3"/>
        <v>20.185649560661673</v>
      </c>
      <c r="P40" s="33">
        <f t="shared" si="3"/>
        <v>16.365139437269267</v>
      </c>
      <c r="Q40" s="33">
        <f t="shared" si="3"/>
        <v>11.661234717232562</v>
      </c>
    </row>
    <row r="41" spans="1:17" s="34" customFormat="1" ht="18" customHeight="1" x14ac:dyDescent="0.15">
      <c r="A41" s="19" t="s">
        <v>90</v>
      </c>
      <c r="B41" s="33">
        <f t="shared" si="2"/>
        <v>3.0829554830325447</v>
      </c>
      <c r="C41" s="33">
        <f t="shared" si="2"/>
        <v>3.1023521295511687</v>
      </c>
      <c r="D41" s="33">
        <f t="shared" si="2"/>
        <v>3.2123044929616698</v>
      </c>
      <c r="E41" s="33">
        <f t="shared" si="2"/>
        <v>3.1460439625534327</v>
      </c>
      <c r="F41" s="33">
        <f t="shared" si="2"/>
        <v>3.2484037934359842</v>
      </c>
      <c r="G41" s="33">
        <f t="shared" si="2"/>
        <v>2.8388909207005608</v>
      </c>
      <c r="H41" s="33">
        <f t="shared" si="2"/>
        <v>3.4309249107040869</v>
      </c>
      <c r="I41" s="33">
        <f t="shared" si="2"/>
        <v>3.6662483126361494</v>
      </c>
      <c r="J41" s="33">
        <f t="shared" si="2"/>
        <v>3.4163603513080445</v>
      </c>
      <c r="K41" s="33">
        <f t="shared" si="2"/>
        <v>3.5749985203037493</v>
      </c>
      <c r="L41" s="33">
        <f t="shared" si="2"/>
        <v>3.5539095969535284</v>
      </c>
      <c r="M41" s="33">
        <f t="shared" si="3"/>
        <v>3.5388661871011502</v>
      </c>
      <c r="N41" s="33">
        <f t="shared" si="3"/>
        <v>3.6741089501980553</v>
      </c>
      <c r="O41" s="33">
        <f t="shared" si="3"/>
        <v>3.5905548434756276</v>
      </c>
      <c r="P41" s="33">
        <f t="shared" si="3"/>
        <v>3.6583045315697267</v>
      </c>
      <c r="Q41" s="33">
        <f t="shared" si="3"/>
        <v>3.3609044664896759</v>
      </c>
    </row>
    <row r="42" spans="1:17" s="34" customFormat="1" ht="18" customHeight="1" x14ac:dyDescent="0.15">
      <c r="A42" s="19" t="s">
        <v>91</v>
      </c>
      <c r="B42" s="33">
        <f t="shared" si="2"/>
        <v>13.198712703691651</v>
      </c>
      <c r="C42" s="33">
        <f t="shared" si="2"/>
        <v>14.847319297544603</v>
      </c>
      <c r="D42" s="33">
        <f t="shared" si="2"/>
        <v>12.497820300399214</v>
      </c>
      <c r="E42" s="33">
        <f t="shared" si="2"/>
        <v>13.299569230117555</v>
      </c>
      <c r="F42" s="33">
        <f t="shared" si="2"/>
        <v>12.821149331739429</v>
      </c>
      <c r="G42" s="33">
        <f t="shared" si="2"/>
        <v>13.921697681284748</v>
      </c>
      <c r="H42" s="33">
        <f t="shared" si="2"/>
        <v>13.877823645698395</v>
      </c>
      <c r="I42" s="33">
        <f t="shared" si="2"/>
        <v>12.985369805677404</v>
      </c>
      <c r="J42" s="33">
        <f t="shared" si="2"/>
        <v>12.429357238129903</v>
      </c>
      <c r="K42" s="33">
        <f t="shared" si="2"/>
        <v>12.481291260509016</v>
      </c>
      <c r="L42" s="33">
        <f t="shared" si="2"/>
        <v>11.558216491537184</v>
      </c>
      <c r="M42" s="33">
        <f t="shared" si="3"/>
        <v>12.686903994502902</v>
      </c>
      <c r="N42" s="33">
        <f t="shared" si="3"/>
        <v>11.509388884817289</v>
      </c>
      <c r="O42" s="33">
        <f t="shared" si="3"/>
        <v>12.451573603752284</v>
      </c>
      <c r="P42" s="33">
        <f t="shared" si="3"/>
        <v>10.076030617551577</v>
      </c>
      <c r="Q42" s="33">
        <f t="shared" si="3"/>
        <v>10.290938060523494</v>
      </c>
    </row>
    <row r="43" spans="1:17" s="34" customFormat="1" ht="18" customHeight="1" x14ac:dyDescent="0.15">
      <c r="A43" s="19" t="s">
        <v>92</v>
      </c>
      <c r="B43" s="33">
        <f t="shared" si="2"/>
        <v>0</v>
      </c>
      <c r="C43" s="33">
        <f t="shared" si="2"/>
        <v>0.16474500932307715</v>
      </c>
      <c r="D43" s="33">
        <f t="shared" si="2"/>
        <v>0.13624413929199045</v>
      </c>
      <c r="E43" s="33">
        <f t="shared" si="2"/>
        <v>0.27909285164234948</v>
      </c>
      <c r="F43" s="33">
        <f t="shared" si="2"/>
        <v>8.2248985754757573E-2</v>
      </c>
      <c r="G43" s="33">
        <f t="shared" si="2"/>
        <v>0</v>
      </c>
      <c r="H43" s="33">
        <f t="shared" si="2"/>
        <v>0.25553739250540219</v>
      </c>
      <c r="I43" s="33">
        <f t="shared" si="2"/>
        <v>0.10777140542631508</v>
      </c>
      <c r="J43" s="33">
        <f t="shared" si="2"/>
        <v>0.17140849837966207</v>
      </c>
      <c r="K43" s="33">
        <f t="shared" si="2"/>
        <v>0.13229229869372133</v>
      </c>
      <c r="L43" s="33">
        <f t="shared" si="2"/>
        <v>0</v>
      </c>
      <c r="M43" s="33">
        <f t="shared" si="3"/>
        <v>0</v>
      </c>
      <c r="N43" s="33">
        <f t="shared" si="3"/>
        <v>2.9342826063422804E-2</v>
      </c>
      <c r="O43" s="33">
        <f t="shared" si="3"/>
        <v>6.8107605684969166E-2</v>
      </c>
      <c r="P43" s="33">
        <f t="shared" si="3"/>
        <v>2.8848309369813138E-2</v>
      </c>
      <c r="Q43" s="33">
        <f t="shared" si="3"/>
        <v>0</v>
      </c>
    </row>
    <row r="44" spans="1:17" s="34" customFormat="1" ht="18" customHeight="1" x14ac:dyDescent="0.15">
      <c r="A44" s="19" t="s">
        <v>93</v>
      </c>
      <c r="B44" s="33">
        <f t="shared" si="2"/>
        <v>10.693008335941135</v>
      </c>
      <c r="C44" s="33">
        <f t="shared" si="2"/>
        <v>10.180346987366484</v>
      </c>
      <c r="D44" s="33">
        <f t="shared" si="2"/>
        <v>10.854778238418215</v>
      </c>
      <c r="E44" s="33">
        <f t="shared" si="2"/>
        <v>10.62211202664373</v>
      </c>
      <c r="F44" s="33">
        <f t="shared" si="2"/>
        <v>11.258737814692537</v>
      </c>
      <c r="G44" s="33">
        <f t="shared" si="2"/>
        <v>10.154402482199455</v>
      </c>
      <c r="H44" s="33">
        <f t="shared" si="2"/>
        <v>11.655925445899431</v>
      </c>
      <c r="I44" s="33">
        <f t="shared" si="2"/>
        <v>12.490255514885117</v>
      </c>
      <c r="J44" s="33">
        <f t="shared" si="2"/>
        <v>12.213699789905112</v>
      </c>
      <c r="K44" s="33">
        <f t="shared" si="2"/>
        <v>12.156056240625485</v>
      </c>
      <c r="L44" s="33">
        <f t="shared" si="2"/>
        <v>11.608533654700077</v>
      </c>
      <c r="M44" s="33">
        <f t="shared" si="3"/>
        <v>11.106195027499538</v>
      </c>
      <c r="N44" s="33">
        <f t="shared" si="3"/>
        <v>11.259898764713462</v>
      </c>
      <c r="O44" s="33">
        <f t="shared" si="3"/>
        <v>11.571274345248522</v>
      </c>
      <c r="P44" s="33">
        <f t="shared" si="3"/>
        <v>11.47041085819569</v>
      </c>
      <c r="Q44" s="33">
        <f t="shared" si="3"/>
        <v>12.046420318489018</v>
      </c>
    </row>
    <row r="45" spans="1:17" s="34" customFormat="1" ht="18" customHeight="1" x14ac:dyDescent="0.15">
      <c r="A45" s="19" t="s">
        <v>72</v>
      </c>
      <c r="B45" s="33">
        <f t="shared" si="2"/>
        <v>8.2728304806545722E-2</v>
      </c>
      <c r="C45" s="33">
        <f t="shared" si="2"/>
        <v>1.8415841374787148E-2</v>
      </c>
      <c r="D45" s="33">
        <f t="shared" si="2"/>
        <v>2.634056354252191E-2</v>
      </c>
      <c r="E45" s="33">
        <f t="shared" si="2"/>
        <v>1.1433586416568409E-2</v>
      </c>
      <c r="F45" s="33">
        <f t="shared" si="2"/>
        <v>7.710842414508522E-3</v>
      </c>
      <c r="G45" s="33">
        <f t="shared" si="2"/>
        <v>6.5331880434713035E-3</v>
      </c>
      <c r="H45" s="33">
        <f t="shared" si="2"/>
        <v>6.9166848742029463E-3</v>
      </c>
      <c r="I45" s="33">
        <f t="shared" si="2"/>
        <v>6.8256496878772166E-3</v>
      </c>
      <c r="J45" s="33">
        <f t="shared" si="2"/>
        <v>6.0326356931714896E-3</v>
      </c>
      <c r="K45" s="33">
        <f t="shared" si="2"/>
        <v>5.6367462347723741E-3</v>
      </c>
      <c r="L45" s="33">
        <f t="shared" si="2"/>
        <v>0.10047521189601642</v>
      </c>
      <c r="M45" s="33">
        <f t="shared" si="3"/>
        <v>5.0494373936752067E-2</v>
      </c>
      <c r="N45" s="33">
        <f t="shared" si="3"/>
        <v>9.8249100807651632E-2</v>
      </c>
      <c r="O45" s="33">
        <f t="shared" si="3"/>
        <v>8.7696664843927824E-2</v>
      </c>
      <c r="P45" s="33">
        <f t="shared" si="3"/>
        <v>0</v>
      </c>
      <c r="Q45" s="33">
        <f t="shared" si="3"/>
        <v>2.4211043794993953E-6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2.4211043794993953E-6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2.4211043794993953E-6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</v>
      </c>
      <c r="C48" s="30">
        <f t="shared" si="4"/>
        <v>99.999999999999986</v>
      </c>
      <c r="D48" s="30">
        <f t="shared" si="4"/>
        <v>99.999999999999986</v>
      </c>
      <c r="E48" s="30">
        <f t="shared" si="4"/>
        <v>100</v>
      </c>
      <c r="F48" s="30">
        <f t="shared" si="4"/>
        <v>100.00000000000001</v>
      </c>
      <c r="G48" s="30">
        <f t="shared" si="4"/>
        <v>100</v>
      </c>
      <c r="H48" s="30">
        <f t="shared" si="4"/>
        <v>100</v>
      </c>
      <c r="I48" s="30">
        <f t="shared" si="4"/>
        <v>100.00000000000001</v>
      </c>
      <c r="J48" s="30">
        <f t="shared" si="4"/>
        <v>100.00000000000001</v>
      </c>
      <c r="K48" s="30">
        <f t="shared" si="4"/>
        <v>100</v>
      </c>
      <c r="L48" s="30">
        <f t="shared" si="4"/>
        <v>99.999999999999986</v>
      </c>
      <c r="M48" s="30">
        <f>SUM(M33:M47)</f>
        <v>100.00000000000001</v>
      </c>
      <c r="N48" s="30">
        <f>SUM(N33:N47)</f>
        <v>100.00000000000001</v>
      </c>
      <c r="O48" s="30">
        <f>SUM(O33:O47)</f>
        <v>100.00000000000001</v>
      </c>
      <c r="P48" s="30">
        <f>SUM(P33:P47)</f>
        <v>99.999999999999986</v>
      </c>
      <c r="Q48" s="30">
        <f>SUM(Q33:Q47)</f>
        <v>100</v>
      </c>
    </row>
    <row r="49" spans="10:11" s="34" customFormat="1" ht="18" customHeight="1" x14ac:dyDescent="0.15">
      <c r="J49" s="94"/>
      <c r="K49" s="94"/>
    </row>
    <row r="50" spans="10:11" s="34" customFormat="1" ht="18" customHeight="1" x14ac:dyDescent="0.15">
      <c r="J50" s="94"/>
      <c r="K50" s="94"/>
    </row>
    <row r="51" spans="10:11" s="34" customFormat="1" ht="18" customHeight="1" x14ac:dyDescent="0.15">
      <c r="J51" s="94"/>
      <c r="K51" s="94"/>
    </row>
    <row r="52" spans="10:11" s="34" customFormat="1" ht="18" customHeight="1" x14ac:dyDescent="0.15">
      <c r="J52" s="94"/>
      <c r="K52" s="94"/>
    </row>
    <row r="53" spans="10:11" s="34" customFormat="1" ht="18" customHeight="1" x14ac:dyDescent="0.15">
      <c r="J53" s="94"/>
      <c r="K53" s="94"/>
    </row>
    <row r="54" spans="10:11" s="34" customFormat="1" ht="18" customHeight="1" x14ac:dyDescent="0.15">
      <c r="J54" s="94"/>
      <c r="K54" s="94"/>
    </row>
    <row r="55" spans="10:11" s="34" customFormat="1" ht="18" customHeight="1" x14ac:dyDescent="0.15">
      <c r="J55" s="94"/>
      <c r="K55" s="94"/>
    </row>
    <row r="56" spans="10:11" s="34" customFormat="1" ht="18" customHeight="1" x14ac:dyDescent="0.15">
      <c r="J56" s="94"/>
      <c r="K56" s="94"/>
    </row>
    <row r="57" spans="10:11" s="34" customFormat="1" ht="18" customHeight="1" x14ac:dyDescent="0.15">
      <c r="J57" s="94"/>
      <c r="K57" s="94"/>
    </row>
    <row r="58" spans="10:11" s="34" customFormat="1" ht="18" customHeight="1" x14ac:dyDescent="0.15">
      <c r="J58" s="94"/>
      <c r="K58" s="94"/>
    </row>
    <row r="59" spans="10:11" s="34" customFormat="1" ht="18" customHeight="1" x14ac:dyDescent="0.15">
      <c r="J59" s="94"/>
      <c r="K59" s="94"/>
    </row>
    <row r="60" spans="10:11" s="34" customFormat="1" ht="18" customHeight="1" x14ac:dyDescent="0.15">
      <c r="J60" s="94"/>
      <c r="K60" s="94"/>
    </row>
    <row r="61" spans="10:11" s="34" customFormat="1" ht="18" customHeight="1" x14ac:dyDescent="0.15">
      <c r="J61" s="94"/>
      <c r="K61" s="94"/>
    </row>
    <row r="62" spans="10:11" s="34" customFormat="1" ht="18" customHeight="1" x14ac:dyDescent="0.15">
      <c r="J62" s="94"/>
      <c r="K62" s="94"/>
    </row>
    <row r="63" spans="10:11" s="34" customFormat="1" ht="18" customHeight="1" x14ac:dyDescent="0.15">
      <c r="J63" s="94"/>
      <c r="K63" s="94"/>
    </row>
    <row r="64" spans="10:11" s="34" customFormat="1" ht="18" customHeight="1" x14ac:dyDescent="0.15">
      <c r="J64" s="94"/>
      <c r="K64" s="94"/>
    </row>
    <row r="65" spans="10:11" s="34" customFormat="1" ht="18" customHeight="1" x14ac:dyDescent="0.15">
      <c r="J65" s="94"/>
      <c r="K65" s="94"/>
    </row>
    <row r="66" spans="10:11" s="34" customFormat="1" ht="18" customHeight="1" x14ac:dyDescent="0.15">
      <c r="J66" s="94"/>
      <c r="K66" s="94"/>
    </row>
    <row r="67" spans="10:11" s="34" customFormat="1" ht="18" customHeight="1" x14ac:dyDescent="0.15">
      <c r="J67" s="94"/>
      <c r="K67" s="94"/>
    </row>
    <row r="68" spans="10:11" s="34" customFormat="1" ht="18" customHeight="1" x14ac:dyDescent="0.15">
      <c r="J68" s="94"/>
      <c r="K68" s="94"/>
    </row>
    <row r="69" spans="10:11" s="34" customFormat="1" ht="18" customHeight="1" x14ac:dyDescent="0.15">
      <c r="J69" s="94"/>
      <c r="K69" s="94"/>
    </row>
    <row r="70" spans="10:11" s="34" customFormat="1" ht="18" customHeight="1" x14ac:dyDescent="0.15">
      <c r="J70" s="94"/>
      <c r="K70" s="94"/>
    </row>
    <row r="71" spans="10:11" s="34" customFormat="1" ht="18" customHeight="1" x14ac:dyDescent="0.15">
      <c r="J71" s="94"/>
      <c r="K71" s="94"/>
    </row>
    <row r="72" spans="10:11" s="34" customFormat="1" ht="18" customHeight="1" x14ac:dyDescent="0.15">
      <c r="J72" s="94"/>
      <c r="K72" s="94"/>
    </row>
    <row r="73" spans="10:11" s="34" customFormat="1" ht="18" customHeight="1" x14ac:dyDescent="0.15">
      <c r="J73" s="94"/>
      <c r="K73" s="94"/>
    </row>
    <row r="74" spans="10:11" s="34" customFormat="1" ht="18" customHeight="1" x14ac:dyDescent="0.15">
      <c r="J74" s="94"/>
      <c r="K74" s="94"/>
    </row>
    <row r="75" spans="10:11" s="34" customFormat="1" ht="18" customHeight="1" x14ac:dyDescent="0.15">
      <c r="J75" s="94"/>
      <c r="K75" s="94"/>
    </row>
    <row r="76" spans="10:11" s="34" customFormat="1" ht="18" customHeight="1" x14ac:dyDescent="0.15">
      <c r="J76" s="94"/>
      <c r="K76" s="94"/>
    </row>
    <row r="77" spans="10:11" s="34" customFormat="1" ht="18" customHeight="1" x14ac:dyDescent="0.15">
      <c r="J77" s="94"/>
      <c r="K77" s="94"/>
    </row>
    <row r="78" spans="10:11" s="34" customFormat="1" ht="18" customHeight="1" x14ac:dyDescent="0.15">
      <c r="J78" s="94"/>
      <c r="K78" s="94"/>
    </row>
    <row r="79" spans="10:11" s="34" customFormat="1" ht="18" customHeight="1" x14ac:dyDescent="0.15">
      <c r="J79" s="94"/>
      <c r="K79" s="94"/>
    </row>
    <row r="80" spans="10:11" s="34" customFormat="1" ht="18" customHeight="1" x14ac:dyDescent="0.15">
      <c r="J80" s="94"/>
      <c r="K80" s="94"/>
    </row>
    <row r="81" spans="10:11" s="34" customFormat="1" ht="18" customHeight="1" x14ac:dyDescent="0.15">
      <c r="J81" s="94"/>
      <c r="K81" s="94"/>
    </row>
    <row r="82" spans="10:11" s="34" customFormat="1" ht="18" customHeight="1" x14ac:dyDescent="0.15">
      <c r="J82" s="94"/>
      <c r="K82" s="94"/>
    </row>
    <row r="83" spans="10:11" s="34" customFormat="1" ht="18" customHeight="1" x14ac:dyDescent="0.15">
      <c r="J83" s="94"/>
      <c r="K83" s="94"/>
    </row>
    <row r="84" spans="10:11" s="34" customFormat="1" ht="18" customHeight="1" x14ac:dyDescent="0.15">
      <c r="J84" s="94"/>
      <c r="K84" s="94"/>
    </row>
    <row r="85" spans="10:11" s="34" customFormat="1" ht="18" customHeight="1" x14ac:dyDescent="0.15">
      <c r="J85" s="94"/>
      <c r="K85" s="94"/>
    </row>
    <row r="86" spans="10:11" s="34" customFormat="1" ht="18" customHeight="1" x14ac:dyDescent="0.15">
      <c r="J86" s="94"/>
      <c r="K86" s="94"/>
    </row>
    <row r="87" spans="10:11" s="34" customFormat="1" ht="18" customHeight="1" x14ac:dyDescent="0.15">
      <c r="J87" s="94"/>
      <c r="K87" s="94"/>
    </row>
    <row r="88" spans="10:11" s="34" customFormat="1" ht="18" customHeight="1" x14ac:dyDescent="0.15">
      <c r="J88" s="94"/>
      <c r="K88" s="94"/>
    </row>
    <row r="89" spans="10:11" s="34" customFormat="1" ht="18" customHeight="1" x14ac:dyDescent="0.15">
      <c r="J89" s="94"/>
      <c r="K89" s="94"/>
    </row>
    <row r="90" spans="10:11" s="34" customFormat="1" ht="18" customHeight="1" x14ac:dyDescent="0.15">
      <c r="J90" s="94"/>
      <c r="K90" s="94"/>
    </row>
    <row r="91" spans="10:11" s="34" customFormat="1" ht="18" customHeight="1" x14ac:dyDescent="0.15">
      <c r="J91" s="94"/>
      <c r="K91" s="94"/>
    </row>
    <row r="92" spans="10:11" s="34" customFormat="1" ht="18" customHeight="1" x14ac:dyDescent="0.15">
      <c r="J92" s="94"/>
      <c r="K92" s="94"/>
    </row>
    <row r="93" spans="10:11" s="34" customFormat="1" ht="18" customHeight="1" x14ac:dyDescent="0.15">
      <c r="J93" s="94"/>
      <c r="K93" s="94"/>
    </row>
    <row r="94" spans="10:11" s="34" customFormat="1" ht="18" customHeight="1" x14ac:dyDescent="0.15">
      <c r="J94" s="94"/>
      <c r="K94" s="94"/>
    </row>
    <row r="95" spans="10:11" s="34" customFormat="1" ht="18" customHeight="1" x14ac:dyDescent="0.15">
      <c r="J95" s="94"/>
      <c r="K95" s="94"/>
    </row>
    <row r="96" spans="10:11" s="34" customFormat="1" ht="18" customHeight="1" x14ac:dyDescent="0.15">
      <c r="J96" s="94"/>
      <c r="K96" s="94"/>
    </row>
    <row r="97" spans="10:11" s="34" customFormat="1" ht="18" customHeight="1" x14ac:dyDescent="0.15">
      <c r="J97" s="94"/>
      <c r="K97" s="94"/>
    </row>
    <row r="98" spans="10:11" s="34" customFormat="1" ht="18" customHeight="1" x14ac:dyDescent="0.15">
      <c r="J98" s="94"/>
      <c r="K98" s="94"/>
    </row>
    <row r="99" spans="10:11" s="34" customFormat="1" ht="18" customHeight="1" x14ac:dyDescent="0.15">
      <c r="J99" s="94"/>
      <c r="K99" s="94"/>
    </row>
    <row r="100" spans="10:11" s="34" customFormat="1" ht="18" customHeight="1" x14ac:dyDescent="0.15">
      <c r="J100" s="94"/>
      <c r="K100" s="94"/>
    </row>
    <row r="101" spans="10:11" s="34" customFormat="1" ht="18" customHeight="1" x14ac:dyDescent="0.15">
      <c r="J101" s="94"/>
      <c r="K101" s="94"/>
    </row>
    <row r="102" spans="10:11" s="34" customFormat="1" ht="18" customHeight="1" x14ac:dyDescent="0.15">
      <c r="J102" s="94"/>
      <c r="K102" s="94"/>
    </row>
    <row r="103" spans="10:11" s="34" customFormat="1" ht="18" customHeight="1" x14ac:dyDescent="0.15">
      <c r="J103" s="94"/>
      <c r="K103" s="94"/>
    </row>
    <row r="104" spans="10:11" s="34" customFormat="1" ht="18" customHeight="1" x14ac:dyDescent="0.15">
      <c r="J104" s="94"/>
      <c r="K104" s="94"/>
    </row>
    <row r="105" spans="10:11" s="34" customFormat="1" ht="18" customHeight="1" x14ac:dyDescent="0.15">
      <c r="J105" s="94"/>
      <c r="K105" s="94"/>
    </row>
    <row r="106" spans="10:11" s="34" customFormat="1" ht="18" customHeight="1" x14ac:dyDescent="0.15">
      <c r="J106" s="94"/>
      <c r="K106" s="94"/>
    </row>
    <row r="107" spans="10:11" s="34" customFormat="1" ht="18" customHeight="1" x14ac:dyDescent="0.15">
      <c r="J107" s="94"/>
      <c r="K107" s="94"/>
    </row>
    <row r="108" spans="10:11" s="34" customFormat="1" ht="18" customHeight="1" x14ac:dyDescent="0.15">
      <c r="J108" s="94"/>
      <c r="K108" s="94"/>
    </row>
    <row r="109" spans="10:11" s="34" customFormat="1" ht="18" customHeight="1" x14ac:dyDescent="0.15">
      <c r="J109" s="94"/>
      <c r="K109" s="94"/>
    </row>
    <row r="110" spans="10:11" s="34" customFormat="1" ht="18" customHeight="1" x14ac:dyDescent="0.15">
      <c r="J110" s="94"/>
      <c r="K110" s="94"/>
    </row>
    <row r="111" spans="10:11" s="34" customFormat="1" ht="18" customHeight="1" x14ac:dyDescent="0.15">
      <c r="J111" s="94"/>
      <c r="K111" s="94"/>
    </row>
    <row r="112" spans="10:11" s="34" customFormat="1" ht="18" customHeight="1" x14ac:dyDescent="0.15">
      <c r="J112" s="94"/>
      <c r="K112" s="94"/>
    </row>
    <row r="113" spans="10:11" s="34" customFormat="1" ht="18" customHeight="1" x14ac:dyDescent="0.15">
      <c r="J113" s="94"/>
      <c r="K113" s="94"/>
    </row>
    <row r="114" spans="10:11" s="34" customFormat="1" ht="18" customHeight="1" x14ac:dyDescent="0.15">
      <c r="J114" s="94"/>
      <c r="K114" s="94"/>
    </row>
    <row r="115" spans="10:11" s="34" customFormat="1" ht="18" customHeight="1" x14ac:dyDescent="0.15">
      <c r="J115" s="94"/>
      <c r="K115" s="94"/>
    </row>
    <row r="116" spans="10:11" s="34" customFormat="1" ht="18" customHeight="1" x14ac:dyDescent="0.15">
      <c r="J116" s="94"/>
      <c r="K116" s="94"/>
    </row>
    <row r="117" spans="10:11" s="34" customFormat="1" ht="18" customHeight="1" x14ac:dyDescent="0.15">
      <c r="J117" s="94"/>
      <c r="K117" s="94"/>
    </row>
    <row r="118" spans="10:11" s="34" customFormat="1" ht="18" customHeight="1" x14ac:dyDescent="0.15">
      <c r="J118" s="94"/>
      <c r="K118" s="94"/>
    </row>
    <row r="119" spans="10:11" s="34" customFormat="1" ht="18" customHeight="1" x14ac:dyDescent="0.15">
      <c r="J119" s="94"/>
      <c r="K119" s="94"/>
    </row>
    <row r="120" spans="10:11" s="34" customFormat="1" ht="18" customHeight="1" x14ac:dyDescent="0.15">
      <c r="J120" s="94"/>
      <c r="K120" s="94"/>
    </row>
    <row r="121" spans="10:11" s="34" customFormat="1" ht="18" customHeight="1" x14ac:dyDescent="0.15">
      <c r="J121" s="94"/>
      <c r="K121" s="94"/>
    </row>
    <row r="122" spans="10:11" s="34" customFormat="1" ht="18" customHeight="1" x14ac:dyDescent="0.15">
      <c r="J122" s="94"/>
      <c r="K122" s="94"/>
    </row>
    <row r="123" spans="10:11" s="34" customFormat="1" ht="18" customHeight="1" x14ac:dyDescent="0.15">
      <c r="J123" s="94"/>
      <c r="K123" s="94"/>
    </row>
    <row r="124" spans="10:11" s="34" customFormat="1" ht="18" customHeight="1" x14ac:dyDescent="0.15">
      <c r="J124" s="94"/>
      <c r="K124" s="94"/>
    </row>
    <row r="125" spans="10:11" s="34" customFormat="1" ht="18" customHeight="1" x14ac:dyDescent="0.15">
      <c r="J125" s="94"/>
      <c r="K125" s="94"/>
    </row>
    <row r="126" spans="10:11" s="34" customFormat="1" ht="18" customHeight="1" x14ac:dyDescent="0.15">
      <c r="J126" s="94"/>
      <c r="K126" s="94"/>
    </row>
    <row r="127" spans="10:11" s="34" customFormat="1" ht="18" customHeight="1" x14ac:dyDescent="0.15">
      <c r="J127" s="94"/>
      <c r="K127" s="94"/>
    </row>
    <row r="128" spans="10:11" s="34" customFormat="1" ht="18" customHeight="1" x14ac:dyDescent="0.15">
      <c r="J128" s="94"/>
      <c r="K128" s="94"/>
    </row>
    <row r="129" spans="10:11" s="34" customFormat="1" ht="18" customHeight="1" x14ac:dyDescent="0.15">
      <c r="J129" s="94"/>
      <c r="K129" s="94"/>
    </row>
    <row r="130" spans="10:11" s="34" customFormat="1" ht="18" customHeight="1" x14ac:dyDescent="0.15">
      <c r="J130" s="94"/>
      <c r="K130" s="94"/>
    </row>
    <row r="131" spans="10:11" s="34" customFormat="1" ht="18" customHeight="1" x14ac:dyDescent="0.15">
      <c r="J131" s="94"/>
      <c r="K131" s="94"/>
    </row>
    <row r="132" spans="10:11" s="34" customFormat="1" ht="18" customHeight="1" x14ac:dyDescent="0.15">
      <c r="J132" s="94"/>
      <c r="K132" s="94"/>
    </row>
    <row r="133" spans="10:11" s="34" customFormat="1" ht="18" customHeight="1" x14ac:dyDescent="0.15">
      <c r="J133" s="94"/>
      <c r="K133" s="94"/>
    </row>
    <row r="134" spans="10:11" s="34" customFormat="1" ht="18" customHeight="1" x14ac:dyDescent="0.15">
      <c r="J134" s="94"/>
      <c r="K134" s="94"/>
    </row>
    <row r="135" spans="10:11" s="34" customFormat="1" ht="18" customHeight="1" x14ac:dyDescent="0.15">
      <c r="J135" s="94"/>
      <c r="K135" s="94"/>
    </row>
    <row r="136" spans="10:11" s="34" customFormat="1" ht="18" customHeight="1" x14ac:dyDescent="0.15">
      <c r="J136" s="94"/>
      <c r="K136" s="94"/>
    </row>
    <row r="137" spans="10:11" s="34" customFormat="1" ht="18" customHeight="1" x14ac:dyDescent="0.15">
      <c r="J137" s="94"/>
      <c r="K137" s="94"/>
    </row>
    <row r="138" spans="10:11" s="34" customFormat="1" ht="18" customHeight="1" x14ac:dyDescent="0.15">
      <c r="J138" s="94"/>
      <c r="K138" s="94"/>
    </row>
    <row r="139" spans="10:11" s="34" customFormat="1" ht="18" customHeight="1" x14ac:dyDescent="0.15">
      <c r="J139" s="94"/>
      <c r="K139" s="94"/>
    </row>
    <row r="140" spans="10:11" s="34" customFormat="1" ht="18" customHeight="1" x14ac:dyDescent="0.15">
      <c r="J140" s="94"/>
      <c r="K140" s="94"/>
    </row>
    <row r="141" spans="10:11" s="34" customFormat="1" ht="18" customHeight="1" x14ac:dyDescent="0.15">
      <c r="J141" s="94"/>
      <c r="K141" s="94"/>
    </row>
    <row r="142" spans="10:11" s="34" customFormat="1" ht="18" customHeight="1" x14ac:dyDescent="0.15">
      <c r="J142" s="94"/>
      <c r="K142" s="94"/>
    </row>
    <row r="143" spans="10:11" s="34" customFormat="1" ht="18" customHeight="1" x14ac:dyDescent="0.15">
      <c r="J143" s="94"/>
      <c r="K143" s="94"/>
    </row>
    <row r="144" spans="10:11" s="34" customFormat="1" ht="18" customHeight="1" x14ac:dyDescent="0.15">
      <c r="J144" s="94"/>
      <c r="K144" s="94"/>
    </row>
    <row r="145" spans="10:11" s="34" customFormat="1" ht="18" customHeight="1" x14ac:dyDescent="0.15">
      <c r="J145" s="94"/>
      <c r="K145" s="94"/>
    </row>
    <row r="146" spans="10:11" s="34" customFormat="1" ht="18" customHeight="1" x14ac:dyDescent="0.15">
      <c r="J146" s="94"/>
      <c r="K146" s="94"/>
    </row>
    <row r="147" spans="10:11" s="34" customFormat="1" ht="18" customHeight="1" x14ac:dyDescent="0.15">
      <c r="J147" s="94"/>
      <c r="K147" s="94"/>
    </row>
    <row r="148" spans="10:11" s="34" customFormat="1" ht="18" customHeight="1" x14ac:dyDescent="0.15">
      <c r="J148" s="94"/>
      <c r="K148" s="94"/>
    </row>
    <row r="149" spans="10:11" s="34" customFormat="1" ht="18" customHeight="1" x14ac:dyDescent="0.15">
      <c r="J149" s="94"/>
      <c r="K149" s="94"/>
    </row>
    <row r="150" spans="10:11" s="34" customFormat="1" ht="18" customHeight="1" x14ac:dyDescent="0.15">
      <c r="J150" s="94"/>
      <c r="K150" s="94"/>
    </row>
    <row r="151" spans="10:11" s="34" customFormat="1" ht="18" customHeight="1" x14ac:dyDescent="0.15">
      <c r="J151" s="94"/>
      <c r="K151" s="94"/>
    </row>
    <row r="152" spans="10:11" s="34" customFormat="1" ht="18" customHeight="1" x14ac:dyDescent="0.15">
      <c r="J152" s="94"/>
      <c r="K152" s="94"/>
    </row>
    <row r="153" spans="10:11" s="34" customFormat="1" ht="18" customHeight="1" x14ac:dyDescent="0.15">
      <c r="J153" s="94"/>
      <c r="K153" s="94"/>
    </row>
    <row r="154" spans="10:11" s="34" customFormat="1" ht="18" customHeight="1" x14ac:dyDescent="0.15">
      <c r="J154" s="94"/>
      <c r="K154" s="94"/>
    </row>
    <row r="155" spans="10:11" s="34" customFormat="1" ht="18" customHeight="1" x14ac:dyDescent="0.15">
      <c r="J155" s="94"/>
      <c r="K155" s="94"/>
    </row>
    <row r="156" spans="10:11" s="34" customFormat="1" ht="18" customHeight="1" x14ac:dyDescent="0.15">
      <c r="J156" s="94"/>
      <c r="K156" s="94"/>
    </row>
    <row r="157" spans="10:11" s="34" customFormat="1" ht="18" customHeight="1" x14ac:dyDescent="0.15">
      <c r="J157" s="94"/>
      <c r="K157" s="94"/>
    </row>
    <row r="158" spans="10:11" s="34" customFormat="1" ht="18" customHeight="1" x14ac:dyDescent="0.15">
      <c r="J158" s="94"/>
      <c r="K158" s="94"/>
    </row>
    <row r="159" spans="10:11" s="34" customFormat="1" ht="18" customHeight="1" x14ac:dyDescent="0.15">
      <c r="J159" s="94"/>
      <c r="K159" s="94"/>
    </row>
    <row r="160" spans="10:11" s="34" customFormat="1" ht="18" customHeight="1" x14ac:dyDescent="0.15">
      <c r="J160" s="94"/>
      <c r="K160" s="94"/>
    </row>
    <row r="161" spans="10:11" s="34" customFormat="1" ht="18" customHeight="1" x14ac:dyDescent="0.15">
      <c r="J161" s="94"/>
      <c r="K161" s="94"/>
    </row>
    <row r="162" spans="10:11" s="34" customFormat="1" ht="18" customHeight="1" x14ac:dyDescent="0.15">
      <c r="J162" s="94"/>
      <c r="K162" s="94"/>
    </row>
    <row r="163" spans="10:11" s="34" customFormat="1" ht="18" customHeight="1" x14ac:dyDescent="0.15">
      <c r="J163" s="94"/>
      <c r="K163" s="94"/>
    </row>
    <row r="164" spans="10:11" s="34" customFormat="1" ht="18" customHeight="1" x14ac:dyDescent="0.15">
      <c r="J164" s="94"/>
      <c r="K164" s="94"/>
    </row>
    <row r="165" spans="10:11" s="34" customFormat="1" ht="18" customHeight="1" x14ac:dyDescent="0.15">
      <c r="J165" s="94"/>
      <c r="K165" s="94"/>
    </row>
    <row r="166" spans="10:11" s="34" customFormat="1" ht="18" customHeight="1" x14ac:dyDescent="0.15">
      <c r="J166" s="94"/>
      <c r="K166" s="94"/>
    </row>
    <row r="167" spans="10:11" s="34" customFormat="1" ht="18" customHeight="1" x14ac:dyDescent="0.15">
      <c r="J167" s="94"/>
      <c r="K167" s="94"/>
    </row>
    <row r="168" spans="10:11" s="34" customFormat="1" ht="18" customHeight="1" x14ac:dyDescent="0.15">
      <c r="J168" s="94"/>
      <c r="K168" s="94"/>
    </row>
    <row r="169" spans="10:11" s="34" customFormat="1" ht="18" customHeight="1" x14ac:dyDescent="0.15">
      <c r="J169" s="94"/>
      <c r="K169" s="94"/>
    </row>
    <row r="170" spans="10:11" s="34" customFormat="1" ht="18" customHeight="1" x14ac:dyDescent="0.15">
      <c r="J170" s="94"/>
      <c r="K170" s="94"/>
    </row>
    <row r="171" spans="10:11" s="34" customFormat="1" ht="18" customHeight="1" x14ac:dyDescent="0.15">
      <c r="J171" s="94"/>
      <c r="K171" s="94"/>
    </row>
    <row r="172" spans="10:11" s="34" customFormat="1" ht="18" customHeight="1" x14ac:dyDescent="0.15">
      <c r="J172" s="94"/>
      <c r="K172" s="94"/>
    </row>
    <row r="173" spans="10:11" s="34" customFormat="1" ht="18" customHeight="1" x14ac:dyDescent="0.15">
      <c r="J173" s="94"/>
      <c r="K173" s="94"/>
    </row>
    <row r="174" spans="10:11" s="34" customFormat="1" ht="18" customHeight="1" x14ac:dyDescent="0.15">
      <c r="J174" s="94"/>
      <c r="K174" s="94"/>
    </row>
    <row r="175" spans="10:11" s="34" customFormat="1" ht="18" customHeight="1" x14ac:dyDescent="0.15">
      <c r="J175" s="94"/>
      <c r="K175" s="94"/>
    </row>
    <row r="176" spans="10:11" s="34" customFormat="1" ht="18" customHeight="1" x14ac:dyDescent="0.15">
      <c r="J176" s="94"/>
      <c r="K176" s="94"/>
    </row>
    <row r="177" spans="10:11" s="34" customFormat="1" ht="18" customHeight="1" x14ac:dyDescent="0.15">
      <c r="J177" s="94"/>
      <c r="K177" s="94"/>
    </row>
    <row r="178" spans="10:11" s="34" customFormat="1" ht="18" customHeight="1" x14ac:dyDescent="0.15">
      <c r="J178" s="94"/>
      <c r="K178" s="94"/>
    </row>
    <row r="179" spans="10:11" s="34" customFormat="1" ht="18" customHeight="1" x14ac:dyDescent="0.15">
      <c r="J179" s="94"/>
      <c r="K179" s="94"/>
    </row>
    <row r="180" spans="10:11" s="34" customFormat="1" ht="18" customHeight="1" x14ac:dyDescent="0.15">
      <c r="J180" s="94"/>
      <c r="K180" s="94"/>
    </row>
    <row r="181" spans="10:11" s="34" customFormat="1" ht="18" customHeight="1" x14ac:dyDescent="0.15">
      <c r="J181" s="94"/>
      <c r="K181" s="94"/>
    </row>
    <row r="182" spans="10:11" s="34" customFormat="1" ht="18" customHeight="1" x14ac:dyDescent="0.15">
      <c r="J182" s="94"/>
      <c r="K182" s="94"/>
    </row>
    <row r="183" spans="10:11" s="34" customFormat="1" ht="18" customHeight="1" x14ac:dyDescent="0.15">
      <c r="J183" s="94"/>
      <c r="K183" s="94"/>
    </row>
    <row r="184" spans="10:11" s="34" customFormat="1" ht="18" customHeight="1" x14ac:dyDescent="0.15">
      <c r="J184" s="94"/>
      <c r="K184" s="94"/>
    </row>
    <row r="185" spans="10:11" s="34" customFormat="1" ht="18" customHeight="1" x14ac:dyDescent="0.15">
      <c r="J185" s="94"/>
      <c r="K185" s="94"/>
    </row>
    <row r="186" spans="10:11" s="34" customFormat="1" ht="18" customHeight="1" x14ac:dyDescent="0.15">
      <c r="J186" s="94"/>
      <c r="K186" s="94"/>
    </row>
    <row r="187" spans="10:11" s="34" customFormat="1" ht="18" customHeight="1" x14ac:dyDescent="0.15">
      <c r="J187" s="94"/>
      <c r="K187" s="94"/>
    </row>
    <row r="188" spans="10:11" s="34" customFormat="1" ht="18" customHeight="1" x14ac:dyDescent="0.15">
      <c r="J188" s="94"/>
      <c r="K188" s="94"/>
    </row>
    <row r="189" spans="10:11" s="34" customFormat="1" ht="18" customHeight="1" x14ac:dyDescent="0.15">
      <c r="J189" s="94"/>
      <c r="K189" s="94"/>
    </row>
    <row r="190" spans="10:11" s="34" customFormat="1" ht="18" customHeight="1" x14ac:dyDescent="0.15">
      <c r="J190" s="94"/>
      <c r="K190" s="94"/>
    </row>
    <row r="191" spans="10:11" s="34" customFormat="1" ht="18" customHeight="1" x14ac:dyDescent="0.15">
      <c r="J191" s="94"/>
      <c r="K191" s="94"/>
    </row>
    <row r="192" spans="10:11" s="34" customFormat="1" ht="18" customHeight="1" x14ac:dyDescent="0.15">
      <c r="J192" s="94"/>
      <c r="K192" s="94"/>
    </row>
    <row r="193" spans="10:11" s="34" customFormat="1" ht="18" customHeight="1" x14ac:dyDescent="0.15">
      <c r="J193" s="94"/>
      <c r="K193" s="94"/>
    </row>
    <row r="194" spans="10:11" s="34" customFormat="1" ht="18" customHeight="1" x14ac:dyDescent="0.15">
      <c r="J194" s="94"/>
      <c r="K194" s="94"/>
    </row>
    <row r="195" spans="10:11" s="34" customFormat="1" ht="18" customHeight="1" x14ac:dyDescent="0.15">
      <c r="J195" s="94"/>
      <c r="K195" s="94"/>
    </row>
    <row r="196" spans="10:11" s="34" customFormat="1" ht="18" customHeight="1" x14ac:dyDescent="0.15">
      <c r="J196" s="94"/>
      <c r="K196" s="94"/>
    </row>
    <row r="197" spans="10:11" s="34" customFormat="1" ht="18" customHeight="1" x14ac:dyDescent="0.15">
      <c r="J197" s="94"/>
      <c r="K197" s="94"/>
    </row>
    <row r="198" spans="10:11" s="34" customFormat="1" ht="18" customHeight="1" x14ac:dyDescent="0.15">
      <c r="J198" s="94"/>
      <c r="K198" s="94"/>
    </row>
    <row r="199" spans="10:11" s="34" customFormat="1" ht="18" customHeight="1" x14ac:dyDescent="0.15">
      <c r="J199" s="94"/>
      <c r="K199" s="94"/>
    </row>
    <row r="200" spans="10:11" s="34" customFormat="1" ht="18" customHeight="1" x14ac:dyDescent="0.15">
      <c r="J200" s="94"/>
      <c r="K200" s="94"/>
    </row>
    <row r="201" spans="10:11" s="34" customFormat="1" ht="18" customHeight="1" x14ac:dyDescent="0.15">
      <c r="J201" s="94"/>
      <c r="K201" s="94"/>
    </row>
    <row r="202" spans="10:11" s="34" customFormat="1" ht="18" customHeight="1" x14ac:dyDescent="0.15">
      <c r="J202" s="94"/>
      <c r="K202" s="94"/>
    </row>
    <row r="203" spans="10:11" s="34" customFormat="1" ht="18" customHeight="1" x14ac:dyDescent="0.15">
      <c r="J203" s="94"/>
      <c r="K203" s="94"/>
    </row>
    <row r="204" spans="10:11" s="34" customFormat="1" ht="18" customHeight="1" x14ac:dyDescent="0.15">
      <c r="J204" s="94"/>
      <c r="K204" s="94"/>
    </row>
    <row r="205" spans="10:11" s="34" customFormat="1" ht="18" customHeight="1" x14ac:dyDescent="0.15">
      <c r="J205" s="94"/>
      <c r="K205" s="94"/>
    </row>
    <row r="206" spans="10:11" s="34" customFormat="1" ht="18" customHeight="1" x14ac:dyDescent="0.15">
      <c r="J206" s="94"/>
      <c r="K206" s="94"/>
    </row>
    <row r="207" spans="10:11" s="34" customFormat="1" ht="18" customHeight="1" x14ac:dyDescent="0.15">
      <c r="J207" s="94"/>
      <c r="K207" s="94"/>
    </row>
    <row r="208" spans="10:11" s="34" customFormat="1" ht="18" customHeight="1" x14ac:dyDescent="0.15">
      <c r="J208" s="94"/>
      <c r="K208" s="94"/>
    </row>
    <row r="209" spans="10:11" s="34" customFormat="1" ht="18" customHeight="1" x14ac:dyDescent="0.15">
      <c r="J209" s="94"/>
      <c r="K209" s="94"/>
    </row>
    <row r="210" spans="10:11" s="34" customFormat="1" ht="18" customHeight="1" x14ac:dyDescent="0.15">
      <c r="J210" s="94"/>
      <c r="K210" s="94"/>
    </row>
    <row r="211" spans="10:11" s="34" customFormat="1" ht="18" customHeight="1" x14ac:dyDescent="0.15">
      <c r="J211" s="94"/>
      <c r="K211" s="94"/>
    </row>
    <row r="212" spans="10:11" s="34" customFormat="1" ht="18" customHeight="1" x14ac:dyDescent="0.15">
      <c r="J212" s="94"/>
      <c r="K212" s="94"/>
    </row>
    <row r="213" spans="10:11" s="34" customFormat="1" ht="18" customHeight="1" x14ac:dyDescent="0.15">
      <c r="J213" s="94"/>
      <c r="K213" s="94"/>
    </row>
    <row r="214" spans="10:11" s="34" customFormat="1" ht="18" customHeight="1" x14ac:dyDescent="0.15">
      <c r="J214" s="94"/>
      <c r="K214" s="94"/>
    </row>
    <row r="215" spans="10:11" s="34" customFormat="1" ht="18" customHeight="1" x14ac:dyDescent="0.15">
      <c r="J215" s="94"/>
      <c r="K215" s="94"/>
    </row>
    <row r="216" spans="10:11" s="34" customFormat="1" ht="18" customHeight="1" x14ac:dyDescent="0.15">
      <c r="J216" s="94"/>
      <c r="K216" s="94"/>
    </row>
    <row r="217" spans="10:11" s="34" customFormat="1" ht="18" customHeight="1" x14ac:dyDescent="0.15">
      <c r="J217" s="94"/>
      <c r="K217" s="94"/>
    </row>
    <row r="218" spans="10:11" s="34" customFormat="1" ht="18" customHeight="1" x14ac:dyDescent="0.15">
      <c r="J218" s="94"/>
      <c r="K218" s="94"/>
    </row>
    <row r="219" spans="10:11" s="34" customFormat="1" ht="18" customHeight="1" x14ac:dyDescent="0.15">
      <c r="J219" s="94"/>
      <c r="K219" s="94"/>
    </row>
    <row r="220" spans="10:11" s="34" customFormat="1" ht="18" customHeight="1" x14ac:dyDescent="0.15">
      <c r="J220" s="94"/>
      <c r="K220" s="94"/>
    </row>
    <row r="221" spans="10:11" s="34" customFormat="1" ht="18" customHeight="1" x14ac:dyDescent="0.15">
      <c r="J221" s="94"/>
      <c r="K221" s="94"/>
    </row>
    <row r="222" spans="10:11" s="34" customFormat="1" ht="18" customHeight="1" x14ac:dyDescent="0.15">
      <c r="J222" s="94"/>
      <c r="K222" s="94"/>
    </row>
    <row r="223" spans="10:11" s="34" customFormat="1" ht="18" customHeight="1" x14ac:dyDescent="0.15">
      <c r="J223" s="94"/>
      <c r="K223" s="94"/>
    </row>
    <row r="224" spans="10:11" s="34" customFormat="1" ht="18" customHeight="1" x14ac:dyDescent="0.15">
      <c r="J224" s="94"/>
      <c r="K224" s="94"/>
    </row>
    <row r="225" spans="10:11" s="34" customFormat="1" ht="18" customHeight="1" x14ac:dyDescent="0.15">
      <c r="J225" s="94"/>
      <c r="K225" s="94"/>
    </row>
    <row r="226" spans="10:11" s="34" customFormat="1" ht="18" customHeight="1" x14ac:dyDescent="0.15">
      <c r="J226" s="94"/>
      <c r="K226" s="94"/>
    </row>
    <row r="227" spans="10:11" s="34" customFormat="1" ht="18" customHeight="1" x14ac:dyDescent="0.15">
      <c r="J227" s="94"/>
      <c r="K227" s="94"/>
    </row>
    <row r="228" spans="10:11" s="34" customFormat="1" ht="18" customHeight="1" x14ac:dyDescent="0.15">
      <c r="J228" s="94"/>
      <c r="K228" s="94"/>
    </row>
    <row r="229" spans="10:11" s="34" customFormat="1" ht="18" customHeight="1" x14ac:dyDescent="0.15">
      <c r="J229" s="94"/>
      <c r="K229" s="94"/>
    </row>
    <row r="230" spans="10:11" s="34" customFormat="1" x14ac:dyDescent="0.15">
      <c r="J230" s="94"/>
      <c r="K230" s="94"/>
    </row>
    <row r="231" spans="10:11" s="34" customFormat="1" x14ac:dyDescent="0.15">
      <c r="J231" s="94"/>
      <c r="K231" s="94"/>
    </row>
    <row r="232" spans="10:11" s="34" customFormat="1" x14ac:dyDescent="0.15">
      <c r="J232" s="94"/>
      <c r="K232" s="94"/>
    </row>
    <row r="233" spans="10:11" s="34" customFormat="1" x14ac:dyDescent="0.15">
      <c r="J233" s="94"/>
      <c r="K233" s="94"/>
    </row>
    <row r="234" spans="10:11" s="34" customFormat="1" x14ac:dyDescent="0.15">
      <c r="J234" s="94"/>
      <c r="K234" s="94"/>
    </row>
    <row r="235" spans="10:11" s="34" customFormat="1" x14ac:dyDescent="0.15">
      <c r="J235" s="94"/>
      <c r="K235" s="94"/>
    </row>
    <row r="236" spans="10:11" s="34" customFormat="1" x14ac:dyDescent="0.15">
      <c r="J236" s="94"/>
      <c r="K236" s="94"/>
    </row>
    <row r="237" spans="10:11" s="34" customFormat="1" x14ac:dyDescent="0.15">
      <c r="J237" s="94"/>
      <c r="K237" s="94"/>
    </row>
    <row r="238" spans="10:11" s="34" customFormat="1" x14ac:dyDescent="0.15">
      <c r="J238" s="94"/>
      <c r="K238" s="94"/>
    </row>
    <row r="239" spans="10:11" s="34" customFormat="1" x14ac:dyDescent="0.15">
      <c r="J239" s="94"/>
      <c r="K239" s="94"/>
    </row>
    <row r="240" spans="10:11" s="34" customFormat="1" x14ac:dyDescent="0.15">
      <c r="J240" s="94"/>
      <c r="K240" s="94"/>
    </row>
    <row r="241" spans="10:11" s="34" customFormat="1" x14ac:dyDescent="0.15">
      <c r="J241" s="94"/>
      <c r="K241" s="94"/>
    </row>
    <row r="242" spans="10:11" s="34" customFormat="1" x14ac:dyDescent="0.15">
      <c r="J242" s="94"/>
      <c r="K242" s="94"/>
    </row>
    <row r="243" spans="10:11" s="34" customFormat="1" x14ac:dyDescent="0.15">
      <c r="J243" s="94"/>
      <c r="K243" s="94"/>
    </row>
    <row r="244" spans="10:11" s="34" customFormat="1" x14ac:dyDescent="0.15">
      <c r="J244" s="94"/>
      <c r="K244" s="94"/>
    </row>
    <row r="245" spans="10:11" s="34" customFormat="1" x14ac:dyDescent="0.15">
      <c r="J245" s="94"/>
      <c r="K245" s="94"/>
    </row>
    <row r="246" spans="10:11" s="34" customFormat="1" x14ac:dyDescent="0.15">
      <c r="J246" s="94"/>
      <c r="K246" s="94"/>
    </row>
    <row r="247" spans="10:11" s="34" customFormat="1" x14ac:dyDescent="0.15">
      <c r="J247" s="94"/>
      <c r="K247" s="94"/>
    </row>
    <row r="248" spans="10:11" s="34" customFormat="1" x14ac:dyDescent="0.15">
      <c r="J248" s="94"/>
      <c r="K248" s="94"/>
    </row>
    <row r="249" spans="10:11" s="34" customFormat="1" x14ac:dyDescent="0.15">
      <c r="J249" s="94"/>
      <c r="K249" s="94"/>
    </row>
    <row r="250" spans="10:11" s="34" customFormat="1" x14ac:dyDescent="0.15">
      <c r="J250" s="94"/>
      <c r="K250" s="94"/>
    </row>
    <row r="251" spans="10:11" s="34" customFormat="1" x14ac:dyDescent="0.15">
      <c r="J251" s="94"/>
      <c r="K251" s="94"/>
    </row>
    <row r="252" spans="10:11" s="34" customFormat="1" x14ac:dyDescent="0.15">
      <c r="J252" s="94"/>
      <c r="K252" s="94"/>
    </row>
    <row r="253" spans="10:11" s="34" customFormat="1" x14ac:dyDescent="0.15">
      <c r="J253" s="94"/>
      <c r="K253" s="94"/>
    </row>
    <row r="254" spans="10:11" s="34" customFormat="1" x14ac:dyDescent="0.15">
      <c r="J254" s="94"/>
      <c r="K254" s="94"/>
    </row>
    <row r="255" spans="10:11" s="34" customFormat="1" x14ac:dyDescent="0.15">
      <c r="J255" s="94"/>
      <c r="K255" s="94"/>
    </row>
    <row r="256" spans="10:11" s="34" customFormat="1" x14ac:dyDescent="0.15">
      <c r="J256" s="94"/>
      <c r="K256" s="94"/>
    </row>
    <row r="257" spans="10:11" s="34" customFormat="1" x14ac:dyDescent="0.15">
      <c r="J257" s="94"/>
      <c r="K257" s="94"/>
    </row>
    <row r="258" spans="10:11" s="34" customFormat="1" x14ac:dyDescent="0.15">
      <c r="J258" s="94"/>
      <c r="K258" s="94"/>
    </row>
    <row r="259" spans="10:11" s="34" customFormat="1" x14ac:dyDescent="0.15">
      <c r="J259" s="94"/>
      <c r="K259" s="94"/>
    </row>
    <row r="260" spans="10:11" s="34" customFormat="1" x14ac:dyDescent="0.15">
      <c r="J260" s="94"/>
      <c r="K260" s="94"/>
    </row>
    <row r="261" spans="10:11" s="34" customFormat="1" x14ac:dyDescent="0.15">
      <c r="J261" s="94"/>
      <c r="K261" s="94"/>
    </row>
    <row r="262" spans="10:11" s="34" customFormat="1" x14ac:dyDescent="0.15">
      <c r="J262" s="94"/>
      <c r="K262" s="94"/>
    </row>
    <row r="263" spans="10:11" s="34" customFormat="1" x14ac:dyDescent="0.15">
      <c r="J263" s="94"/>
      <c r="K263" s="94"/>
    </row>
    <row r="264" spans="10:11" s="34" customFormat="1" x14ac:dyDescent="0.15">
      <c r="J264" s="94"/>
      <c r="K264" s="94"/>
    </row>
    <row r="265" spans="10:11" s="34" customFormat="1" x14ac:dyDescent="0.15">
      <c r="J265" s="94"/>
      <c r="K265" s="94"/>
    </row>
    <row r="266" spans="10:11" s="34" customFormat="1" x14ac:dyDescent="0.15">
      <c r="J266" s="94"/>
      <c r="K266" s="94"/>
    </row>
    <row r="267" spans="10:11" s="34" customFormat="1" x14ac:dyDescent="0.15">
      <c r="J267" s="94"/>
      <c r="K267" s="94"/>
    </row>
    <row r="268" spans="10:11" s="34" customFormat="1" x14ac:dyDescent="0.15">
      <c r="J268" s="94"/>
      <c r="K268" s="94"/>
    </row>
    <row r="269" spans="10:11" s="34" customFormat="1" x14ac:dyDescent="0.15">
      <c r="J269" s="94"/>
      <c r="K269" s="94"/>
    </row>
    <row r="270" spans="10:11" s="34" customFormat="1" x14ac:dyDescent="0.15">
      <c r="J270" s="94"/>
      <c r="K270" s="94"/>
    </row>
    <row r="271" spans="10:11" s="34" customFormat="1" x14ac:dyDescent="0.15">
      <c r="J271" s="94"/>
      <c r="K271" s="94"/>
    </row>
    <row r="272" spans="10:11" s="34" customFormat="1" x14ac:dyDescent="0.15">
      <c r="J272" s="94"/>
      <c r="K272" s="94"/>
    </row>
    <row r="273" spans="10:11" s="34" customFormat="1" x14ac:dyDescent="0.15">
      <c r="J273" s="94"/>
      <c r="K273" s="94"/>
    </row>
    <row r="274" spans="10:11" s="34" customFormat="1" x14ac:dyDescent="0.15">
      <c r="J274" s="94"/>
      <c r="K274" s="94"/>
    </row>
    <row r="275" spans="10:11" s="34" customFormat="1" x14ac:dyDescent="0.15">
      <c r="J275" s="94"/>
      <c r="K275" s="94"/>
    </row>
    <row r="276" spans="10:11" s="34" customFormat="1" x14ac:dyDescent="0.15">
      <c r="J276" s="94"/>
      <c r="K276" s="94"/>
    </row>
    <row r="277" spans="10:11" s="34" customFormat="1" x14ac:dyDescent="0.15">
      <c r="J277" s="94"/>
      <c r="K277" s="94"/>
    </row>
    <row r="278" spans="10:11" s="34" customFormat="1" x14ac:dyDescent="0.15">
      <c r="J278" s="94"/>
      <c r="K278" s="94"/>
    </row>
    <row r="279" spans="10:11" s="34" customFormat="1" x14ac:dyDescent="0.15">
      <c r="J279" s="94"/>
      <c r="K279" s="94"/>
    </row>
    <row r="280" spans="10:11" s="34" customFormat="1" x14ac:dyDescent="0.15">
      <c r="J280" s="94"/>
      <c r="K280" s="94"/>
    </row>
    <row r="281" spans="10:11" s="34" customFormat="1" x14ac:dyDescent="0.15">
      <c r="J281" s="94"/>
      <c r="K281" s="94"/>
    </row>
    <row r="282" spans="10:11" s="34" customFormat="1" x14ac:dyDescent="0.15">
      <c r="J282" s="94"/>
      <c r="K282" s="94"/>
    </row>
    <row r="283" spans="10:11" s="34" customFormat="1" x14ac:dyDescent="0.15">
      <c r="J283" s="94"/>
      <c r="K283" s="94"/>
    </row>
    <row r="284" spans="10:11" s="34" customFormat="1" x14ac:dyDescent="0.15">
      <c r="J284" s="94"/>
      <c r="K284" s="94"/>
    </row>
    <row r="285" spans="10:11" s="34" customFormat="1" x14ac:dyDescent="0.15">
      <c r="J285" s="94"/>
      <c r="K285" s="94"/>
    </row>
    <row r="286" spans="10:11" s="34" customFormat="1" x14ac:dyDescent="0.15">
      <c r="J286" s="94"/>
      <c r="K286" s="94"/>
    </row>
    <row r="287" spans="10:11" s="34" customFormat="1" x14ac:dyDescent="0.15">
      <c r="J287" s="94"/>
      <c r="K287" s="94"/>
    </row>
    <row r="288" spans="10:11" s="34" customFormat="1" x14ac:dyDescent="0.15">
      <c r="J288" s="94"/>
      <c r="K288" s="94"/>
    </row>
    <row r="289" spans="10:11" s="34" customFormat="1" x14ac:dyDescent="0.15">
      <c r="J289" s="94"/>
      <c r="K289" s="94"/>
    </row>
    <row r="290" spans="10:11" s="34" customFormat="1" x14ac:dyDescent="0.15">
      <c r="J290" s="94"/>
      <c r="K290" s="94"/>
    </row>
    <row r="291" spans="10:11" s="34" customFormat="1" x14ac:dyDescent="0.15">
      <c r="J291" s="94"/>
      <c r="K291" s="94"/>
    </row>
    <row r="292" spans="10:11" s="34" customFormat="1" x14ac:dyDescent="0.15">
      <c r="J292" s="94"/>
      <c r="K292" s="94"/>
    </row>
    <row r="293" spans="10:11" s="34" customFormat="1" x14ac:dyDescent="0.15">
      <c r="J293" s="94"/>
      <c r="K293" s="94"/>
    </row>
    <row r="294" spans="10:11" s="34" customFormat="1" x14ac:dyDescent="0.15">
      <c r="J294" s="94"/>
      <c r="K294" s="94"/>
    </row>
    <row r="295" spans="10:11" s="34" customFormat="1" x14ac:dyDescent="0.15">
      <c r="J295" s="94"/>
      <c r="K295" s="94"/>
    </row>
    <row r="296" spans="10:11" s="34" customFormat="1" x14ac:dyDescent="0.15">
      <c r="J296" s="94"/>
      <c r="K296" s="94"/>
    </row>
    <row r="297" spans="10:11" s="34" customFormat="1" x14ac:dyDescent="0.15">
      <c r="J297" s="94"/>
      <c r="K297" s="94"/>
    </row>
    <row r="298" spans="10:11" s="34" customFormat="1" x14ac:dyDescent="0.15">
      <c r="J298" s="94"/>
      <c r="K298" s="94"/>
    </row>
    <row r="299" spans="10:11" s="34" customFormat="1" x14ac:dyDescent="0.15">
      <c r="J299" s="94"/>
      <c r="K299" s="94"/>
    </row>
    <row r="300" spans="10:11" s="34" customFormat="1" x14ac:dyDescent="0.15">
      <c r="J300" s="94"/>
      <c r="K300" s="94"/>
    </row>
    <row r="301" spans="10:11" s="34" customFormat="1" x14ac:dyDescent="0.15">
      <c r="J301" s="94"/>
      <c r="K301" s="94"/>
    </row>
    <row r="302" spans="10:11" s="34" customFormat="1" x14ac:dyDescent="0.15">
      <c r="J302" s="94"/>
      <c r="K302" s="94"/>
    </row>
    <row r="303" spans="10:11" s="34" customFormat="1" x14ac:dyDescent="0.15">
      <c r="J303" s="94"/>
      <c r="K303" s="94"/>
    </row>
    <row r="304" spans="10:11" s="34" customFormat="1" x14ac:dyDescent="0.15">
      <c r="J304" s="94"/>
      <c r="K304" s="94"/>
    </row>
    <row r="305" spans="10:11" s="34" customFormat="1" x14ac:dyDescent="0.15">
      <c r="J305" s="94"/>
      <c r="K305" s="94"/>
    </row>
    <row r="306" spans="10:11" s="34" customFormat="1" x14ac:dyDescent="0.15">
      <c r="J306" s="94"/>
      <c r="K306" s="94"/>
    </row>
    <row r="307" spans="10:11" s="34" customFormat="1" x14ac:dyDescent="0.15">
      <c r="J307" s="94"/>
      <c r="K307" s="94"/>
    </row>
    <row r="308" spans="10:11" s="34" customFormat="1" x14ac:dyDescent="0.15">
      <c r="J308" s="94"/>
      <c r="K308" s="94"/>
    </row>
    <row r="309" spans="10:11" s="34" customFormat="1" x14ac:dyDescent="0.15">
      <c r="J309" s="94"/>
      <c r="K309" s="94"/>
    </row>
    <row r="310" spans="10:11" s="34" customFormat="1" x14ac:dyDescent="0.15">
      <c r="J310" s="94"/>
      <c r="K310" s="94"/>
    </row>
    <row r="311" spans="10:11" s="34" customFormat="1" x14ac:dyDescent="0.15">
      <c r="J311" s="94"/>
      <c r="K311" s="94"/>
    </row>
    <row r="312" spans="10:11" s="34" customFormat="1" x14ac:dyDescent="0.15">
      <c r="J312" s="94"/>
      <c r="K312" s="94"/>
    </row>
    <row r="313" spans="10:11" s="34" customFormat="1" x14ac:dyDescent="0.15">
      <c r="J313" s="94"/>
      <c r="K313" s="94"/>
    </row>
    <row r="314" spans="10:11" s="34" customFormat="1" x14ac:dyDescent="0.15">
      <c r="J314" s="94"/>
      <c r="K314" s="94"/>
    </row>
    <row r="315" spans="10:11" s="34" customFormat="1" x14ac:dyDescent="0.15">
      <c r="J315" s="94"/>
      <c r="K315" s="94"/>
    </row>
    <row r="316" spans="10:11" s="34" customFormat="1" x14ac:dyDescent="0.15">
      <c r="J316" s="94"/>
      <c r="K316" s="94"/>
    </row>
    <row r="317" spans="10:11" s="34" customFormat="1" x14ac:dyDescent="0.15">
      <c r="J317" s="94"/>
      <c r="K317" s="94"/>
    </row>
    <row r="318" spans="10:11" s="34" customFormat="1" x14ac:dyDescent="0.15">
      <c r="J318" s="94"/>
      <c r="K318" s="94"/>
    </row>
    <row r="319" spans="10:11" s="34" customFormat="1" x14ac:dyDescent="0.15">
      <c r="J319" s="94"/>
      <c r="K319" s="94"/>
    </row>
    <row r="320" spans="10:11" s="34" customFormat="1" x14ac:dyDescent="0.15">
      <c r="J320" s="94"/>
      <c r="K320" s="94"/>
    </row>
    <row r="321" spans="10:11" s="34" customFormat="1" x14ac:dyDescent="0.15">
      <c r="J321" s="94"/>
      <c r="K321" s="94"/>
    </row>
    <row r="322" spans="10:11" s="34" customFormat="1" x14ac:dyDescent="0.15">
      <c r="J322" s="94"/>
      <c r="K322" s="94"/>
    </row>
    <row r="323" spans="10:11" s="34" customFormat="1" x14ac:dyDescent="0.15">
      <c r="J323" s="94"/>
      <c r="K323" s="94"/>
    </row>
    <row r="324" spans="10:11" s="34" customFormat="1" x14ac:dyDescent="0.15">
      <c r="J324" s="94"/>
      <c r="K324" s="94"/>
    </row>
    <row r="325" spans="10:11" s="34" customFormat="1" x14ac:dyDescent="0.15">
      <c r="J325" s="94"/>
      <c r="K325" s="94"/>
    </row>
    <row r="326" spans="10:11" s="34" customFormat="1" x14ac:dyDescent="0.15">
      <c r="J326" s="94"/>
      <c r="K326" s="94"/>
    </row>
    <row r="327" spans="10:11" s="34" customFormat="1" x14ac:dyDescent="0.15">
      <c r="J327" s="94"/>
      <c r="K327" s="94"/>
    </row>
    <row r="328" spans="10:11" s="34" customFormat="1" x14ac:dyDescent="0.15">
      <c r="J328" s="94"/>
      <c r="K328" s="94"/>
    </row>
    <row r="329" spans="10:11" s="34" customFormat="1" x14ac:dyDescent="0.15">
      <c r="J329" s="94"/>
      <c r="K329" s="94"/>
    </row>
    <row r="330" spans="10:11" s="34" customFormat="1" x14ac:dyDescent="0.15">
      <c r="J330" s="94"/>
      <c r="K330" s="94"/>
    </row>
    <row r="331" spans="10:11" s="34" customFormat="1" x14ac:dyDescent="0.15">
      <c r="J331" s="94"/>
      <c r="K331" s="94"/>
    </row>
    <row r="332" spans="10:11" s="34" customFormat="1" x14ac:dyDescent="0.15">
      <c r="J332" s="94"/>
      <c r="K332" s="94"/>
    </row>
    <row r="333" spans="10:11" s="34" customFormat="1" x14ac:dyDescent="0.15">
      <c r="J333" s="94"/>
      <c r="K333" s="94"/>
    </row>
    <row r="334" spans="10:11" s="34" customFormat="1" x14ac:dyDescent="0.15">
      <c r="J334" s="94"/>
      <c r="K334" s="94"/>
    </row>
    <row r="335" spans="10:11" s="34" customFormat="1" x14ac:dyDescent="0.15">
      <c r="J335" s="94"/>
      <c r="K335" s="94"/>
    </row>
    <row r="336" spans="10:11" s="34" customFormat="1" x14ac:dyDescent="0.15">
      <c r="J336" s="94"/>
      <c r="K336" s="94"/>
    </row>
    <row r="337" spans="10:11" s="34" customFormat="1" x14ac:dyDescent="0.15">
      <c r="J337" s="94"/>
      <c r="K337" s="94"/>
    </row>
    <row r="338" spans="10:11" s="34" customFormat="1" x14ac:dyDescent="0.15">
      <c r="J338" s="94"/>
      <c r="K338" s="94"/>
    </row>
    <row r="339" spans="10:11" s="34" customFormat="1" x14ac:dyDescent="0.15">
      <c r="J339" s="94"/>
      <c r="K339" s="94"/>
    </row>
    <row r="340" spans="10:11" s="34" customFormat="1" x14ac:dyDescent="0.15">
      <c r="J340" s="94"/>
      <c r="K340" s="94"/>
    </row>
    <row r="341" spans="10:11" s="34" customFormat="1" x14ac:dyDescent="0.15">
      <c r="J341" s="94"/>
      <c r="K341" s="94"/>
    </row>
    <row r="342" spans="10:11" s="34" customFormat="1" x14ac:dyDescent="0.15">
      <c r="J342" s="94"/>
      <c r="K342" s="94"/>
    </row>
    <row r="343" spans="10:11" s="34" customFormat="1" x14ac:dyDescent="0.15">
      <c r="J343" s="94"/>
      <c r="K343" s="94"/>
    </row>
    <row r="344" spans="10:11" s="34" customFormat="1" x14ac:dyDescent="0.15">
      <c r="J344" s="94"/>
      <c r="K344" s="94"/>
    </row>
    <row r="345" spans="10:11" s="34" customFormat="1" x14ac:dyDescent="0.15">
      <c r="J345" s="94"/>
      <c r="K345" s="94"/>
    </row>
    <row r="346" spans="10:11" s="34" customFormat="1" x14ac:dyDescent="0.15">
      <c r="J346" s="94"/>
      <c r="K346" s="94"/>
    </row>
    <row r="347" spans="10:11" s="34" customFormat="1" x14ac:dyDescent="0.15">
      <c r="J347" s="94"/>
      <c r="K347" s="94"/>
    </row>
    <row r="348" spans="10:11" s="34" customFormat="1" x14ac:dyDescent="0.15">
      <c r="J348" s="94"/>
      <c r="K348" s="94"/>
    </row>
    <row r="349" spans="10:11" s="34" customFormat="1" x14ac:dyDescent="0.15">
      <c r="J349" s="94"/>
      <c r="K349" s="94"/>
    </row>
    <row r="350" spans="10:11" s="34" customFormat="1" x14ac:dyDescent="0.15">
      <c r="J350" s="94"/>
      <c r="K350" s="94"/>
    </row>
    <row r="351" spans="10:11" s="34" customFormat="1" x14ac:dyDescent="0.15">
      <c r="J351" s="94"/>
      <c r="K351" s="94"/>
    </row>
    <row r="352" spans="10:11" s="34" customFormat="1" x14ac:dyDescent="0.15">
      <c r="J352" s="94"/>
      <c r="K352" s="94"/>
    </row>
    <row r="353" spans="10:11" s="34" customFormat="1" x14ac:dyDescent="0.15">
      <c r="J353" s="94"/>
      <c r="K353" s="94"/>
    </row>
    <row r="354" spans="10:11" s="34" customFormat="1" x14ac:dyDescent="0.15">
      <c r="J354" s="94"/>
      <c r="K354" s="94"/>
    </row>
    <row r="355" spans="10:11" s="34" customFormat="1" x14ac:dyDescent="0.15">
      <c r="J355" s="94"/>
      <c r="K355" s="94"/>
    </row>
    <row r="356" spans="10:11" s="34" customFormat="1" x14ac:dyDescent="0.15">
      <c r="J356" s="94"/>
      <c r="K356" s="94"/>
    </row>
    <row r="357" spans="10:11" s="34" customFormat="1" x14ac:dyDescent="0.15">
      <c r="J357" s="94"/>
      <c r="K357" s="94"/>
    </row>
    <row r="358" spans="10:11" s="34" customFormat="1" x14ac:dyDescent="0.15">
      <c r="J358" s="94"/>
      <c r="K358" s="94"/>
    </row>
    <row r="359" spans="10:11" s="34" customFormat="1" x14ac:dyDescent="0.15">
      <c r="J359" s="94"/>
      <c r="K359" s="94"/>
    </row>
    <row r="360" spans="10:11" s="34" customFormat="1" x14ac:dyDescent="0.15">
      <c r="J360" s="94"/>
      <c r="K360" s="94"/>
    </row>
    <row r="361" spans="10:11" s="34" customFormat="1" x14ac:dyDescent="0.15">
      <c r="J361" s="94"/>
      <c r="K361" s="94"/>
    </row>
    <row r="362" spans="10:11" s="34" customFormat="1" x14ac:dyDescent="0.15">
      <c r="J362" s="94"/>
      <c r="K362" s="94"/>
    </row>
    <row r="363" spans="10:11" s="34" customFormat="1" x14ac:dyDescent="0.15">
      <c r="J363" s="94"/>
      <c r="K363" s="94"/>
    </row>
    <row r="364" spans="10:11" s="34" customFormat="1" x14ac:dyDescent="0.15">
      <c r="J364" s="94"/>
      <c r="K364" s="94"/>
    </row>
    <row r="365" spans="10:11" s="34" customFormat="1" x14ac:dyDescent="0.15">
      <c r="J365" s="94"/>
      <c r="K365" s="94"/>
    </row>
    <row r="366" spans="10:11" s="34" customFormat="1" x14ac:dyDescent="0.15">
      <c r="J366" s="94"/>
      <c r="K366" s="94"/>
    </row>
    <row r="367" spans="10:11" s="34" customFormat="1" x14ac:dyDescent="0.15">
      <c r="J367" s="94"/>
      <c r="K367" s="94"/>
    </row>
    <row r="368" spans="10:11" s="34" customFormat="1" x14ac:dyDescent="0.15">
      <c r="J368" s="94"/>
      <c r="K368" s="94"/>
    </row>
    <row r="369" spans="10:11" s="34" customFormat="1" x14ac:dyDescent="0.15">
      <c r="J369" s="94"/>
      <c r="K369" s="94"/>
    </row>
    <row r="370" spans="10:11" s="34" customFormat="1" x14ac:dyDescent="0.15">
      <c r="J370" s="94"/>
      <c r="K370" s="94"/>
    </row>
    <row r="371" spans="10:11" s="34" customFormat="1" x14ac:dyDescent="0.15">
      <c r="J371" s="94"/>
      <c r="K371" s="94"/>
    </row>
    <row r="372" spans="10:11" s="34" customFormat="1" x14ac:dyDescent="0.15">
      <c r="J372" s="94"/>
      <c r="K372" s="94"/>
    </row>
    <row r="373" spans="10:11" s="34" customFormat="1" x14ac:dyDescent="0.15">
      <c r="J373" s="94"/>
      <c r="K373" s="94"/>
    </row>
    <row r="374" spans="10:11" s="34" customFormat="1" x14ac:dyDescent="0.15">
      <c r="J374" s="94"/>
      <c r="K374" s="94"/>
    </row>
    <row r="375" spans="10:11" s="34" customFormat="1" x14ac:dyDescent="0.15">
      <c r="J375" s="94"/>
      <c r="K375" s="94"/>
    </row>
    <row r="376" spans="10:11" s="34" customFormat="1" x14ac:dyDescent="0.15">
      <c r="J376" s="94"/>
      <c r="K376" s="94"/>
    </row>
    <row r="377" spans="10:11" s="34" customFormat="1" x14ac:dyDescent="0.15">
      <c r="J377" s="94"/>
      <c r="K377" s="94"/>
    </row>
    <row r="378" spans="10:11" s="34" customFormat="1" x14ac:dyDescent="0.15">
      <c r="J378" s="94"/>
      <c r="K378" s="94"/>
    </row>
    <row r="379" spans="10:11" s="34" customFormat="1" x14ac:dyDescent="0.15">
      <c r="J379" s="94"/>
      <c r="K379" s="94"/>
    </row>
    <row r="380" spans="10:11" s="34" customFormat="1" x14ac:dyDescent="0.15">
      <c r="J380" s="94"/>
      <c r="K380" s="94"/>
    </row>
    <row r="381" spans="10:11" s="34" customFormat="1" x14ac:dyDescent="0.15">
      <c r="J381" s="94"/>
      <c r="K381" s="94"/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P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91" customWidth="1"/>
    <col min="12" max="13" width="8.6640625" style="18" customWidth="1"/>
    <col min="14" max="16384" width="9" style="18"/>
  </cols>
  <sheetData>
    <row r="1" spans="1:16" ht="15" customHeight="1" x14ac:dyDescent="0.2">
      <c r="A1" s="31" t="s">
        <v>83</v>
      </c>
      <c r="L1" s="32" t="str">
        <f>[2]財政指標!$M$1</f>
        <v>田沼町</v>
      </c>
      <c r="O1" s="32" t="str">
        <f>[2]財政指標!$M$1</f>
        <v>田沼町</v>
      </c>
    </row>
    <row r="2" spans="1:16" ht="15" customHeight="1" x14ac:dyDescent="0.15">
      <c r="M2" s="18" t="s">
        <v>148</v>
      </c>
      <c r="P2" s="18" t="s">
        <v>148</v>
      </c>
    </row>
    <row r="3" spans="1:16" ht="18" customHeight="1" x14ac:dyDescent="0.15">
      <c r="A3" s="17"/>
      <c r="B3" s="17" t="s">
        <v>196</v>
      </c>
      <c r="C3" s="17" t="s">
        <v>205</v>
      </c>
      <c r="D3" s="17" t="s">
        <v>171</v>
      </c>
      <c r="E3" s="17" t="s">
        <v>173</v>
      </c>
      <c r="F3" s="17" t="s">
        <v>175</v>
      </c>
      <c r="G3" s="17" t="s">
        <v>177</v>
      </c>
      <c r="H3" s="17" t="s">
        <v>179</v>
      </c>
      <c r="I3" s="17" t="s">
        <v>181</v>
      </c>
      <c r="J3" s="14" t="s">
        <v>219</v>
      </c>
      <c r="K3" s="14" t="s">
        <v>221</v>
      </c>
      <c r="L3" s="92" t="s">
        <v>187</v>
      </c>
      <c r="M3" s="92" t="s">
        <v>189</v>
      </c>
      <c r="N3" s="92" t="s">
        <v>191</v>
      </c>
      <c r="O3" s="2" t="s">
        <v>262</v>
      </c>
      <c r="P3" s="2" t="s">
        <v>263</v>
      </c>
    </row>
    <row r="4" spans="1:16" ht="18" customHeight="1" x14ac:dyDescent="0.15">
      <c r="A4" s="19" t="s">
        <v>284</v>
      </c>
      <c r="B4" s="16"/>
      <c r="C4" s="17"/>
      <c r="D4" s="17">
        <v>130696</v>
      </c>
      <c r="E4" s="17">
        <v>137827</v>
      </c>
      <c r="F4" s="17">
        <v>141122</v>
      </c>
      <c r="G4" s="17">
        <v>141169</v>
      </c>
      <c r="H4" s="17">
        <v>144215</v>
      </c>
      <c r="I4" s="17">
        <v>150783</v>
      </c>
      <c r="J4" s="93">
        <v>151127</v>
      </c>
      <c r="K4" s="13">
        <v>149754</v>
      </c>
      <c r="L4" s="52">
        <v>129423</v>
      </c>
      <c r="M4" s="52">
        <v>123964</v>
      </c>
      <c r="N4" s="52">
        <v>129324</v>
      </c>
      <c r="O4" s="52">
        <v>132356</v>
      </c>
      <c r="P4" s="52">
        <v>129753</v>
      </c>
    </row>
    <row r="5" spans="1:16" ht="18" customHeight="1" x14ac:dyDescent="0.15">
      <c r="A5" s="19" t="s">
        <v>285</v>
      </c>
      <c r="B5" s="16"/>
      <c r="C5" s="17"/>
      <c r="D5" s="17">
        <v>1324974</v>
      </c>
      <c r="E5" s="17">
        <v>1783257</v>
      </c>
      <c r="F5" s="17">
        <v>1591932</v>
      </c>
      <c r="G5" s="17">
        <v>1813939</v>
      </c>
      <c r="H5" s="17">
        <v>1623281</v>
      </c>
      <c r="I5" s="17">
        <v>1538460</v>
      </c>
      <c r="J5" s="93">
        <v>1525711</v>
      </c>
      <c r="K5" s="13">
        <v>1421458</v>
      </c>
      <c r="L5" s="52">
        <v>1848213</v>
      </c>
      <c r="M5" s="52">
        <v>1637960</v>
      </c>
      <c r="N5" s="52">
        <v>1576985</v>
      </c>
      <c r="O5" s="52">
        <v>1531652</v>
      </c>
      <c r="P5" s="52">
        <v>1760819</v>
      </c>
    </row>
    <row r="6" spans="1:16" ht="18" customHeight="1" x14ac:dyDescent="0.15">
      <c r="A6" s="19" t="s">
        <v>286</v>
      </c>
      <c r="B6" s="16"/>
      <c r="C6" s="17"/>
      <c r="D6" s="17">
        <v>749729</v>
      </c>
      <c r="E6" s="17">
        <v>916619</v>
      </c>
      <c r="F6" s="17">
        <v>1169731</v>
      </c>
      <c r="G6" s="17">
        <v>1102474</v>
      </c>
      <c r="H6" s="17">
        <v>1282038</v>
      </c>
      <c r="I6" s="17">
        <v>1239305</v>
      </c>
      <c r="J6" s="93">
        <v>1248962</v>
      </c>
      <c r="K6" s="91">
        <v>1353812</v>
      </c>
      <c r="L6" s="52">
        <v>1939116</v>
      </c>
      <c r="M6" s="52">
        <v>1326394</v>
      </c>
      <c r="N6" s="52">
        <v>1382070</v>
      </c>
      <c r="O6" s="52">
        <v>1430516</v>
      </c>
      <c r="P6" s="52">
        <v>1744022</v>
      </c>
    </row>
    <row r="7" spans="1:16" ht="18" customHeight="1" x14ac:dyDescent="0.15">
      <c r="A7" s="19" t="s">
        <v>287</v>
      </c>
      <c r="B7" s="16"/>
      <c r="C7" s="17"/>
      <c r="D7" s="17">
        <v>530846</v>
      </c>
      <c r="E7" s="17">
        <v>795864</v>
      </c>
      <c r="F7" s="17">
        <v>1173296</v>
      </c>
      <c r="G7" s="17">
        <v>968874</v>
      </c>
      <c r="H7" s="17">
        <v>980088</v>
      </c>
      <c r="I7" s="17">
        <v>911901</v>
      </c>
      <c r="J7" s="93">
        <v>1039163</v>
      </c>
      <c r="K7" s="13">
        <v>1093584</v>
      </c>
      <c r="L7" s="52">
        <v>1082450</v>
      </c>
      <c r="M7" s="52">
        <v>1045319</v>
      </c>
      <c r="N7" s="52">
        <v>1026106</v>
      </c>
      <c r="O7" s="52">
        <v>1045951</v>
      </c>
      <c r="P7" s="52">
        <v>1461274</v>
      </c>
    </row>
    <row r="8" spans="1:16" ht="18" customHeight="1" x14ac:dyDescent="0.15">
      <c r="A8" s="19" t="s">
        <v>288</v>
      </c>
      <c r="B8" s="16"/>
      <c r="C8" s="17"/>
      <c r="D8" s="17">
        <v>34175</v>
      </c>
      <c r="E8" s="17">
        <v>26480</v>
      </c>
      <c r="F8" s="17">
        <v>23560</v>
      </c>
      <c r="G8" s="17">
        <v>30072</v>
      </c>
      <c r="H8" s="17">
        <v>32730</v>
      </c>
      <c r="I8" s="17">
        <v>37919</v>
      </c>
      <c r="J8" s="93">
        <v>39311</v>
      </c>
      <c r="K8" s="13">
        <v>35833</v>
      </c>
      <c r="L8" s="52">
        <v>41197</v>
      </c>
      <c r="M8" s="52">
        <v>42433</v>
      </c>
      <c r="N8" s="52">
        <v>39587</v>
      </c>
      <c r="O8" s="52">
        <v>32907</v>
      </c>
      <c r="P8" s="52">
        <v>28274</v>
      </c>
    </row>
    <row r="9" spans="1:16" ht="18" customHeight="1" x14ac:dyDescent="0.15">
      <c r="A9" s="19" t="s">
        <v>289</v>
      </c>
      <c r="B9" s="16"/>
      <c r="C9" s="17"/>
      <c r="D9" s="17">
        <v>720731</v>
      </c>
      <c r="E9" s="17">
        <v>483245</v>
      </c>
      <c r="F9" s="17">
        <v>516340</v>
      </c>
      <c r="G9" s="17">
        <v>680451</v>
      </c>
      <c r="H9" s="17">
        <v>607602</v>
      </c>
      <c r="I9" s="17">
        <v>721639</v>
      </c>
      <c r="J9" s="93">
        <v>619982</v>
      </c>
      <c r="K9" s="13">
        <v>489902</v>
      </c>
      <c r="L9" s="52">
        <v>403581</v>
      </c>
      <c r="M9" s="52">
        <v>293850</v>
      </c>
      <c r="N9" s="52">
        <v>375692</v>
      </c>
      <c r="O9" s="52">
        <v>354831</v>
      </c>
      <c r="P9" s="52">
        <v>416506</v>
      </c>
    </row>
    <row r="10" spans="1:16" ht="18" customHeight="1" x14ac:dyDescent="0.15">
      <c r="A10" s="19" t="s">
        <v>290</v>
      </c>
      <c r="B10" s="16"/>
      <c r="C10" s="17"/>
      <c r="D10" s="17">
        <v>102517</v>
      </c>
      <c r="E10" s="17">
        <v>133245</v>
      </c>
      <c r="F10" s="17">
        <v>250844</v>
      </c>
      <c r="G10" s="17">
        <v>307425</v>
      </c>
      <c r="H10" s="17">
        <v>445603</v>
      </c>
      <c r="I10" s="17">
        <v>484388</v>
      </c>
      <c r="J10" s="93">
        <v>278185</v>
      </c>
      <c r="K10" s="13">
        <v>276559</v>
      </c>
      <c r="L10" s="52">
        <v>297109</v>
      </c>
      <c r="M10" s="52">
        <v>577118</v>
      </c>
      <c r="N10" s="52">
        <v>536008</v>
      </c>
      <c r="O10" s="52">
        <v>263850</v>
      </c>
      <c r="P10" s="52">
        <v>263872</v>
      </c>
    </row>
    <row r="11" spans="1:16" ht="18" customHeight="1" x14ac:dyDescent="0.15">
      <c r="A11" s="19" t="s">
        <v>291</v>
      </c>
      <c r="B11" s="16"/>
      <c r="C11" s="17"/>
      <c r="D11" s="17">
        <v>1485989</v>
      </c>
      <c r="E11" s="17">
        <v>1417852</v>
      </c>
      <c r="F11" s="17">
        <v>1129151</v>
      </c>
      <c r="G11" s="17">
        <v>1384365</v>
      </c>
      <c r="H11" s="17">
        <v>1289685</v>
      </c>
      <c r="I11" s="17">
        <v>1461056</v>
      </c>
      <c r="J11" s="93">
        <v>1276598</v>
      </c>
      <c r="K11" s="93">
        <v>1139582</v>
      </c>
      <c r="L11" s="52">
        <v>1277095</v>
      </c>
      <c r="M11" s="52">
        <v>1273636</v>
      </c>
      <c r="N11" s="52">
        <v>1553951</v>
      </c>
      <c r="O11" s="52">
        <v>1207371</v>
      </c>
      <c r="P11" s="52">
        <v>1258564</v>
      </c>
    </row>
    <row r="12" spans="1:16" ht="18" customHeight="1" x14ac:dyDescent="0.15">
      <c r="A12" s="19" t="s">
        <v>292</v>
      </c>
      <c r="B12" s="16"/>
      <c r="C12" s="17"/>
      <c r="D12" s="17">
        <v>249598</v>
      </c>
      <c r="E12" s="17">
        <v>243359</v>
      </c>
      <c r="F12" s="17">
        <v>265822</v>
      </c>
      <c r="G12" s="17">
        <v>276206</v>
      </c>
      <c r="H12" s="17">
        <v>255311</v>
      </c>
      <c r="I12" s="17">
        <v>294649</v>
      </c>
      <c r="J12" s="93">
        <v>265766</v>
      </c>
      <c r="K12" s="93">
        <v>265623</v>
      </c>
      <c r="L12" s="52">
        <v>317784</v>
      </c>
      <c r="M12" s="52">
        <v>264947</v>
      </c>
      <c r="N12" s="52">
        <v>322720</v>
      </c>
      <c r="O12" s="52">
        <v>322845</v>
      </c>
      <c r="P12" s="52">
        <v>270403</v>
      </c>
    </row>
    <row r="13" spans="1:16" ht="18" customHeight="1" x14ac:dyDescent="0.15">
      <c r="A13" s="19" t="s">
        <v>293</v>
      </c>
      <c r="B13" s="16"/>
      <c r="C13" s="17"/>
      <c r="D13" s="17">
        <v>1056681</v>
      </c>
      <c r="E13" s="17">
        <v>1085301</v>
      </c>
      <c r="F13" s="17">
        <v>1265826</v>
      </c>
      <c r="G13" s="17">
        <v>964607</v>
      </c>
      <c r="H13" s="17">
        <v>1138007</v>
      </c>
      <c r="I13" s="17">
        <v>1158179</v>
      </c>
      <c r="J13" s="93">
        <v>1148611</v>
      </c>
      <c r="K13" s="93">
        <v>951848</v>
      </c>
      <c r="L13" s="52">
        <v>862830</v>
      </c>
      <c r="M13" s="52">
        <v>1076444</v>
      </c>
      <c r="N13" s="52">
        <v>859429</v>
      </c>
      <c r="O13" s="52">
        <v>1209660</v>
      </c>
      <c r="P13" s="52">
        <v>1726323</v>
      </c>
    </row>
    <row r="14" spans="1:16" ht="18" customHeight="1" x14ac:dyDescent="0.15">
      <c r="A14" s="19" t="s">
        <v>294</v>
      </c>
      <c r="B14" s="16"/>
      <c r="C14" s="17"/>
      <c r="D14" s="17">
        <v>124600</v>
      </c>
      <c r="E14" s="17">
        <v>122995</v>
      </c>
      <c r="F14" s="17">
        <v>99370</v>
      </c>
      <c r="G14" s="17">
        <v>79</v>
      </c>
      <c r="H14" s="17">
        <v>86075</v>
      </c>
      <c r="I14" s="17">
        <v>82980</v>
      </c>
      <c r="J14" s="93">
        <v>77448</v>
      </c>
      <c r="K14" s="93">
        <v>40633</v>
      </c>
      <c r="L14" s="52">
        <v>42107</v>
      </c>
      <c r="M14" s="52">
        <v>0</v>
      </c>
      <c r="N14" s="52">
        <v>60390</v>
      </c>
      <c r="O14" s="52">
        <v>41695</v>
      </c>
      <c r="P14" s="52">
        <v>0</v>
      </c>
    </row>
    <row r="15" spans="1:16" ht="18" customHeight="1" x14ac:dyDescent="0.15">
      <c r="A15" s="19" t="s">
        <v>295</v>
      </c>
      <c r="B15" s="16"/>
      <c r="C15" s="17"/>
      <c r="D15" s="17">
        <v>759352</v>
      </c>
      <c r="E15" s="17">
        <v>797643</v>
      </c>
      <c r="F15" s="17">
        <v>825007</v>
      </c>
      <c r="G15" s="17">
        <v>804638</v>
      </c>
      <c r="H15" s="17">
        <v>847815</v>
      </c>
      <c r="I15" s="17">
        <v>907772</v>
      </c>
      <c r="J15" s="93">
        <v>977263</v>
      </c>
      <c r="K15" s="13">
        <v>1045823</v>
      </c>
      <c r="L15" s="52">
        <v>1095570</v>
      </c>
      <c r="M15" s="52">
        <v>1093673</v>
      </c>
      <c r="N15" s="52">
        <v>1063224</v>
      </c>
      <c r="O15" s="52">
        <v>1062961</v>
      </c>
      <c r="P15" s="52">
        <v>1039399</v>
      </c>
    </row>
    <row r="16" spans="1:16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93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93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93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</row>
    <row r="19" spans="1:16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7269888</v>
      </c>
      <c r="E19" s="17">
        <f t="shared" si="0"/>
        <v>7943687</v>
      </c>
      <c r="F19" s="17">
        <f t="shared" si="0"/>
        <v>8452001</v>
      </c>
      <c r="G19" s="17">
        <f t="shared" si="0"/>
        <v>8474299</v>
      </c>
      <c r="H19" s="17">
        <f t="shared" si="0"/>
        <v>8732450</v>
      </c>
      <c r="I19" s="17">
        <f t="shared" si="0"/>
        <v>8989031</v>
      </c>
      <c r="J19" s="17">
        <f t="shared" si="0"/>
        <v>8648127</v>
      </c>
      <c r="K19" s="17">
        <f t="shared" si="0"/>
        <v>8264411</v>
      </c>
      <c r="L19" s="53">
        <f t="shared" si="0"/>
        <v>9336475</v>
      </c>
      <c r="M19" s="53">
        <f t="shared" si="0"/>
        <v>8755738</v>
      </c>
      <c r="N19" s="53">
        <f t="shared" si="0"/>
        <v>8925486</v>
      </c>
      <c r="O19" s="53">
        <f>SUM(O4:O18)</f>
        <v>8636595</v>
      </c>
      <c r="P19" s="53">
        <f>SUM(P4:P18)</f>
        <v>10099209</v>
      </c>
    </row>
    <row r="20" spans="1:16" ht="18" customHeight="1" x14ac:dyDescent="0.15"/>
    <row r="21" spans="1:16" ht="18" customHeight="1" x14ac:dyDescent="0.15"/>
    <row r="22" spans="1:16" ht="18" customHeight="1" x14ac:dyDescent="0.15"/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31" t="s">
        <v>84</v>
      </c>
      <c r="L30" s="32"/>
      <c r="M30" s="32" t="str">
        <f>[2]財政指標!$M$1</f>
        <v>田沼町</v>
      </c>
      <c r="P30" s="32" t="str">
        <f>[2]財政指標!$M$1</f>
        <v>田沼町</v>
      </c>
    </row>
    <row r="31" spans="1:16" ht="18" customHeight="1" x14ac:dyDescent="0.15"/>
    <row r="32" spans="1:16" ht="18" customHeight="1" x14ac:dyDescent="0.15">
      <c r="A32" s="17"/>
      <c r="B32" s="17" t="s">
        <v>196</v>
      </c>
      <c r="C32" s="17" t="s">
        <v>205</v>
      </c>
      <c r="D32" s="17" t="s">
        <v>171</v>
      </c>
      <c r="E32" s="17" t="s">
        <v>173</v>
      </c>
      <c r="F32" s="17" t="s">
        <v>175</v>
      </c>
      <c r="G32" s="17" t="s">
        <v>177</v>
      </c>
      <c r="H32" s="17" t="s">
        <v>179</v>
      </c>
      <c r="I32" s="17" t="s">
        <v>181</v>
      </c>
      <c r="J32" s="14" t="s">
        <v>219</v>
      </c>
      <c r="K32" s="14" t="s">
        <v>221</v>
      </c>
      <c r="L32" s="12" t="s">
        <v>187</v>
      </c>
      <c r="M32" s="92" t="s">
        <v>189</v>
      </c>
      <c r="N32" s="92" t="s">
        <v>191</v>
      </c>
      <c r="O32" s="2" t="s">
        <v>262</v>
      </c>
      <c r="P32" s="2" t="s">
        <v>263</v>
      </c>
    </row>
    <row r="33" spans="1:16" s="34" customFormat="1" ht="18" customHeight="1" x14ac:dyDescent="0.15">
      <c r="A33" s="19" t="s">
        <v>284</v>
      </c>
      <c r="B33" s="33" t="e">
        <f t="shared" ref="B33:P33" si="1">B4/B$19*100</f>
        <v>#DIV/0!</v>
      </c>
      <c r="C33" s="33" t="e">
        <f t="shared" si="1"/>
        <v>#DIV/0!</v>
      </c>
      <c r="D33" s="33">
        <f t="shared" si="1"/>
        <v>1.7977718501302908</v>
      </c>
      <c r="E33" s="33">
        <f t="shared" si="1"/>
        <v>1.7350507390333985</v>
      </c>
      <c r="F33" s="33">
        <f t="shared" si="1"/>
        <v>1.6696874503445991</v>
      </c>
      <c r="G33" s="33">
        <f t="shared" si="1"/>
        <v>1.6658487032378724</v>
      </c>
      <c r="H33" s="33">
        <f t="shared" si="1"/>
        <v>1.6514838332884814</v>
      </c>
      <c r="I33" s="33">
        <f t="shared" si="1"/>
        <v>1.6774110579883417</v>
      </c>
      <c r="J33" s="33">
        <f t="shared" si="1"/>
        <v>1.747511339738651</v>
      </c>
      <c r="K33" s="33">
        <f t="shared" si="1"/>
        <v>1.8120347596459081</v>
      </c>
      <c r="L33" s="33">
        <f t="shared" si="1"/>
        <v>1.3862083923536452</v>
      </c>
      <c r="M33" s="33">
        <f t="shared" si="1"/>
        <v>1.4158029854251006</v>
      </c>
      <c r="N33" s="33">
        <f t="shared" si="1"/>
        <v>1.4489295036707244</v>
      </c>
      <c r="O33" s="33">
        <f t="shared" si="1"/>
        <v>1.5325021029699784</v>
      </c>
      <c r="P33" s="33">
        <f t="shared" si="1"/>
        <v>1.2847837885125457</v>
      </c>
    </row>
    <row r="34" spans="1:16" s="34" customFormat="1" ht="18" customHeight="1" x14ac:dyDescent="0.15">
      <c r="A34" s="19" t="s">
        <v>285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18.225507738221001</v>
      </c>
      <c r="E34" s="33">
        <f t="shared" si="2"/>
        <v>22.448731930147801</v>
      </c>
      <c r="F34" s="33">
        <f t="shared" si="2"/>
        <v>18.83497174219454</v>
      </c>
      <c r="G34" s="33">
        <f t="shared" si="2"/>
        <v>21.405180534696736</v>
      </c>
      <c r="H34" s="33">
        <f t="shared" si="2"/>
        <v>18.589067214813713</v>
      </c>
      <c r="I34" s="33">
        <f t="shared" si="2"/>
        <v>17.114859210075036</v>
      </c>
      <c r="J34" s="33">
        <f t="shared" si="2"/>
        <v>17.642097531638932</v>
      </c>
      <c r="K34" s="33">
        <f t="shared" si="2"/>
        <v>17.1997496252304</v>
      </c>
      <c r="L34" s="33">
        <f t="shared" si="2"/>
        <v>19.795618796173073</v>
      </c>
      <c r="M34" s="33">
        <f t="shared" ref="M34:P47" si="3">M5/M$19*100</f>
        <v>18.707275160586121</v>
      </c>
      <c r="N34" s="33">
        <f t="shared" si="3"/>
        <v>17.668337612091936</v>
      </c>
      <c r="O34" s="33">
        <f t="shared" si="3"/>
        <v>17.734442798348191</v>
      </c>
      <c r="P34" s="33">
        <f t="shared" si="3"/>
        <v>17.435216956100223</v>
      </c>
    </row>
    <row r="35" spans="1:16" s="34" customFormat="1" ht="18" customHeight="1" x14ac:dyDescent="0.15">
      <c r="A35" s="19" t="s">
        <v>286</v>
      </c>
      <c r="B35" s="33" t="e">
        <f t="shared" si="2"/>
        <v>#DIV/0!</v>
      </c>
      <c r="C35" s="33" t="e">
        <f t="shared" si="2"/>
        <v>#DIV/0!</v>
      </c>
      <c r="D35" s="33">
        <f t="shared" si="2"/>
        <v>10.312799867068104</v>
      </c>
      <c r="E35" s="33">
        <f t="shared" si="2"/>
        <v>11.538961693732395</v>
      </c>
      <c r="F35" s="33">
        <f t="shared" si="2"/>
        <v>13.839693109359546</v>
      </c>
      <c r="G35" s="33">
        <f t="shared" si="2"/>
        <v>13.009618848709492</v>
      </c>
      <c r="H35" s="33">
        <f t="shared" si="2"/>
        <v>14.681309369077406</v>
      </c>
      <c r="I35" s="33">
        <f t="shared" si="2"/>
        <v>13.786858672531</v>
      </c>
      <c r="J35" s="33">
        <f t="shared" si="2"/>
        <v>14.441994202906594</v>
      </c>
      <c r="K35" s="33">
        <f t="shared" si="2"/>
        <v>16.381227893917664</v>
      </c>
      <c r="L35" s="33">
        <f t="shared" si="2"/>
        <v>20.769251778642367</v>
      </c>
      <c r="M35" s="33">
        <f t="shared" si="3"/>
        <v>15.148854385546942</v>
      </c>
      <c r="N35" s="33">
        <f t="shared" si="3"/>
        <v>15.48453495977698</v>
      </c>
      <c r="O35" s="33">
        <f t="shared" si="3"/>
        <v>16.563425748226006</v>
      </c>
      <c r="P35" s="33">
        <f t="shared" si="3"/>
        <v>17.268896999755128</v>
      </c>
    </row>
    <row r="36" spans="1:16" s="34" customFormat="1" ht="18" customHeight="1" x14ac:dyDescent="0.15">
      <c r="A36" s="19" t="s">
        <v>287</v>
      </c>
      <c r="B36" s="33" t="e">
        <f t="shared" si="2"/>
        <v>#DIV/0!</v>
      </c>
      <c r="C36" s="33" t="e">
        <f t="shared" si="2"/>
        <v>#DIV/0!</v>
      </c>
      <c r="D36" s="33">
        <f t="shared" si="2"/>
        <v>7.301983194239031</v>
      </c>
      <c r="E36" s="33">
        <f t="shared" si="2"/>
        <v>10.018823752748567</v>
      </c>
      <c r="F36" s="33">
        <f t="shared" si="2"/>
        <v>13.88187247019966</v>
      </c>
      <c r="G36" s="33">
        <f t="shared" si="2"/>
        <v>11.433087267749226</v>
      </c>
      <c r="H36" s="33">
        <f t="shared" si="2"/>
        <v>11.223516882432765</v>
      </c>
      <c r="I36" s="33">
        <f t="shared" si="2"/>
        <v>10.144597343139655</v>
      </c>
      <c r="J36" s="33">
        <f t="shared" si="2"/>
        <v>12.01604694288139</v>
      </c>
      <c r="K36" s="33">
        <f t="shared" si="2"/>
        <v>13.232449354225</v>
      </c>
      <c r="L36" s="33">
        <f t="shared" si="2"/>
        <v>11.593776023606338</v>
      </c>
      <c r="M36" s="33">
        <f t="shared" si="3"/>
        <v>11.938673815959318</v>
      </c>
      <c r="N36" s="33">
        <f t="shared" si="3"/>
        <v>11.496359974123537</v>
      </c>
      <c r="O36" s="33">
        <f t="shared" si="3"/>
        <v>12.110687140012933</v>
      </c>
      <c r="P36" s="33">
        <f t="shared" si="3"/>
        <v>14.469192587261043</v>
      </c>
    </row>
    <row r="37" spans="1:16" s="34" customFormat="1" ht="18" customHeight="1" x14ac:dyDescent="0.15">
      <c r="A37" s="19" t="s">
        <v>288</v>
      </c>
      <c r="B37" s="33" t="e">
        <f t="shared" si="2"/>
        <v>#DIV/0!</v>
      </c>
      <c r="C37" s="33" t="e">
        <f t="shared" si="2"/>
        <v>#DIV/0!</v>
      </c>
      <c r="D37" s="33">
        <f t="shared" si="2"/>
        <v>0.47008977304739774</v>
      </c>
      <c r="E37" s="33">
        <f t="shared" si="2"/>
        <v>0.33334646745270802</v>
      </c>
      <c r="F37" s="33">
        <f t="shared" si="2"/>
        <v>0.2787505585955326</v>
      </c>
      <c r="G37" s="33">
        <f t="shared" si="2"/>
        <v>0.35486121034908019</v>
      </c>
      <c r="H37" s="33">
        <f t="shared" si="2"/>
        <v>0.37480890242715387</v>
      </c>
      <c r="I37" s="33">
        <f t="shared" si="2"/>
        <v>0.42183634698778988</v>
      </c>
      <c r="J37" s="33">
        <f t="shared" si="2"/>
        <v>0.45456085462204704</v>
      </c>
      <c r="K37" s="33">
        <f t="shared" si="2"/>
        <v>0.4335820181256716</v>
      </c>
      <c r="L37" s="33">
        <f t="shared" si="2"/>
        <v>0.44124790137605469</v>
      </c>
      <c r="M37" s="33">
        <f t="shared" si="3"/>
        <v>0.4846307644198582</v>
      </c>
      <c r="N37" s="33">
        <f t="shared" si="3"/>
        <v>0.4435276689695104</v>
      </c>
      <c r="O37" s="33">
        <f t="shared" si="3"/>
        <v>0.38101821377522044</v>
      </c>
      <c r="P37" s="33">
        <f t="shared" si="3"/>
        <v>0.27996251983694964</v>
      </c>
    </row>
    <row r="38" spans="1:16" s="34" customFormat="1" ht="18" customHeight="1" x14ac:dyDescent="0.15">
      <c r="A38" s="19" t="s">
        <v>289</v>
      </c>
      <c r="B38" s="33" t="e">
        <f t="shared" si="2"/>
        <v>#DIV/0!</v>
      </c>
      <c r="C38" s="33" t="e">
        <f t="shared" si="2"/>
        <v>#DIV/0!</v>
      </c>
      <c r="D38" s="33">
        <f t="shared" si="2"/>
        <v>9.9139216450102126</v>
      </c>
      <c r="E38" s="33">
        <f t="shared" si="2"/>
        <v>6.0833842018196336</v>
      </c>
      <c r="F38" s="33">
        <f t="shared" si="2"/>
        <v>6.109085883922635</v>
      </c>
      <c r="G38" s="33">
        <f t="shared" si="2"/>
        <v>8.0295845119460605</v>
      </c>
      <c r="H38" s="33">
        <f t="shared" si="2"/>
        <v>6.9579785741687621</v>
      </c>
      <c r="I38" s="33">
        <f t="shared" si="2"/>
        <v>8.0279954535700231</v>
      </c>
      <c r="J38" s="33">
        <f t="shared" si="2"/>
        <v>7.1689742761640751</v>
      </c>
      <c r="K38" s="33">
        <f t="shared" si="2"/>
        <v>5.9278513617001867</v>
      </c>
      <c r="L38" s="33">
        <f t="shared" si="2"/>
        <v>4.3226271156940923</v>
      </c>
      <c r="M38" s="33">
        <f t="shared" si="3"/>
        <v>3.3560848897031867</v>
      </c>
      <c r="N38" s="33">
        <f t="shared" si="3"/>
        <v>4.2092049665418783</v>
      </c>
      <c r="O38" s="33">
        <f t="shared" si="3"/>
        <v>4.1084594102189582</v>
      </c>
      <c r="P38" s="33">
        <f t="shared" si="3"/>
        <v>4.1241447721301734</v>
      </c>
    </row>
    <row r="39" spans="1:16" s="34" customFormat="1" ht="18" customHeight="1" x14ac:dyDescent="0.15">
      <c r="A39" s="19" t="s">
        <v>290</v>
      </c>
      <c r="B39" s="33" t="e">
        <f t="shared" si="2"/>
        <v>#DIV/0!</v>
      </c>
      <c r="C39" s="33" t="e">
        <f t="shared" si="2"/>
        <v>#DIV/0!</v>
      </c>
      <c r="D39" s="33">
        <f t="shared" si="2"/>
        <v>1.4101592761814212</v>
      </c>
      <c r="E39" s="33">
        <f t="shared" si="2"/>
        <v>1.6773697150957736</v>
      </c>
      <c r="F39" s="33">
        <f t="shared" si="2"/>
        <v>2.9678652427987169</v>
      </c>
      <c r="G39" s="33">
        <f t="shared" si="2"/>
        <v>3.6277336921909411</v>
      </c>
      <c r="H39" s="33">
        <f t="shared" si="2"/>
        <v>5.1028405544835644</v>
      </c>
      <c r="I39" s="33">
        <f t="shared" si="2"/>
        <v>5.3886564636388501</v>
      </c>
      <c r="J39" s="33">
        <f t="shared" si="2"/>
        <v>3.2167080802583037</v>
      </c>
      <c r="K39" s="33">
        <f t="shared" si="2"/>
        <v>3.3463848784868029</v>
      </c>
      <c r="L39" s="33">
        <f t="shared" si="2"/>
        <v>3.1822395497229947</v>
      </c>
      <c r="M39" s="33">
        <f t="shared" si="3"/>
        <v>6.591311891698906</v>
      </c>
      <c r="N39" s="33">
        <f t="shared" si="3"/>
        <v>6.0053648619246056</v>
      </c>
      <c r="O39" s="33">
        <f t="shared" si="3"/>
        <v>3.0550234206883617</v>
      </c>
      <c r="P39" s="33">
        <f t="shared" si="3"/>
        <v>2.6127986855208163</v>
      </c>
    </row>
    <row r="40" spans="1:16" s="34" customFormat="1" ht="18" customHeight="1" x14ac:dyDescent="0.15">
      <c r="A40" s="19" t="s">
        <v>291</v>
      </c>
      <c r="B40" s="33" t="e">
        <f t="shared" si="2"/>
        <v>#DIV/0!</v>
      </c>
      <c r="C40" s="33" t="e">
        <f t="shared" si="2"/>
        <v>#DIV/0!</v>
      </c>
      <c r="D40" s="33">
        <f t="shared" si="2"/>
        <v>20.44032865430664</v>
      </c>
      <c r="E40" s="33">
        <f t="shared" si="2"/>
        <v>17.848789862943995</v>
      </c>
      <c r="F40" s="33">
        <f t="shared" si="2"/>
        <v>13.359570118366054</v>
      </c>
      <c r="G40" s="33">
        <f t="shared" si="2"/>
        <v>16.336041482605228</v>
      </c>
      <c r="H40" s="33">
        <f t="shared" si="2"/>
        <v>14.768879295043199</v>
      </c>
      <c r="I40" s="33">
        <f t="shared" si="2"/>
        <v>16.253765283488285</v>
      </c>
      <c r="J40" s="33">
        <f t="shared" si="2"/>
        <v>14.761554727399353</v>
      </c>
      <c r="K40" s="33">
        <f t="shared" si="2"/>
        <v>13.789028643420565</v>
      </c>
      <c r="L40" s="33">
        <f t="shared" si="2"/>
        <v>13.67855641449262</v>
      </c>
      <c r="M40" s="33">
        <f t="shared" si="3"/>
        <v>14.546300951444641</v>
      </c>
      <c r="N40" s="33">
        <f t="shared" si="3"/>
        <v>17.410267631364835</v>
      </c>
      <c r="O40" s="33">
        <f t="shared" si="3"/>
        <v>13.979710754064536</v>
      </c>
      <c r="P40" s="33">
        <f t="shared" si="3"/>
        <v>12.46200568777218</v>
      </c>
    </row>
    <row r="41" spans="1:16" s="34" customFormat="1" ht="18" customHeight="1" x14ac:dyDescent="0.15">
      <c r="A41" s="19" t="s">
        <v>292</v>
      </c>
      <c r="B41" s="33" t="e">
        <f t="shared" si="2"/>
        <v>#DIV/0!</v>
      </c>
      <c r="C41" s="33" t="e">
        <f t="shared" si="2"/>
        <v>#DIV/0!</v>
      </c>
      <c r="D41" s="33">
        <f t="shared" si="2"/>
        <v>3.4333128653426295</v>
      </c>
      <c r="E41" s="33">
        <f t="shared" si="2"/>
        <v>3.0635522270703768</v>
      </c>
      <c r="F41" s="33">
        <f t="shared" si="2"/>
        <v>3.1450777159160297</v>
      </c>
      <c r="G41" s="33">
        <f t="shared" si="2"/>
        <v>3.2593374390023291</v>
      </c>
      <c r="H41" s="33">
        <f t="shared" si="2"/>
        <v>2.9237041151108794</v>
      </c>
      <c r="I41" s="33">
        <f t="shared" si="2"/>
        <v>3.2778727762758857</v>
      </c>
      <c r="J41" s="33">
        <f t="shared" si="2"/>
        <v>3.0731047312325548</v>
      </c>
      <c r="K41" s="33">
        <f t="shared" si="2"/>
        <v>3.2140584489324162</v>
      </c>
      <c r="L41" s="33">
        <f t="shared" si="2"/>
        <v>3.4036828674633623</v>
      </c>
      <c r="M41" s="33">
        <f t="shared" si="3"/>
        <v>3.0259813621650169</v>
      </c>
      <c r="N41" s="33">
        <f t="shared" si="3"/>
        <v>3.6157134748740853</v>
      </c>
      <c r="O41" s="33">
        <f t="shared" si="3"/>
        <v>3.7381051212891188</v>
      </c>
      <c r="P41" s="33">
        <f t="shared" si="3"/>
        <v>2.6774671164840731</v>
      </c>
    </row>
    <row r="42" spans="1:16" s="34" customFormat="1" ht="18" customHeight="1" x14ac:dyDescent="0.15">
      <c r="A42" s="19" t="s">
        <v>293</v>
      </c>
      <c r="B42" s="33" t="e">
        <f t="shared" si="2"/>
        <v>#DIV/0!</v>
      </c>
      <c r="C42" s="33" t="e">
        <f t="shared" si="2"/>
        <v>#DIV/0!</v>
      </c>
      <c r="D42" s="33">
        <f t="shared" si="2"/>
        <v>14.535038228924572</v>
      </c>
      <c r="E42" s="33">
        <f t="shared" si="2"/>
        <v>13.66243408130255</v>
      </c>
      <c r="F42" s="33">
        <f t="shared" si="2"/>
        <v>14.976642809199859</v>
      </c>
      <c r="G42" s="33">
        <f t="shared" si="2"/>
        <v>11.382735020324395</v>
      </c>
      <c r="H42" s="33">
        <f t="shared" si="2"/>
        <v>13.031932619138958</v>
      </c>
      <c r="I42" s="33">
        <f t="shared" si="2"/>
        <v>12.884358725651296</v>
      </c>
      <c r="J42" s="33">
        <f t="shared" si="2"/>
        <v>13.281615776456569</v>
      </c>
      <c r="K42" s="33">
        <f t="shared" si="2"/>
        <v>11.517433002787495</v>
      </c>
      <c r="L42" s="33">
        <f t="shared" si="2"/>
        <v>9.2414963891618633</v>
      </c>
      <c r="M42" s="33">
        <f t="shared" si="3"/>
        <v>12.294154987278057</v>
      </c>
      <c r="N42" s="33">
        <f t="shared" si="3"/>
        <v>9.6289322508600659</v>
      </c>
      <c r="O42" s="33">
        <f t="shared" si="3"/>
        <v>14.006214254576022</v>
      </c>
      <c r="P42" s="33">
        <f t="shared" si="3"/>
        <v>17.09364565086236</v>
      </c>
    </row>
    <row r="43" spans="1:16" s="34" customFormat="1" ht="18" customHeight="1" x14ac:dyDescent="0.15">
      <c r="A43" s="19" t="s">
        <v>294</v>
      </c>
      <c r="B43" s="33" t="e">
        <f t="shared" si="2"/>
        <v>#DIV/0!</v>
      </c>
      <c r="C43" s="33" t="e">
        <f t="shared" si="2"/>
        <v>#DIV/0!</v>
      </c>
      <c r="D43" s="33">
        <f t="shared" si="2"/>
        <v>1.7139191140221142</v>
      </c>
      <c r="E43" s="33">
        <f t="shared" si="2"/>
        <v>1.5483364336988605</v>
      </c>
      <c r="F43" s="33">
        <f t="shared" si="2"/>
        <v>1.1756979205279319</v>
      </c>
      <c r="G43" s="33">
        <f t="shared" si="2"/>
        <v>9.322305007175225E-4</v>
      </c>
      <c r="H43" s="33">
        <f t="shared" si="2"/>
        <v>0.98569130083768008</v>
      </c>
      <c r="I43" s="33">
        <f t="shared" si="2"/>
        <v>0.9231250843389015</v>
      </c>
      <c r="J43" s="33">
        <f t="shared" si="2"/>
        <v>0.89554651544779573</v>
      </c>
      <c r="K43" s="33">
        <f t="shared" si="2"/>
        <v>0.49166238223147424</v>
      </c>
      <c r="L43" s="33">
        <f t="shared" si="2"/>
        <v>0.45099462056075768</v>
      </c>
      <c r="M43" s="33">
        <f t="shared" si="3"/>
        <v>0</v>
      </c>
      <c r="N43" s="33">
        <f t="shared" si="3"/>
        <v>0.67660181193494673</v>
      </c>
      <c r="O43" s="33">
        <f t="shared" si="3"/>
        <v>0.48277127733788605</v>
      </c>
      <c r="P43" s="33">
        <f t="shared" si="3"/>
        <v>0</v>
      </c>
    </row>
    <row r="44" spans="1:16" s="34" customFormat="1" ht="18" customHeight="1" x14ac:dyDescent="0.15">
      <c r="A44" s="19" t="s">
        <v>295</v>
      </c>
      <c r="B44" s="33" t="e">
        <f t="shared" si="2"/>
        <v>#DIV/0!</v>
      </c>
      <c r="C44" s="33" t="e">
        <f t="shared" si="2"/>
        <v>#DIV/0!</v>
      </c>
      <c r="D44" s="33">
        <f t="shared" si="2"/>
        <v>10.445167793506585</v>
      </c>
      <c r="E44" s="33">
        <f t="shared" si="2"/>
        <v>10.041218894953943</v>
      </c>
      <c r="F44" s="33">
        <f t="shared" si="2"/>
        <v>9.7610849785748961</v>
      </c>
      <c r="G44" s="33">
        <f t="shared" si="2"/>
        <v>9.4950390586879223</v>
      </c>
      <c r="H44" s="33">
        <f t="shared" si="2"/>
        <v>9.7087873391774355</v>
      </c>
      <c r="I44" s="33">
        <f t="shared" si="2"/>
        <v>10.098663582314934</v>
      </c>
      <c r="J44" s="33">
        <f t="shared" si="2"/>
        <v>11.300285021253735</v>
      </c>
      <c r="K44" s="33">
        <f t="shared" si="2"/>
        <v>12.654537631296412</v>
      </c>
      <c r="L44" s="33">
        <f t="shared" si="2"/>
        <v>11.734300150752826</v>
      </c>
      <c r="M44" s="33">
        <f t="shared" si="3"/>
        <v>12.490928805772853</v>
      </c>
      <c r="N44" s="33">
        <f t="shared" si="3"/>
        <v>11.912225283866896</v>
      </c>
      <c r="O44" s="33">
        <f t="shared" si="3"/>
        <v>12.307639758492787</v>
      </c>
      <c r="P44" s="33">
        <f t="shared" si="3"/>
        <v>10.291885235764504</v>
      </c>
    </row>
    <row r="45" spans="1:16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</row>
    <row r="46" spans="1:16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</row>
    <row r="47" spans="1:16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</row>
    <row r="48" spans="1:16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100</v>
      </c>
      <c r="F48" s="30">
        <f t="shared" si="4"/>
        <v>100.00000000000001</v>
      </c>
      <c r="G48" s="30">
        <f t="shared" si="4"/>
        <v>100</v>
      </c>
      <c r="H48" s="30">
        <f t="shared" si="4"/>
        <v>100</v>
      </c>
      <c r="I48" s="30">
        <f t="shared" si="4"/>
        <v>100</v>
      </c>
      <c r="J48" s="30">
        <f t="shared" si="4"/>
        <v>100</v>
      </c>
      <c r="K48" s="30">
        <f t="shared" si="4"/>
        <v>99.999999999999986</v>
      </c>
      <c r="L48" s="30">
        <f t="shared" si="4"/>
        <v>100</v>
      </c>
      <c r="M48" s="30">
        <f>SUM(M33:M47)</f>
        <v>100</v>
      </c>
      <c r="N48" s="30">
        <f>SUM(N33:N47)</f>
        <v>99.999999999999972</v>
      </c>
      <c r="O48" s="30">
        <f>SUM(O33:O47)</f>
        <v>100.00000000000001</v>
      </c>
      <c r="P48" s="30">
        <f>SUM(P33:P47)</f>
        <v>99.999999999999972</v>
      </c>
    </row>
    <row r="49" spans="10:11" s="34" customFormat="1" ht="18" customHeight="1" x14ac:dyDescent="0.15">
      <c r="J49" s="94"/>
      <c r="K49" s="94"/>
    </row>
    <row r="50" spans="10:11" s="34" customFormat="1" ht="18" customHeight="1" x14ac:dyDescent="0.15">
      <c r="J50" s="94"/>
      <c r="K50" s="94"/>
    </row>
    <row r="51" spans="10:11" s="34" customFormat="1" ht="18" customHeight="1" x14ac:dyDescent="0.15">
      <c r="J51" s="94"/>
      <c r="K51" s="94"/>
    </row>
    <row r="52" spans="10:11" s="34" customFormat="1" ht="18" customHeight="1" x14ac:dyDescent="0.15">
      <c r="J52" s="94"/>
      <c r="K52" s="94"/>
    </row>
    <row r="53" spans="10:11" s="34" customFormat="1" ht="18" customHeight="1" x14ac:dyDescent="0.15">
      <c r="J53" s="94"/>
      <c r="K53" s="94"/>
    </row>
    <row r="54" spans="10:11" s="34" customFormat="1" ht="18" customHeight="1" x14ac:dyDescent="0.15">
      <c r="J54" s="94"/>
      <c r="K54" s="94"/>
    </row>
    <row r="55" spans="10:11" s="34" customFormat="1" ht="18" customHeight="1" x14ac:dyDescent="0.15">
      <c r="J55" s="94"/>
      <c r="K55" s="94"/>
    </row>
    <row r="56" spans="10:11" s="34" customFormat="1" ht="18" customHeight="1" x14ac:dyDescent="0.15">
      <c r="J56" s="94"/>
      <c r="K56" s="94"/>
    </row>
    <row r="57" spans="10:11" s="34" customFormat="1" ht="18" customHeight="1" x14ac:dyDescent="0.15">
      <c r="J57" s="94"/>
      <c r="K57" s="94"/>
    </row>
    <row r="58" spans="10:11" s="34" customFormat="1" ht="18" customHeight="1" x14ac:dyDescent="0.15">
      <c r="J58" s="94"/>
      <c r="K58" s="94"/>
    </row>
    <row r="59" spans="10:11" s="34" customFormat="1" ht="18" customHeight="1" x14ac:dyDescent="0.15">
      <c r="J59" s="94"/>
      <c r="K59" s="94"/>
    </row>
    <row r="60" spans="10:11" s="34" customFormat="1" ht="18" customHeight="1" x14ac:dyDescent="0.15">
      <c r="J60" s="94"/>
      <c r="K60" s="94"/>
    </row>
    <row r="61" spans="10:11" s="34" customFormat="1" ht="18" customHeight="1" x14ac:dyDescent="0.15">
      <c r="J61" s="94"/>
      <c r="K61" s="94"/>
    </row>
    <row r="62" spans="10:11" s="34" customFormat="1" ht="18" customHeight="1" x14ac:dyDescent="0.15">
      <c r="J62" s="94"/>
      <c r="K62" s="94"/>
    </row>
    <row r="63" spans="10:11" s="34" customFormat="1" ht="18" customHeight="1" x14ac:dyDescent="0.15">
      <c r="J63" s="94"/>
      <c r="K63" s="94"/>
    </row>
    <row r="64" spans="10:11" s="34" customFormat="1" ht="18" customHeight="1" x14ac:dyDescent="0.15">
      <c r="J64" s="94"/>
      <c r="K64" s="94"/>
    </row>
    <row r="65" spans="10:11" s="34" customFormat="1" ht="18" customHeight="1" x14ac:dyDescent="0.15">
      <c r="J65" s="94"/>
      <c r="K65" s="94"/>
    </row>
    <row r="66" spans="10:11" s="34" customFormat="1" ht="18" customHeight="1" x14ac:dyDescent="0.15">
      <c r="J66" s="94"/>
      <c r="K66" s="94"/>
    </row>
    <row r="67" spans="10:11" s="34" customFormat="1" ht="18" customHeight="1" x14ac:dyDescent="0.15">
      <c r="J67" s="94"/>
      <c r="K67" s="94"/>
    </row>
    <row r="68" spans="10:11" s="34" customFormat="1" ht="18" customHeight="1" x14ac:dyDescent="0.15">
      <c r="J68" s="94"/>
      <c r="K68" s="94"/>
    </row>
    <row r="69" spans="10:11" s="34" customFormat="1" ht="18" customHeight="1" x14ac:dyDescent="0.15">
      <c r="J69" s="94"/>
      <c r="K69" s="94"/>
    </row>
    <row r="70" spans="10:11" s="34" customFormat="1" ht="18" customHeight="1" x14ac:dyDescent="0.15">
      <c r="J70" s="94"/>
      <c r="K70" s="94"/>
    </row>
    <row r="71" spans="10:11" s="34" customFormat="1" ht="18" customHeight="1" x14ac:dyDescent="0.15">
      <c r="J71" s="94"/>
      <c r="K71" s="94"/>
    </row>
    <row r="72" spans="10:11" s="34" customFormat="1" ht="18" customHeight="1" x14ac:dyDescent="0.15">
      <c r="J72" s="94"/>
      <c r="K72" s="94"/>
    </row>
    <row r="73" spans="10:11" s="34" customFormat="1" ht="18" customHeight="1" x14ac:dyDescent="0.15">
      <c r="J73" s="94"/>
      <c r="K73" s="94"/>
    </row>
    <row r="74" spans="10:11" s="34" customFormat="1" ht="18" customHeight="1" x14ac:dyDescent="0.15">
      <c r="J74" s="94"/>
      <c r="K74" s="94"/>
    </row>
    <row r="75" spans="10:11" s="34" customFormat="1" ht="18" customHeight="1" x14ac:dyDescent="0.15">
      <c r="J75" s="94"/>
      <c r="K75" s="94"/>
    </row>
    <row r="76" spans="10:11" s="34" customFormat="1" ht="18" customHeight="1" x14ac:dyDescent="0.15">
      <c r="J76" s="94"/>
      <c r="K76" s="94"/>
    </row>
    <row r="77" spans="10:11" s="34" customFormat="1" ht="18" customHeight="1" x14ac:dyDescent="0.15">
      <c r="J77" s="94"/>
      <c r="K77" s="94"/>
    </row>
    <row r="78" spans="10:11" s="34" customFormat="1" ht="18" customHeight="1" x14ac:dyDescent="0.15">
      <c r="J78" s="94"/>
      <c r="K78" s="94"/>
    </row>
    <row r="79" spans="10:11" s="34" customFormat="1" ht="18" customHeight="1" x14ac:dyDescent="0.15">
      <c r="J79" s="94"/>
      <c r="K79" s="94"/>
    </row>
    <row r="80" spans="10:11" s="34" customFormat="1" ht="18" customHeight="1" x14ac:dyDescent="0.15">
      <c r="J80" s="94"/>
      <c r="K80" s="94"/>
    </row>
    <row r="81" spans="10:11" s="34" customFormat="1" ht="18" customHeight="1" x14ac:dyDescent="0.15">
      <c r="J81" s="94"/>
      <c r="K81" s="94"/>
    </row>
    <row r="82" spans="10:11" s="34" customFormat="1" ht="18" customHeight="1" x14ac:dyDescent="0.15">
      <c r="J82" s="94"/>
      <c r="K82" s="94"/>
    </row>
    <row r="83" spans="10:11" s="34" customFormat="1" ht="18" customHeight="1" x14ac:dyDescent="0.15">
      <c r="J83" s="94"/>
      <c r="K83" s="94"/>
    </row>
    <row r="84" spans="10:11" s="34" customFormat="1" ht="18" customHeight="1" x14ac:dyDescent="0.15">
      <c r="J84" s="94"/>
      <c r="K84" s="94"/>
    </row>
    <row r="85" spans="10:11" s="34" customFormat="1" ht="18" customHeight="1" x14ac:dyDescent="0.15">
      <c r="J85" s="94"/>
      <c r="K85" s="94"/>
    </row>
    <row r="86" spans="10:11" s="34" customFormat="1" ht="18" customHeight="1" x14ac:dyDescent="0.15">
      <c r="J86" s="94"/>
      <c r="K86" s="94"/>
    </row>
    <row r="87" spans="10:11" s="34" customFormat="1" ht="18" customHeight="1" x14ac:dyDescent="0.15">
      <c r="J87" s="94"/>
      <c r="K87" s="94"/>
    </row>
    <row r="88" spans="10:11" s="34" customFormat="1" ht="18" customHeight="1" x14ac:dyDescent="0.15">
      <c r="J88" s="94"/>
      <c r="K88" s="94"/>
    </row>
    <row r="89" spans="10:11" s="34" customFormat="1" ht="18" customHeight="1" x14ac:dyDescent="0.15">
      <c r="J89" s="94"/>
      <c r="K89" s="94"/>
    </row>
    <row r="90" spans="10:11" s="34" customFormat="1" ht="18" customHeight="1" x14ac:dyDescent="0.15">
      <c r="J90" s="94"/>
      <c r="K90" s="94"/>
    </row>
    <row r="91" spans="10:11" s="34" customFormat="1" ht="18" customHeight="1" x14ac:dyDescent="0.15">
      <c r="J91" s="94"/>
      <c r="K91" s="94"/>
    </row>
    <row r="92" spans="10:11" s="34" customFormat="1" ht="18" customHeight="1" x14ac:dyDescent="0.15">
      <c r="J92" s="94"/>
      <c r="K92" s="94"/>
    </row>
    <row r="93" spans="10:11" s="34" customFormat="1" ht="18" customHeight="1" x14ac:dyDescent="0.15">
      <c r="J93" s="94"/>
      <c r="K93" s="94"/>
    </row>
    <row r="94" spans="10:11" s="34" customFormat="1" ht="18" customHeight="1" x14ac:dyDescent="0.15">
      <c r="J94" s="94"/>
      <c r="K94" s="94"/>
    </row>
    <row r="95" spans="10:11" s="34" customFormat="1" ht="18" customHeight="1" x14ac:dyDescent="0.15">
      <c r="J95" s="94"/>
      <c r="K95" s="94"/>
    </row>
    <row r="96" spans="10:11" s="34" customFormat="1" ht="18" customHeight="1" x14ac:dyDescent="0.15">
      <c r="J96" s="94"/>
      <c r="K96" s="94"/>
    </row>
    <row r="97" spans="10:11" s="34" customFormat="1" ht="18" customHeight="1" x14ac:dyDescent="0.15">
      <c r="J97" s="94"/>
      <c r="K97" s="94"/>
    </row>
    <row r="98" spans="10:11" s="34" customFormat="1" ht="18" customHeight="1" x14ac:dyDescent="0.15">
      <c r="J98" s="94"/>
      <c r="K98" s="94"/>
    </row>
    <row r="99" spans="10:11" s="34" customFormat="1" ht="18" customHeight="1" x14ac:dyDescent="0.15">
      <c r="J99" s="94"/>
      <c r="K99" s="94"/>
    </row>
    <row r="100" spans="10:11" s="34" customFormat="1" ht="18" customHeight="1" x14ac:dyDescent="0.15">
      <c r="J100" s="94"/>
      <c r="K100" s="94"/>
    </row>
    <row r="101" spans="10:11" s="34" customFormat="1" ht="18" customHeight="1" x14ac:dyDescent="0.15">
      <c r="J101" s="94"/>
      <c r="K101" s="94"/>
    </row>
    <row r="102" spans="10:11" s="34" customFormat="1" ht="18" customHeight="1" x14ac:dyDescent="0.15">
      <c r="J102" s="94"/>
      <c r="K102" s="94"/>
    </row>
    <row r="103" spans="10:11" s="34" customFormat="1" ht="18" customHeight="1" x14ac:dyDescent="0.15">
      <c r="J103" s="94"/>
      <c r="K103" s="94"/>
    </row>
    <row r="104" spans="10:11" s="34" customFormat="1" ht="18" customHeight="1" x14ac:dyDescent="0.15">
      <c r="J104" s="94"/>
      <c r="K104" s="94"/>
    </row>
    <row r="105" spans="10:11" s="34" customFormat="1" ht="18" customHeight="1" x14ac:dyDescent="0.15">
      <c r="J105" s="94"/>
      <c r="K105" s="94"/>
    </row>
    <row r="106" spans="10:11" s="34" customFormat="1" ht="18" customHeight="1" x14ac:dyDescent="0.15">
      <c r="J106" s="94"/>
      <c r="K106" s="94"/>
    </row>
    <row r="107" spans="10:11" s="34" customFormat="1" ht="18" customHeight="1" x14ac:dyDescent="0.15">
      <c r="J107" s="94"/>
      <c r="K107" s="94"/>
    </row>
    <row r="108" spans="10:11" s="34" customFormat="1" ht="18" customHeight="1" x14ac:dyDescent="0.15">
      <c r="J108" s="94"/>
      <c r="K108" s="94"/>
    </row>
    <row r="109" spans="10:11" s="34" customFormat="1" ht="18" customHeight="1" x14ac:dyDescent="0.15">
      <c r="J109" s="94"/>
      <c r="K109" s="94"/>
    </row>
    <row r="110" spans="10:11" s="34" customFormat="1" ht="18" customHeight="1" x14ac:dyDescent="0.15">
      <c r="J110" s="94"/>
      <c r="K110" s="94"/>
    </row>
    <row r="111" spans="10:11" s="34" customFormat="1" ht="18" customHeight="1" x14ac:dyDescent="0.15">
      <c r="J111" s="94"/>
      <c r="K111" s="94"/>
    </row>
    <row r="112" spans="10:11" s="34" customFormat="1" ht="18" customHeight="1" x14ac:dyDescent="0.15">
      <c r="J112" s="94"/>
      <c r="K112" s="94"/>
    </row>
    <row r="113" spans="10:11" s="34" customFormat="1" ht="18" customHeight="1" x14ac:dyDescent="0.15">
      <c r="J113" s="94"/>
      <c r="K113" s="94"/>
    </row>
    <row r="114" spans="10:11" s="34" customFormat="1" ht="18" customHeight="1" x14ac:dyDescent="0.15">
      <c r="J114" s="94"/>
      <c r="K114" s="94"/>
    </row>
    <row r="115" spans="10:11" s="34" customFormat="1" ht="18" customHeight="1" x14ac:dyDescent="0.15">
      <c r="J115" s="94"/>
      <c r="K115" s="94"/>
    </row>
    <row r="116" spans="10:11" s="34" customFormat="1" ht="18" customHeight="1" x14ac:dyDescent="0.15">
      <c r="J116" s="94"/>
      <c r="K116" s="94"/>
    </row>
    <row r="117" spans="10:11" s="34" customFormat="1" ht="18" customHeight="1" x14ac:dyDescent="0.15">
      <c r="J117" s="94"/>
      <c r="K117" s="94"/>
    </row>
    <row r="118" spans="10:11" s="34" customFormat="1" ht="18" customHeight="1" x14ac:dyDescent="0.15">
      <c r="J118" s="94"/>
      <c r="K118" s="94"/>
    </row>
    <row r="119" spans="10:11" s="34" customFormat="1" ht="18" customHeight="1" x14ac:dyDescent="0.15">
      <c r="J119" s="94"/>
      <c r="K119" s="94"/>
    </row>
    <row r="120" spans="10:11" s="34" customFormat="1" ht="18" customHeight="1" x14ac:dyDescent="0.15">
      <c r="J120" s="94"/>
      <c r="K120" s="94"/>
    </row>
    <row r="121" spans="10:11" s="34" customFormat="1" ht="18" customHeight="1" x14ac:dyDescent="0.15">
      <c r="J121" s="94"/>
      <c r="K121" s="94"/>
    </row>
    <row r="122" spans="10:11" s="34" customFormat="1" ht="18" customHeight="1" x14ac:dyDescent="0.15">
      <c r="J122" s="94"/>
      <c r="K122" s="94"/>
    </row>
    <row r="123" spans="10:11" s="34" customFormat="1" ht="18" customHeight="1" x14ac:dyDescent="0.15">
      <c r="J123" s="94"/>
      <c r="K123" s="94"/>
    </row>
    <row r="124" spans="10:11" s="34" customFormat="1" ht="18" customHeight="1" x14ac:dyDescent="0.15">
      <c r="J124" s="94"/>
      <c r="K124" s="94"/>
    </row>
    <row r="125" spans="10:11" s="34" customFormat="1" ht="18" customHeight="1" x14ac:dyDescent="0.15">
      <c r="J125" s="94"/>
      <c r="K125" s="94"/>
    </row>
    <row r="126" spans="10:11" s="34" customFormat="1" ht="18" customHeight="1" x14ac:dyDescent="0.15">
      <c r="J126" s="94"/>
      <c r="K126" s="94"/>
    </row>
    <row r="127" spans="10:11" s="34" customFormat="1" ht="18" customHeight="1" x14ac:dyDescent="0.15">
      <c r="J127" s="94"/>
      <c r="K127" s="94"/>
    </row>
    <row r="128" spans="10:11" s="34" customFormat="1" ht="18" customHeight="1" x14ac:dyDescent="0.15">
      <c r="J128" s="94"/>
      <c r="K128" s="94"/>
    </row>
    <row r="129" spans="10:11" s="34" customFormat="1" ht="18" customHeight="1" x14ac:dyDescent="0.15">
      <c r="J129" s="94"/>
      <c r="K129" s="94"/>
    </row>
    <row r="130" spans="10:11" s="34" customFormat="1" ht="18" customHeight="1" x14ac:dyDescent="0.15">
      <c r="J130" s="94"/>
      <c r="K130" s="94"/>
    </row>
    <row r="131" spans="10:11" s="34" customFormat="1" ht="18" customHeight="1" x14ac:dyDescent="0.15">
      <c r="J131" s="94"/>
      <c r="K131" s="94"/>
    </row>
    <row r="132" spans="10:11" s="34" customFormat="1" ht="18" customHeight="1" x14ac:dyDescent="0.15">
      <c r="J132" s="94"/>
      <c r="K132" s="94"/>
    </row>
    <row r="133" spans="10:11" s="34" customFormat="1" ht="18" customHeight="1" x14ac:dyDescent="0.15">
      <c r="J133" s="94"/>
      <c r="K133" s="94"/>
    </row>
    <row r="134" spans="10:11" s="34" customFormat="1" ht="18" customHeight="1" x14ac:dyDescent="0.15">
      <c r="J134" s="94"/>
      <c r="K134" s="94"/>
    </row>
    <row r="135" spans="10:11" s="34" customFormat="1" ht="18" customHeight="1" x14ac:dyDescent="0.15">
      <c r="J135" s="94"/>
      <c r="K135" s="94"/>
    </row>
    <row r="136" spans="10:11" s="34" customFormat="1" ht="18" customHeight="1" x14ac:dyDescent="0.15">
      <c r="J136" s="94"/>
      <c r="K136" s="94"/>
    </row>
    <row r="137" spans="10:11" s="34" customFormat="1" ht="18" customHeight="1" x14ac:dyDescent="0.15">
      <c r="J137" s="94"/>
      <c r="K137" s="94"/>
    </row>
    <row r="138" spans="10:11" s="34" customFormat="1" ht="18" customHeight="1" x14ac:dyDescent="0.15">
      <c r="J138" s="94"/>
      <c r="K138" s="94"/>
    </row>
    <row r="139" spans="10:11" s="34" customFormat="1" ht="18" customHeight="1" x14ac:dyDescent="0.15">
      <c r="J139" s="94"/>
      <c r="K139" s="94"/>
    </row>
    <row r="140" spans="10:11" s="34" customFormat="1" ht="18" customHeight="1" x14ac:dyDescent="0.15">
      <c r="J140" s="94"/>
      <c r="K140" s="94"/>
    </row>
    <row r="141" spans="10:11" s="34" customFormat="1" ht="18" customHeight="1" x14ac:dyDescent="0.15">
      <c r="J141" s="94"/>
      <c r="K141" s="94"/>
    </row>
    <row r="142" spans="10:11" s="34" customFormat="1" ht="18" customHeight="1" x14ac:dyDescent="0.15">
      <c r="J142" s="94"/>
      <c r="K142" s="94"/>
    </row>
    <row r="143" spans="10:11" s="34" customFormat="1" ht="18" customHeight="1" x14ac:dyDescent="0.15">
      <c r="J143" s="94"/>
      <c r="K143" s="94"/>
    </row>
    <row r="144" spans="10:11" s="34" customFormat="1" ht="18" customHeight="1" x14ac:dyDescent="0.15">
      <c r="J144" s="94"/>
      <c r="K144" s="94"/>
    </row>
    <row r="145" spans="10:11" s="34" customFormat="1" ht="18" customHeight="1" x14ac:dyDescent="0.15">
      <c r="J145" s="94"/>
      <c r="K145" s="94"/>
    </row>
    <row r="146" spans="10:11" s="34" customFormat="1" ht="18" customHeight="1" x14ac:dyDescent="0.15">
      <c r="J146" s="94"/>
      <c r="K146" s="94"/>
    </row>
    <row r="147" spans="10:11" s="34" customFormat="1" ht="18" customHeight="1" x14ac:dyDescent="0.15">
      <c r="J147" s="94"/>
      <c r="K147" s="94"/>
    </row>
    <row r="148" spans="10:11" s="34" customFormat="1" ht="18" customHeight="1" x14ac:dyDescent="0.15">
      <c r="J148" s="94"/>
      <c r="K148" s="94"/>
    </row>
    <row r="149" spans="10:11" s="34" customFormat="1" ht="18" customHeight="1" x14ac:dyDescent="0.15">
      <c r="J149" s="94"/>
      <c r="K149" s="94"/>
    </row>
    <row r="150" spans="10:11" s="34" customFormat="1" ht="18" customHeight="1" x14ac:dyDescent="0.15">
      <c r="J150" s="94"/>
      <c r="K150" s="94"/>
    </row>
    <row r="151" spans="10:11" s="34" customFormat="1" ht="18" customHeight="1" x14ac:dyDescent="0.15">
      <c r="J151" s="94"/>
      <c r="K151" s="94"/>
    </row>
    <row r="152" spans="10:11" s="34" customFormat="1" ht="18" customHeight="1" x14ac:dyDescent="0.15">
      <c r="J152" s="94"/>
      <c r="K152" s="94"/>
    </row>
    <row r="153" spans="10:11" s="34" customFormat="1" ht="18" customHeight="1" x14ac:dyDescent="0.15">
      <c r="J153" s="94"/>
      <c r="K153" s="94"/>
    </row>
    <row r="154" spans="10:11" s="34" customFormat="1" ht="18" customHeight="1" x14ac:dyDescent="0.15">
      <c r="J154" s="94"/>
      <c r="K154" s="94"/>
    </row>
    <row r="155" spans="10:11" s="34" customFormat="1" ht="18" customHeight="1" x14ac:dyDescent="0.15">
      <c r="J155" s="94"/>
      <c r="K155" s="94"/>
    </row>
    <row r="156" spans="10:11" s="34" customFormat="1" ht="18" customHeight="1" x14ac:dyDescent="0.15">
      <c r="J156" s="94"/>
      <c r="K156" s="94"/>
    </row>
    <row r="157" spans="10:11" s="34" customFormat="1" ht="18" customHeight="1" x14ac:dyDescent="0.15">
      <c r="J157" s="94"/>
      <c r="K157" s="94"/>
    </row>
    <row r="158" spans="10:11" s="34" customFormat="1" ht="18" customHeight="1" x14ac:dyDescent="0.15">
      <c r="J158" s="94"/>
      <c r="K158" s="94"/>
    </row>
    <row r="159" spans="10:11" s="34" customFormat="1" ht="18" customHeight="1" x14ac:dyDescent="0.15">
      <c r="J159" s="94"/>
      <c r="K159" s="94"/>
    </row>
    <row r="160" spans="10:11" s="34" customFormat="1" ht="18" customHeight="1" x14ac:dyDescent="0.15">
      <c r="J160" s="94"/>
      <c r="K160" s="94"/>
    </row>
    <row r="161" spans="10:11" s="34" customFormat="1" ht="18" customHeight="1" x14ac:dyDescent="0.15">
      <c r="J161" s="94"/>
      <c r="K161" s="94"/>
    </row>
    <row r="162" spans="10:11" s="34" customFormat="1" ht="18" customHeight="1" x14ac:dyDescent="0.15">
      <c r="J162" s="94"/>
      <c r="K162" s="94"/>
    </row>
    <row r="163" spans="10:11" s="34" customFormat="1" ht="18" customHeight="1" x14ac:dyDescent="0.15">
      <c r="J163" s="94"/>
      <c r="K163" s="94"/>
    </row>
    <row r="164" spans="10:11" s="34" customFormat="1" ht="18" customHeight="1" x14ac:dyDescent="0.15">
      <c r="J164" s="94"/>
      <c r="K164" s="94"/>
    </row>
    <row r="165" spans="10:11" s="34" customFormat="1" ht="18" customHeight="1" x14ac:dyDescent="0.15">
      <c r="J165" s="94"/>
      <c r="K165" s="94"/>
    </row>
    <row r="166" spans="10:11" s="34" customFormat="1" ht="18" customHeight="1" x14ac:dyDescent="0.15">
      <c r="J166" s="94"/>
      <c r="K166" s="94"/>
    </row>
    <row r="167" spans="10:11" s="34" customFormat="1" ht="18" customHeight="1" x14ac:dyDescent="0.15">
      <c r="J167" s="94"/>
      <c r="K167" s="94"/>
    </row>
    <row r="168" spans="10:11" s="34" customFormat="1" ht="18" customHeight="1" x14ac:dyDescent="0.15">
      <c r="J168" s="94"/>
      <c r="K168" s="94"/>
    </row>
    <row r="169" spans="10:11" s="34" customFormat="1" ht="18" customHeight="1" x14ac:dyDescent="0.15">
      <c r="J169" s="94"/>
      <c r="K169" s="94"/>
    </row>
    <row r="170" spans="10:11" s="34" customFormat="1" ht="18" customHeight="1" x14ac:dyDescent="0.15">
      <c r="J170" s="94"/>
      <c r="K170" s="94"/>
    </row>
    <row r="171" spans="10:11" s="34" customFormat="1" ht="18" customHeight="1" x14ac:dyDescent="0.15">
      <c r="J171" s="94"/>
      <c r="K171" s="94"/>
    </row>
    <row r="172" spans="10:11" s="34" customFormat="1" ht="18" customHeight="1" x14ac:dyDescent="0.15">
      <c r="J172" s="94"/>
      <c r="K172" s="94"/>
    </row>
    <row r="173" spans="10:11" s="34" customFormat="1" ht="18" customHeight="1" x14ac:dyDescent="0.15">
      <c r="J173" s="94"/>
      <c r="K173" s="94"/>
    </row>
    <row r="174" spans="10:11" s="34" customFormat="1" ht="18" customHeight="1" x14ac:dyDescent="0.15">
      <c r="J174" s="94"/>
      <c r="K174" s="94"/>
    </row>
    <row r="175" spans="10:11" s="34" customFormat="1" ht="18" customHeight="1" x14ac:dyDescent="0.15">
      <c r="J175" s="94"/>
      <c r="K175" s="94"/>
    </row>
    <row r="176" spans="10:11" s="34" customFormat="1" ht="18" customHeight="1" x14ac:dyDescent="0.15">
      <c r="J176" s="94"/>
      <c r="K176" s="94"/>
    </row>
    <row r="177" spans="10:11" s="34" customFormat="1" ht="18" customHeight="1" x14ac:dyDescent="0.15">
      <c r="J177" s="94"/>
      <c r="K177" s="94"/>
    </row>
    <row r="178" spans="10:11" s="34" customFormat="1" ht="18" customHeight="1" x14ac:dyDescent="0.15">
      <c r="J178" s="94"/>
      <c r="K178" s="94"/>
    </row>
    <row r="179" spans="10:11" s="34" customFormat="1" ht="18" customHeight="1" x14ac:dyDescent="0.15">
      <c r="J179" s="94"/>
      <c r="K179" s="94"/>
    </row>
    <row r="180" spans="10:11" s="34" customFormat="1" ht="18" customHeight="1" x14ac:dyDescent="0.15">
      <c r="J180" s="94"/>
      <c r="K180" s="94"/>
    </row>
    <row r="181" spans="10:11" s="34" customFormat="1" ht="18" customHeight="1" x14ac:dyDescent="0.15">
      <c r="J181" s="94"/>
      <c r="K181" s="94"/>
    </row>
    <row r="182" spans="10:11" s="34" customFormat="1" ht="18" customHeight="1" x14ac:dyDescent="0.15">
      <c r="J182" s="94"/>
      <c r="K182" s="94"/>
    </row>
    <row r="183" spans="10:11" s="34" customFormat="1" ht="18" customHeight="1" x14ac:dyDescent="0.15">
      <c r="J183" s="94"/>
      <c r="K183" s="94"/>
    </row>
    <row r="184" spans="10:11" s="34" customFormat="1" ht="18" customHeight="1" x14ac:dyDescent="0.15">
      <c r="J184" s="94"/>
      <c r="K184" s="94"/>
    </row>
    <row r="185" spans="10:11" s="34" customFormat="1" ht="18" customHeight="1" x14ac:dyDescent="0.15">
      <c r="J185" s="94"/>
      <c r="K185" s="94"/>
    </row>
    <row r="186" spans="10:11" s="34" customFormat="1" ht="18" customHeight="1" x14ac:dyDescent="0.15">
      <c r="J186" s="94"/>
      <c r="K186" s="94"/>
    </row>
    <row r="187" spans="10:11" s="34" customFormat="1" ht="18" customHeight="1" x14ac:dyDescent="0.15">
      <c r="J187" s="94"/>
      <c r="K187" s="94"/>
    </row>
    <row r="188" spans="10:11" s="34" customFormat="1" ht="18" customHeight="1" x14ac:dyDescent="0.15">
      <c r="J188" s="94"/>
      <c r="K188" s="94"/>
    </row>
    <row r="189" spans="10:11" s="34" customFormat="1" ht="18" customHeight="1" x14ac:dyDescent="0.15">
      <c r="J189" s="94"/>
      <c r="K189" s="94"/>
    </row>
    <row r="190" spans="10:11" s="34" customFormat="1" ht="18" customHeight="1" x14ac:dyDescent="0.15">
      <c r="J190" s="94"/>
      <c r="K190" s="94"/>
    </row>
    <row r="191" spans="10:11" s="34" customFormat="1" ht="18" customHeight="1" x14ac:dyDescent="0.15">
      <c r="J191" s="94"/>
      <c r="K191" s="94"/>
    </row>
    <row r="192" spans="10:11" s="34" customFormat="1" ht="18" customHeight="1" x14ac:dyDescent="0.15">
      <c r="J192" s="94"/>
      <c r="K192" s="94"/>
    </row>
    <row r="193" spans="10:11" s="34" customFormat="1" ht="18" customHeight="1" x14ac:dyDescent="0.15">
      <c r="J193" s="94"/>
      <c r="K193" s="94"/>
    </row>
    <row r="194" spans="10:11" s="34" customFormat="1" ht="18" customHeight="1" x14ac:dyDescent="0.15">
      <c r="J194" s="94"/>
      <c r="K194" s="94"/>
    </row>
    <row r="195" spans="10:11" s="34" customFormat="1" ht="18" customHeight="1" x14ac:dyDescent="0.15">
      <c r="J195" s="94"/>
      <c r="K195" s="94"/>
    </row>
    <row r="196" spans="10:11" s="34" customFormat="1" ht="18" customHeight="1" x14ac:dyDescent="0.15">
      <c r="J196" s="94"/>
      <c r="K196" s="94"/>
    </row>
    <row r="197" spans="10:11" s="34" customFormat="1" ht="18" customHeight="1" x14ac:dyDescent="0.15">
      <c r="J197" s="94"/>
      <c r="K197" s="94"/>
    </row>
    <row r="198" spans="10:11" s="34" customFormat="1" ht="18" customHeight="1" x14ac:dyDescent="0.15">
      <c r="J198" s="94"/>
      <c r="K198" s="94"/>
    </row>
    <row r="199" spans="10:11" s="34" customFormat="1" ht="18" customHeight="1" x14ac:dyDescent="0.15">
      <c r="J199" s="94"/>
      <c r="K199" s="94"/>
    </row>
    <row r="200" spans="10:11" s="34" customFormat="1" ht="18" customHeight="1" x14ac:dyDescent="0.15">
      <c r="J200" s="94"/>
      <c r="K200" s="94"/>
    </row>
    <row r="201" spans="10:11" s="34" customFormat="1" ht="18" customHeight="1" x14ac:dyDescent="0.15">
      <c r="J201" s="94"/>
      <c r="K201" s="94"/>
    </row>
    <row r="202" spans="10:11" s="34" customFormat="1" ht="18" customHeight="1" x14ac:dyDescent="0.15">
      <c r="J202" s="94"/>
      <c r="K202" s="94"/>
    </row>
    <row r="203" spans="10:11" s="34" customFormat="1" ht="18" customHeight="1" x14ac:dyDescent="0.15">
      <c r="J203" s="94"/>
      <c r="K203" s="94"/>
    </row>
    <row r="204" spans="10:11" s="34" customFormat="1" ht="18" customHeight="1" x14ac:dyDescent="0.15">
      <c r="J204" s="94"/>
      <c r="K204" s="94"/>
    </row>
    <row r="205" spans="10:11" s="34" customFormat="1" ht="18" customHeight="1" x14ac:dyDescent="0.15">
      <c r="J205" s="94"/>
      <c r="K205" s="94"/>
    </row>
    <row r="206" spans="10:11" s="34" customFormat="1" ht="18" customHeight="1" x14ac:dyDescent="0.15">
      <c r="J206" s="94"/>
      <c r="K206" s="94"/>
    </row>
    <row r="207" spans="10:11" s="34" customFormat="1" ht="18" customHeight="1" x14ac:dyDescent="0.15">
      <c r="J207" s="94"/>
      <c r="K207" s="94"/>
    </row>
    <row r="208" spans="10:11" s="34" customFormat="1" ht="18" customHeight="1" x14ac:dyDescent="0.15">
      <c r="J208" s="94"/>
      <c r="K208" s="94"/>
    </row>
    <row r="209" spans="10:11" s="34" customFormat="1" ht="18" customHeight="1" x14ac:dyDescent="0.15">
      <c r="J209" s="94"/>
      <c r="K209" s="94"/>
    </row>
    <row r="210" spans="10:11" s="34" customFormat="1" ht="18" customHeight="1" x14ac:dyDescent="0.15">
      <c r="J210" s="94"/>
      <c r="K210" s="94"/>
    </row>
    <row r="211" spans="10:11" s="34" customFormat="1" ht="18" customHeight="1" x14ac:dyDescent="0.15">
      <c r="J211" s="94"/>
      <c r="K211" s="94"/>
    </row>
    <row r="212" spans="10:11" s="34" customFormat="1" ht="18" customHeight="1" x14ac:dyDescent="0.15">
      <c r="J212" s="94"/>
      <c r="K212" s="94"/>
    </row>
    <row r="213" spans="10:11" s="34" customFormat="1" ht="18" customHeight="1" x14ac:dyDescent="0.15">
      <c r="J213" s="94"/>
      <c r="K213" s="94"/>
    </row>
    <row r="214" spans="10:11" s="34" customFormat="1" ht="18" customHeight="1" x14ac:dyDescent="0.15">
      <c r="J214" s="94"/>
      <c r="K214" s="94"/>
    </row>
    <row r="215" spans="10:11" s="34" customFormat="1" ht="18" customHeight="1" x14ac:dyDescent="0.15">
      <c r="J215" s="94"/>
      <c r="K215" s="94"/>
    </row>
    <row r="216" spans="10:11" s="34" customFormat="1" ht="18" customHeight="1" x14ac:dyDescent="0.15">
      <c r="J216" s="94"/>
      <c r="K216" s="94"/>
    </row>
    <row r="217" spans="10:11" s="34" customFormat="1" ht="18" customHeight="1" x14ac:dyDescent="0.15">
      <c r="J217" s="94"/>
      <c r="K217" s="94"/>
    </row>
    <row r="218" spans="10:11" s="34" customFormat="1" ht="18" customHeight="1" x14ac:dyDescent="0.15">
      <c r="J218" s="94"/>
      <c r="K218" s="94"/>
    </row>
    <row r="219" spans="10:11" s="34" customFormat="1" ht="18" customHeight="1" x14ac:dyDescent="0.15">
      <c r="J219" s="94"/>
      <c r="K219" s="94"/>
    </row>
    <row r="220" spans="10:11" s="34" customFormat="1" ht="18" customHeight="1" x14ac:dyDescent="0.15">
      <c r="J220" s="94"/>
      <c r="K220" s="94"/>
    </row>
    <row r="221" spans="10:11" s="34" customFormat="1" ht="18" customHeight="1" x14ac:dyDescent="0.15">
      <c r="J221" s="94"/>
      <c r="K221" s="94"/>
    </row>
    <row r="222" spans="10:11" s="34" customFormat="1" ht="18" customHeight="1" x14ac:dyDescent="0.15">
      <c r="J222" s="94"/>
      <c r="K222" s="94"/>
    </row>
    <row r="223" spans="10:11" s="34" customFormat="1" ht="18" customHeight="1" x14ac:dyDescent="0.15">
      <c r="J223" s="94"/>
      <c r="K223" s="94"/>
    </row>
    <row r="224" spans="10:11" s="34" customFormat="1" ht="18" customHeight="1" x14ac:dyDescent="0.15">
      <c r="J224" s="94"/>
      <c r="K224" s="94"/>
    </row>
    <row r="225" spans="10:11" s="34" customFormat="1" ht="18" customHeight="1" x14ac:dyDescent="0.15">
      <c r="J225" s="94"/>
      <c r="K225" s="94"/>
    </row>
    <row r="226" spans="10:11" s="34" customFormat="1" ht="18" customHeight="1" x14ac:dyDescent="0.15">
      <c r="J226" s="94"/>
      <c r="K226" s="94"/>
    </row>
    <row r="227" spans="10:11" s="34" customFormat="1" ht="18" customHeight="1" x14ac:dyDescent="0.15">
      <c r="J227" s="94"/>
      <c r="K227" s="94"/>
    </row>
    <row r="228" spans="10:11" s="34" customFormat="1" ht="18" customHeight="1" x14ac:dyDescent="0.15">
      <c r="J228" s="94"/>
      <c r="K228" s="94"/>
    </row>
    <row r="229" spans="10:11" s="34" customFormat="1" ht="18" customHeight="1" x14ac:dyDescent="0.15">
      <c r="J229" s="94"/>
      <c r="K229" s="94"/>
    </row>
    <row r="230" spans="10:11" s="34" customFormat="1" x14ac:dyDescent="0.15">
      <c r="J230" s="94"/>
      <c r="K230" s="94"/>
    </row>
    <row r="231" spans="10:11" s="34" customFormat="1" x14ac:dyDescent="0.15">
      <c r="J231" s="94"/>
      <c r="K231" s="94"/>
    </row>
    <row r="232" spans="10:11" s="34" customFormat="1" x14ac:dyDescent="0.15">
      <c r="J232" s="94"/>
      <c r="K232" s="94"/>
    </row>
    <row r="233" spans="10:11" s="34" customFormat="1" x14ac:dyDescent="0.15">
      <c r="J233" s="94"/>
      <c r="K233" s="94"/>
    </row>
    <row r="234" spans="10:11" s="34" customFormat="1" x14ac:dyDescent="0.15">
      <c r="J234" s="94"/>
      <c r="K234" s="94"/>
    </row>
    <row r="235" spans="10:11" s="34" customFormat="1" x14ac:dyDescent="0.15">
      <c r="J235" s="94"/>
      <c r="K235" s="94"/>
    </row>
    <row r="236" spans="10:11" s="34" customFormat="1" x14ac:dyDescent="0.15">
      <c r="J236" s="94"/>
      <c r="K236" s="94"/>
    </row>
    <row r="237" spans="10:11" s="34" customFormat="1" x14ac:dyDescent="0.15">
      <c r="J237" s="94"/>
      <c r="K237" s="94"/>
    </row>
    <row r="238" spans="10:11" s="34" customFormat="1" x14ac:dyDescent="0.15">
      <c r="J238" s="94"/>
      <c r="K238" s="94"/>
    </row>
    <row r="239" spans="10:11" s="34" customFormat="1" x14ac:dyDescent="0.15">
      <c r="J239" s="94"/>
      <c r="K239" s="94"/>
    </row>
    <row r="240" spans="10:11" s="34" customFormat="1" x14ac:dyDescent="0.15">
      <c r="J240" s="94"/>
      <c r="K240" s="94"/>
    </row>
    <row r="241" spans="10:11" s="34" customFormat="1" x14ac:dyDescent="0.15">
      <c r="J241" s="94"/>
      <c r="K241" s="94"/>
    </row>
    <row r="242" spans="10:11" s="34" customFormat="1" x14ac:dyDescent="0.15">
      <c r="J242" s="94"/>
      <c r="K242" s="94"/>
    </row>
    <row r="243" spans="10:11" s="34" customFormat="1" x14ac:dyDescent="0.15">
      <c r="J243" s="94"/>
      <c r="K243" s="94"/>
    </row>
    <row r="244" spans="10:11" s="34" customFormat="1" x14ac:dyDescent="0.15">
      <c r="J244" s="94"/>
      <c r="K244" s="94"/>
    </row>
    <row r="245" spans="10:11" s="34" customFormat="1" x14ac:dyDescent="0.15">
      <c r="J245" s="94"/>
      <c r="K245" s="94"/>
    </row>
    <row r="246" spans="10:11" s="34" customFormat="1" x14ac:dyDescent="0.15">
      <c r="J246" s="94"/>
      <c r="K246" s="94"/>
    </row>
    <row r="247" spans="10:11" s="34" customFormat="1" x14ac:dyDescent="0.15">
      <c r="J247" s="94"/>
      <c r="K247" s="94"/>
    </row>
    <row r="248" spans="10:11" s="34" customFormat="1" x14ac:dyDescent="0.15">
      <c r="J248" s="94"/>
      <c r="K248" s="94"/>
    </row>
    <row r="249" spans="10:11" s="34" customFormat="1" x14ac:dyDescent="0.15">
      <c r="J249" s="94"/>
      <c r="K249" s="94"/>
    </row>
    <row r="250" spans="10:11" s="34" customFormat="1" x14ac:dyDescent="0.15">
      <c r="J250" s="94"/>
      <c r="K250" s="94"/>
    </row>
    <row r="251" spans="10:11" s="34" customFormat="1" x14ac:dyDescent="0.15">
      <c r="J251" s="94"/>
      <c r="K251" s="94"/>
    </row>
    <row r="252" spans="10:11" s="34" customFormat="1" x14ac:dyDescent="0.15">
      <c r="J252" s="94"/>
      <c r="K252" s="94"/>
    </row>
    <row r="253" spans="10:11" s="34" customFormat="1" x14ac:dyDescent="0.15">
      <c r="J253" s="94"/>
      <c r="K253" s="94"/>
    </row>
    <row r="254" spans="10:11" s="34" customFormat="1" x14ac:dyDescent="0.15">
      <c r="J254" s="94"/>
      <c r="K254" s="94"/>
    </row>
    <row r="255" spans="10:11" s="34" customFormat="1" x14ac:dyDescent="0.15">
      <c r="J255" s="94"/>
      <c r="K255" s="94"/>
    </row>
    <row r="256" spans="10:11" s="34" customFormat="1" x14ac:dyDescent="0.15">
      <c r="J256" s="94"/>
      <c r="K256" s="94"/>
    </row>
    <row r="257" spans="10:11" s="34" customFormat="1" x14ac:dyDescent="0.15">
      <c r="J257" s="94"/>
      <c r="K257" s="94"/>
    </row>
    <row r="258" spans="10:11" s="34" customFormat="1" x14ac:dyDescent="0.15">
      <c r="J258" s="94"/>
      <c r="K258" s="94"/>
    </row>
    <row r="259" spans="10:11" s="34" customFormat="1" x14ac:dyDescent="0.15">
      <c r="J259" s="94"/>
      <c r="K259" s="94"/>
    </row>
    <row r="260" spans="10:11" s="34" customFormat="1" x14ac:dyDescent="0.15">
      <c r="J260" s="94"/>
      <c r="K260" s="94"/>
    </row>
    <row r="261" spans="10:11" s="34" customFormat="1" x14ac:dyDescent="0.15">
      <c r="J261" s="94"/>
      <c r="K261" s="94"/>
    </row>
    <row r="262" spans="10:11" s="34" customFormat="1" x14ac:dyDescent="0.15">
      <c r="J262" s="94"/>
      <c r="K262" s="94"/>
    </row>
    <row r="263" spans="10:11" s="34" customFormat="1" x14ac:dyDescent="0.15">
      <c r="J263" s="94"/>
      <c r="K263" s="94"/>
    </row>
    <row r="264" spans="10:11" s="34" customFormat="1" x14ac:dyDescent="0.15">
      <c r="J264" s="94"/>
      <c r="K264" s="94"/>
    </row>
    <row r="265" spans="10:11" s="34" customFormat="1" x14ac:dyDescent="0.15">
      <c r="J265" s="94"/>
      <c r="K265" s="94"/>
    </row>
    <row r="266" spans="10:11" s="34" customFormat="1" x14ac:dyDescent="0.15">
      <c r="J266" s="94"/>
      <c r="K266" s="94"/>
    </row>
    <row r="267" spans="10:11" s="34" customFormat="1" x14ac:dyDescent="0.15">
      <c r="J267" s="94"/>
      <c r="K267" s="94"/>
    </row>
    <row r="268" spans="10:11" s="34" customFormat="1" x14ac:dyDescent="0.15">
      <c r="J268" s="94"/>
      <c r="K268" s="94"/>
    </row>
    <row r="269" spans="10:11" s="34" customFormat="1" x14ac:dyDescent="0.15">
      <c r="J269" s="94"/>
      <c r="K269" s="94"/>
    </row>
    <row r="270" spans="10:11" s="34" customFormat="1" x14ac:dyDescent="0.15">
      <c r="J270" s="94"/>
      <c r="K270" s="94"/>
    </row>
    <row r="271" spans="10:11" s="34" customFormat="1" x14ac:dyDescent="0.15">
      <c r="J271" s="94"/>
      <c r="K271" s="94"/>
    </row>
    <row r="272" spans="10:11" s="34" customFormat="1" x14ac:dyDescent="0.15">
      <c r="J272" s="94"/>
      <c r="K272" s="94"/>
    </row>
    <row r="273" spans="10:11" s="34" customFormat="1" x14ac:dyDescent="0.15">
      <c r="J273" s="94"/>
      <c r="K273" s="94"/>
    </row>
    <row r="274" spans="10:11" s="34" customFormat="1" x14ac:dyDescent="0.15">
      <c r="J274" s="94"/>
      <c r="K274" s="94"/>
    </row>
    <row r="275" spans="10:11" s="34" customFormat="1" x14ac:dyDescent="0.15">
      <c r="J275" s="94"/>
      <c r="K275" s="94"/>
    </row>
    <row r="276" spans="10:11" s="34" customFormat="1" x14ac:dyDescent="0.15">
      <c r="J276" s="94"/>
      <c r="K276" s="94"/>
    </row>
    <row r="277" spans="10:11" s="34" customFormat="1" x14ac:dyDescent="0.15">
      <c r="J277" s="94"/>
      <c r="K277" s="94"/>
    </row>
    <row r="278" spans="10:11" s="34" customFormat="1" x14ac:dyDescent="0.15">
      <c r="J278" s="94"/>
      <c r="K278" s="94"/>
    </row>
    <row r="279" spans="10:11" s="34" customFormat="1" x14ac:dyDescent="0.15">
      <c r="J279" s="94"/>
      <c r="K279" s="94"/>
    </row>
    <row r="280" spans="10:11" s="34" customFormat="1" x14ac:dyDescent="0.15">
      <c r="J280" s="94"/>
      <c r="K280" s="94"/>
    </row>
    <row r="281" spans="10:11" s="34" customFormat="1" x14ac:dyDescent="0.15">
      <c r="J281" s="94"/>
      <c r="K281" s="94"/>
    </row>
    <row r="282" spans="10:11" s="34" customFormat="1" x14ac:dyDescent="0.15">
      <c r="J282" s="94"/>
      <c r="K282" s="94"/>
    </row>
    <row r="283" spans="10:11" s="34" customFormat="1" x14ac:dyDescent="0.15">
      <c r="J283" s="94"/>
      <c r="K283" s="94"/>
    </row>
    <row r="284" spans="10:11" s="34" customFormat="1" x14ac:dyDescent="0.15">
      <c r="J284" s="94"/>
      <c r="K284" s="94"/>
    </row>
    <row r="285" spans="10:11" s="34" customFormat="1" x14ac:dyDescent="0.15">
      <c r="J285" s="94"/>
      <c r="K285" s="94"/>
    </row>
    <row r="286" spans="10:11" s="34" customFormat="1" x14ac:dyDescent="0.15">
      <c r="J286" s="94"/>
      <c r="K286" s="94"/>
    </row>
    <row r="287" spans="10:11" s="34" customFormat="1" x14ac:dyDescent="0.15">
      <c r="J287" s="94"/>
      <c r="K287" s="94"/>
    </row>
    <row r="288" spans="10:11" s="34" customFormat="1" x14ac:dyDescent="0.15">
      <c r="J288" s="94"/>
      <c r="K288" s="94"/>
    </row>
    <row r="289" spans="10:11" s="34" customFormat="1" x14ac:dyDescent="0.15">
      <c r="J289" s="94"/>
      <c r="K289" s="94"/>
    </row>
    <row r="290" spans="10:11" s="34" customFormat="1" x14ac:dyDescent="0.15">
      <c r="J290" s="94"/>
      <c r="K290" s="94"/>
    </row>
    <row r="291" spans="10:11" s="34" customFormat="1" x14ac:dyDescent="0.15">
      <c r="J291" s="94"/>
      <c r="K291" s="94"/>
    </row>
    <row r="292" spans="10:11" s="34" customFormat="1" x14ac:dyDescent="0.15">
      <c r="J292" s="94"/>
      <c r="K292" s="94"/>
    </row>
    <row r="293" spans="10:11" s="34" customFormat="1" x14ac:dyDescent="0.15">
      <c r="J293" s="94"/>
      <c r="K293" s="94"/>
    </row>
    <row r="294" spans="10:11" s="34" customFormat="1" x14ac:dyDescent="0.15">
      <c r="J294" s="94"/>
      <c r="K294" s="94"/>
    </row>
    <row r="295" spans="10:11" s="34" customFormat="1" x14ac:dyDescent="0.15">
      <c r="J295" s="94"/>
      <c r="K295" s="94"/>
    </row>
    <row r="296" spans="10:11" s="34" customFormat="1" x14ac:dyDescent="0.15">
      <c r="J296" s="94"/>
      <c r="K296" s="94"/>
    </row>
    <row r="297" spans="10:11" s="34" customFormat="1" x14ac:dyDescent="0.15">
      <c r="J297" s="94"/>
      <c r="K297" s="94"/>
    </row>
    <row r="298" spans="10:11" s="34" customFormat="1" x14ac:dyDescent="0.15">
      <c r="J298" s="94"/>
      <c r="K298" s="94"/>
    </row>
    <row r="299" spans="10:11" s="34" customFormat="1" x14ac:dyDescent="0.15">
      <c r="J299" s="94"/>
      <c r="K299" s="94"/>
    </row>
    <row r="300" spans="10:11" s="34" customFormat="1" x14ac:dyDescent="0.15">
      <c r="J300" s="94"/>
      <c r="K300" s="94"/>
    </row>
    <row r="301" spans="10:11" s="34" customFormat="1" x14ac:dyDescent="0.15">
      <c r="J301" s="94"/>
      <c r="K301" s="94"/>
    </row>
    <row r="302" spans="10:11" s="34" customFormat="1" x14ac:dyDescent="0.15">
      <c r="J302" s="94"/>
      <c r="K302" s="94"/>
    </row>
    <row r="303" spans="10:11" s="34" customFormat="1" x14ac:dyDescent="0.15">
      <c r="J303" s="94"/>
      <c r="K303" s="94"/>
    </row>
    <row r="304" spans="10:11" s="34" customFormat="1" x14ac:dyDescent="0.15">
      <c r="J304" s="94"/>
      <c r="K304" s="94"/>
    </row>
    <row r="305" spans="10:11" s="34" customFormat="1" x14ac:dyDescent="0.15">
      <c r="J305" s="94"/>
      <c r="K305" s="94"/>
    </row>
    <row r="306" spans="10:11" s="34" customFormat="1" x14ac:dyDescent="0.15">
      <c r="J306" s="94"/>
      <c r="K306" s="94"/>
    </row>
    <row r="307" spans="10:11" s="34" customFormat="1" x14ac:dyDescent="0.15">
      <c r="J307" s="94"/>
      <c r="K307" s="94"/>
    </row>
    <row r="308" spans="10:11" s="34" customFormat="1" x14ac:dyDescent="0.15">
      <c r="J308" s="94"/>
      <c r="K308" s="94"/>
    </row>
    <row r="309" spans="10:11" s="34" customFormat="1" x14ac:dyDescent="0.15">
      <c r="J309" s="94"/>
      <c r="K309" s="94"/>
    </row>
    <row r="310" spans="10:11" s="34" customFormat="1" x14ac:dyDescent="0.15">
      <c r="J310" s="94"/>
      <c r="K310" s="94"/>
    </row>
    <row r="311" spans="10:11" s="34" customFormat="1" x14ac:dyDescent="0.15">
      <c r="J311" s="94"/>
      <c r="K311" s="94"/>
    </row>
    <row r="312" spans="10:11" s="34" customFormat="1" x14ac:dyDescent="0.15">
      <c r="J312" s="94"/>
      <c r="K312" s="94"/>
    </row>
    <row r="313" spans="10:11" s="34" customFormat="1" x14ac:dyDescent="0.15">
      <c r="J313" s="94"/>
      <c r="K313" s="94"/>
    </row>
    <row r="314" spans="10:11" s="34" customFormat="1" x14ac:dyDescent="0.15">
      <c r="J314" s="94"/>
      <c r="K314" s="94"/>
    </row>
    <row r="315" spans="10:11" s="34" customFormat="1" x14ac:dyDescent="0.15">
      <c r="J315" s="94"/>
      <c r="K315" s="94"/>
    </row>
    <row r="316" spans="10:11" s="34" customFormat="1" x14ac:dyDescent="0.15">
      <c r="J316" s="94"/>
      <c r="K316" s="94"/>
    </row>
    <row r="317" spans="10:11" s="34" customFormat="1" x14ac:dyDescent="0.15">
      <c r="J317" s="94"/>
      <c r="K317" s="94"/>
    </row>
    <row r="318" spans="10:11" s="34" customFormat="1" x14ac:dyDescent="0.15">
      <c r="J318" s="94"/>
      <c r="K318" s="94"/>
    </row>
    <row r="319" spans="10:11" s="34" customFormat="1" x14ac:dyDescent="0.15">
      <c r="J319" s="94"/>
      <c r="K319" s="94"/>
    </row>
    <row r="320" spans="10:11" s="34" customFormat="1" x14ac:dyDescent="0.15">
      <c r="J320" s="94"/>
      <c r="K320" s="94"/>
    </row>
    <row r="321" spans="10:11" s="34" customFormat="1" x14ac:dyDescent="0.15">
      <c r="J321" s="94"/>
      <c r="K321" s="94"/>
    </row>
    <row r="322" spans="10:11" s="34" customFormat="1" x14ac:dyDescent="0.15">
      <c r="J322" s="94"/>
      <c r="K322" s="94"/>
    </row>
    <row r="323" spans="10:11" s="34" customFormat="1" x14ac:dyDescent="0.15">
      <c r="J323" s="94"/>
      <c r="K323" s="94"/>
    </row>
    <row r="324" spans="10:11" s="34" customFormat="1" x14ac:dyDescent="0.15">
      <c r="J324" s="94"/>
      <c r="K324" s="94"/>
    </row>
    <row r="325" spans="10:11" s="34" customFormat="1" x14ac:dyDescent="0.15">
      <c r="J325" s="94"/>
      <c r="K325" s="94"/>
    </row>
    <row r="326" spans="10:11" s="34" customFormat="1" x14ac:dyDescent="0.15">
      <c r="J326" s="94"/>
      <c r="K326" s="94"/>
    </row>
    <row r="327" spans="10:11" s="34" customFormat="1" x14ac:dyDescent="0.15">
      <c r="J327" s="94"/>
      <c r="K327" s="94"/>
    </row>
    <row r="328" spans="10:11" s="34" customFormat="1" x14ac:dyDescent="0.15">
      <c r="J328" s="94"/>
      <c r="K328" s="94"/>
    </row>
    <row r="329" spans="10:11" s="34" customFormat="1" x14ac:dyDescent="0.15">
      <c r="J329" s="94"/>
      <c r="K329" s="94"/>
    </row>
    <row r="330" spans="10:11" s="34" customFormat="1" x14ac:dyDescent="0.15">
      <c r="J330" s="94"/>
      <c r="K330" s="94"/>
    </row>
    <row r="331" spans="10:11" s="34" customFormat="1" x14ac:dyDescent="0.15">
      <c r="J331" s="94"/>
      <c r="K331" s="94"/>
    </row>
    <row r="332" spans="10:11" s="34" customFormat="1" x14ac:dyDescent="0.15">
      <c r="J332" s="94"/>
      <c r="K332" s="94"/>
    </row>
    <row r="333" spans="10:11" s="34" customFormat="1" x14ac:dyDescent="0.15">
      <c r="J333" s="94"/>
      <c r="K333" s="94"/>
    </row>
    <row r="334" spans="10:11" s="34" customFormat="1" x14ac:dyDescent="0.15">
      <c r="J334" s="94"/>
      <c r="K334" s="94"/>
    </row>
    <row r="335" spans="10:11" s="34" customFormat="1" x14ac:dyDescent="0.15">
      <c r="J335" s="94"/>
      <c r="K335" s="94"/>
    </row>
    <row r="336" spans="10:11" s="34" customFormat="1" x14ac:dyDescent="0.15">
      <c r="J336" s="94"/>
      <c r="K336" s="94"/>
    </row>
    <row r="337" spans="10:11" s="34" customFormat="1" x14ac:dyDescent="0.15">
      <c r="J337" s="94"/>
      <c r="K337" s="94"/>
    </row>
    <row r="338" spans="10:11" s="34" customFormat="1" x14ac:dyDescent="0.15">
      <c r="J338" s="94"/>
      <c r="K338" s="94"/>
    </row>
    <row r="339" spans="10:11" s="34" customFormat="1" x14ac:dyDescent="0.15">
      <c r="J339" s="94"/>
      <c r="K339" s="94"/>
    </row>
    <row r="340" spans="10:11" s="34" customFormat="1" x14ac:dyDescent="0.15">
      <c r="J340" s="94"/>
      <c r="K340" s="94"/>
    </row>
    <row r="341" spans="10:11" s="34" customFormat="1" x14ac:dyDescent="0.15">
      <c r="J341" s="94"/>
      <c r="K341" s="94"/>
    </row>
    <row r="342" spans="10:11" s="34" customFormat="1" x14ac:dyDescent="0.15">
      <c r="J342" s="94"/>
      <c r="K342" s="94"/>
    </row>
    <row r="343" spans="10:11" s="34" customFormat="1" x14ac:dyDescent="0.15">
      <c r="J343" s="94"/>
      <c r="K343" s="94"/>
    </row>
    <row r="344" spans="10:11" s="34" customFormat="1" x14ac:dyDescent="0.15">
      <c r="J344" s="94"/>
      <c r="K344" s="94"/>
    </row>
    <row r="345" spans="10:11" s="34" customFormat="1" x14ac:dyDescent="0.15">
      <c r="J345" s="94"/>
      <c r="K345" s="94"/>
    </row>
    <row r="346" spans="10:11" s="34" customFormat="1" x14ac:dyDescent="0.15">
      <c r="J346" s="94"/>
      <c r="K346" s="94"/>
    </row>
    <row r="347" spans="10:11" s="34" customFormat="1" x14ac:dyDescent="0.15">
      <c r="J347" s="94"/>
      <c r="K347" s="94"/>
    </row>
    <row r="348" spans="10:11" s="34" customFormat="1" x14ac:dyDescent="0.15">
      <c r="J348" s="94"/>
      <c r="K348" s="94"/>
    </row>
    <row r="349" spans="10:11" s="34" customFormat="1" x14ac:dyDescent="0.15">
      <c r="J349" s="94"/>
      <c r="K349" s="94"/>
    </row>
    <row r="350" spans="10:11" s="34" customFormat="1" x14ac:dyDescent="0.15">
      <c r="J350" s="94"/>
      <c r="K350" s="94"/>
    </row>
    <row r="351" spans="10:11" s="34" customFormat="1" x14ac:dyDescent="0.15">
      <c r="J351" s="94"/>
      <c r="K351" s="94"/>
    </row>
    <row r="352" spans="10:11" s="34" customFormat="1" x14ac:dyDescent="0.15">
      <c r="J352" s="94"/>
      <c r="K352" s="94"/>
    </row>
    <row r="353" spans="10:11" s="34" customFormat="1" x14ac:dyDescent="0.15">
      <c r="J353" s="94"/>
      <c r="K353" s="94"/>
    </row>
    <row r="354" spans="10:11" s="34" customFormat="1" x14ac:dyDescent="0.15">
      <c r="J354" s="94"/>
      <c r="K354" s="94"/>
    </row>
    <row r="355" spans="10:11" s="34" customFormat="1" x14ac:dyDescent="0.15">
      <c r="J355" s="94"/>
      <c r="K355" s="94"/>
    </row>
    <row r="356" spans="10:11" s="34" customFormat="1" x14ac:dyDescent="0.15">
      <c r="J356" s="94"/>
      <c r="K356" s="94"/>
    </row>
    <row r="357" spans="10:11" s="34" customFormat="1" x14ac:dyDescent="0.15">
      <c r="J357" s="94"/>
      <c r="K357" s="94"/>
    </row>
    <row r="358" spans="10:11" s="34" customFormat="1" x14ac:dyDescent="0.15">
      <c r="J358" s="94"/>
      <c r="K358" s="94"/>
    </row>
    <row r="359" spans="10:11" s="34" customFormat="1" x14ac:dyDescent="0.15">
      <c r="J359" s="94"/>
      <c r="K359" s="94"/>
    </row>
    <row r="360" spans="10:11" s="34" customFormat="1" x14ac:dyDescent="0.15">
      <c r="J360" s="94"/>
      <c r="K360" s="94"/>
    </row>
    <row r="361" spans="10:11" s="34" customFormat="1" x14ac:dyDescent="0.15">
      <c r="J361" s="94"/>
      <c r="K361" s="94"/>
    </row>
    <row r="362" spans="10:11" s="34" customFormat="1" x14ac:dyDescent="0.15">
      <c r="J362" s="94"/>
      <c r="K362" s="94"/>
    </row>
    <row r="363" spans="10:11" s="34" customFormat="1" x14ac:dyDescent="0.15">
      <c r="J363" s="94"/>
      <c r="K363" s="94"/>
    </row>
    <row r="364" spans="10:11" s="34" customFormat="1" x14ac:dyDescent="0.15">
      <c r="J364" s="94"/>
      <c r="K364" s="94"/>
    </row>
    <row r="365" spans="10:11" s="34" customFormat="1" x14ac:dyDescent="0.15">
      <c r="J365" s="94"/>
      <c r="K365" s="94"/>
    </row>
    <row r="366" spans="10:11" s="34" customFormat="1" x14ac:dyDescent="0.15">
      <c r="J366" s="94"/>
      <c r="K366" s="94"/>
    </row>
    <row r="367" spans="10:11" s="34" customFormat="1" x14ac:dyDescent="0.15">
      <c r="J367" s="94"/>
      <c r="K367" s="94"/>
    </row>
    <row r="368" spans="10:11" s="34" customFormat="1" x14ac:dyDescent="0.15">
      <c r="J368" s="94"/>
      <c r="K368" s="94"/>
    </row>
    <row r="369" spans="10:11" s="34" customFormat="1" x14ac:dyDescent="0.15">
      <c r="J369" s="94"/>
      <c r="K369" s="94"/>
    </row>
    <row r="370" spans="10:11" s="34" customFormat="1" x14ac:dyDescent="0.15">
      <c r="J370" s="94"/>
      <c r="K370" s="94"/>
    </row>
    <row r="371" spans="10:11" s="34" customFormat="1" x14ac:dyDescent="0.15">
      <c r="J371" s="94"/>
      <c r="K371" s="94"/>
    </row>
    <row r="372" spans="10:11" s="34" customFormat="1" x14ac:dyDescent="0.15">
      <c r="J372" s="94"/>
      <c r="K372" s="94"/>
    </row>
    <row r="373" spans="10:11" s="34" customFormat="1" x14ac:dyDescent="0.15">
      <c r="J373" s="94"/>
      <c r="K373" s="94"/>
    </row>
    <row r="374" spans="10:11" s="34" customFormat="1" x14ac:dyDescent="0.15">
      <c r="J374" s="94"/>
      <c r="K374" s="94"/>
    </row>
    <row r="375" spans="10:11" s="34" customFormat="1" x14ac:dyDescent="0.15">
      <c r="J375" s="94"/>
      <c r="K375" s="94"/>
    </row>
    <row r="376" spans="10:11" s="34" customFormat="1" x14ac:dyDescent="0.15">
      <c r="J376" s="94"/>
      <c r="K376" s="94"/>
    </row>
    <row r="377" spans="10:11" s="34" customFormat="1" x14ac:dyDescent="0.15">
      <c r="J377" s="94"/>
      <c r="K377" s="94"/>
    </row>
    <row r="378" spans="10:11" s="34" customFormat="1" x14ac:dyDescent="0.15">
      <c r="J378" s="94"/>
      <c r="K378" s="94"/>
    </row>
    <row r="379" spans="10:11" s="34" customFormat="1" x14ac:dyDescent="0.15">
      <c r="J379" s="94"/>
      <c r="K379" s="94"/>
    </row>
    <row r="380" spans="10:11" s="34" customFormat="1" x14ac:dyDescent="0.15">
      <c r="J380" s="94"/>
      <c r="K380" s="94"/>
    </row>
    <row r="381" spans="10:11" s="34" customFormat="1" x14ac:dyDescent="0.15">
      <c r="J381" s="94"/>
      <c r="K381" s="9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topLeftCell="B1" workbookViewId="0">
      <pane xSplit="1" ySplit="3" topLeftCell="K4" activePane="bottomRight" state="frozen"/>
      <selection activeCell="B1" sqref="B1"/>
      <selection pane="topRight" activeCell="C1" sqref="C1"/>
      <selection pane="bottomLeft" activeCell="B4" sqref="B4"/>
      <selection pane="bottomRight" activeCell="P2" sqref="P2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3" width="8.6640625" style="58" customWidth="1"/>
    <col min="4" max="8" width="8.6640625" style="35" customWidth="1"/>
    <col min="9" max="9" width="8.6640625" style="58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158</v>
      </c>
      <c r="P1" s="37" t="s">
        <v>158</v>
      </c>
    </row>
    <row r="2" spans="1:18" ht="14.1" customHeight="1" x14ac:dyDescent="0.15">
      <c r="M2" s="18" t="s">
        <v>149</v>
      </c>
      <c r="P2" s="18" t="s">
        <v>149</v>
      </c>
    </row>
    <row r="3" spans="1:18" ht="14.1" customHeight="1" x14ac:dyDescent="0.2">
      <c r="A3" s="39"/>
      <c r="B3" s="39"/>
      <c r="C3" s="39" t="s">
        <v>196</v>
      </c>
      <c r="D3" s="39" t="s">
        <v>197</v>
      </c>
      <c r="E3" s="39" t="s">
        <v>170</v>
      </c>
      <c r="F3" s="39" t="s">
        <v>172</v>
      </c>
      <c r="G3" s="39" t="s">
        <v>174</v>
      </c>
      <c r="H3" s="39" t="s">
        <v>176</v>
      </c>
      <c r="I3" s="57" t="s">
        <v>178</v>
      </c>
      <c r="J3" s="39" t="s">
        <v>180</v>
      </c>
      <c r="K3" s="57" t="s">
        <v>182</v>
      </c>
      <c r="L3" s="57" t="s">
        <v>184</v>
      </c>
      <c r="M3" s="39" t="s">
        <v>186</v>
      </c>
      <c r="N3" s="39" t="s">
        <v>188</v>
      </c>
      <c r="O3" s="39" t="s">
        <v>190</v>
      </c>
      <c r="P3" s="39" t="s">
        <v>192</v>
      </c>
      <c r="Q3" s="39" t="s">
        <v>194</v>
      </c>
      <c r="R3" s="39" t="s">
        <v>161</v>
      </c>
    </row>
    <row r="4" spans="1:18" ht="14.1" customHeight="1" x14ac:dyDescent="0.2">
      <c r="A4" s="141" t="s">
        <v>73</v>
      </c>
      <c r="B4" s="141"/>
      <c r="C4" s="40">
        <v>83420</v>
      </c>
      <c r="D4" s="40">
        <v>83713</v>
      </c>
      <c r="E4" s="40">
        <v>83960</v>
      </c>
      <c r="F4" s="40">
        <v>84105</v>
      </c>
      <c r="G4" s="40">
        <v>84225</v>
      </c>
      <c r="H4" s="40">
        <v>84062</v>
      </c>
      <c r="I4" s="40">
        <v>84054</v>
      </c>
      <c r="J4" s="40">
        <v>83722</v>
      </c>
      <c r="K4" s="40">
        <v>83705</v>
      </c>
      <c r="L4" s="40">
        <v>83862</v>
      </c>
      <c r="M4" s="40">
        <v>83786</v>
      </c>
      <c r="N4" s="40">
        <v>83875</v>
      </c>
      <c r="O4" s="40">
        <v>83757</v>
      </c>
      <c r="P4" s="40">
        <v>83617</v>
      </c>
      <c r="Q4" s="40">
        <v>83834</v>
      </c>
      <c r="R4" s="40">
        <v>125432</v>
      </c>
    </row>
    <row r="5" spans="1:18" ht="14.1" customHeight="1" x14ac:dyDescent="0.2">
      <c r="A5" s="144" t="s">
        <v>4</v>
      </c>
      <c r="B5" s="42" t="s">
        <v>12</v>
      </c>
      <c r="C5" s="43">
        <v>20534317</v>
      </c>
      <c r="D5" s="43">
        <v>22428708</v>
      </c>
      <c r="E5" s="43">
        <v>23176891</v>
      </c>
      <c r="F5" s="43">
        <v>25032527</v>
      </c>
      <c r="G5" s="43">
        <v>24728647</v>
      </c>
      <c r="H5" s="43">
        <v>27720838</v>
      </c>
      <c r="I5" s="44">
        <v>25114038</v>
      </c>
      <c r="J5" s="43">
        <v>24722769</v>
      </c>
      <c r="K5" s="43">
        <v>25208323</v>
      </c>
      <c r="L5" s="43">
        <v>26246932</v>
      </c>
      <c r="M5" s="45">
        <v>28711829</v>
      </c>
      <c r="N5" s="45">
        <v>26230574</v>
      </c>
      <c r="O5" s="45">
        <v>26939090</v>
      </c>
      <c r="P5" s="45">
        <v>27561497</v>
      </c>
      <c r="Q5" s="45">
        <v>27938480</v>
      </c>
      <c r="R5" s="45">
        <v>43168758</v>
      </c>
    </row>
    <row r="6" spans="1:18" ht="14.1" customHeight="1" x14ac:dyDescent="0.2">
      <c r="A6" s="144"/>
      <c r="B6" s="42" t="s">
        <v>13</v>
      </c>
      <c r="C6" s="43">
        <v>19869862</v>
      </c>
      <c r="D6" s="43">
        <v>21753011</v>
      </c>
      <c r="E6" s="43">
        <v>22262242</v>
      </c>
      <c r="F6" s="43">
        <v>24174392</v>
      </c>
      <c r="G6" s="43">
        <v>24121878</v>
      </c>
      <c r="H6" s="43">
        <v>27184278</v>
      </c>
      <c r="I6" s="44">
        <v>24477044</v>
      </c>
      <c r="J6" s="43">
        <v>23558197</v>
      </c>
      <c r="K6" s="43">
        <v>24251423</v>
      </c>
      <c r="L6" s="43">
        <v>24819283</v>
      </c>
      <c r="M6" s="45">
        <v>27024936</v>
      </c>
      <c r="N6" s="45">
        <v>24929510</v>
      </c>
      <c r="O6" s="45">
        <v>25624662</v>
      </c>
      <c r="P6" s="45">
        <v>26315710</v>
      </c>
      <c r="Q6" s="45">
        <v>26497220</v>
      </c>
      <c r="R6" s="45">
        <v>41303462</v>
      </c>
    </row>
    <row r="7" spans="1:18" ht="14.1" customHeight="1" x14ac:dyDescent="0.2">
      <c r="A7" s="144"/>
      <c r="B7" s="42" t="s">
        <v>14</v>
      </c>
      <c r="C7" s="44">
        <f t="shared" ref="C7:R7" si="0">+C5-C6</f>
        <v>664455</v>
      </c>
      <c r="D7" s="44">
        <f t="shared" si="0"/>
        <v>675697</v>
      </c>
      <c r="E7" s="44">
        <f t="shared" si="0"/>
        <v>914649</v>
      </c>
      <c r="F7" s="44">
        <f t="shared" si="0"/>
        <v>858135</v>
      </c>
      <c r="G7" s="44">
        <f t="shared" si="0"/>
        <v>606769</v>
      </c>
      <c r="H7" s="44">
        <f t="shared" si="0"/>
        <v>536560</v>
      </c>
      <c r="I7" s="44">
        <f t="shared" si="0"/>
        <v>636994</v>
      </c>
      <c r="J7" s="44">
        <f t="shared" si="0"/>
        <v>1164572</v>
      </c>
      <c r="K7" s="44">
        <f t="shared" si="0"/>
        <v>956900</v>
      </c>
      <c r="L7" s="44">
        <f t="shared" si="0"/>
        <v>1427649</v>
      </c>
      <c r="M7" s="44">
        <f t="shared" si="0"/>
        <v>1686893</v>
      </c>
      <c r="N7" s="44">
        <f t="shared" si="0"/>
        <v>1301064</v>
      </c>
      <c r="O7" s="44">
        <f t="shared" si="0"/>
        <v>1314428</v>
      </c>
      <c r="P7" s="44">
        <f t="shared" si="0"/>
        <v>1245787</v>
      </c>
      <c r="Q7" s="44">
        <f t="shared" si="0"/>
        <v>1441260</v>
      </c>
      <c r="R7" s="44">
        <f t="shared" si="0"/>
        <v>1865296</v>
      </c>
    </row>
    <row r="8" spans="1:18" ht="14.1" customHeight="1" x14ac:dyDescent="0.2">
      <c r="A8" s="144"/>
      <c r="B8" s="42" t="s">
        <v>15</v>
      </c>
      <c r="C8" s="43">
        <v>128956</v>
      </c>
      <c r="D8" s="43">
        <v>120381</v>
      </c>
      <c r="E8" s="43">
        <v>340142</v>
      </c>
      <c r="F8" s="43">
        <v>104919</v>
      </c>
      <c r="G8" s="43">
        <v>87832</v>
      </c>
      <c r="H8" s="43">
        <v>170372</v>
      </c>
      <c r="I8" s="44">
        <v>142517</v>
      </c>
      <c r="J8" s="43">
        <v>277159</v>
      </c>
      <c r="K8" s="43">
        <v>118635</v>
      </c>
      <c r="L8" s="44">
        <v>338566</v>
      </c>
      <c r="M8" s="45">
        <v>652502</v>
      </c>
      <c r="N8" s="45">
        <v>158316</v>
      </c>
      <c r="O8" s="45">
        <v>250961</v>
      </c>
      <c r="P8" s="45">
        <v>107963</v>
      </c>
      <c r="Q8" s="45">
        <v>21007</v>
      </c>
      <c r="R8" s="45">
        <v>33865</v>
      </c>
    </row>
    <row r="9" spans="1:18" ht="14.1" customHeight="1" x14ac:dyDescent="0.2">
      <c r="A9" s="144"/>
      <c r="B9" s="42" t="s">
        <v>16</v>
      </c>
      <c r="C9" s="44">
        <f t="shared" ref="C9:R9" si="1">+C7-C8</f>
        <v>535499</v>
      </c>
      <c r="D9" s="44">
        <f t="shared" si="1"/>
        <v>555316</v>
      </c>
      <c r="E9" s="44">
        <f t="shared" si="1"/>
        <v>574507</v>
      </c>
      <c r="F9" s="44">
        <f t="shared" si="1"/>
        <v>753216</v>
      </c>
      <c r="G9" s="44">
        <f t="shared" si="1"/>
        <v>518937</v>
      </c>
      <c r="H9" s="44">
        <f t="shared" si="1"/>
        <v>366188</v>
      </c>
      <c r="I9" s="44">
        <f t="shared" si="1"/>
        <v>494477</v>
      </c>
      <c r="J9" s="44">
        <f t="shared" si="1"/>
        <v>887413</v>
      </c>
      <c r="K9" s="44">
        <f t="shared" si="1"/>
        <v>838265</v>
      </c>
      <c r="L9" s="44">
        <f t="shared" si="1"/>
        <v>1089083</v>
      </c>
      <c r="M9" s="44">
        <f t="shared" si="1"/>
        <v>1034391</v>
      </c>
      <c r="N9" s="44">
        <f t="shared" si="1"/>
        <v>1142748</v>
      </c>
      <c r="O9" s="44">
        <f t="shared" si="1"/>
        <v>1063467</v>
      </c>
      <c r="P9" s="44">
        <f t="shared" si="1"/>
        <v>1137824</v>
      </c>
      <c r="Q9" s="44">
        <f t="shared" si="1"/>
        <v>1420253</v>
      </c>
      <c r="R9" s="44">
        <f t="shared" si="1"/>
        <v>1831431</v>
      </c>
    </row>
    <row r="10" spans="1:18" ht="14.1" customHeight="1" x14ac:dyDescent="0.2">
      <c r="A10" s="144"/>
      <c r="B10" s="42" t="s">
        <v>17</v>
      </c>
      <c r="C10" s="45">
        <v>261731</v>
      </c>
      <c r="D10" s="45">
        <v>19817</v>
      </c>
      <c r="E10" s="45">
        <f t="shared" ref="E10:L10" si="2">+E9-D9</f>
        <v>19191</v>
      </c>
      <c r="F10" s="45">
        <f t="shared" si="2"/>
        <v>178709</v>
      </c>
      <c r="G10" s="45">
        <f t="shared" si="2"/>
        <v>-234279</v>
      </c>
      <c r="H10" s="45">
        <f t="shared" si="2"/>
        <v>-152749</v>
      </c>
      <c r="I10" s="45">
        <f t="shared" si="2"/>
        <v>128289</v>
      </c>
      <c r="J10" s="45">
        <f t="shared" si="2"/>
        <v>392936</v>
      </c>
      <c r="K10" s="45">
        <f t="shared" si="2"/>
        <v>-49148</v>
      </c>
      <c r="L10" s="45">
        <f t="shared" si="2"/>
        <v>250818</v>
      </c>
      <c r="M10" s="45">
        <f>+M9-L9</f>
        <v>-54692</v>
      </c>
      <c r="N10" s="45">
        <v>108357</v>
      </c>
      <c r="O10" s="45">
        <v>-79281</v>
      </c>
      <c r="P10" s="45">
        <v>74357</v>
      </c>
      <c r="Q10" s="45">
        <v>282429</v>
      </c>
      <c r="R10" s="45">
        <v>1831431</v>
      </c>
    </row>
    <row r="11" spans="1:18" ht="14.1" customHeight="1" x14ac:dyDescent="0.2">
      <c r="A11" s="144"/>
      <c r="B11" s="42" t="s">
        <v>18</v>
      </c>
      <c r="C11" s="43">
        <v>17704</v>
      </c>
      <c r="D11" s="43">
        <v>199552</v>
      </c>
      <c r="E11" s="43">
        <v>36464</v>
      </c>
      <c r="F11" s="43">
        <v>127843</v>
      </c>
      <c r="G11" s="43">
        <v>30290</v>
      </c>
      <c r="H11" s="43">
        <v>23714</v>
      </c>
      <c r="I11" s="44">
        <v>10742</v>
      </c>
      <c r="J11" s="43">
        <v>5051</v>
      </c>
      <c r="K11" s="43">
        <v>367904</v>
      </c>
      <c r="L11" s="44">
        <v>84503</v>
      </c>
      <c r="M11" s="45">
        <v>183845</v>
      </c>
      <c r="N11" s="45">
        <v>982333</v>
      </c>
      <c r="O11" s="45">
        <v>398463</v>
      </c>
      <c r="P11" s="45">
        <v>1472</v>
      </c>
      <c r="Q11" s="45">
        <v>225223</v>
      </c>
      <c r="R11" s="45">
        <v>1247636</v>
      </c>
    </row>
    <row r="12" spans="1:18" ht="14.1" customHeight="1" x14ac:dyDescent="0.2">
      <c r="A12" s="144"/>
      <c r="B12" s="42" t="s">
        <v>19</v>
      </c>
      <c r="C12" s="43">
        <v>30869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24005</v>
      </c>
      <c r="K12" s="43">
        <v>0</v>
      </c>
      <c r="L12" s="44">
        <v>0</v>
      </c>
      <c r="M12" s="45">
        <v>182251</v>
      </c>
      <c r="N12" s="45">
        <v>0</v>
      </c>
      <c r="O12" s="45">
        <v>0</v>
      </c>
      <c r="P12" s="45">
        <v>0</v>
      </c>
      <c r="Q12" s="45">
        <v>0</v>
      </c>
      <c r="R12" s="45">
        <v>105020</v>
      </c>
    </row>
    <row r="13" spans="1:18" ht="14.1" customHeight="1" x14ac:dyDescent="0.2">
      <c r="A13" s="144"/>
      <c r="B13" s="42" t="s">
        <v>20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4">
        <v>100000</v>
      </c>
      <c r="J13" s="43">
        <v>0</v>
      </c>
      <c r="K13" s="43">
        <v>0</v>
      </c>
      <c r="L13" s="44">
        <v>32268</v>
      </c>
      <c r="M13" s="45">
        <v>0</v>
      </c>
      <c r="N13" s="45">
        <v>0</v>
      </c>
      <c r="O13" s="45">
        <v>0</v>
      </c>
      <c r="P13" s="45">
        <v>615061</v>
      </c>
      <c r="Q13" s="45">
        <v>0</v>
      </c>
      <c r="R13" s="45">
        <v>195633</v>
      </c>
    </row>
    <row r="14" spans="1:18" ht="14.1" customHeight="1" x14ac:dyDescent="0.2">
      <c r="A14" s="144"/>
      <c r="B14" s="42" t="s">
        <v>21</v>
      </c>
      <c r="C14" s="44">
        <f t="shared" ref="C14:R14" si="3">+C10+C11+C12-C13</f>
        <v>310304</v>
      </c>
      <c r="D14" s="44">
        <f t="shared" si="3"/>
        <v>219369</v>
      </c>
      <c r="E14" s="44">
        <f t="shared" si="3"/>
        <v>55655</v>
      </c>
      <c r="F14" s="44">
        <f t="shared" si="3"/>
        <v>306552</v>
      </c>
      <c r="G14" s="44">
        <f t="shared" si="3"/>
        <v>-203989</v>
      </c>
      <c r="H14" s="44">
        <f t="shared" si="3"/>
        <v>-129035</v>
      </c>
      <c r="I14" s="44">
        <f t="shared" si="3"/>
        <v>39031</v>
      </c>
      <c r="J14" s="44">
        <f t="shared" si="3"/>
        <v>421992</v>
      </c>
      <c r="K14" s="44">
        <f t="shared" si="3"/>
        <v>318756</v>
      </c>
      <c r="L14" s="44">
        <f t="shared" si="3"/>
        <v>303053</v>
      </c>
      <c r="M14" s="44">
        <f t="shared" si="3"/>
        <v>311404</v>
      </c>
      <c r="N14" s="44">
        <f t="shared" si="3"/>
        <v>1090690</v>
      </c>
      <c r="O14" s="44">
        <f t="shared" si="3"/>
        <v>319182</v>
      </c>
      <c r="P14" s="44">
        <f t="shared" si="3"/>
        <v>-539232</v>
      </c>
      <c r="Q14" s="44">
        <f t="shared" si="3"/>
        <v>507652</v>
      </c>
      <c r="R14" s="44">
        <f t="shared" si="3"/>
        <v>2988454</v>
      </c>
    </row>
    <row r="15" spans="1:18" ht="14.1" customHeight="1" x14ac:dyDescent="0.2">
      <c r="A15" s="144"/>
      <c r="B15" s="3" t="s">
        <v>22</v>
      </c>
      <c r="C15" s="46">
        <f t="shared" ref="C15:N15" si="4">+C9/C19*100</f>
        <v>4.7790166951757191</v>
      </c>
      <c r="D15" s="46">
        <f t="shared" si="4"/>
        <v>4.5899980270106955</v>
      </c>
      <c r="E15" s="46">
        <f t="shared" si="4"/>
        <v>4.4435951828147813</v>
      </c>
      <c r="F15" s="46">
        <f t="shared" si="4"/>
        <v>5.3371740518798862</v>
      </c>
      <c r="G15" s="46">
        <f t="shared" si="4"/>
        <v>3.7167027340419323</v>
      </c>
      <c r="H15" s="46">
        <f t="shared" si="4"/>
        <v>2.5728535940014998</v>
      </c>
      <c r="I15" s="46">
        <f t="shared" si="4"/>
        <v>3.3428786139922577</v>
      </c>
      <c r="J15" s="46">
        <f t="shared" si="4"/>
        <v>5.8353679667058795</v>
      </c>
      <c r="K15" s="46">
        <f t="shared" si="4"/>
        <v>5.3714885783338699</v>
      </c>
      <c r="L15" s="46">
        <f t="shared" si="4"/>
        <v>6.8182033030769666</v>
      </c>
      <c r="M15" s="46">
        <f t="shared" si="4"/>
        <v>6.4377518930821012</v>
      </c>
      <c r="N15" s="46">
        <f t="shared" si="4"/>
        <v>7.0878035728174709</v>
      </c>
      <c r="O15" s="46">
        <f>+O9/O19*100</f>
        <v>6.7293442112270965</v>
      </c>
      <c r="P15" s="46">
        <f>+P9/P19*100</f>
        <v>7.4350675424849477</v>
      </c>
      <c r="Q15" s="46">
        <f>+Q9/Q19*100</f>
        <v>9.8016891789303973</v>
      </c>
      <c r="R15" s="46">
        <f>+R9/R19*100</f>
        <v>7.8598886338638385</v>
      </c>
    </row>
    <row r="16" spans="1:18" ht="14.1" customHeight="1" x14ac:dyDescent="0.2">
      <c r="A16" s="142" t="s">
        <v>23</v>
      </c>
      <c r="B16" s="142"/>
      <c r="C16" s="59">
        <v>7098193</v>
      </c>
      <c r="D16" s="47">
        <v>7566963</v>
      </c>
      <c r="E16" s="47">
        <v>8114634</v>
      </c>
      <c r="F16" s="47">
        <v>8891317</v>
      </c>
      <c r="G16" s="47">
        <v>9223139</v>
      </c>
      <c r="H16" s="47">
        <v>9311151</v>
      </c>
      <c r="I16" s="59">
        <v>9541718</v>
      </c>
      <c r="J16" s="47">
        <v>9716569</v>
      </c>
      <c r="K16" s="47">
        <v>9934749</v>
      </c>
      <c r="L16" s="59">
        <v>10075822</v>
      </c>
      <c r="M16" s="47">
        <v>9717558</v>
      </c>
      <c r="N16" s="47">
        <v>9683877</v>
      </c>
      <c r="O16" s="47">
        <v>9943871</v>
      </c>
      <c r="P16" s="47">
        <v>9967992</v>
      </c>
      <c r="Q16" s="47">
        <v>9362079</v>
      </c>
      <c r="R16" s="47">
        <v>13818350</v>
      </c>
    </row>
    <row r="17" spans="1:18" ht="14.1" customHeight="1" x14ac:dyDescent="0.2">
      <c r="A17" s="142" t="s">
        <v>24</v>
      </c>
      <c r="B17" s="142"/>
      <c r="C17" s="59">
        <v>8920640</v>
      </c>
      <c r="D17" s="47">
        <v>9662474</v>
      </c>
      <c r="E17" s="47">
        <v>10338430</v>
      </c>
      <c r="F17" s="47">
        <v>11267791</v>
      </c>
      <c r="G17" s="47">
        <v>11030319</v>
      </c>
      <c r="H17" s="47">
        <v>11256978</v>
      </c>
      <c r="I17" s="59">
        <v>11722433</v>
      </c>
      <c r="J17" s="47">
        <v>12085360</v>
      </c>
      <c r="K17" s="47">
        <v>12418890</v>
      </c>
      <c r="L17" s="59">
        <v>12744200</v>
      </c>
      <c r="M17" s="47">
        <v>12954527</v>
      </c>
      <c r="N17" s="47">
        <v>13018394</v>
      </c>
      <c r="O17" s="47">
        <v>12626416</v>
      </c>
      <c r="P17" s="47">
        <v>12111438</v>
      </c>
      <c r="Q17" s="47">
        <v>11499646</v>
      </c>
      <c r="R17" s="47">
        <v>18871605</v>
      </c>
    </row>
    <row r="18" spans="1:18" ht="14.1" customHeight="1" x14ac:dyDescent="0.2">
      <c r="A18" s="142" t="s">
        <v>25</v>
      </c>
      <c r="B18" s="142"/>
      <c r="C18" s="59">
        <v>9381822</v>
      </c>
      <c r="D18" s="47">
        <v>10002882</v>
      </c>
      <c r="E18" s="47">
        <v>10726940</v>
      </c>
      <c r="F18" s="47">
        <v>11757758</v>
      </c>
      <c r="G18" s="47">
        <v>12195654</v>
      </c>
      <c r="H18" s="47">
        <v>12305191</v>
      </c>
      <c r="I18" s="59">
        <v>12609103</v>
      </c>
      <c r="J18" s="47">
        <v>12838699</v>
      </c>
      <c r="K18" s="47">
        <v>13124997</v>
      </c>
      <c r="L18" s="59">
        <v>13312836</v>
      </c>
      <c r="M18" s="47">
        <v>12833104</v>
      </c>
      <c r="N18" s="47">
        <v>12788221</v>
      </c>
      <c r="O18" s="47">
        <v>13133365</v>
      </c>
      <c r="P18" s="47">
        <v>13167486</v>
      </c>
      <c r="Q18" s="47">
        <v>12350154</v>
      </c>
      <c r="R18" s="47">
        <v>18223300</v>
      </c>
    </row>
    <row r="19" spans="1:18" ht="14.1" customHeight="1" x14ac:dyDescent="0.2">
      <c r="A19" s="142" t="s">
        <v>26</v>
      </c>
      <c r="B19" s="142"/>
      <c r="C19" s="59">
        <v>11205213</v>
      </c>
      <c r="D19" s="47">
        <v>12098393</v>
      </c>
      <c r="E19" s="47">
        <v>12928878</v>
      </c>
      <c r="F19" s="47">
        <v>14112637</v>
      </c>
      <c r="G19" s="47">
        <v>13962295</v>
      </c>
      <c r="H19" s="47">
        <v>14232757</v>
      </c>
      <c r="I19" s="59">
        <v>14791952</v>
      </c>
      <c r="J19" s="47">
        <v>15207490</v>
      </c>
      <c r="K19" s="47">
        <v>15605823</v>
      </c>
      <c r="L19" s="59">
        <v>15973167</v>
      </c>
      <c r="M19" s="47">
        <v>16067581</v>
      </c>
      <c r="N19" s="47">
        <v>16122738</v>
      </c>
      <c r="O19" s="47">
        <v>15803427</v>
      </c>
      <c r="P19" s="47">
        <v>15303479</v>
      </c>
      <c r="Q19" s="47">
        <v>14489880</v>
      </c>
      <c r="R19" s="47">
        <v>23300979</v>
      </c>
    </row>
    <row r="20" spans="1:18" ht="14.1" customHeight="1" x14ac:dyDescent="0.2">
      <c r="A20" s="142" t="s">
        <v>27</v>
      </c>
      <c r="B20" s="142"/>
      <c r="C20" s="60">
        <v>0.82</v>
      </c>
      <c r="D20" s="48">
        <v>0.8</v>
      </c>
      <c r="E20" s="48">
        <v>0.79</v>
      </c>
      <c r="F20" s="48">
        <v>0.78</v>
      </c>
      <c r="G20" s="48">
        <v>0.8</v>
      </c>
      <c r="H20" s="48">
        <v>0.82</v>
      </c>
      <c r="I20" s="61">
        <v>0.83</v>
      </c>
      <c r="J20" s="48">
        <v>0.81</v>
      </c>
      <c r="K20" s="48">
        <v>0.8</v>
      </c>
      <c r="L20" s="61">
        <v>0.8</v>
      </c>
      <c r="M20" s="48">
        <v>0.78</v>
      </c>
      <c r="N20" s="48">
        <v>0.76</v>
      </c>
      <c r="O20" s="48">
        <v>0.76</v>
      </c>
      <c r="P20" s="48">
        <v>0.78</v>
      </c>
      <c r="Q20" s="48">
        <v>0.81</v>
      </c>
      <c r="R20" s="48">
        <v>0.7</v>
      </c>
    </row>
    <row r="21" spans="1:18" ht="14.1" customHeight="1" x14ac:dyDescent="0.2">
      <c r="A21" s="142" t="s">
        <v>28</v>
      </c>
      <c r="B21" s="142"/>
      <c r="C21" s="62">
        <v>72.5</v>
      </c>
      <c r="D21" s="49">
        <v>71.5</v>
      </c>
      <c r="E21" s="49">
        <v>72.3</v>
      </c>
      <c r="F21" s="49">
        <v>73.900000000000006</v>
      </c>
      <c r="G21" s="49">
        <v>77.900000000000006</v>
      </c>
      <c r="H21" s="49">
        <v>79.7</v>
      </c>
      <c r="I21" s="63">
        <v>79.8</v>
      </c>
      <c r="J21" s="49">
        <v>79.7</v>
      </c>
      <c r="K21" s="49">
        <v>79.2</v>
      </c>
      <c r="L21" s="63">
        <v>78.8</v>
      </c>
      <c r="M21" s="49">
        <v>77.099999999999994</v>
      </c>
      <c r="N21" s="49">
        <v>75.099999999999994</v>
      </c>
      <c r="O21" s="49">
        <v>77.8</v>
      </c>
      <c r="P21" s="49">
        <v>81.5</v>
      </c>
      <c r="Q21" s="49">
        <v>79.5</v>
      </c>
      <c r="R21" s="49">
        <v>85</v>
      </c>
    </row>
    <row r="22" spans="1:18" ht="14.1" customHeight="1" x14ac:dyDescent="0.2">
      <c r="A22" s="142" t="s">
        <v>29</v>
      </c>
      <c r="B22" s="142"/>
      <c r="C22" s="62">
        <v>13.5</v>
      </c>
      <c r="D22" s="49">
        <v>12.6</v>
      </c>
      <c r="E22" s="49">
        <v>13.6</v>
      </c>
      <c r="F22" s="49">
        <v>14</v>
      </c>
      <c r="G22" s="49">
        <v>14.7</v>
      </c>
      <c r="H22" s="49">
        <v>15.1</v>
      </c>
      <c r="I22" s="63">
        <v>15</v>
      </c>
      <c r="J22" s="49">
        <v>15</v>
      </c>
      <c r="K22" s="49">
        <v>14.6</v>
      </c>
      <c r="L22" s="63">
        <v>14.9</v>
      </c>
      <c r="M22" s="49">
        <v>14.7</v>
      </c>
      <c r="N22" s="49">
        <v>12.8</v>
      </c>
      <c r="O22" s="49">
        <v>13.6</v>
      </c>
      <c r="P22" s="49">
        <v>14.1</v>
      </c>
      <c r="Q22" s="49">
        <v>14.1</v>
      </c>
      <c r="R22" s="49">
        <v>14.7</v>
      </c>
    </row>
    <row r="23" spans="1:18" ht="14.1" customHeight="1" x14ac:dyDescent="0.2">
      <c r="A23" s="142" t="s">
        <v>30</v>
      </c>
      <c r="B23" s="142"/>
      <c r="C23" s="62">
        <v>15.3</v>
      </c>
      <c r="D23" s="49">
        <v>15.2</v>
      </c>
      <c r="E23" s="49">
        <v>16.2</v>
      </c>
      <c r="F23" s="49">
        <v>15.9</v>
      </c>
      <c r="G23" s="49">
        <v>16.7</v>
      </c>
      <c r="H23" s="49">
        <v>16.8</v>
      </c>
      <c r="I23" s="63">
        <v>16.3</v>
      </c>
      <c r="J23" s="49">
        <v>16</v>
      </c>
      <c r="K23" s="49">
        <v>15.7</v>
      </c>
      <c r="L23" s="63">
        <v>15.4</v>
      </c>
      <c r="M23" s="49">
        <v>14.6</v>
      </c>
      <c r="N23" s="49">
        <v>12.8</v>
      </c>
      <c r="O23" s="49">
        <v>13.5</v>
      </c>
      <c r="P23" s="49">
        <v>14.4</v>
      </c>
      <c r="Q23" s="49">
        <v>14.4</v>
      </c>
      <c r="R23" s="49">
        <v>15.2</v>
      </c>
    </row>
    <row r="24" spans="1:18" ht="14.1" customHeight="1" x14ac:dyDescent="0.2">
      <c r="A24" s="142" t="s">
        <v>198</v>
      </c>
      <c r="B24" s="142"/>
      <c r="C24" s="62">
        <v>14</v>
      </c>
      <c r="D24" s="49">
        <v>13.3</v>
      </c>
      <c r="E24" s="49">
        <v>13.1</v>
      </c>
      <c r="F24" s="49">
        <v>13.3</v>
      </c>
      <c r="G24" s="49">
        <v>13.7</v>
      </c>
      <c r="H24" s="49">
        <v>13.7</v>
      </c>
      <c r="I24" s="63">
        <v>13.7</v>
      </c>
      <c r="J24" s="49">
        <v>13.3</v>
      </c>
      <c r="K24" s="49">
        <v>12.9</v>
      </c>
      <c r="L24" s="63">
        <v>12.5</v>
      </c>
      <c r="M24" s="49">
        <v>11.9</v>
      </c>
      <c r="N24" s="49">
        <v>10.9</v>
      </c>
      <c r="O24" s="49">
        <v>10.4</v>
      </c>
      <c r="P24" s="49">
        <v>10.6</v>
      </c>
      <c r="Q24" s="49">
        <v>11.1</v>
      </c>
      <c r="R24" s="49">
        <v>10.9</v>
      </c>
    </row>
    <row r="25" spans="1:18" ht="14.1" customHeight="1" x14ac:dyDescent="0.2">
      <c r="A25" s="141" t="s">
        <v>199</v>
      </c>
      <c r="B25" s="141"/>
      <c r="C25" s="44">
        <f t="shared" ref="C25:Q25" si="5">SUM(C26:C28)</f>
        <v>1142977</v>
      </c>
      <c r="D25" s="44">
        <f t="shared" si="5"/>
        <v>1728675</v>
      </c>
      <c r="E25" s="44">
        <f t="shared" si="5"/>
        <v>2038185</v>
      </c>
      <c r="F25" s="44">
        <f t="shared" si="5"/>
        <v>2579638</v>
      </c>
      <c r="G25" s="44">
        <f t="shared" si="5"/>
        <v>2640105</v>
      </c>
      <c r="H25" s="44">
        <f t="shared" si="5"/>
        <v>2728716</v>
      </c>
      <c r="I25" s="44">
        <f t="shared" si="5"/>
        <v>2464813</v>
      </c>
      <c r="J25" s="44">
        <f t="shared" si="5"/>
        <v>2489101</v>
      </c>
      <c r="K25" s="44">
        <f t="shared" si="5"/>
        <v>2918839</v>
      </c>
      <c r="L25" s="44">
        <f t="shared" si="5"/>
        <v>3040474</v>
      </c>
      <c r="M25" s="44">
        <f t="shared" si="5"/>
        <v>3658056</v>
      </c>
      <c r="N25" s="44">
        <f t="shared" si="5"/>
        <v>4340154</v>
      </c>
      <c r="O25" s="44">
        <f t="shared" si="5"/>
        <v>4946640</v>
      </c>
      <c r="P25" s="44">
        <f t="shared" si="5"/>
        <v>4102539</v>
      </c>
      <c r="Q25" s="44">
        <f t="shared" si="5"/>
        <v>4085109</v>
      </c>
      <c r="R25" s="44">
        <f>SUM(R26:R28)</f>
        <v>6588736</v>
      </c>
    </row>
    <row r="26" spans="1:18" ht="14.1" customHeight="1" x14ac:dyDescent="0.15">
      <c r="A26" s="50"/>
      <c r="B26" s="2" t="s">
        <v>9</v>
      </c>
      <c r="C26" s="44">
        <v>484404</v>
      </c>
      <c r="D26" s="43">
        <v>683956</v>
      </c>
      <c r="E26" s="43">
        <v>720420</v>
      </c>
      <c r="F26" s="43">
        <v>848263</v>
      </c>
      <c r="G26" s="43">
        <v>878553</v>
      </c>
      <c r="H26" s="43">
        <v>902267</v>
      </c>
      <c r="I26" s="44">
        <v>813009</v>
      </c>
      <c r="J26" s="43">
        <v>818060</v>
      </c>
      <c r="K26" s="43">
        <v>1185964</v>
      </c>
      <c r="L26" s="44">
        <v>1238199</v>
      </c>
      <c r="M26" s="43">
        <v>1422044</v>
      </c>
      <c r="N26" s="43">
        <v>2404377</v>
      </c>
      <c r="O26" s="43">
        <v>2802840</v>
      </c>
      <c r="P26" s="43">
        <v>2189251</v>
      </c>
      <c r="Q26" s="43">
        <v>2414474</v>
      </c>
      <c r="R26" s="43">
        <v>5124954</v>
      </c>
    </row>
    <row r="27" spans="1:18" ht="14.1" customHeight="1" x14ac:dyDescent="0.15">
      <c r="A27" s="50"/>
      <c r="B27" s="2" t="s">
        <v>10</v>
      </c>
      <c r="C27" s="44">
        <v>427912</v>
      </c>
      <c r="D27" s="43">
        <v>792603</v>
      </c>
      <c r="E27" s="43">
        <v>973566</v>
      </c>
      <c r="F27" s="43">
        <v>1285364</v>
      </c>
      <c r="G27" s="43">
        <v>1144208</v>
      </c>
      <c r="H27" s="43">
        <v>1193037</v>
      </c>
      <c r="I27" s="44">
        <v>1010021</v>
      </c>
      <c r="J27" s="43">
        <v>1014302</v>
      </c>
      <c r="K27" s="43">
        <v>1018894</v>
      </c>
      <c r="L27" s="44">
        <v>1021950</v>
      </c>
      <c r="M27" s="43">
        <v>843529</v>
      </c>
      <c r="N27" s="43">
        <v>842566</v>
      </c>
      <c r="O27" s="43">
        <v>843199</v>
      </c>
      <c r="P27" s="43">
        <v>543582</v>
      </c>
      <c r="Q27" s="43">
        <v>543798</v>
      </c>
      <c r="R27" s="43">
        <v>257023</v>
      </c>
    </row>
    <row r="28" spans="1:18" ht="14.1" customHeight="1" x14ac:dyDescent="0.15">
      <c r="A28" s="50"/>
      <c r="B28" s="2" t="s">
        <v>11</v>
      </c>
      <c r="C28" s="44">
        <v>230661</v>
      </c>
      <c r="D28" s="43">
        <v>252116</v>
      </c>
      <c r="E28" s="43">
        <v>344199</v>
      </c>
      <c r="F28" s="43">
        <v>446011</v>
      </c>
      <c r="G28" s="43">
        <v>617344</v>
      </c>
      <c r="H28" s="43">
        <v>633412</v>
      </c>
      <c r="I28" s="44">
        <v>641783</v>
      </c>
      <c r="J28" s="43">
        <v>656739</v>
      </c>
      <c r="K28" s="43">
        <v>713981</v>
      </c>
      <c r="L28" s="44">
        <v>780325</v>
      </c>
      <c r="M28" s="43">
        <v>1392483</v>
      </c>
      <c r="N28" s="43">
        <v>1093211</v>
      </c>
      <c r="O28" s="43">
        <v>1300601</v>
      </c>
      <c r="P28" s="43">
        <v>1369706</v>
      </c>
      <c r="Q28" s="43">
        <v>1126837</v>
      </c>
      <c r="R28" s="43">
        <v>1206759</v>
      </c>
    </row>
    <row r="29" spans="1:18" ht="14.1" customHeight="1" x14ac:dyDescent="0.2">
      <c r="A29" s="141" t="s">
        <v>200</v>
      </c>
      <c r="B29" s="141"/>
      <c r="C29" s="44">
        <v>20617381</v>
      </c>
      <c r="D29" s="43">
        <v>21990086</v>
      </c>
      <c r="E29" s="43">
        <v>22834498</v>
      </c>
      <c r="F29" s="43">
        <v>23496691</v>
      </c>
      <c r="G29" s="43">
        <v>22390011</v>
      </c>
      <c r="H29" s="43">
        <v>22322709</v>
      </c>
      <c r="I29" s="44">
        <v>22818264</v>
      </c>
      <c r="J29" s="43">
        <v>22970778</v>
      </c>
      <c r="K29" s="43">
        <v>22716653</v>
      </c>
      <c r="L29" s="44">
        <v>22925512</v>
      </c>
      <c r="M29" s="43">
        <v>23248326</v>
      </c>
      <c r="N29" s="43">
        <v>22712326</v>
      </c>
      <c r="O29" s="43">
        <v>22780466</v>
      </c>
      <c r="P29" s="43">
        <v>23186950</v>
      </c>
      <c r="Q29" s="43">
        <v>25085493</v>
      </c>
      <c r="R29" s="43">
        <v>40621794</v>
      </c>
    </row>
    <row r="30" spans="1:18" ht="14.1" customHeight="1" x14ac:dyDescent="0.2">
      <c r="A30" s="41"/>
      <c r="B30" s="39" t="s">
        <v>329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351600</v>
      </c>
      <c r="P30" s="43">
        <v>1108500</v>
      </c>
      <c r="Q30" s="43">
        <v>2657800</v>
      </c>
      <c r="R30" s="43">
        <v>24786605</v>
      </c>
    </row>
    <row r="31" spans="1:18" ht="14.1" customHeight="1" x14ac:dyDescent="0.2">
      <c r="A31" s="143" t="s">
        <v>201</v>
      </c>
      <c r="B31" s="143"/>
      <c r="C31" s="44">
        <f t="shared" ref="C31:Q31" si="6">SUM(C32:C35)</f>
        <v>3635174</v>
      </c>
      <c r="D31" s="44">
        <f t="shared" si="6"/>
        <v>3078321</v>
      </c>
      <c r="E31" s="44">
        <f t="shared" si="6"/>
        <v>3287848</v>
      </c>
      <c r="F31" s="44">
        <f t="shared" si="6"/>
        <v>2838919</v>
      </c>
      <c r="G31" s="44">
        <f t="shared" si="6"/>
        <v>2529063</v>
      </c>
      <c r="H31" s="44">
        <f t="shared" si="6"/>
        <v>2282621</v>
      </c>
      <c r="I31" s="44">
        <f t="shared" si="6"/>
        <v>2165183</v>
      </c>
      <c r="J31" s="44">
        <f t="shared" si="6"/>
        <v>2750306</v>
      </c>
      <c r="K31" s="44">
        <f t="shared" si="6"/>
        <v>2680759</v>
      </c>
      <c r="L31" s="44">
        <f t="shared" si="6"/>
        <v>2554574</v>
      </c>
      <c r="M31" s="44">
        <f t="shared" si="6"/>
        <v>2735903</v>
      </c>
      <c r="N31" s="44">
        <f t="shared" si="6"/>
        <v>3078797</v>
      </c>
      <c r="O31" s="44">
        <f t="shared" si="6"/>
        <v>2777945</v>
      </c>
      <c r="P31" s="44">
        <f t="shared" si="6"/>
        <v>5617578</v>
      </c>
      <c r="Q31" s="44">
        <f t="shared" si="6"/>
        <v>4568203</v>
      </c>
      <c r="R31" s="44">
        <f>SUM(R32:R35)</f>
        <v>4636958</v>
      </c>
    </row>
    <row r="32" spans="1:18" ht="14.1" customHeight="1" x14ac:dyDescent="0.2">
      <c r="A32" s="39"/>
      <c r="B32" s="39" t="s">
        <v>5</v>
      </c>
      <c r="C32" s="44">
        <v>3368222</v>
      </c>
      <c r="D32" s="43">
        <v>2830231</v>
      </c>
      <c r="E32" s="43">
        <v>2794353</v>
      </c>
      <c r="F32" s="43">
        <v>2309652</v>
      </c>
      <c r="G32" s="43">
        <v>1872324</v>
      </c>
      <c r="H32" s="43">
        <v>1442420</v>
      </c>
      <c r="I32" s="44">
        <v>1022119</v>
      </c>
      <c r="J32" s="43">
        <v>1439278</v>
      </c>
      <c r="K32" s="43">
        <v>1187055</v>
      </c>
      <c r="L32" s="44">
        <v>1011495</v>
      </c>
      <c r="M32" s="43">
        <v>884499</v>
      </c>
      <c r="N32" s="43">
        <v>882947</v>
      </c>
      <c r="O32" s="43">
        <v>418785</v>
      </c>
      <c r="P32" s="43">
        <v>2703961</v>
      </c>
      <c r="Q32" s="43">
        <v>1419339</v>
      </c>
      <c r="R32" s="43">
        <v>1387863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266952</v>
      </c>
      <c r="D34" s="43">
        <v>248090</v>
      </c>
      <c r="E34" s="43">
        <v>493495</v>
      </c>
      <c r="F34" s="43">
        <v>529267</v>
      </c>
      <c r="G34" s="43">
        <v>656739</v>
      </c>
      <c r="H34" s="43">
        <v>840201</v>
      </c>
      <c r="I34" s="44">
        <v>1143064</v>
      </c>
      <c r="J34" s="43">
        <v>1311028</v>
      </c>
      <c r="K34" s="43">
        <v>1493704</v>
      </c>
      <c r="L34" s="44">
        <v>1543079</v>
      </c>
      <c r="M34" s="43">
        <v>1851404</v>
      </c>
      <c r="N34" s="43">
        <v>2195850</v>
      </c>
      <c r="O34" s="43">
        <v>2359160</v>
      </c>
      <c r="P34" s="43">
        <v>2913617</v>
      </c>
      <c r="Q34" s="43">
        <v>3148864</v>
      </c>
      <c r="R34" s="43">
        <v>3249093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41" t="s">
        <v>202</v>
      </c>
      <c r="B36" s="141"/>
      <c r="C36" s="44">
        <v>128644</v>
      </c>
      <c r="D36" s="43">
        <v>175948</v>
      </c>
      <c r="E36" s="43">
        <v>162983</v>
      </c>
      <c r="F36" s="43">
        <v>138847</v>
      </c>
      <c r="G36" s="43">
        <v>97967</v>
      </c>
      <c r="H36" s="43">
        <v>46960</v>
      </c>
      <c r="I36" s="44">
        <v>39412</v>
      </c>
      <c r="J36" s="43">
        <v>39224</v>
      </c>
      <c r="K36" s="43">
        <v>17757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41" t="s">
        <v>203</v>
      </c>
      <c r="B37" s="141"/>
      <c r="C37" s="44">
        <v>353583</v>
      </c>
      <c r="D37" s="43">
        <v>355232</v>
      </c>
      <c r="E37" s="43">
        <v>672563</v>
      </c>
      <c r="F37" s="43">
        <v>999297</v>
      </c>
      <c r="G37" s="43">
        <v>1010509</v>
      </c>
      <c r="H37" s="43">
        <v>1014204</v>
      </c>
      <c r="I37" s="44">
        <v>1016159</v>
      </c>
      <c r="J37" s="43">
        <v>1017052</v>
      </c>
      <c r="K37" s="43">
        <v>1018514</v>
      </c>
      <c r="L37" s="44">
        <v>1019675</v>
      </c>
      <c r="M37" s="43">
        <v>1019932</v>
      </c>
      <c r="N37" s="43">
        <v>1020102</v>
      </c>
      <c r="O37" s="43">
        <v>1020167</v>
      </c>
      <c r="P37" s="43">
        <v>1020169</v>
      </c>
      <c r="Q37" s="43">
        <v>1020170</v>
      </c>
      <c r="R37" s="43">
        <v>1705973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0:B20"/>
    <mergeCell ref="A21:B21"/>
    <mergeCell ref="A22:B22"/>
    <mergeCell ref="A23:B23"/>
    <mergeCell ref="A24:B24"/>
    <mergeCell ref="A25:B25"/>
    <mergeCell ref="A18:B18"/>
    <mergeCell ref="A19:B19"/>
    <mergeCell ref="A29:B29"/>
    <mergeCell ref="A31:B31"/>
    <mergeCell ref="A4:B4"/>
    <mergeCell ref="A5:A15"/>
    <mergeCell ref="A16:B16"/>
    <mergeCell ref="A17:B17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P381"/>
  <sheetViews>
    <sheetView topLeftCell="A28" workbookViewId="0">
      <selection activeCell="B1" sqref="B1:C65536"/>
    </sheetView>
  </sheetViews>
  <sheetFormatPr defaultColWidth="9" defaultRowHeight="12" x14ac:dyDescent="0.15"/>
  <cols>
    <col min="1" max="1" width="24.77734375" style="18" customWidth="1"/>
    <col min="2" max="3" width="8.6640625" style="18" hidden="1" customWidth="1"/>
    <col min="4" max="9" width="8.6640625" style="18" customWidth="1"/>
    <col min="10" max="11" width="8.6640625" style="91" customWidth="1"/>
    <col min="12" max="13" width="8.6640625" style="18" customWidth="1"/>
    <col min="14" max="14" width="9.33203125" style="18" bestFit="1" customWidth="1"/>
    <col min="15" max="16384" width="9" style="18"/>
  </cols>
  <sheetData>
    <row r="1" spans="1:16" ht="15" customHeight="1" x14ac:dyDescent="0.2">
      <c r="A1" s="31" t="s">
        <v>83</v>
      </c>
      <c r="L1" s="32" t="str">
        <f>[3]財政指標!$M$1</f>
        <v>葛生町</v>
      </c>
      <c r="O1" s="32" t="str">
        <f>[3]財政指標!$M$1</f>
        <v>葛生町</v>
      </c>
    </row>
    <row r="2" spans="1:16" ht="15" customHeight="1" x14ac:dyDescent="0.15">
      <c r="M2" s="18" t="s">
        <v>148</v>
      </c>
      <c r="P2" s="18" t="s">
        <v>148</v>
      </c>
    </row>
    <row r="3" spans="1:16" ht="18" customHeight="1" x14ac:dyDescent="0.15">
      <c r="A3" s="17"/>
      <c r="B3" s="17" t="s">
        <v>196</v>
      </c>
      <c r="C3" s="17" t="s">
        <v>197</v>
      </c>
      <c r="D3" s="17" t="s">
        <v>170</v>
      </c>
      <c r="E3" s="17" t="s">
        <v>172</v>
      </c>
      <c r="F3" s="17" t="s">
        <v>174</v>
      </c>
      <c r="G3" s="17" t="s">
        <v>176</v>
      </c>
      <c r="H3" s="17" t="s">
        <v>178</v>
      </c>
      <c r="I3" s="17" t="s">
        <v>180</v>
      </c>
      <c r="J3" s="14" t="s">
        <v>218</v>
      </c>
      <c r="K3" s="14" t="s">
        <v>220</v>
      </c>
      <c r="L3" s="92" t="s">
        <v>186</v>
      </c>
      <c r="M3" s="92" t="s">
        <v>188</v>
      </c>
      <c r="N3" s="92" t="s">
        <v>190</v>
      </c>
      <c r="O3" s="2" t="s">
        <v>256</v>
      </c>
      <c r="P3" s="2" t="s">
        <v>257</v>
      </c>
    </row>
    <row r="4" spans="1:16" ht="18" customHeight="1" x14ac:dyDescent="0.15">
      <c r="A4" s="19" t="s">
        <v>75</v>
      </c>
      <c r="B4" s="16"/>
      <c r="C4" s="17"/>
      <c r="D4" s="17">
        <v>99153</v>
      </c>
      <c r="E4" s="17">
        <v>113168</v>
      </c>
      <c r="F4" s="17">
        <v>113569</v>
      </c>
      <c r="G4" s="17">
        <v>109552</v>
      </c>
      <c r="H4" s="17">
        <v>105826</v>
      </c>
      <c r="I4" s="17">
        <v>115803</v>
      </c>
      <c r="J4" s="93">
        <v>113796</v>
      </c>
      <c r="K4" s="13">
        <v>110981</v>
      </c>
      <c r="L4" s="52">
        <v>94978</v>
      </c>
      <c r="M4" s="52">
        <v>84004</v>
      </c>
      <c r="N4" s="52">
        <v>81773</v>
      </c>
      <c r="O4" s="52">
        <v>82964</v>
      </c>
      <c r="P4" s="52">
        <v>85369</v>
      </c>
    </row>
    <row r="5" spans="1:16" ht="18" customHeight="1" x14ac:dyDescent="0.15">
      <c r="A5" s="19" t="s">
        <v>74</v>
      </c>
      <c r="B5" s="16"/>
      <c r="C5" s="17"/>
      <c r="D5" s="17">
        <v>835517</v>
      </c>
      <c r="E5" s="17">
        <v>744361</v>
      </c>
      <c r="F5" s="17">
        <v>935612</v>
      </c>
      <c r="G5" s="17">
        <v>818569</v>
      </c>
      <c r="H5" s="17">
        <v>1322172</v>
      </c>
      <c r="I5" s="17">
        <v>1310838</v>
      </c>
      <c r="J5" s="93">
        <v>3838000</v>
      </c>
      <c r="K5" s="13">
        <v>759260</v>
      </c>
      <c r="L5" s="52">
        <v>708243</v>
      </c>
      <c r="M5" s="52">
        <v>620599</v>
      </c>
      <c r="N5" s="52">
        <v>856024</v>
      </c>
      <c r="O5" s="52">
        <v>797587</v>
      </c>
      <c r="P5" s="52">
        <v>774506</v>
      </c>
    </row>
    <row r="6" spans="1:16" ht="18" customHeight="1" x14ac:dyDescent="0.15">
      <c r="A6" s="19" t="s">
        <v>76</v>
      </c>
      <c r="B6" s="16"/>
      <c r="C6" s="17"/>
      <c r="D6" s="17">
        <v>510577</v>
      </c>
      <c r="E6" s="17">
        <v>639550</v>
      </c>
      <c r="F6" s="17">
        <v>761592</v>
      </c>
      <c r="G6" s="17">
        <v>709221</v>
      </c>
      <c r="H6" s="17">
        <v>758600</v>
      </c>
      <c r="I6" s="17">
        <v>747499</v>
      </c>
      <c r="J6" s="93">
        <v>780091</v>
      </c>
      <c r="K6" s="91">
        <v>866431</v>
      </c>
      <c r="L6" s="52">
        <v>1028013</v>
      </c>
      <c r="M6" s="52">
        <v>745534</v>
      </c>
      <c r="N6" s="52">
        <v>743229</v>
      </c>
      <c r="O6" s="52">
        <v>731926</v>
      </c>
      <c r="P6" s="52">
        <v>1280658</v>
      </c>
    </row>
    <row r="7" spans="1:16" ht="18" customHeight="1" x14ac:dyDescent="0.15">
      <c r="A7" s="19" t="s">
        <v>85</v>
      </c>
      <c r="B7" s="16"/>
      <c r="C7" s="17"/>
      <c r="D7" s="17">
        <v>328256</v>
      </c>
      <c r="E7" s="17">
        <v>474268</v>
      </c>
      <c r="F7" s="17">
        <v>728294</v>
      </c>
      <c r="G7" s="17">
        <v>582770</v>
      </c>
      <c r="H7" s="17">
        <v>584942</v>
      </c>
      <c r="I7" s="17">
        <v>524563</v>
      </c>
      <c r="J7" s="93">
        <v>551251</v>
      </c>
      <c r="K7" s="13">
        <v>585624</v>
      </c>
      <c r="L7" s="52">
        <v>624182</v>
      </c>
      <c r="M7" s="52">
        <v>605555</v>
      </c>
      <c r="N7" s="52">
        <v>578550</v>
      </c>
      <c r="O7" s="52">
        <v>581655</v>
      </c>
      <c r="P7" s="52">
        <v>781228</v>
      </c>
    </row>
    <row r="8" spans="1:16" ht="18" customHeight="1" x14ac:dyDescent="0.15">
      <c r="A8" s="19" t="s">
        <v>86</v>
      </c>
      <c r="B8" s="16"/>
      <c r="C8" s="17"/>
      <c r="D8" s="17">
        <v>3448</v>
      </c>
      <c r="E8" s="17">
        <v>6017</v>
      </c>
      <c r="F8" s="17">
        <v>2247</v>
      </c>
      <c r="G8" s="17">
        <v>7456</v>
      </c>
      <c r="H8" s="17">
        <v>12475</v>
      </c>
      <c r="I8" s="17">
        <v>17391</v>
      </c>
      <c r="J8" s="93">
        <v>22535</v>
      </c>
      <c r="K8" s="13">
        <v>27239</v>
      </c>
      <c r="L8" s="52">
        <v>32190</v>
      </c>
      <c r="M8" s="52">
        <v>36761</v>
      </c>
      <c r="N8" s="52">
        <v>36748</v>
      </c>
      <c r="O8" s="52">
        <v>36669</v>
      </c>
      <c r="P8" s="52">
        <v>36665</v>
      </c>
    </row>
    <row r="9" spans="1:16" ht="18" customHeight="1" x14ac:dyDescent="0.15">
      <c r="A9" s="19" t="s">
        <v>87</v>
      </c>
      <c r="B9" s="16"/>
      <c r="C9" s="17"/>
      <c r="D9" s="17">
        <v>235575</v>
      </c>
      <c r="E9" s="17">
        <v>405218</v>
      </c>
      <c r="F9" s="17">
        <v>550426</v>
      </c>
      <c r="G9" s="17">
        <v>429433</v>
      </c>
      <c r="H9" s="17">
        <v>594194</v>
      </c>
      <c r="I9" s="17">
        <v>156797</v>
      </c>
      <c r="J9" s="93">
        <v>181821</v>
      </c>
      <c r="K9" s="13">
        <v>138938</v>
      </c>
      <c r="L9" s="52">
        <v>305889</v>
      </c>
      <c r="M9" s="52">
        <v>245393</v>
      </c>
      <c r="N9" s="52">
        <v>139554</v>
      </c>
      <c r="O9" s="52">
        <v>98436</v>
      </c>
      <c r="P9" s="52">
        <v>142482</v>
      </c>
    </row>
    <row r="10" spans="1:16" ht="18" customHeight="1" x14ac:dyDescent="0.15">
      <c r="A10" s="19" t="s">
        <v>88</v>
      </c>
      <c r="B10" s="16"/>
      <c r="C10" s="17"/>
      <c r="D10" s="17">
        <v>62049</v>
      </c>
      <c r="E10" s="17">
        <v>69201</v>
      </c>
      <c r="F10" s="17">
        <v>63748</v>
      </c>
      <c r="G10" s="17">
        <v>43443</v>
      </c>
      <c r="H10" s="17">
        <v>49368</v>
      </c>
      <c r="I10" s="17">
        <v>48218</v>
      </c>
      <c r="J10" s="93">
        <v>47924</v>
      </c>
      <c r="K10" s="13">
        <v>58523</v>
      </c>
      <c r="L10" s="52">
        <v>69695</v>
      </c>
      <c r="M10" s="52">
        <v>88799</v>
      </c>
      <c r="N10" s="52">
        <v>78043</v>
      </c>
      <c r="O10" s="52">
        <v>63405</v>
      </c>
      <c r="P10" s="52">
        <v>54152</v>
      </c>
    </row>
    <row r="11" spans="1:16" ht="18" customHeight="1" x14ac:dyDescent="0.15">
      <c r="A11" s="19" t="s">
        <v>89</v>
      </c>
      <c r="B11" s="16"/>
      <c r="C11" s="17"/>
      <c r="D11" s="17">
        <v>687427</v>
      </c>
      <c r="E11" s="17">
        <v>1044903</v>
      </c>
      <c r="F11" s="17">
        <v>797125</v>
      </c>
      <c r="G11" s="17">
        <v>736516</v>
      </c>
      <c r="H11" s="17">
        <v>538124</v>
      </c>
      <c r="I11" s="17">
        <v>299315</v>
      </c>
      <c r="J11" s="93">
        <v>303428</v>
      </c>
      <c r="K11" s="93">
        <v>405223</v>
      </c>
      <c r="L11" s="52">
        <v>509490</v>
      </c>
      <c r="M11" s="52">
        <v>592410</v>
      </c>
      <c r="N11" s="52">
        <v>569518</v>
      </c>
      <c r="O11" s="52">
        <v>434635</v>
      </c>
      <c r="P11" s="52">
        <v>321215</v>
      </c>
    </row>
    <row r="12" spans="1:16" ht="18" customHeight="1" x14ac:dyDescent="0.15">
      <c r="A12" s="19" t="s">
        <v>90</v>
      </c>
      <c r="B12" s="16"/>
      <c r="C12" s="17"/>
      <c r="D12" s="17">
        <v>132973</v>
      </c>
      <c r="E12" s="17">
        <v>133954</v>
      </c>
      <c r="F12" s="17">
        <v>171698</v>
      </c>
      <c r="G12" s="17">
        <v>161261</v>
      </c>
      <c r="H12" s="17">
        <v>199367</v>
      </c>
      <c r="I12" s="17">
        <v>165656</v>
      </c>
      <c r="J12" s="93">
        <v>151912</v>
      </c>
      <c r="K12" s="93">
        <v>199162</v>
      </c>
      <c r="L12" s="52">
        <v>167469</v>
      </c>
      <c r="M12" s="52">
        <v>140427</v>
      </c>
      <c r="N12" s="52">
        <v>144101</v>
      </c>
      <c r="O12" s="52">
        <v>198288</v>
      </c>
      <c r="P12" s="52">
        <v>167446</v>
      </c>
    </row>
    <row r="13" spans="1:16" ht="18" customHeight="1" x14ac:dyDescent="0.15">
      <c r="A13" s="19" t="s">
        <v>91</v>
      </c>
      <c r="B13" s="16"/>
      <c r="C13" s="17"/>
      <c r="D13" s="17">
        <v>564167</v>
      </c>
      <c r="E13" s="17">
        <v>907291</v>
      </c>
      <c r="F13" s="17">
        <v>799641</v>
      </c>
      <c r="G13" s="17">
        <v>689509</v>
      </c>
      <c r="H13" s="17">
        <v>570288</v>
      </c>
      <c r="I13" s="17">
        <v>643401</v>
      </c>
      <c r="J13" s="93">
        <v>636412</v>
      </c>
      <c r="K13" s="93">
        <v>756042</v>
      </c>
      <c r="L13" s="52">
        <v>824682</v>
      </c>
      <c r="M13" s="52">
        <v>597592</v>
      </c>
      <c r="N13" s="52">
        <v>774153</v>
      </c>
      <c r="O13" s="52">
        <v>984859</v>
      </c>
      <c r="P13" s="52">
        <v>806999</v>
      </c>
    </row>
    <row r="14" spans="1:16" ht="18" customHeight="1" x14ac:dyDescent="0.15">
      <c r="A14" s="19" t="s">
        <v>92</v>
      </c>
      <c r="B14" s="16"/>
      <c r="C14" s="17"/>
      <c r="D14" s="17">
        <v>203861</v>
      </c>
      <c r="E14" s="17">
        <v>114848</v>
      </c>
      <c r="F14" s="17">
        <v>83462</v>
      </c>
      <c r="G14" s="17">
        <v>25863</v>
      </c>
      <c r="H14" s="17">
        <v>109533</v>
      </c>
      <c r="I14" s="17">
        <v>46531</v>
      </c>
      <c r="J14" s="93">
        <v>20459</v>
      </c>
      <c r="K14" s="93">
        <v>38745</v>
      </c>
      <c r="L14" s="52">
        <v>6</v>
      </c>
      <c r="M14" s="52">
        <v>1140</v>
      </c>
      <c r="N14" s="52">
        <v>60583</v>
      </c>
      <c r="O14" s="52">
        <v>49832</v>
      </c>
      <c r="P14" s="52">
        <v>0</v>
      </c>
    </row>
    <row r="15" spans="1:16" ht="18" customHeight="1" x14ac:dyDescent="0.15">
      <c r="A15" s="19" t="s">
        <v>93</v>
      </c>
      <c r="B15" s="16"/>
      <c r="C15" s="17"/>
      <c r="D15" s="17">
        <v>348312</v>
      </c>
      <c r="E15" s="17">
        <v>355344</v>
      </c>
      <c r="F15" s="17">
        <v>351270</v>
      </c>
      <c r="G15" s="17">
        <v>366107</v>
      </c>
      <c r="H15" s="17">
        <v>407310</v>
      </c>
      <c r="I15" s="17">
        <v>449973</v>
      </c>
      <c r="J15" s="93">
        <v>504946</v>
      </c>
      <c r="K15" s="13">
        <v>621865</v>
      </c>
      <c r="L15" s="52">
        <v>847722</v>
      </c>
      <c r="M15" s="52">
        <v>803795</v>
      </c>
      <c r="N15" s="52">
        <v>726963</v>
      </c>
      <c r="O15" s="52">
        <v>732047</v>
      </c>
      <c r="P15" s="52">
        <v>692335</v>
      </c>
    </row>
    <row r="16" spans="1:16" ht="18" customHeight="1" x14ac:dyDescent="0.15">
      <c r="A16" s="19" t="s">
        <v>72</v>
      </c>
      <c r="B16" s="16"/>
      <c r="C16" s="17"/>
      <c r="D16" s="17">
        <v>6853</v>
      </c>
      <c r="E16" s="17">
        <v>141</v>
      </c>
      <c r="F16" s="17">
        <v>12604</v>
      </c>
      <c r="G16" s="17">
        <v>25289</v>
      </c>
      <c r="H16" s="17">
        <v>50446</v>
      </c>
      <c r="I16" s="17">
        <v>0</v>
      </c>
      <c r="J16" s="93">
        <v>0</v>
      </c>
      <c r="K16" s="13">
        <v>0</v>
      </c>
      <c r="L16" s="52">
        <v>0</v>
      </c>
      <c r="M16" s="52">
        <v>0</v>
      </c>
      <c r="N16" s="52">
        <v>173087</v>
      </c>
      <c r="O16" s="52">
        <v>0</v>
      </c>
      <c r="P16" s="52">
        <v>0</v>
      </c>
    </row>
    <row r="17" spans="1:16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93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93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</row>
    <row r="19" spans="1:16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4018168</v>
      </c>
      <c r="E19" s="17">
        <f t="shared" si="0"/>
        <v>5008264</v>
      </c>
      <c r="F19" s="17">
        <f t="shared" si="0"/>
        <v>5371288</v>
      </c>
      <c r="G19" s="17">
        <f t="shared" si="0"/>
        <v>4704989</v>
      </c>
      <c r="H19" s="17">
        <f t="shared" si="0"/>
        <v>5302645</v>
      </c>
      <c r="I19" s="17">
        <f t="shared" si="0"/>
        <v>4525985</v>
      </c>
      <c r="J19" s="17">
        <f t="shared" si="0"/>
        <v>7152575</v>
      </c>
      <c r="K19" s="17">
        <f t="shared" si="0"/>
        <v>4568033</v>
      </c>
      <c r="L19" s="53">
        <f t="shared" si="0"/>
        <v>5212559</v>
      </c>
      <c r="M19" s="53">
        <f t="shared" si="0"/>
        <v>4562009</v>
      </c>
      <c r="N19" s="53">
        <f t="shared" si="0"/>
        <v>4962326</v>
      </c>
      <c r="O19" s="53">
        <f>SUM(O4:O18)</f>
        <v>4792303</v>
      </c>
      <c r="P19" s="53">
        <f>SUM(P4:P18)</f>
        <v>5143055</v>
      </c>
    </row>
    <row r="20" spans="1:16" ht="18" customHeight="1" x14ac:dyDescent="0.15"/>
    <row r="21" spans="1:16" ht="18" customHeight="1" x14ac:dyDescent="0.15"/>
    <row r="22" spans="1:16" ht="18" customHeight="1" x14ac:dyDescent="0.15"/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31" t="s">
        <v>84</v>
      </c>
      <c r="L30" s="32"/>
      <c r="M30" s="32" t="str">
        <f>[3]財政指標!$M$1</f>
        <v>葛生町</v>
      </c>
      <c r="P30" s="32" t="str">
        <f>[3]財政指標!$M$1</f>
        <v>葛生町</v>
      </c>
    </row>
    <row r="31" spans="1:16" ht="18" customHeight="1" x14ac:dyDescent="0.15"/>
    <row r="32" spans="1:16" ht="18" customHeight="1" x14ac:dyDescent="0.15">
      <c r="A32" s="17"/>
      <c r="B32" s="17" t="s">
        <v>196</v>
      </c>
      <c r="C32" s="17" t="s">
        <v>197</v>
      </c>
      <c r="D32" s="17" t="s">
        <v>170</v>
      </c>
      <c r="E32" s="17" t="s">
        <v>172</v>
      </c>
      <c r="F32" s="17" t="s">
        <v>174</v>
      </c>
      <c r="G32" s="17" t="s">
        <v>176</v>
      </c>
      <c r="H32" s="17" t="s">
        <v>178</v>
      </c>
      <c r="I32" s="17" t="s">
        <v>180</v>
      </c>
      <c r="J32" s="14" t="s">
        <v>218</v>
      </c>
      <c r="K32" s="14" t="s">
        <v>220</v>
      </c>
      <c r="L32" s="12" t="s">
        <v>186</v>
      </c>
      <c r="M32" s="92" t="s">
        <v>188</v>
      </c>
      <c r="N32" s="92" t="s">
        <v>190</v>
      </c>
      <c r="O32" s="2" t="s">
        <v>256</v>
      </c>
      <c r="P32" s="2" t="s">
        <v>257</v>
      </c>
    </row>
    <row r="33" spans="1:16" s="34" customFormat="1" ht="18" customHeight="1" x14ac:dyDescent="0.15">
      <c r="A33" s="19" t="s">
        <v>75</v>
      </c>
      <c r="B33" s="33" t="e">
        <f t="shared" ref="B33:P33" si="1">B4/B$19*100</f>
        <v>#DIV/0!</v>
      </c>
      <c r="C33" s="33" t="e">
        <f t="shared" si="1"/>
        <v>#DIV/0!</v>
      </c>
      <c r="D33" s="33">
        <f t="shared" si="1"/>
        <v>2.4676170832080691</v>
      </c>
      <c r="E33" s="33">
        <f t="shared" si="1"/>
        <v>2.2596252913185086</v>
      </c>
      <c r="F33" s="33">
        <f t="shared" si="1"/>
        <v>2.1143718229221746</v>
      </c>
      <c r="G33" s="33">
        <f t="shared" si="1"/>
        <v>2.3284220218155665</v>
      </c>
      <c r="H33" s="33">
        <f t="shared" si="1"/>
        <v>1.995721003386046</v>
      </c>
      <c r="I33" s="33">
        <f t="shared" si="1"/>
        <v>2.5586253600045072</v>
      </c>
      <c r="J33" s="33">
        <f t="shared" si="1"/>
        <v>1.5909794724277622</v>
      </c>
      <c r="K33" s="33">
        <f t="shared" si="1"/>
        <v>2.4295139724253305</v>
      </c>
      <c r="L33" s="33">
        <f t="shared" si="1"/>
        <v>1.8220992798354898</v>
      </c>
      <c r="M33" s="33">
        <f t="shared" si="1"/>
        <v>1.8413817245866899</v>
      </c>
      <c r="N33" s="33">
        <f t="shared" si="1"/>
        <v>1.6478764192437176</v>
      </c>
      <c r="O33" s="33">
        <f t="shared" si="1"/>
        <v>1.7311927063042547</v>
      </c>
      <c r="P33" s="33">
        <f t="shared" si="1"/>
        <v>1.6598889181624541</v>
      </c>
    </row>
    <row r="34" spans="1:16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20.793481009255959</v>
      </c>
      <c r="E34" s="33">
        <f t="shared" si="2"/>
        <v>14.862655003809703</v>
      </c>
      <c r="F34" s="33">
        <f t="shared" si="2"/>
        <v>17.418764363407806</v>
      </c>
      <c r="G34" s="33">
        <f t="shared" si="2"/>
        <v>17.397894022706538</v>
      </c>
      <c r="H34" s="33">
        <f t="shared" si="2"/>
        <v>24.934197933295554</v>
      </c>
      <c r="I34" s="33">
        <f t="shared" si="2"/>
        <v>28.962491037862474</v>
      </c>
      <c r="J34" s="33">
        <f t="shared" si="2"/>
        <v>53.658996934670377</v>
      </c>
      <c r="K34" s="33">
        <f t="shared" si="2"/>
        <v>16.621158384801511</v>
      </c>
      <c r="L34" s="33">
        <f t="shared" si="2"/>
        <v>13.587241890211699</v>
      </c>
      <c r="M34" s="33">
        <f t="shared" ref="M34:P47" si="3">M5/M$19*100</f>
        <v>13.603633837636005</v>
      </c>
      <c r="N34" s="33">
        <f t="shared" si="3"/>
        <v>17.250458756639528</v>
      </c>
      <c r="O34" s="33">
        <f t="shared" si="3"/>
        <v>16.643083711526589</v>
      </c>
      <c r="P34" s="33">
        <f t="shared" si="3"/>
        <v>15.059259525709914</v>
      </c>
    </row>
    <row r="35" spans="1:16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12.706711118101582</v>
      </c>
      <c r="E35" s="33">
        <f t="shared" si="2"/>
        <v>12.76989391933013</v>
      </c>
      <c r="F35" s="33">
        <f t="shared" si="2"/>
        <v>14.17894553410653</v>
      </c>
      <c r="G35" s="33">
        <f t="shared" si="2"/>
        <v>15.073807823992787</v>
      </c>
      <c r="H35" s="33">
        <f t="shared" si="2"/>
        <v>14.306068009455657</v>
      </c>
      <c r="I35" s="33">
        <f t="shared" si="2"/>
        <v>16.515719782544576</v>
      </c>
      <c r="J35" s="33">
        <f t="shared" si="2"/>
        <v>10.906435794102123</v>
      </c>
      <c r="K35" s="33">
        <f t="shared" si="2"/>
        <v>18.967266655035111</v>
      </c>
      <c r="L35" s="33">
        <f t="shared" si="2"/>
        <v>19.721848711928249</v>
      </c>
      <c r="M35" s="33">
        <f t="shared" si="3"/>
        <v>16.342229925456088</v>
      </c>
      <c r="N35" s="33">
        <f t="shared" si="3"/>
        <v>14.977431954289177</v>
      </c>
      <c r="O35" s="33">
        <f t="shared" si="3"/>
        <v>15.272949143658071</v>
      </c>
      <c r="P35" s="33">
        <f t="shared" si="3"/>
        <v>24.900725347094284</v>
      </c>
    </row>
    <row r="36" spans="1:16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8.1692950618291729</v>
      </c>
      <c r="E36" s="33">
        <f t="shared" si="2"/>
        <v>9.4697084658476474</v>
      </c>
      <c r="F36" s="33">
        <f t="shared" si="2"/>
        <v>13.559019736048411</v>
      </c>
      <c r="G36" s="33">
        <f t="shared" si="2"/>
        <v>12.386213867875142</v>
      </c>
      <c r="H36" s="33">
        <f t="shared" si="2"/>
        <v>11.031136347992369</v>
      </c>
      <c r="I36" s="33">
        <f t="shared" si="2"/>
        <v>11.590029573672913</v>
      </c>
      <c r="J36" s="33">
        <f t="shared" si="2"/>
        <v>7.707028587606561</v>
      </c>
      <c r="K36" s="33">
        <f t="shared" si="2"/>
        <v>12.820047490900349</v>
      </c>
      <c r="L36" s="33">
        <f t="shared" si="2"/>
        <v>11.974579088697125</v>
      </c>
      <c r="M36" s="33">
        <f t="shared" si="3"/>
        <v>13.273866842437181</v>
      </c>
      <c r="N36" s="33">
        <f t="shared" si="3"/>
        <v>11.658847080985812</v>
      </c>
      <c r="O36" s="33">
        <f t="shared" si="3"/>
        <v>12.137275126384955</v>
      </c>
      <c r="P36" s="33">
        <f t="shared" si="3"/>
        <v>15.189960052925741</v>
      </c>
    </row>
    <row r="37" spans="1:16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8.5810249845203079E-2</v>
      </c>
      <c r="E37" s="33">
        <f t="shared" si="2"/>
        <v>0.12014143024409256</v>
      </c>
      <c r="F37" s="33">
        <f t="shared" si="2"/>
        <v>4.1833541601195096E-2</v>
      </c>
      <c r="G37" s="33">
        <f t="shared" si="2"/>
        <v>0.15847008356448866</v>
      </c>
      <c r="H37" s="33">
        <f t="shared" si="2"/>
        <v>0.23525995045868617</v>
      </c>
      <c r="I37" s="33">
        <f t="shared" si="2"/>
        <v>0.38424784881081137</v>
      </c>
      <c r="J37" s="33">
        <f t="shared" si="2"/>
        <v>0.31506135902105187</v>
      </c>
      <c r="K37" s="33">
        <f t="shared" si="2"/>
        <v>0.59629604251983293</v>
      </c>
      <c r="L37" s="33">
        <f t="shared" si="2"/>
        <v>0.61754696685447585</v>
      </c>
      <c r="M37" s="33">
        <f t="shared" si="3"/>
        <v>0.80580726605317976</v>
      </c>
      <c r="N37" s="33">
        <f t="shared" si="3"/>
        <v>0.74053981943145208</v>
      </c>
      <c r="O37" s="33">
        <f t="shared" si="3"/>
        <v>0.76516447311449221</v>
      </c>
      <c r="P37" s="33">
        <f t="shared" si="3"/>
        <v>0.71290312858796956</v>
      </c>
    </row>
    <row r="38" spans="1:16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5.862746405824744</v>
      </c>
      <c r="E38" s="33">
        <f t="shared" si="2"/>
        <v>8.0909872163288519</v>
      </c>
      <c r="F38" s="33">
        <f t="shared" si="2"/>
        <v>10.247560734036231</v>
      </c>
      <c r="G38" s="33">
        <f t="shared" si="2"/>
        <v>9.1271839317796495</v>
      </c>
      <c r="H38" s="33">
        <f t="shared" si="2"/>
        <v>11.205615310849586</v>
      </c>
      <c r="I38" s="33">
        <f t="shared" si="2"/>
        <v>3.4643729486509569</v>
      </c>
      <c r="J38" s="33">
        <f t="shared" si="2"/>
        <v>2.5420355606197766</v>
      </c>
      <c r="K38" s="33">
        <f t="shared" si="2"/>
        <v>3.0415279399251274</v>
      </c>
      <c r="L38" s="33">
        <f t="shared" si="2"/>
        <v>5.8683076776684926</v>
      </c>
      <c r="M38" s="33">
        <f t="shared" si="3"/>
        <v>5.3790555871327745</v>
      </c>
      <c r="N38" s="33">
        <f t="shared" si="3"/>
        <v>2.8122698911760331</v>
      </c>
      <c r="O38" s="33">
        <f t="shared" si="3"/>
        <v>2.0540437447298303</v>
      </c>
      <c r="P38" s="33">
        <f t="shared" si="3"/>
        <v>2.7703767507833379</v>
      </c>
    </row>
    <row r="39" spans="1:16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1.5442111927624729</v>
      </c>
      <c r="E39" s="33">
        <f t="shared" si="2"/>
        <v>1.3817362662990609</v>
      </c>
      <c r="F39" s="33">
        <f t="shared" si="2"/>
        <v>1.1868289319060903</v>
      </c>
      <c r="G39" s="33">
        <f t="shared" si="2"/>
        <v>0.92333903437393805</v>
      </c>
      <c r="H39" s="33">
        <f t="shared" si="2"/>
        <v>0.93100707288532414</v>
      </c>
      <c r="I39" s="33">
        <f t="shared" si="2"/>
        <v>1.0653592532896154</v>
      </c>
      <c r="J39" s="33">
        <f t="shared" si="2"/>
        <v>0.67002443176058979</v>
      </c>
      <c r="K39" s="33">
        <f t="shared" si="2"/>
        <v>1.2811422334295748</v>
      </c>
      <c r="L39" s="33">
        <f t="shared" si="2"/>
        <v>1.337059206428167</v>
      </c>
      <c r="M39" s="33">
        <f t="shared" si="3"/>
        <v>1.9464889262603382</v>
      </c>
      <c r="N39" s="33">
        <f t="shared" si="3"/>
        <v>1.5727100557278983</v>
      </c>
      <c r="O39" s="33">
        <f t="shared" si="3"/>
        <v>1.3230590803628235</v>
      </c>
      <c r="P39" s="33">
        <f t="shared" si="3"/>
        <v>1.0529150475738642</v>
      </c>
    </row>
    <row r="40" spans="1:16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17.107970597545947</v>
      </c>
      <c r="E40" s="33">
        <f t="shared" si="2"/>
        <v>20.863576680462533</v>
      </c>
      <c r="F40" s="33">
        <f t="shared" si="2"/>
        <v>14.840481463663838</v>
      </c>
      <c r="G40" s="33">
        <f t="shared" si="2"/>
        <v>15.653936704209084</v>
      </c>
      <c r="H40" s="33">
        <f t="shared" si="2"/>
        <v>10.148218483417237</v>
      </c>
      <c r="I40" s="33">
        <f t="shared" si="2"/>
        <v>6.6132565618312915</v>
      </c>
      <c r="J40" s="33">
        <f t="shared" si="2"/>
        <v>4.2422204590654413</v>
      </c>
      <c r="K40" s="33">
        <f t="shared" si="2"/>
        <v>8.8708422202729267</v>
      </c>
      <c r="L40" s="33">
        <f t="shared" si="2"/>
        <v>9.7742778546967042</v>
      </c>
      <c r="M40" s="33">
        <f t="shared" si="3"/>
        <v>12.985726244731213</v>
      </c>
      <c r="N40" s="33">
        <f t="shared" si="3"/>
        <v>11.476835661341072</v>
      </c>
      <c r="O40" s="33">
        <f t="shared" si="3"/>
        <v>9.0694390567541312</v>
      </c>
      <c r="P40" s="33">
        <f t="shared" si="3"/>
        <v>6.2456069398441203</v>
      </c>
    </row>
    <row r="41" spans="1:16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3.30929418580806</v>
      </c>
      <c r="E41" s="33">
        <f t="shared" si="2"/>
        <v>2.6746593230708284</v>
      </c>
      <c r="F41" s="33">
        <f t="shared" si="2"/>
        <v>3.196588974562526</v>
      </c>
      <c r="G41" s="33">
        <f t="shared" si="2"/>
        <v>3.4274469079523882</v>
      </c>
      <c r="H41" s="33">
        <f t="shared" si="2"/>
        <v>3.7597651737953415</v>
      </c>
      <c r="I41" s="33">
        <f t="shared" si="2"/>
        <v>3.6601093463632779</v>
      </c>
      <c r="J41" s="33">
        <f t="shared" si="2"/>
        <v>2.1238784633506116</v>
      </c>
      <c r="K41" s="33">
        <f t="shared" si="2"/>
        <v>4.3599072073253415</v>
      </c>
      <c r="L41" s="33">
        <f t="shared" si="2"/>
        <v>3.2127981668888541</v>
      </c>
      <c r="M41" s="33">
        <f t="shared" si="3"/>
        <v>3.0781833179198026</v>
      </c>
      <c r="N41" s="33">
        <f t="shared" si="3"/>
        <v>2.9039003080410275</v>
      </c>
      <c r="O41" s="33">
        <f t="shared" si="3"/>
        <v>4.1376348699153622</v>
      </c>
      <c r="P41" s="33">
        <f t="shared" si="3"/>
        <v>3.2557691877687485</v>
      </c>
    </row>
    <row r="42" spans="1:16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14.040403487360409</v>
      </c>
      <c r="E42" s="33">
        <f t="shared" si="2"/>
        <v>18.115878076714807</v>
      </c>
      <c r="F42" s="33">
        <f t="shared" si="2"/>
        <v>14.887323115051734</v>
      </c>
      <c r="G42" s="33">
        <f t="shared" si="2"/>
        <v>14.654848289762207</v>
      </c>
      <c r="H42" s="33">
        <f t="shared" si="2"/>
        <v>10.754783697569797</v>
      </c>
      <c r="I42" s="33">
        <f t="shared" si="2"/>
        <v>14.215712159894474</v>
      </c>
      <c r="J42" s="33">
        <f t="shared" si="2"/>
        <v>8.8976627298560302</v>
      </c>
      <c r="K42" s="33">
        <f t="shared" si="2"/>
        <v>16.550712308777104</v>
      </c>
      <c r="L42" s="33">
        <f t="shared" si="2"/>
        <v>15.821058332385302</v>
      </c>
      <c r="M42" s="33">
        <f t="shared" si="3"/>
        <v>13.099316551107199</v>
      </c>
      <c r="N42" s="33">
        <f t="shared" si="3"/>
        <v>15.600607457067511</v>
      </c>
      <c r="O42" s="33">
        <f t="shared" si="3"/>
        <v>20.550849977557764</v>
      </c>
      <c r="P42" s="33">
        <f t="shared" si="3"/>
        <v>15.691043552907757</v>
      </c>
    </row>
    <row r="43" spans="1:16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5.0734812481708076</v>
      </c>
      <c r="E43" s="33">
        <f t="shared" si="2"/>
        <v>2.2931698488737813</v>
      </c>
      <c r="F43" s="33">
        <f t="shared" si="2"/>
        <v>1.5538544944899622</v>
      </c>
      <c r="G43" s="33">
        <f t="shared" si="2"/>
        <v>0.54969310236432012</v>
      </c>
      <c r="H43" s="33">
        <f t="shared" si="2"/>
        <v>2.0656295113099219</v>
      </c>
      <c r="I43" s="33">
        <f t="shared" si="2"/>
        <v>1.0280855990463955</v>
      </c>
      <c r="J43" s="33">
        <f t="shared" si="2"/>
        <v>0.28603684686983361</v>
      </c>
      <c r="K43" s="33">
        <f t="shared" si="2"/>
        <v>0.84817688488677734</v>
      </c>
      <c r="L43" s="33">
        <f t="shared" si="2"/>
        <v>1.151066107836861E-4</v>
      </c>
      <c r="M43" s="33">
        <f t="shared" si="3"/>
        <v>2.4988990596029072E-2</v>
      </c>
      <c r="N43" s="33">
        <f t="shared" si="3"/>
        <v>1.220858927849561</v>
      </c>
      <c r="O43" s="33">
        <f t="shared" si="3"/>
        <v>1.0398340839466953</v>
      </c>
      <c r="P43" s="33">
        <f t="shared" si="3"/>
        <v>0</v>
      </c>
    </row>
    <row r="44" spans="1:16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8.6684280000238907</v>
      </c>
      <c r="E44" s="33">
        <f t="shared" si="2"/>
        <v>7.0951531309052394</v>
      </c>
      <c r="F44" s="33">
        <f t="shared" si="2"/>
        <v>6.539772211059991</v>
      </c>
      <c r="G44" s="33">
        <f t="shared" si="2"/>
        <v>7.781250923222137</v>
      </c>
      <c r="H44" s="33">
        <f t="shared" si="2"/>
        <v>7.6812609556174323</v>
      </c>
      <c r="I44" s="33">
        <f t="shared" si="2"/>
        <v>9.9419905280287058</v>
      </c>
      <c r="J44" s="33">
        <f t="shared" si="2"/>
        <v>7.059639360649836</v>
      </c>
      <c r="K44" s="33">
        <f t="shared" si="2"/>
        <v>13.613408659701012</v>
      </c>
      <c r="L44" s="33">
        <f t="shared" si="2"/>
        <v>16.263067717794659</v>
      </c>
      <c r="M44" s="33">
        <f t="shared" si="3"/>
        <v>17.619320786083499</v>
      </c>
      <c r="N44" s="33">
        <f t="shared" si="3"/>
        <v>14.649642123471937</v>
      </c>
      <c r="O44" s="33">
        <f t="shared" si="3"/>
        <v>15.275474025745034</v>
      </c>
      <c r="P44" s="33">
        <f t="shared" si="3"/>
        <v>13.461551548641809</v>
      </c>
    </row>
    <row r="45" spans="1:16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0.17055036026368237</v>
      </c>
      <c r="E45" s="33">
        <f t="shared" si="2"/>
        <v>2.8153467948175254E-3</v>
      </c>
      <c r="F45" s="33">
        <f t="shared" si="2"/>
        <v>0.23465507714350822</v>
      </c>
      <c r="G45" s="33">
        <f t="shared" si="2"/>
        <v>0.53749328638175342</v>
      </c>
      <c r="H45" s="33">
        <f t="shared" si="2"/>
        <v>0.95133654996704464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3.4880215447352718</v>
      </c>
      <c r="O45" s="33">
        <f t="shared" si="3"/>
        <v>0</v>
      </c>
      <c r="P45" s="33">
        <f t="shared" si="3"/>
        <v>0</v>
      </c>
    </row>
    <row r="46" spans="1:16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</row>
    <row r="47" spans="1:16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</row>
    <row r="48" spans="1:16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100.00000000000001</v>
      </c>
      <c r="G48" s="30">
        <f t="shared" si="4"/>
        <v>99.999999999999972</v>
      </c>
      <c r="H48" s="30">
        <f t="shared" si="4"/>
        <v>100</v>
      </c>
      <c r="I48" s="30">
        <f t="shared" si="4"/>
        <v>100.00000000000001</v>
      </c>
      <c r="J48" s="30">
        <f t="shared" si="4"/>
        <v>99.999999999999986</v>
      </c>
      <c r="K48" s="30">
        <f t="shared" si="4"/>
        <v>99.999999999999986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99.999999999999986</v>
      </c>
    </row>
    <row r="49" spans="10:11" s="34" customFormat="1" ht="18" customHeight="1" x14ac:dyDescent="0.15">
      <c r="J49" s="94"/>
      <c r="K49" s="94"/>
    </row>
    <row r="50" spans="10:11" s="34" customFormat="1" ht="18" customHeight="1" x14ac:dyDescent="0.15">
      <c r="J50" s="94"/>
      <c r="K50" s="94"/>
    </row>
    <row r="51" spans="10:11" s="34" customFormat="1" ht="18" customHeight="1" x14ac:dyDescent="0.15">
      <c r="J51" s="94"/>
      <c r="K51" s="94"/>
    </row>
    <row r="52" spans="10:11" s="34" customFormat="1" ht="18" customHeight="1" x14ac:dyDescent="0.15">
      <c r="J52" s="94"/>
      <c r="K52" s="94"/>
    </row>
    <row r="53" spans="10:11" s="34" customFormat="1" ht="18" customHeight="1" x14ac:dyDescent="0.15">
      <c r="J53" s="94"/>
      <c r="K53" s="94"/>
    </row>
    <row r="54" spans="10:11" s="34" customFormat="1" ht="18" customHeight="1" x14ac:dyDescent="0.15">
      <c r="J54" s="94"/>
      <c r="K54" s="94"/>
    </row>
    <row r="55" spans="10:11" s="34" customFormat="1" ht="18" customHeight="1" x14ac:dyDescent="0.15">
      <c r="J55" s="94"/>
      <c r="K55" s="94"/>
    </row>
    <row r="56" spans="10:11" s="34" customFormat="1" ht="18" customHeight="1" x14ac:dyDescent="0.15">
      <c r="J56" s="94"/>
      <c r="K56" s="94"/>
    </row>
    <row r="57" spans="10:11" s="34" customFormat="1" ht="18" customHeight="1" x14ac:dyDescent="0.15">
      <c r="J57" s="94"/>
      <c r="K57" s="94"/>
    </row>
    <row r="58" spans="10:11" s="34" customFormat="1" ht="18" customHeight="1" x14ac:dyDescent="0.15">
      <c r="J58" s="94"/>
      <c r="K58" s="94"/>
    </row>
    <row r="59" spans="10:11" s="34" customFormat="1" ht="18" customHeight="1" x14ac:dyDescent="0.15">
      <c r="J59" s="94"/>
      <c r="K59" s="94"/>
    </row>
    <row r="60" spans="10:11" s="34" customFormat="1" ht="18" customHeight="1" x14ac:dyDescent="0.15">
      <c r="J60" s="94"/>
      <c r="K60" s="94"/>
    </row>
    <row r="61" spans="10:11" s="34" customFormat="1" ht="18" customHeight="1" x14ac:dyDescent="0.15">
      <c r="J61" s="94"/>
      <c r="K61" s="94"/>
    </row>
    <row r="62" spans="10:11" s="34" customFormat="1" ht="18" customHeight="1" x14ac:dyDescent="0.15">
      <c r="J62" s="94"/>
      <c r="K62" s="94"/>
    </row>
    <row r="63" spans="10:11" s="34" customFormat="1" ht="18" customHeight="1" x14ac:dyDescent="0.15">
      <c r="J63" s="94"/>
      <c r="K63" s="94"/>
    </row>
    <row r="64" spans="10:11" s="34" customFormat="1" ht="18" customHeight="1" x14ac:dyDescent="0.15">
      <c r="J64" s="94"/>
      <c r="K64" s="94"/>
    </row>
    <row r="65" spans="10:11" s="34" customFormat="1" ht="18" customHeight="1" x14ac:dyDescent="0.15">
      <c r="J65" s="94"/>
      <c r="K65" s="94"/>
    </row>
    <row r="66" spans="10:11" s="34" customFormat="1" ht="18" customHeight="1" x14ac:dyDescent="0.15">
      <c r="J66" s="94"/>
      <c r="K66" s="94"/>
    </row>
    <row r="67" spans="10:11" s="34" customFormat="1" ht="18" customHeight="1" x14ac:dyDescent="0.15">
      <c r="J67" s="94"/>
      <c r="K67" s="94"/>
    </row>
    <row r="68" spans="10:11" s="34" customFormat="1" ht="18" customHeight="1" x14ac:dyDescent="0.15">
      <c r="J68" s="94"/>
      <c r="K68" s="94"/>
    </row>
    <row r="69" spans="10:11" s="34" customFormat="1" ht="18" customHeight="1" x14ac:dyDescent="0.15">
      <c r="J69" s="94"/>
      <c r="K69" s="94"/>
    </row>
    <row r="70" spans="10:11" s="34" customFormat="1" ht="18" customHeight="1" x14ac:dyDescent="0.15">
      <c r="J70" s="94"/>
      <c r="K70" s="94"/>
    </row>
    <row r="71" spans="10:11" s="34" customFormat="1" ht="18" customHeight="1" x14ac:dyDescent="0.15">
      <c r="J71" s="94"/>
      <c r="K71" s="94"/>
    </row>
    <row r="72" spans="10:11" s="34" customFormat="1" ht="18" customHeight="1" x14ac:dyDescent="0.15">
      <c r="J72" s="94"/>
      <c r="K72" s="94"/>
    </row>
    <row r="73" spans="10:11" s="34" customFormat="1" ht="18" customHeight="1" x14ac:dyDescent="0.15">
      <c r="J73" s="94"/>
      <c r="K73" s="94"/>
    </row>
    <row r="74" spans="10:11" s="34" customFormat="1" ht="18" customHeight="1" x14ac:dyDescent="0.15">
      <c r="J74" s="94"/>
      <c r="K74" s="94"/>
    </row>
    <row r="75" spans="10:11" s="34" customFormat="1" ht="18" customHeight="1" x14ac:dyDescent="0.15">
      <c r="J75" s="94"/>
      <c r="K75" s="94"/>
    </row>
    <row r="76" spans="10:11" s="34" customFormat="1" ht="18" customHeight="1" x14ac:dyDescent="0.15">
      <c r="J76" s="94"/>
      <c r="K76" s="94"/>
    </row>
    <row r="77" spans="10:11" s="34" customFormat="1" ht="18" customHeight="1" x14ac:dyDescent="0.15">
      <c r="J77" s="94"/>
      <c r="K77" s="94"/>
    </row>
    <row r="78" spans="10:11" s="34" customFormat="1" ht="18" customHeight="1" x14ac:dyDescent="0.15">
      <c r="J78" s="94"/>
      <c r="K78" s="94"/>
    </row>
    <row r="79" spans="10:11" s="34" customFormat="1" ht="18" customHeight="1" x14ac:dyDescent="0.15">
      <c r="J79" s="94"/>
      <c r="K79" s="94"/>
    </row>
    <row r="80" spans="10:11" s="34" customFormat="1" ht="18" customHeight="1" x14ac:dyDescent="0.15">
      <c r="J80" s="94"/>
      <c r="K80" s="94"/>
    </row>
    <row r="81" spans="10:11" s="34" customFormat="1" ht="18" customHeight="1" x14ac:dyDescent="0.15">
      <c r="J81" s="94"/>
      <c r="K81" s="94"/>
    </row>
    <row r="82" spans="10:11" s="34" customFormat="1" ht="18" customHeight="1" x14ac:dyDescent="0.15">
      <c r="J82" s="94"/>
      <c r="K82" s="94"/>
    </row>
    <row r="83" spans="10:11" s="34" customFormat="1" ht="18" customHeight="1" x14ac:dyDescent="0.15">
      <c r="J83" s="94"/>
      <c r="K83" s="94"/>
    </row>
    <row r="84" spans="10:11" s="34" customFormat="1" ht="18" customHeight="1" x14ac:dyDescent="0.15">
      <c r="J84" s="94"/>
      <c r="K84" s="94"/>
    </row>
    <row r="85" spans="10:11" s="34" customFormat="1" ht="18" customHeight="1" x14ac:dyDescent="0.15">
      <c r="J85" s="94"/>
      <c r="K85" s="94"/>
    </row>
    <row r="86" spans="10:11" s="34" customFormat="1" ht="18" customHeight="1" x14ac:dyDescent="0.15">
      <c r="J86" s="94"/>
      <c r="K86" s="94"/>
    </row>
    <row r="87" spans="10:11" s="34" customFormat="1" ht="18" customHeight="1" x14ac:dyDescent="0.15">
      <c r="J87" s="94"/>
      <c r="K87" s="94"/>
    </row>
    <row r="88" spans="10:11" s="34" customFormat="1" ht="18" customHeight="1" x14ac:dyDescent="0.15">
      <c r="J88" s="94"/>
      <c r="K88" s="94"/>
    </row>
    <row r="89" spans="10:11" s="34" customFormat="1" ht="18" customHeight="1" x14ac:dyDescent="0.15">
      <c r="J89" s="94"/>
      <c r="K89" s="94"/>
    </row>
    <row r="90" spans="10:11" s="34" customFormat="1" ht="18" customHeight="1" x14ac:dyDescent="0.15">
      <c r="J90" s="94"/>
      <c r="K90" s="94"/>
    </row>
    <row r="91" spans="10:11" s="34" customFormat="1" ht="18" customHeight="1" x14ac:dyDescent="0.15">
      <c r="J91" s="94"/>
      <c r="K91" s="94"/>
    </row>
    <row r="92" spans="10:11" s="34" customFormat="1" ht="18" customHeight="1" x14ac:dyDescent="0.15">
      <c r="J92" s="94"/>
      <c r="K92" s="94"/>
    </row>
    <row r="93" spans="10:11" s="34" customFormat="1" ht="18" customHeight="1" x14ac:dyDescent="0.15">
      <c r="J93" s="94"/>
      <c r="K93" s="94"/>
    </row>
    <row r="94" spans="10:11" s="34" customFormat="1" ht="18" customHeight="1" x14ac:dyDescent="0.15">
      <c r="J94" s="94"/>
      <c r="K94" s="94"/>
    </row>
    <row r="95" spans="10:11" s="34" customFormat="1" ht="18" customHeight="1" x14ac:dyDescent="0.15">
      <c r="J95" s="94"/>
      <c r="K95" s="94"/>
    </row>
    <row r="96" spans="10:11" s="34" customFormat="1" ht="18" customHeight="1" x14ac:dyDescent="0.15">
      <c r="J96" s="94"/>
      <c r="K96" s="94"/>
    </row>
    <row r="97" spans="10:11" s="34" customFormat="1" ht="18" customHeight="1" x14ac:dyDescent="0.15">
      <c r="J97" s="94"/>
      <c r="K97" s="94"/>
    </row>
    <row r="98" spans="10:11" s="34" customFormat="1" ht="18" customHeight="1" x14ac:dyDescent="0.15">
      <c r="J98" s="94"/>
      <c r="K98" s="94"/>
    </row>
    <row r="99" spans="10:11" s="34" customFormat="1" ht="18" customHeight="1" x14ac:dyDescent="0.15">
      <c r="J99" s="94"/>
      <c r="K99" s="94"/>
    </row>
    <row r="100" spans="10:11" s="34" customFormat="1" ht="18" customHeight="1" x14ac:dyDescent="0.15">
      <c r="J100" s="94"/>
      <c r="K100" s="94"/>
    </row>
    <row r="101" spans="10:11" s="34" customFormat="1" ht="18" customHeight="1" x14ac:dyDescent="0.15">
      <c r="J101" s="94"/>
      <c r="K101" s="94"/>
    </row>
    <row r="102" spans="10:11" s="34" customFormat="1" ht="18" customHeight="1" x14ac:dyDescent="0.15">
      <c r="J102" s="94"/>
      <c r="K102" s="94"/>
    </row>
    <row r="103" spans="10:11" s="34" customFormat="1" ht="18" customHeight="1" x14ac:dyDescent="0.15">
      <c r="J103" s="94"/>
      <c r="K103" s="94"/>
    </row>
    <row r="104" spans="10:11" s="34" customFormat="1" ht="18" customHeight="1" x14ac:dyDescent="0.15">
      <c r="J104" s="94"/>
      <c r="K104" s="94"/>
    </row>
    <row r="105" spans="10:11" s="34" customFormat="1" ht="18" customHeight="1" x14ac:dyDescent="0.15">
      <c r="J105" s="94"/>
      <c r="K105" s="94"/>
    </row>
    <row r="106" spans="10:11" s="34" customFormat="1" ht="18" customHeight="1" x14ac:dyDescent="0.15">
      <c r="J106" s="94"/>
      <c r="K106" s="94"/>
    </row>
    <row r="107" spans="10:11" s="34" customFormat="1" ht="18" customHeight="1" x14ac:dyDescent="0.15">
      <c r="J107" s="94"/>
      <c r="K107" s="94"/>
    </row>
    <row r="108" spans="10:11" s="34" customFormat="1" ht="18" customHeight="1" x14ac:dyDescent="0.15">
      <c r="J108" s="94"/>
      <c r="K108" s="94"/>
    </row>
    <row r="109" spans="10:11" s="34" customFormat="1" ht="18" customHeight="1" x14ac:dyDescent="0.15">
      <c r="J109" s="94"/>
      <c r="K109" s="94"/>
    </row>
    <row r="110" spans="10:11" s="34" customFormat="1" ht="18" customHeight="1" x14ac:dyDescent="0.15">
      <c r="J110" s="94"/>
      <c r="K110" s="94"/>
    </row>
    <row r="111" spans="10:11" s="34" customFormat="1" ht="18" customHeight="1" x14ac:dyDescent="0.15">
      <c r="J111" s="94"/>
      <c r="K111" s="94"/>
    </row>
    <row r="112" spans="10:11" s="34" customFormat="1" ht="18" customHeight="1" x14ac:dyDescent="0.15">
      <c r="J112" s="94"/>
      <c r="K112" s="94"/>
    </row>
    <row r="113" spans="10:11" s="34" customFormat="1" ht="18" customHeight="1" x14ac:dyDescent="0.15">
      <c r="J113" s="94"/>
      <c r="K113" s="94"/>
    </row>
    <row r="114" spans="10:11" s="34" customFormat="1" ht="18" customHeight="1" x14ac:dyDescent="0.15">
      <c r="J114" s="94"/>
      <c r="K114" s="94"/>
    </row>
    <row r="115" spans="10:11" s="34" customFormat="1" ht="18" customHeight="1" x14ac:dyDescent="0.15">
      <c r="J115" s="94"/>
      <c r="K115" s="94"/>
    </row>
    <row r="116" spans="10:11" s="34" customFormat="1" ht="18" customHeight="1" x14ac:dyDescent="0.15">
      <c r="J116" s="94"/>
      <c r="K116" s="94"/>
    </row>
    <row r="117" spans="10:11" s="34" customFormat="1" ht="18" customHeight="1" x14ac:dyDescent="0.15">
      <c r="J117" s="94"/>
      <c r="K117" s="94"/>
    </row>
    <row r="118" spans="10:11" s="34" customFormat="1" ht="18" customHeight="1" x14ac:dyDescent="0.15">
      <c r="J118" s="94"/>
      <c r="K118" s="94"/>
    </row>
    <row r="119" spans="10:11" s="34" customFormat="1" ht="18" customHeight="1" x14ac:dyDescent="0.15">
      <c r="J119" s="94"/>
      <c r="K119" s="94"/>
    </row>
    <row r="120" spans="10:11" s="34" customFormat="1" ht="18" customHeight="1" x14ac:dyDescent="0.15">
      <c r="J120" s="94"/>
      <c r="K120" s="94"/>
    </row>
    <row r="121" spans="10:11" s="34" customFormat="1" ht="18" customHeight="1" x14ac:dyDescent="0.15">
      <c r="J121" s="94"/>
      <c r="K121" s="94"/>
    </row>
    <row r="122" spans="10:11" s="34" customFormat="1" ht="18" customHeight="1" x14ac:dyDescent="0.15">
      <c r="J122" s="94"/>
      <c r="K122" s="94"/>
    </row>
    <row r="123" spans="10:11" s="34" customFormat="1" ht="18" customHeight="1" x14ac:dyDescent="0.15">
      <c r="J123" s="94"/>
      <c r="K123" s="94"/>
    </row>
    <row r="124" spans="10:11" s="34" customFormat="1" ht="18" customHeight="1" x14ac:dyDescent="0.15">
      <c r="J124" s="94"/>
      <c r="K124" s="94"/>
    </row>
    <row r="125" spans="10:11" s="34" customFormat="1" ht="18" customHeight="1" x14ac:dyDescent="0.15">
      <c r="J125" s="94"/>
      <c r="K125" s="94"/>
    </row>
    <row r="126" spans="10:11" s="34" customFormat="1" ht="18" customHeight="1" x14ac:dyDescent="0.15">
      <c r="J126" s="94"/>
      <c r="K126" s="94"/>
    </row>
    <row r="127" spans="10:11" s="34" customFormat="1" ht="18" customHeight="1" x14ac:dyDescent="0.15">
      <c r="J127" s="94"/>
      <c r="K127" s="94"/>
    </row>
    <row r="128" spans="10:11" s="34" customFormat="1" ht="18" customHeight="1" x14ac:dyDescent="0.15">
      <c r="J128" s="94"/>
      <c r="K128" s="94"/>
    </row>
    <row r="129" spans="10:11" s="34" customFormat="1" ht="18" customHeight="1" x14ac:dyDescent="0.15">
      <c r="J129" s="94"/>
      <c r="K129" s="94"/>
    </row>
    <row r="130" spans="10:11" s="34" customFormat="1" ht="18" customHeight="1" x14ac:dyDescent="0.15">
      <c r="J130" s="94"/>
      <c r="K130" s="94"/>
    </row>
    <row r="131" spans="10:11" s="34" customFormat="1" ht="18" customHeight="1" x14ac:dyDescent="0.15">
      <c r="J131" s="94"/>
      <c r="K131" s="94"/>
    </row>
    <row r="132" spans="10:11" s="34" customFormat="1" ht="18" customHeight="1" x14ac:dyDescent="0.15">
      <c r="J132" s="94"/>
      <c r="K132" s="94"/>
    </row>
    <row r="133" spans="10:11" s="34" customFormat="1" ht="18" customHeight="1" x14ac:dyDescent="0.15">
      <c r="J133" s="94"/>
      <c r="K133" s="94"/>
    </row>
    <row r="134" spans="10:11" s="34" customFormat="1" ht="18" customHeight="1" x14ac:dyDescent="0.15">
      <c r="J134" s="94"/>
      <c r="K134" s="94"/>
    </row>
    <row r="135" spans="10:11" s="34" customFormat="1" ht="18" customHeight="1" x14ac:dyDescent="0.15">
      <c r="J135" s="94"/>
      <c r="K135" s="94"/>
    </row>
    <row r="136" spans="10:11" s="34" customFormat="1" ht="18" customHeight="1" x14ac:dyDescent="0.15">
      <c r="J136" s="94"/>
      <c r="K136" s="94"/>
    </row>
    <row r="137" spans="10:11" s="34" customFormat="1" ht="18" customHeight="1" x14ac:dyDescent="0.15">
      <c r="J137" s="94"/>
      <c r="K137" s="94"/>
    </row>
    <row r="138" spans="10:11" s="34" customFormat="1" ht="18" customHeight="1" x14ac:dyDescent="0.15">
      <c r="J138" s="94"/>
      <c r="K138" s="94"/>
    </row>
    <row r="139" spans="10:11" s="34" customFormat="1" ht="18" customHeight="1" x14ac:dyDescent="0.15">
      <c r="J139" s="94"/>
      <c r="K139" s="94"/>
    </row>
    <row r="140" spans="10:11" s="34" customFormat="1" ht="18" customHeight="1" x14ac:dyDescent="0.15">
      <c r="J140" s="94"/>
      <c r="K140" s="94"/>
    </row>
    <row r="141" spans="10:11" s="34" customFormat="1" ht="18" customHeight="1" x14ac:dyDescent="0.15">
      <c r="J141" s="94"/>
      <c r="K141" s="94"/>
    </row>
    <row r="142" spans="10:11" s="34" customFormat="1" ht="18" customHeight="1" x14ac:dyDescent="0.15">
      <c r="J142" s="94"/>
      <c r="K142" s="94"/>
    </row>
    <row r="143" spans="10:11" s="34" customFormat="1" ht="18" customHeight="1" x14ac:dyDescent="0.15">
      <c r="J143" s="94"/>
      <c r="K143" s="94"/>
    </row>
    <row r="144" spans="10:11" s="34" customFormat="1" ht="18" customHeight="1" x14ac:dyDescent="0.15">
      <c r="J144" s="94"/>
      <c r="K144" s="94"/>
    </row>
    <row r="145" spans="10:11" s="34" customFormat="1" ht="18" customHeight="1" x14ac:dyDescent="0.15">
      <c r="J145" s="94"/>
      <c r="K145" s="94"/>
    </row>
    <row r="146" spans="10:11" s="34" customFormat="1" ht="18" customHeight="1" x14ac:dyDescent="0.15">
      <c r="J146" s="94"/>
      <c r="K146" s="94"/>
    </row>
    <row r="147" spans="10:11" s="34" customFormat="1" ht="18" customHeight="1" x14ac:dyDescent="0.15">
      <c r="J147" s="94"/>
      <c r="K147" s="94"/>
    </row>
    <row r="148" spans="10:11" s="34" customFormat="1" ht="18" customHeight="1" x14ac:dyDescent="0.15">
      <c r="J148" s="94"/>
      <c r="K148" s="94"/>
    </row>
    <row r="149" spans="10:11" s="34" customFormat="1" ht="18" customHeight="1" x14ac:dyDescent="0.15">
      <c r="J149" s="94"/>
      <c r="K149" s="94"/>
    </row>
    <row r="150" spans="10:11" s="34" customFormat="1" ht="18" customHeight="1" x14ac:dyDescent="0.15">
      <c r="J150" s="94"/>
      <c r="K150" s="94"/>
    </row>
    <row r="151" spans="10:11" s="34" customFormat="1" ht="18" customHeight="1" x14ac:dyDescent="0.15">
      <c r="J151" s="94"/>
      <c r="K151" s="94"/>
    </row>
    <row r="152" spans="10:11" s="34" customFormat="1" ht="18" customHeight="1" x14ac:dyDescent="0.15">
      <c r="J152" s="94"/>
      <c r="K152" s="94"/>
    </row>
    <row r="153" spans="10:11" s="34" customFormat="1" ht="18" customHeight="1" x14ac:dyDescent="0.15">
      <c r="J153" s="94"/>
      <c r="K153" s="94"/>
    </row>
    <row r="154" spans="10:11" s="34" customFormat="1" ht="18" customHeight="1" x14ac:dyDescent="0.15">
      <c r="J154" s="94"/>
      <c r="K154" s="94"/>
    </row>
    <row r="155" spans="10:11" s="34" customFormat="1" ht="18" customHeight="1" x14ac:dyDescent="0.15">
      <c r="J155" s="94"/>
      <c r="K155" s="94"/>
    </row>
    <row r="156" spans="10:11" s="34" customFormat="1" ht="18" customHeight="1" x14ac:dyDescent="0.15">
      <c r="J156" s="94"/>
      <c r="K156" s="94"/>
    </row>
    <row r="157" spans="10:11" s="34" customFormat="1" ht="18" customHeight="1" x14ac:dyDescent="0.15">
      <c r="J157" s="94"/>
      <c r="K157" s="94"/>
    </row>
    <row r="158" spans="10:11" s="34" customFormat="1" ht="18" customHeight="1" x14ac:dyDescent="0.15">
      <c r="J158" s="94"/>
      <c r="K158" s="94"/>
    </row>
    <row r="159" spans="10:11" s="34" customFormat="1" ht="18" customHeight="1" x14ac:dyDescent="0.15">
      <c r="J159" s="94"/>
      <c r="K159" s="94"/>
    </row>
    <row r="160" spans="10:11" s="34" customFormat="1" ht="18" customHeight="1" x14ac:dyDescent="0.15">
      <c r="J160" s="94"/>
      <c r="K160" s="94"/>
    </row>
    <row r="161" spans="10:11" s="34" customFormat="1" ht="18" customHeight="1" x14ac:dyDescent="0.15">
      <c r="J161" s="94"/>
      <c r="K161" s="94"/>
    </row>
    <row r="162" spans="10:11" s="34" customFormat="1" ht="18" customHeight="1" x14ac:dyDescent="0.15">
      <c r="J162" s="94"/>
      <c r="K162" s="94"/>
    </row>
    <row r="163" spans="10:11" s="34" customFormat="1" ht="18" customHeight="1" x14ac:dyDescent="0.15">
      <c r="J163" s="94"/>
      <c r="K163" s="94"/>
    </row>
    <row r="164" spans="10:11" s="34" customFormat="1" ht="18" customHeight="1" x14ac:dyDescent="0.15">
      <c r="J164" s="94"/>
      <c r="K164" s="94"/>
    </row>
    <row r="165" spans="10:11" s="34" customFormat="1" ht="18" customHeight="1" x14ac:dyDescent="0.15">
      <c r="J165" s="94"/>
      <c r="K165" s="94"/>
    </row>
    <row r="166" spans="10:11" s="34" customFormat="1" ht="18" customHeight="1" x14ac:dyDescent="0.15">
      <c r="J166" s="94"/>
      <c r="K166" s="94"/>
    </row>
    <row r="167" spans="10:11" s="34" customFormat="1" ht="18" customHeight="1" x14ac:dyDescent="0.15">
      <c r="J167" s="94"/>
      <c r="K167" s="94"/>
    </row>
    <row r="168" spans="10:11" s="34" customFormat="1" ht="18" customHeight="1" x14ac:dyDescent="0.15">
      <c r="J168" s="94"/>
      <c r="K168" s="94"/>
    </row>
    <row r="169" spans="10:11" s="34" customFormat="1" ht="18" customHeight="1" x14ac:dyDescent="0.15">
      <c r="J169" s="94"/>
      <c r="K169" s="94"/>
    </row>
    <row r="170" spans="10:11" s="34" customFormat="1" ht="18" customHeight="1" x14ac:dyDescent="0.15">
      <c r="J170" s="94"/>
      <c r="K170" s="94"/>
    </row>
    <row r="171" spans="10:11" s="34" customFormat="1" ht="18" customHeight="1" x14ac:dyDescent="0.15">
      <c r="J171" s="94"/>
      <c r="K171" s="94"/>
    </row>
    <row r="172" spans="10:11" s="34" customFormat="1" ht="18" customHeight="1" x14ac:dyDescent="0.15">
      <c r="J172" s="94"/>
      <c r="K172" s="94"/>
    </row>
    <row r="173" spans="10:11" s="34" customFormat="1" ht="18" customHeight="1" x14ac:dyDescent="0.15">
      <c r="J173" s="94"/>
      <c r="K173" s="94"/>
    </row>
    <row r="174" spans="10:11" s="34" customFormat="1" ht="18" customHeight="1" x14ac:dyDescent="0.15">
      <c r="J174" s="94"/>
      <c r="K174" s="94"/>
    </row>
    <row r="175" spans="10:11" s="34" customFormat="1" ht="18" customHeight="1" x14ac:dyDescent="0.15">
      <c r="J175" s="94"/>
      <c r="K175" s="94"/>
    </row>
    <row r="176" spans="10:11" s="34" customFormat="1" ht="18" customHeight="1" x14ac:dyDescent="0.15">
      <c r="J176" s="94"/>
      <c r="K176" s="94"/>
    </row>
    <row r="177" spans="10:11" s="34" customFormat="1" ht="18" customHeight="1" x14ac:dyDescent="0.15">
      <c r="J177" s="94"/>
      <c r="K177" s="94"/>
    </row>
    <row r="178" spans="10:11" s="34" customFormat="1" ht="18" customHeight="1" x14ac:dyDescent="0.15">
      <c r="J178" s="94"/>
      <c r="K178" s="94"/>
    </row>
    <row r="179" spans="10:11" s="34" customFormat="1" ht="18" customHeight="1" x14ac:dyDescent="0.15">
      <c r="J179" s="94"/>
      <c r="K179" s="94"/>
    </row>
    <row r="180" spans="10:11" s="34" customFormat="1" ht="18" customHeight="1" x14ac:dyDescent="0.15">
      <c r="J180" s="94"/>
      <c r="K180" s="94"/>
    </row>
    <row r="181" spans="10:11" s="34" customFormat="1" ht="18" customHeight="1" x14ac:dyDescent="0.15">
      <c r="J181" s="94"/>
      <c r="K181" s="94"/>
    </row>
    <row r="182" spans="10:11" s="34" customFormat="1" ht="18" customHeight="1" x14ac:dyDescent="0.15">
      <c r="J182" s="94"/>
      <c r="K182" s="94"/>
    </row>
    <row r="183" spans="10:11" s="34" customFormat="1" ht="18" customHeight="1" x14ac:dyDescent="0.15">
      <c r="J183" s="94"/>
      <c r="K183" s="94"/>
    </row>
    <row r="184" spans="10:11" s="34" customFormat="1" ht="18" customHeight="1" x14ac:dyDescent="0.15">
      <c r="J184" s="94"/>
      <c r="K184" s="94"/>
    </row>
    <row r="185" spans="10:11" s="34" customFormat="1" ht="18" customHeight="1" x14ac:dyDescent="0.15">
      <c r="J185" s="94"/>
      <c r="K185" s="94"/>
    </row>
    <row r="186" spans="10:11" s="34" customFormat="1" ht="18" customHeight="1" x14ac:dyDescent="0.15">
      <c r="J186" s="94"/>
      <c r="K186" s="94"/>
    </row>
    <row r="187" spans="10:11" s="34" customFormat="1" ht="18" customHeight="1" x14ac:dyDescent="0.15">
      <c r="J187" s="94"/>
      <c r="K187" s="94"/>
    </row>
    <row r="188" spans="10:11" s="34" customFormat="1" ht="18" customHeight="1" x14ac:dyDescent="0.15">
      <c r="J188" s="94"/>
      <c r="K188" s="94"/>
    </row>
    <row r="189" spans="10:11" s="34" customFormat="1" ht="18" customHeight="1" x14ac:dyDescent="0.15">
      <c r="J189" s="94"/>
      <c r="K189" s="94"/>
    </row>
    <row r="190" spans="10:11" s="34" customFormat="1" ht="18" customHeight="1" x14ac:dyDescent="0.15">
      <c r="J190" s="94"/>
      <c r="K190" s="94"/>
    </row>
    <row r="191" spans="10:11" s="34" customFormat="1" ht="18" customHeight="1" x14ac:dyDescent="0.15">
      <c r="J191" s="94"/>
      <c r="K191" s="94"/>
    </row>
    <row r="192" spans="10:11" s="34" customFormat="1" ht="18" customHeight="1" x14ac:dyDescent="0.15">
      <c r="J192" s="94"/>
      <c r="K192" s="94"/>
    </row>
    <row r="193" spans="10:11" s="34" customFormat="1" ht="18" customHeight="1" x14ac:dyDescent="0.15">
      <c r="J193" s="94"/>
      <c r="K193" s="94"/>
    </row>
    <row r="194" spans="10:11" s="34" customFormat="1" ht="18" customHeight="1" x14ac:dyDescent="0.15">
      <c r="J194" s="94"/>
      <c r="K194" s="94"/>
    </row>
    <row r="195" spans="10:11" s="34" customFormat="1" ht="18" customHeight="1" x14ac:dyDescent="0.15">
      <c r="J195" s="94"/>
      <c r="K195" s="94"/>
    </row>
    <row r="196" spans="10:11" s="34" customFormat="1" ht="18" customHeight="1" x14ac:dyDescent="0.15">
      <c r="J196" s="94"/>
      <c r="K196" s="94"/>
    </row>
    <row r="197" spans="10:11" s="34" customFormat="1" ht="18" customHeight="1" x14ac:dyDescent="0.15">
      <c r="J197" s="94"/>
      <c r="K197" s="94"/>
    </row>
    <row r="198" spans="10:11" s="34" customFormat="1" ht="18" customHeight="1" x14ac:dyDescent="0.15">
      <c r="J198" s="94"/>
      <c r="K198" s="94"/>
    </row>
    <row r="199" spans="10:11" s="34" customFormat="1" ht="18" customHeight="1" x14ac:dyDescent="0.15">
      <c r="J199" s="94"/>
      <c r="K199" s="94"/>
    </row>
    <row r="200" spans="10:11" s="34" customFormat="1" ht="18" customHeight="1" x14ac:dyDescent="0.15">
      <c r="J200" s="94"/>
      <c r="K200" s="94"/>
    </row>
    <row r="201" spans="10:11" s="34" customFormat="1" ht="18" customHeight="1" x14ac:dyDescent="0.15">
      <c r="J201" s="94"/>
      <c r="K201" s="94"/>
    </row>
    <row r="202" spans="10:11" s="34" customFormat="1" ht="18" customHeight="1" x14ac:dyDescent="0.15">
      <c r="J202" s="94"/>
      <c r="K202" s="94"/>
    </row>
    <row r="203" spans="10:11" s="34" customFormat="1" ht="18" customHeight="1" x14ac:dyDescent="0.15">
      <c r="J203" s="94"/>
      <c r="K203" s="94"/>
    </row>
    <row r="204" spans="10:11" s="34" customFormat="1" ht="18" customHeight="1" x14ac:dyDescent="0.15">
      <c r="J204" s="94"/>
      <c r="K204" s="94"/>
    </row>
    <row r="205" spans="10:11" s="34" customFormat="1" ht="18" customHeight="1" x14ac:dyDescent="0.15">
      <c r="J205" s="94"/>
      <c r="K205" s="94"/>
    </row>
    <row r="206" spans="10:11" s="34" customFormat="1" ht="18" customHeight="1" x14ac:dyDescent="0.15">
      <c r="J206" s="94"/>
      <c r="K206" s="94"/>
    </row>
    <row r="207" spans="10:11" s="34" customFormat="1" ht="18" customHeight="1" x14ac:dyDescent="0.15">
      <c r="J207" s="94"/>
      <c r="K207" s="94"/>
    </row>
    <row r="208" spans="10:11" s="34" customFormat="1" ht="18" customHeight="1" x14ac:dyDescent="0.15">
      <c r="J208" s="94"/>
      <c r="K208" s="94"/>
    </row>
    <row r="209" spans="10:11" s="34" customFormat="1" ht="18" customHeight="1" x14ac:dyDescent="0.15">
      <c r="J209" s="94"/>
      <c r="K209" s="94"/>
    </row>
    <row r="210" spans="10:11" s="34" customFormat="1" ht="18" customHeight="1" x14ac:dyDescent="0.15">
      <c r="J210" s="94"/>
      <c r="K210" s="94"/>
    </row>
    <row r="211" spans="10:11" s="34" customFormat="1" ht="18" customHeight="1" x14ac:dyDescent="0.15">
      <c r="J211" s="94"/>
      <c r="K211" s="94"/>
    </row>
    <row r="212" spans="10:11" s="34" customFormat="1" ht="18" customHeight="1" x14ac:dyDescent="0.15">
      <c r="J212" s="94"/>
      <c r="K212" s="94"/>
    </row>
    <row r="213" spans="10:11" s="34" customFormat="1" ht="18" customHeight="1" x14ac:dyDescent="0.15">
      <c r="J213" s="94"/>
      <c r="K213" s="94"/>
    </row>
    <row r="214" spans="10:11" s="34" customFormat="1" ht="18" customHeight="1" x14ac:dyDescent="0.15">
      <c r="J214" s="94"/>
      <c r="K214" s="94"/>
    </row>
    <row r="215" spans="10:11" s="34" customFormat="1" ht="18" customHeight="1" x14ac:dyDescent="0.15">
      <c r="J215" s="94"/>
      <c r="K215" s="94"/>
    </row>
    <row r="216" spans="10:11" s="34" customFormat="1" ht="18" customHeight="1" x14ac:dyDescent="0.15">
      <c r="J216" s="94"/>
      <c r="K216" s="94"/>
    </row>
    <row r="217" spans="10:11" s="34" customFormat="1" ht="18" customHeight="1" x14ac:dyDescent="0.15">
      <c r="J217" s="94"/>
      <c r="K217" s="94"/>
    </row>
    <row r="218" spans="10:11" s="34" customFormat="1" ht="18" customHeight="1" x14ac:dyDescent="0.15">
      <c r="J218" s="94"/>
      <c r="K218" s="94"/>
    </row>
    <row r="219" spans="10:11" s="34" customFormat="1" ht="18" customHeight="1" x14ac:dyDescent="0.15">
      <c r="J219" s="94"/>
      <c r="K219" s="94"/>
    </row>
    <row r="220" spans="10:11" s="34" customFormat="1" ht="18" customHeight="1" x14ac:dyDescent="0.15">
      <c r="J220" s="94"/>
      <c r="K220" s="94"/>
    </row>
    <row r="221" spans="10:11" s="34" customFormat="1" ht="18" customHeight="1" x14ac:dyDescent="0.15">
      <c r="J221" s="94"/>
      <c r="K221" s="94"/>
    </row>
    <row r="222" spans="10:11" s="34" customFormat="1" ht="18" customHeight="1" x14ac:dyDescent="0.15">
      <c r="J222" s="94"/>
      <c r="K222" s="94"/>
    </row>
    <row r="223" spans="10:11" s="34" customFormat="1" ht="18" customHeight="1" x14ac:dyDescent="0.15">
      <c r="J223" s="94"/>
      <c r="K223" s="94"/>
    </row>
    <row r="224" spans="10:11" s="34" customFormat="1" ht="18" customHeight="1" x14ac:dyDescent="0.15">
      <c r="J224" s="94"/>
      <c r="K224" s="94"/>
    </row>
    <row r="225" spans="10:11" s="34" customFormat="1" ht="18" customHeight="1" x14ac:dyDescent="0.15">
      <c r="J225" s="94"/>
      <c r="K225" s="94"/>
    </row>
    <row r="226" spans="10:11" s="34" customFormat="1" ht="18" customHeight="1" x14ac:dyDescent="0.15">
      <c r="J226" s="94"/>
      <c r="K226" s="94"/>
    </row>
    <row r="227" spans="10:11" s="34" customFormat="1" ht="18" customHeight="1" x14ac:dyDescent="0.15">
      <c r="J227" s="94"/>
      <c r="K227" s="94"/>
    </row>
    <row r="228" spans="10:11" s="34" customFormat="1" ht="18" customHeight="1" x14ac:dyDescent="0.15">
      <c r="J228" s="94"/>
      <c r="K228" s="94"/>
    </row>
    <row r="229" spans="10:11" s="34" customFormat="1" ht="18" customHeight="1" x14ac:dyDescent="0.15">
      <c r="J229" s="94"/>
      <c r="K229" s="94"/>
    </row>
    <row r="230" spans="10:11" s="34" customFormat="1" x14ac:dyDescent="0.15">
      <c r="J230" s="94"/>
      <c r="K230" s="94"/>
    </row>
    <row r="231" spans="10:11" s="34" customFormat="1" x14ac:dyDescent="0.15">
      <c r="J231" s="94"/>
      <c r="K231" s="94"/>
    </row>
    <row r="232" spans="10:11" s="34" customFormat="1" x14ac:dyDescent="0.15">
      <c r="J232" s="94"/>
      <c r="K232" s="94"/>
    </row>
    <row r="233" spans="10:11" s="34" customFormat="1" x14ac:dyDescent="0.15">
      <c r="J233" s="94"/>
      <c r="K233" s="94"/>
    </row>
    <row r="234" spans="10:11" s="34" customFormat="1" x14ac:dyDescent="0.15">
      <c r="J234" s="94"/>
      <c r="K234" s="94"/>
    </row>
    <row r="235" spans="10:11" s="34" customFormat="1" x14ac:dyDescent="0.15">
      <c r="J235" s="94"/>
      <c r="K235" s="94"/>
    </row>
    <row r="236" spans="10:11" s="34" customFormat="1" x14ac:dyDescent="0.15">
      <c r="J236" s="94"/>
      <c r="K236" s="94"/>
    </row>
    <row r="237" spans="10:11" s="34" customFormat="1" x14ac:dyDescent="0.15">
      <c r="J237" s="94"/>
      <c r="K237" s="94"/>
    </row>
    <row r="238" spans="10:11" s="34" customFormat="1" x14ac:dyDescent="0.15">
      <c r="J238" s="94"/>
      <c r="K238" s="94"/>
    </row>
    <row r="239" spans="10:11" s="34" customFormat="1" x14ac:dyDescent="0.15">
      <c r="J239" s="94"/>
      <c r="K239" s="94"/>
    </row>
    <row r="240" spans="10:11" s="34" customFormat="1" x14ac:dyDescent="0.15">
      <c r="J240" s="94"/>
      <c r="K240" s="94"/>
    </row>
    <row r="241" spans="10:11" s="34" customFormat="1" x14ac:dyDescent="0.15">
      <c r="J241" s="94"/>
      <c r="K241" s="94"/>
    </row>
    <row r="242" spans="10:11" s="34" customFormat="1" x14ac:dyDescent="0.15">
      <c r="J242" s="94"/>
      <c r="K242" s="94"/>
    </row>
    <row r="243" spans="10:11" s="34" customFormat="1" x14ac:dyDescent="0.15">
      <c r="J243" s="94"/>
      <c r="K243" s="94"/>
    </row>
    <row r="244" spans="10:11" s="34" customFormat="1" x14ac:dyDescent="0.15">
      <c r="J244" s="94"/>
      <c r="K244" s="94"/>
    </row>
    <row r="245" spans="10:11" s="34" customFormat="1" x14ac:dyDescent="0.15">
      <c r="J245" s="94"/>
      <c r="K245" s="94"/>
    </row>
    <row r="246" spans="10:11" s="34" customFormat="1" x14ac:dyDescent="0.15">
      <c r="J246" s="94"/>
      <c r="K246" s="94"/>
    </row>
    <row r="247" spans="10:11" s="34" customFormat="1" x14ac:dyDescent="0.15">
      <c r="J247" s="94"/>
      <c r="K247" s="94"/>
    </row>
    <row r="248" spans="10:11" s="34" customFormat="1" x14ac:dyDescent="0.15">
      <c r="J248" s="94"/>
      <c r="K248" s="94"/>
    </row>
    <row r="249" spans="10:11" s="34" customFormat="1" x14ac:dyDescent="0.15">
      <c r="J249" s="94"/>
      <c r="K249" s="94"/>
    </row>
    <row r="250" spans="10:11" s="34" customFormat="1" x14ac:dyDescent="0.15">
      <c r="J250" s="94"/>
      <c r="K250" s="94"/>
    </row>
    <row r="251" spans="10:11" s="34" customFormat="1" x14ac:dyDescent="0.15">
      <c r="J251" s="94"/>
      <c r="K251" s="94"/>
    </row>
    <row r="252" spans="10:11" s="34" customFormat="1" x14ac:dyDescent="0.15">
      <c r="J252" s="94"/>
      <c r="K252" s="94"/>
    </row>
    <row r="253" spans="10:11" s="34" customFormat="1" x14ac:dyDescent="0.15">
      <c r="J253" s="94"/>
      <c r="K253" s="94"/>
    </row>
    <row r="254" spans="10:11" s="34" customFormat="1" x14ac:dyDescent="0.15">
      <c r="J254" s="94"/>
      <c r="K254" s="94"/>
    </row>
    <row r="255" spans="10:11" s="34" customFormat="1" x14ac:dyDescent="0.15">
      <c r="J255" s="94"/>
      <c r="K255" s="94"/>
    </row>
    <row r="256" spans="10:11" s="34" customFormat="1" x14ac:dyDescent="0.15">
      <c r="J256" s="94"/>
      <c r="K256" s="94"/>
    </row>
    <row r="257" spans="10:11" s="34" customFormat="1" x14ac:dyDescent="0.15">
      <c r="J257" s="94"/>
      <c r="K257" s="94"/>
    </row>
    <row r="258" spans="10:11" s="34" customFormat="1" x14ac:dyDescent="0.15">
      <c r="J258" s="94"/>
      <c r="K258" s="94"/>
    </row>
    <row r="259" spans="10:11" s="34" customFormat="1" x14ac:dyDescent="0.15">
      <c r="J259" s="94"/>
      <c r="K259" s="94"/>
    </row>
    <row r="260" spans="10:11" s="34" customFormat="1" x14ac:dyDescent="0.15">
      <c r="J260" s="94"/>
      <c r="K260" s="94"/>
    </row>
    <row r="261" spans="10:11" s="34" customFormat="1" x14ac:dyDescent="0.15">
      <c r="J261" s="94"/>
      <c r="K261" s="94"/>
    </row>
    <row r="262" spans="10:11" s="34" customFormat="1" x14ac:dyDescent="0.15">
      <c r="J262" s="94"/>
      <c r="K262" s="94"/>
    </row>
    <row r="263" spans="10:11" s="34" customFormat="1" x14ac:dyDescent="0.15">
      <c r="J263" s="94"/>
      <c r="K263" s="94"/>
    </row>
    <row r="264" spans="10:11" s="34" customFormat="1" x14ac:dyDescent="0.15">
      <c r="J264" s="94"/>
      <c r="K264" s="94"/>
    </row>
    <row r="265" spans="10:11" s="34" customFormat="1" x14ac:dyDescent="0.15">
      <c r="J265" s="94"/>
      <c r="K265" s="94"/>
    </row>
    <row r="266" spans="10:11" s="34" customFormat="1" x14ac:dyDescent="0.15">
      <c r="J266" s="94"/>
      <c r="K266" s="94"/>
    </row>
    <row r="267" spans="10:11" s="34" customFormat="1" x14ac:dyDescent="0.15">
      <c r="J267" s="94"/>
      <c r="K267" s="94"/>
    </row>
    <row r="268" spans="10:11" s="34" customFormat="1" x14ac:dyDescent="0.15">
      <c r="J268" s="94"/>
      <c r="K268" s="94"/>
    </row>
    <row r="269" spans="10:11" s="34" customFormat="1" x14ac:dyDescent="0.15">
      <c r="J269" s="94"/>
      <c r="K269" s="94"/>
    </row>
    <row r="270" spans="10:11" s="34" customFormat="1" x14ac:dyDescent="0.15">
      <c r="J270" s="94"/>
      <c r="K270" s="94"/>
    </row>
    <row r="271" spans="10:11" s="34" customFormat="1" x14ac:dyDescent="0.15">
      <c r="J271" s="94"/>
      <c r="K271" s="94"/>
    </row>
    <row r="272" spans="10:11" s="34" customFormat="1" x14ac:dyDescent="0.15">
      <c r="J272" s="94"/>
      <c r="K272" s="94"/>
    </row>
    <row r="273" spans="10:11" s="34" customFormat="1" x14ac:dyDescent="0.15">
      <c r="J273" s="94"/>
      <c r="K273" s="94"/>
    </row>
    <row r="274" spans="10:11" s="34" customFormat="1" x14ac:dyDescent="0.15">
      <c r="J274" s="94"/>
      <c r="K274" s="94"/>
    </row>
    <row r="275" spans="10:11" s="34" customFormat="1" x14ac:dyDescent="0.15">
      <c r="J275" s="94"/>
      <c r="K275" s="94"/>
    </row>
    <row r="276" spans="10:11" s="34" customFormat="1" x14ac:dyDescent="0.15">
      <c r="J276" s="94"/>
      <c r="K276" s="94"/>
    </row>
    <row r="277" spans="10:11" s="34" customFormat="1" x14ac:dyDescent="0.15">
      <c r="J277" s="94"/>
      <c r="K277" s="94"/>
    </row>
    <row r="278" spans="10:11" s="34" customFormat="1" x14ac:dyDescent="0.15">
      <c r="J278" s="94"/>
      <c r="K278" s="94"/>
    </row>
    <row r="279" spans="10:11" s="34" customFormat="1" x14ac:dyDescent="0.15">
      <c r="J279" s="94"/>
      <c r="K279" s="94"/>
    </row>
    <row r="280" spans="10:11" s="34" customFormat="1" x14ac:dyDescent="0.15">
      <c r="J280" s="94"/>
      <c r="K280" s="94"/>
    </row>
    <row r="281" spans="10:11" s="34" customFormat="1" x14ac:dyDescent="0.15">
      <c r="J281" s="94"/>
      <c r="K281" s="94"/>
    </row>
    <row r="282" spans="10:11" s="34" customFormat="1" x14ac:dyDescent="0.15">
      <c r="J282" s="94"/>
      <c r="K282" s="94"/>
    </row>
    <row r="283" spans="10:11" s="34" customFormat="1" x14ac:dyDescent="0.15">
      <c r="J283" s="94"/>
      <c r="K283" s="94"/>
    </row>
    <row r="284" spans="10:11" s="34" customFormat="1" x14ac:dyDescent="0.15">
      <c r="J284" s="94"/>
      <c r="K284" s="94"/>
    </row>
    <row r="285" spans="10:11" s="34" customFormat="1" x14ac:dyDescent="0.15">
      <c r="J285" s="94"/>
      <c r="K285" s="94"/>
    </row>
    <row r="286" spans="10:11" s="34" customFormat="1" x14ac:dyDescent="0.15">
      <c r="J286" s="94"/>
      <c r="K286" s="94"/>
    </row>
    <row r="287" spans="10:11" s="34" customFormat="1" x14ac:dyDescent="0.15">
      <c r="J287" s="94"/>
      <c r="K287" s="94"/>
    </row>
    <row r="288" spans="10:11" s="34" customFormat="1" x14ac:dyDescent="0.15">
      <c r="J288" s="94"/>
      <c r="K288" s="94"/>
    </row>
    <row r="289" spans="10:11" s="34" customFormat="1" x14ac:dyDescent="0.15">
      <c r="J289" s="94"/>
      <c r="K289" s="94"/>
    </row>
    <row r="290" spans="10:11" s="34" customFormat="1" x14ac:dyDescent="0.15">
      <c r="J290" s="94"/>
      <c r="K290" s="94"/>
    </row>
    <row r="291" spans="10:11" s="34" customFormat="1" x14ac:dyDescent="0.15">
      <c r="J291" s="94"/>
      <c r="K291" s="94"/>
    </row>
    <row r="292" spans="10:11" s="34" customFormat="1" x14ac:dyDescent="0.15">
      <c r="J292" s="94"/>
      <c r="K292" s="94"/>
    </row>
    <row r="293" spans="10:11" s="34" customFormat="1" x14ac:dyDescent="0.15">
      <c r="J293" s="94"/>
      <c r="K293" s="94"/>
    </row>
    <row r="294" spans="10:11" s="34" customFormat="1" x14ac:dyDescent="0.15">
      <c r="J294" s="94"/>
      <c r="K294" s="94"/>
    </row>
    <row r="295" spans="10:11" s="34" customFormat="1" x14ac:dyDescent="0.15">
      <c r="J295" s="94"/>
      <c r="K295" s="94"/>
    </row>
    <row r="296" spans="10:11" s="34" customFormat="1" x14ac:dyDescent="0.15">
      <c r="J296" s="94"/>
      <c r="K296" s="94"/>
    </row>
    <row r="297" spans="10:11" s="34" customFormat="1" x14ac:dyDescent="0.15">
      <c r="J297" s="94"/>
      <c r="K297" s="94"/>
    </row>
    <row r="298" spans="10:11" s="34" customFormat="1" x14ac:dyDescent="0.15">
      <c r="J298" s="94"/>
      <c r="K298" s="94"/>
    </row>
    <row r="299" spans="10:11" s="34" customFormat="1" x14ac:dyDescent="0.15">
      <c r="J299" s="94"/>
      <c r="K299" s="94"/>
    </row>
    <row r="300" spans="10:11" s="34" customFormat="1" x14ac:dyDescent="0.15">
      <c r="J300" s="94"/>
      <c r="K300" s="94"/>
    </row>
    <row r="301" spans="10:11" s="34" customFormat="1" x14ac:dyDescent="0.15">
      <c r="J301" s="94"/>
      <c r="K301" s="94"/>
    </row>
    <row r="302" spans="10:11" s="34" customFormat="1" x14ac:dyDescent="0.15">
      <c r="J302" s="94"/>
      <c r="K302" s="94"/>
    </row>
    <row r="303" spans="10:11" s="34" customFormat="1" x14ac:dyDescent="0.15">
      <c r="J303" s="94"/>
      <c r="K303" s="94"/>
    </row>
    <row r="304" spans="10:11" s="34" customFormat="1" x14ac:dyDescent="0.15">
      <c r="J304" s="94"/>
      <c r="K304" s="94"/>
    </row>
    <row r="305" spans="10:11" s="34" customFormat="1" x14ac:dyDescent="0.15">
      <c r="J305" s="94"/>
      <c r="K305" s="94"/>
    </row>
    <row r="306" spans="10:11" s="34" customFormat="1" x14ac:dyDescent="0.15">
      <c r="J306" s="94"/>
      <c r="K306" s="94"/>
    </row>
    <row r="307" spans="10:11" s="34" customFormat="1" x14ac:dyDescent="0.15">
      <c r="J307" s="94"/>
      <c r="K307" s="94"/>
    </row>
    <row r="308" spans="10:11" s="34" customFormat="1" x14ac:dyDescent="0.15">
      <c r="J308" s="94"/>
      <c r="K308" s="94"/>
    </row>
    <row r="309" spans="10:11" s="34" customFormat="1" x14ac:dyDescent="0.15">
      <c r="J309" s="94"/>
      <c r="K309" s="94"/>
    </row>
    <row r="310" spans="10:11" s="34" customFormat="1" x14ac:dyDescent="0.15">
      <c r="J310" s="94"/>
      <c r="K310" s="94"/>
    </row>
    <row r="311" spans="10:11" s="34" customFormat="1" x14ac:dyDescent="0.15">
      <c r="J311" s="94"/>
      <c r="K311" s="94"/>
    </row>
    <row r="312" spans="10:11" s="34" customFormat="1" x14ac:dyDescent="0.15">
      <c r="J312" s="94"/>
      <c r="K312" s="94"/>
    </row>
    <row r="313" spans="10:11" s="34" customFormat="1" x14ac:dyDescent="0.15">
      <c r="J313" s="94"/>
      <c r="K313" s="94"/>
    </row>
    <row r="314" spans="10:11" s="34" customFormat="1" x14ac:dyDescent="0.15">
      <c r="J314" s="94"/>
      <c r="K314" s="94"/>
    </row>
    <row r="315" spans="10:11" s="34" customFormat="1" x14ac:dyDescent="0.15">
      <c r="J315" s="94"/>
      <c r="K315" s="94"/>
    </row>
    <row r="316" spans="10:11" s="34" customFormat="1" x14ac:dyDescent="0.15">
      <c r="J316" s="94"/>
      <c r="K316" s="94"/>
    </row>
    <row r="317" spans="10:11" s="34" customFormat="1" x14ac:dyDescent="0.15">
      <c r="J317" s="94"/>
      <c r="K317" s="94"/>
    </row>
    <row r="318" spans="10:11" s="34" customFormat="1" x14ac:dyDescent="0.15">
      <c r="J318" s="94"/>
      <c r="K318" s="94"/>
    </row>
    <row r="319" spans="10:11" s="34" customFormat="1" x14ac:dyDescent="0.15">
      <c r="J319" s="94"/>
      <c r="K319" s="94"/>
    </row>
    <row r="320" spans="10:11" s="34" customFormat="1" x14ac:dyDescent="0.15">
      <c r="J320" s="94"/>
      <c r="K320" s="94"/>
    </row>
    <row r="321" spans="10:11" s="34" customFormat="1" x14ac:dyDescent="0.15">
      <c r="J321" s="94"/>
      <c r="K321" s="94"/>
    </row>
    <row r="322" spans="10:11" s="34" customFormat="1" x14ac:dyDescent="0.15">
      <c r="J322" s="94"/>
      <c r="K322" s="94"/>
    </row>
    <row r="323" spans="10:11" s="34" customFormat="1" x14ac:dyDescent="0.15">
      <c r="J323" s="94"/>
      <c r="K323" s="94"/>
    </row>
    <row r="324" spans="10:11" s="34" customFormat="1" x14ac:dyDescent="0.15">
      <c r="J324" s="94"/>
      <c r="K324" s="94"/>
    </row>
    <row r="325" spans="10:11" s="34" customFormat="1" x14ac:dyDescent="0.15">
      <c r="J325" s="94"/>
      <c r="K325" s="94"/>
    </row>
    <row r="326" spans="10:11" s="34" customFormat="1" x14ac:dyDescent="0.15">
      <c r="J326" s="94"/>
      <c r="K326" s="94"/>
    </row>
    <row r="327" spans="10:11" s="34" customFormat="1" x14ac:dyDescent="0.15">
      <c r="J327" s="94"/>
      <c r="K327" s="94"/>
    </row>
    <row r="328" spans="10:11" s="34" customFormat="1" x14ac:dyDescent="0.15">
      <c r="J328" s="94"/>
      <c r="K328" s="94"/>
    </row>
    <row r="329" spans="10:11" s="34" customFormat="1" x14ac:dyDescent="0.15">
      <c r="J329" s="94"/>
      <c r="K329" s="94"/>
    </row>
    <row r="330" spans="10:11" s="34" customFormat="1" x14ac:dyDescent="0.15">
      <c r="J330" s="94"/>
      <c r="K330" s="94"/>
    </row>
    <row r="331" spans="10:11" s="34" customFormat="1" x14ac:dyDescent="0.15">
      <c r="J331" s="94"/>
      <c r="K331" s="94"/>
    </row>
    <row r="332" spans="10:11" s="34" customFormat="1" x14ac:dyDescent="0.15">
      <c r="J332" s="94"/>
      <c r="K332" s="94"/>
    </row>
    <row r="333" spans="10:11" s="34" customFormat="1" x14ac:dyDescent="0.15">
      <c r="J333" s="94"/>
      <c r="K333" s="94"/>
    </row>
    <row r="334" spans="10:11" s="34" customFormat="1" x14ac:dyDescent="0.15">
      <c r="J334" s="94"/>
      <c r="K334" s="94"/>
    </row>
    <row r="335" spans="10:11" s="34" customFormat="1" x14ac:dyDescent="0.15">
      <c r="J335" s="94"/>
      <c r="K335" s="94"/>
    </row>
    <row r="336" spans="10:11" s="34" customFormat="1" x14ac:dyDescent="0.15">
      <c r="J336" s="94"/>
      <c r="K336" s="94"/>
    </row>
    <row r="337" spans="10:11" s="34" customFormat="1" x14ac:dyDescent="0.15">
      <c r="J337" s="94"/>
      <c r="K337" s="94"/>
    </row>
    <row r="338" spans="10:11" s="34" customFormat="1" x14ac:dyDescent="0.15">
      <c r="J338" s="94"/>
      <c r="K338" s="94"/>
    </row>
    <row r="339" spans="10:11" s="34" customFormat="1" x14ac:dyDescent="0.15">
      <c r="J339" s="94"/>
      <c r="K339" s="94"/>
    </row>
    <row r="340" spans="10:11" s="34" customFormat="1" x14ac:dyDescent="0.15">
      <c r="J340" s="94"/>
      <c r="K340" s="94"/>
    </row>
    <row r="341" spans="10:11" s="34" customFormat="1" x14ac:dyDescent="0.15">
      <c r="J341" s="94"/>
      <c r="K341" s="94"/>
    </row>
    <row r="342" spans="10:11" s="34" customFormat="1" x14ac:dyDescent="0.15">
      <c r="J342" s="94"/>
      <c r="K342" s="94"/>
    </row>
    <row r="343" spans="10:11" s="34" customFormat="1" x14ac:dyDescent="0.15">
      <c r="J343" s="94"/>
      <c r="K343" s="94"/>
    </row>
    <row r="344" spans="10:11" s="34" customFormat="1" x14ac:dyDescent="0.15">
      <c r="J344" s="94"/>
      <c r="K344" s="94"/>
    </row>
    <row r="345" spans="10:11" s="34" customFormat="1" x14ac:dyDescent="0.15">
      <c r="J345" s="94"/>
      <c r="K345" s="94"/>
    </row>
    <row r="346" spans="10:11" s="34" customFormat="1" x14ac:dyDescent="0.15">
      <c r="J346" s="94"/>
      <c r="K346" s="94"/>
    </row>
    <row r="347" spans="10:11" s="34" customFormat="1" x14ac:dyDescent="0.15">
      <c r="J347" s="94"/>
      <c r="K347" s="94"/>
    </row>
    <row r="348" spans="10:11" s="34" customFormat="1" x14ac:dyDescent="0.15">
      <c r="J348" s="94"/>
      <c r="K348" s="94"/>
    </row>
    <row r="349" spans="10:11" s="34" customFormat="1" x14ac:dyDescent="0.15">
      <c r="J349" s="94"/>
      <c r="K349" s="94"/>
    </row>
    <row r="350" spans="10:11" s="34" customFormat="1" x14ac:dyDescent="0.15">
      <c r="J350" s="94"/>
      <c r="K350" s="94"/>
    </row>
    <row r="351" spans="10:11" s="34" customFormat="1" x14ac:dyDescent="0.15">
      <c r="J351" s="94"/>
      <c r="K351" s="94"/>
    </row>
    <row r="352" spans="10:11" s="34" customFormat="1" x14ac:dyDescent="0.15">
      <c r="J352" s="94"/>
      <c r="K352" s="94"/>
    </row>
    <row r="353" spans="10:11" s="34" customFormat="1" x14ac:dyDescent="0.15">
      <c r="J353" s="94"/>
      <c r="K353" s="94"/>
    </row>
    <row r="354" spans="10:11" s="34" customFormat="1" x14ac:dyDescent="0.15">
      <c r="J354" s="94"/>
      <c r="K354" s="94"/>
    </row>
    <row r="355" spans="10:11" s="34" customFormat="1" x14ac:dyDescent="0.15">
      <c r="J355" s="94"/>
      <c r="K355" s="94"/>
    </row>
    <row r="356" spans="10:11" s="34" customFormat="1" x14ac:dyDescent="0.15">
      <c r="J356" s="94"/>
      <c r="K356" s="94"/>
    </row>
    <row r="357" spans="10:11" s="34" customFormat="1" x14ac:dyDescent="0.15">
      <c r="J357" s="94"/>
      <c r="K357" s="94"/>
    </row>
    <row r="358" spans="10:11" s="34" customFormat="1" x14ac:dyDescent="0.15">
      <c r="J358" s="94"/>
      <c r="K358" s="94"/>
    </row>
    <row r="359" spans="10:11" s="34" customFormat="1" x14ac:dyDescent="0.15">
      <c r="J359" s="94"/>
      <c r="K359" s="94"/>
    </row>
    <row r="360" spans="10:11" s="34" customFormat="1" x14ac:dyDescent="0.15">
      <c r="J360" s="94"/>
      <c r="K360" s="94"/>
    </row>
    <row r="361" spans="10:11" s="34" customFormat="1" x14ac:dyDescent="0.15">
      <c r="J361" s="94"/>
      <c r="K361" s="94"/>
    </row>
    <row r="362" spans="10:11" s="34" customFormat="1" x14ac:dyDescent="0.15">
      <c r="J362" s="94"/>
      <c r="K362" s="94"/>
    </row>
    <row r="363" spans="10:11" s="34" customFormat="1" x14ac:dyDescent="0.15">
      <c r="J363" s="94"/>
      <c r="K363" s="94"/>
    </row>
    <row r="364" spans="10:11" s="34" customFormat="1" x14ac:dyDescent="0.15">
      <c r="J364" s="94"/>
      <c r="K364" s="94"/>
    </row>
    <row r="365" spans="10:11" s="34" customFormat="1" x14ac:dyDescent="0.15">
      <c r="J365" s="94"/>
      <c r="K365" s="94"/>
    </row>
    <row r="366" spans="10:11" s="34" customFormat="1" x14ac:dyDescent="0.15">
      <c r="J366" s="94"/>
      <c r="K366" s="94"/>
    </row>
    <row r="367" spans="10:11" s="34" customFormat="1" x14ac:dyDescent="0.15">
      <c r="J367" s="94"/>
      <c r="K367" s="94"/>
    </row>
    <row r="368" spans="10:11" s="34" customFormat="1" x14ac:dyDescent="0.15">
      <c r="J368" s="94"/>
      <c r="K368" s="94"/>
    </row>
    <row r="369" spans="10:11" s="34" customFormat="1" x14ac:dyDescent="0.15">
      <c r="J369" s="94"/>
      <c r="K369" s="94"/>
    </row>
    <row r="370" spans="10:11" s="34" customFormat="1" x14ac:dyDescent="0.15">
      <c r="J370" s="94"/>
      <c r="K370" s="94"/>
    </row>
    <row r="371" spans="10:11" s="34" customFormat="1" x14ac:dyDescent="0.15">
      <c r="J371" s="94"/>
      <c r="K371" s="94"/>
    </row>
    <row r="372" spans="10:11" s="34" customFormat="1" x14ac:dyDescent="0.15">
      <c r="J372" s="94"/>
      <c r="K372" s="94"/>
    </row>
    <row r="373" spans="10:11" s="34" customFormat="1" x14ac:dyDescent="0.15">
      <c r="J373" s="94"/>
      <c r="K373" s="94"/>
    </row>
    <row r="374" spans="10:11" s="34" customFormat="1" x14ac:dyDescent="0.15">
      <c r="J374" s="94"/>
      <c r="K374" s="94"/>
    </row>
    <row r="375" spans="10:11" s="34" customFormat="1" x14ac:dyDescent="0.15">
      <c r="J375" s="94"/>
      <c r="K375" s="94"/>
    </row>
    <row r="376" spans="10:11" s="34" customFormat="1" x14ac:dyDescent="0.15">
      <c r="J376" s="94"/>
      <c r="K376" s="94"/>
    </row>
    <row r="377" spans="10:11" s="34" customFormat="1" x14ac:dyDescent="0.15">
      <c r="J377" s="94"/>
      <c r="K377" s="94"/>
    </row>
    <row r="378" spans="10:11" s="34" customFormat="1" x14ac:dyDescent="0.15">
      <c r="J378" s="94"/>
      <c r="K378" s="94"/>
    </row>
    <row r="379" spans="10:11" s="34" customFormat="1" x14ac:dyDescent="0.15">
      <c r="J379" s="94"/>
      <c r="K379" s="94"/>
    </row>
    <row r="380" spans="10:11" s="34" customFormat="1" x14ac:dyDescent="0.15">
      <c r="J380" s="94"/>
      <c r="K380" s="94"/>
    </row>
    <row r="381" spans="10:11" s="34" customFormat="1" x14ac:dyDescent="0.15">
      <c r="J381" s="94"/>
      <c r="K381" s="94"/>
    </row>
  </sheetData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M1:AT211"/>
  <sheetViews>
    <sheetView view="pageBreakPreview" topLeftCell="A212" zoomScale="75" zoomScaleNormal="75" zoomScaleSheetLayoutView="75" workbookViewId="0">
      <selection activeCell="R249" sqref="R249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30" width="11.77734375" customWidth="1"/>
  </cols>
  <sheetData>
    <row r="1" spans="13:46" x14ac:dyDescent="0.2">
      <c r="M1" s="28" t="str">
        <f>財政指標!$AD$1</f>
        <v>佐野市</v>
      </c>
      <c r="Q1" t="e">
        <f>歳入!#REF!</f>
        <v>#REF!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９７（H9）</v>
      </c>
      <c r="Y1" t="str">
        <f>歳入!K3</f>
        <v>９８(H10)</v>
      </c>
      <c r="Z1" t="str">
        <f>歳入!L3</f>
        <v>９９(H11)</v>
      </c>
      <c r="AA1" t="str">
        <f>歳入!M3</f>
        <v>００(H12)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１９(R1)</v>
      </c>
    </row>
    <row r="2" spans="13:46" x14ac:dyDescent="0.2">
      <c r="P2" t="s">
        <v>121</v>
      </c>
      <c r="Q2" s="38" t="e">
        <f>歳入!#REF!</f>
        <v>#REF!</v>
      </c>
      <c r="R2" s="38">
        <f>歳入!D4</f>
        <v>15231080</v>
      </c>
      <c r="S2" s="38">
        <f>歳入!E4</f>
        <v>16309246</v>
      </c>
      <c r="T2" s="38">
        <f>歳入!F4</f>
        <v>16584891</v>
      </c>
      <c r="U2" s="38">
        <f>歳入!G4</f>
        <v>15802153</v>
      </c>
      <c r="V2" s="38">
        <f>歳入!H4</f>
        <v>16217302</v>
      </c>
      <c r="W2" s="38">
        <f>歳入!I4</f>
        <v>16551195</v>
      </c>
      <c r="X2" s="38">
        <f>歳入!J4</f>
        <v>16936752</v>
      </c>
      <c r="Y2" s="38">
        <f>歳入!K4</f>
        <v>16501876</v>
      </c>
      <c r="Z2" s="38">
        <f>歳入!L4</f>
        <v>16551215</v>
      </c>
      <c r="AA2" s="38">
        <f>歳入!M4</f>
        <v>16089258</v>
      </c>
      <c r="AB2" s="38">
        <f>歳入!N4</f>
        <v>16146314</v>
      </c>
      <c r="AC2" s="38">
        <f>歳入!O4</f>
        <v>16077377</v>
      </c>
      <c r="AD2" s="38">
        <f>歳入!P4</f>
        <v>15746030</v>
      </c>
      <c r="AE2" s="38">
        <f>歳入!Q4</f>
        <v>16008196</v>
      </c>
      <c r="AF2" s="38">
        <f>歳入!R4</f>
        <v>16497881</v>
      </c>
      <c r="AG2" s="38">
        <f>歳入!S4</f>
        <v>16665160</v>
      </c>
      <c r="AH2" s="38">
        <f>歳入!T4</f>
        <v>18362136</v>
      </c>
      <c r="AI2" s="38">
        <f>歳入!U4</f>
        <v>18423561</v>
      </c>
      <c r="AJ2" s="38">
        <f>歳入!V4</f>
        <v>17765151</v>
      </c>
      <c r="AK2" s="38">
        <f>歳入!W4</f>
        <v>17453322</v>
      </c>
      <c r="AL2" s="38">
        <f>歳入!X4</f>
        <v>17671652</v>
      </c>
      <c r="AM2" s="38">
        <f>歳入!Y4</f>
        <v>17208182</v>
      </c>
      <c r="AN2" s="38">
        <f>歳入!Z4</f>
        <v>17182110</v>
      </c>
      <c r="AO2" s="38">
        <f>歳入!AA4</f>
        <v>17379266</v>
      </c>
      <c r="AP2" s="38">
        <f>歳入!AB4</f>
        <v>17242513</v>
      </c>
      <c r="AQ2" s="38">
        <f>歳入!AC4</f>
        <v>17697614</v>
      </c>
      <c r="AR2" s="38">
        <f>歳入!AD4</f>
        <v>17996337</v>
      </c>
      <c r="AS2" s="38">
        <f>歳入!AE4</f>
        <v>18096977</v>
      </c>
      <c r="AT2" s="38">
        <f>歳入!AF4</f>
        <v>18189623</v>
      </c>
    </row>
    <row r="3" spans="13:46" x14ac:dyDescent="0.2">
      <c r="P3" s="38" t="s">
        <v>152</v>
      </c>
      <c r="Q3" s="38" t="e">
        <f>歳入!#REF!</f>
        <v>#REF!</v>
      </c>
      <c r="R3" s="38">
        <f>歳入!D15</f>
        <v>5775651</v>
      </c>
      <c r="S3" s="38">
        <f>歳入!E15</f>
        <v>6302795</v>
      </c>
      <c r="T3" s="38">
        <f>歳入!F15</f>
        <v>6035324</v>
      </c>
      <c r="U3" s="38">
        <f>歳入!G15</f>
        <v>5683648</v>
      </c>
      <c r="V3" s="38">
        <f>歳入!H15</f>
        <v>6230730</v>
      </c>
      <c r="W3" s="38">
        <f>歳入!I15</f>
        <v>6721173</v>
      </c>
      <c r="X3" s="38">
        <f>歳入!J15</f>
        <v>7302003</v>
      </c>
      <c r="Y3" s="38">
        <f>歳入!K15</f>
        <v>7756019</v>
      </c>
      <c r="Z3" s="38">
        <f>歳入!L15</f>
        <v>8728614</v>
      </c>
      <c r="AA3" s="38">
        <f>歳入!M15</f>
        <v>9034963</v>
      </c>
      <c r="AB3" s="38">
        <f>歳入!N15</f>
        <v>8101302</v>
      </c>
      <c r="AC3" s="38">
        <f>歳入!O15</f>
        <v>7271090</v>
      </c>
      <c r="AD3" s="38">
        <f>歳入!P15</f>
        <v>6808192</v>
      </c>
      <c r="AE3" s="38">
        <f>歳入!Q15</f>
        <v>6061045</v>
      </c>
      <c r="AF3" s="38">
        <f>歳入!R15</f>
        <v>6710601</v>
      </c>
      <c r="AG3" s="38">
        <f>歳入!S15</f>
        <v>6222911</v>
      </c>
      <c r="AH3" s="38">
        <f>歳入!T15</f>
        <v>5844180</v>
      </c>
      <c r="AI3" s="38">
        <f>歳入!U15</f>
        <v>6176571</v>
      </c>
      <c r="AJ3" s="38">
        <f>歳入!V15</f>
        <v>6840350</v>
      </c>
      <c r="AK3" s="38">
        <f>歳入!W15</f>
        <v>7270238</v>
      </c>
      <c r="AL3" s="38">
        <f>歳入!X15</f>
        <v>7964735</v>
      </c>
      <c r="AM3" s="38">
        <f>歳入!Y15</f>
        <v>8010656</v>
      </c>
      <c r="AN3" s="38">
        <f>歳入!Z15</f>
        <v>8133638</v>
      </c>
      <c r="AO3" s="38">
        <f>歳入!AA15</f>
        <v>8663688</v>
      </c>
      <c r="AP3" s="38">
        <f>歳入!AB15</f>
        <v>7955322</v>
      </c>
      <c r="AQ3" s="38">
        <f>歳入!AC15</f>
        <v>7431770</v>
      </c>
      <c r="AR3" s="38">
        <f>歳入!AD15</f>
        <v>6717322</v>
      </c>
      <c r="AS3" s="38">
        <f>歳入!AE15</f>
        <v>6604036</v>
      </c>
      <c r="AT3" s="38">
        <f>歳入!AF15</f>
        <v>7249159</v>
      </c>
    </row>
    <row r="4" spans="13:46" x14ac:dyDescent="0.2">
      <c r="P4" t="s">
        <v>122</v>
      </c>
      <c r="Q4" s="38" t="e">
        <f>歳入!#REF!</f>
        <v>#REF!</v>
      </c>
      <c r="R4" s="38">
        <f>歳入!D23</f>
        <v>2325438</v>
      </c>
      <c r="S4" s="38">
        <f>歳入!E23</f>
        <v>3092740</v>
      </c>
      <c r="T4" s="38">
        <f>歳入!F23</f>
        <v>2844097</v>
      </c>
      <c r="U4" s="38">
        <f>歳入!G23</f>
        <v>2853729</v>
      </c>
      <c r="V4" s="38">
        <f>歳入!H23</f>
        <v>2873591</v>
      </c>
      <c r="W4" s="38">
        <f>歳入!I23</f>
        <v>2827576</v>
      </c>
      <c r="X4" s="38">
        <f>歳入!J23</f>
        <v>2836564</v>
      </c>
      <c r="Y4" s="38">
        <f>歳入!K23</f>
        <v>3022842</v>
      </c>
      <c r="Z4" s="38">
        <f>歳入!L23</f>
        <v>4024457</v>
      </c>
      <c r="AA4" s="38">
        <f>歳入!M23</f>
        <v>2331093</v>
      </c>
      <c r="AB4" s="38">
        <f>歳入!N23</f>
        <v>3071524</v>
      </c>
      <c r="AC4" s="38">
        <f>歳入!O23</f>
        <v>3070651</v>
      </c>
      <c r="AD4" s="38">
        <f>歳入!P23</f>
        <v>3108590</v>
      </c>
      <c r="AE4" s="38">
        <f>歳入!Q23</f>
        <v>3221293</v>
      </c>
      <c r="AF4" s="38">
        <f>歳入!R23</f>
        <v>4199696</v>
      </c>
      <c r="AG4" s="38">
        <f>歳入!S23</f>
        <v>3179959</v>
      </c>
      <c r="AH4" s="38">
        <f>歳入!T23</f>
        <v>3109529</v>
      </c>
      <c r="AI4" s="38">
        <f>歳入!U23</f>
        <v>3520043</v>
      </c>
      <c r="AJ4" s="38">
        <f>歳入!V23</f>
        <v>5563196</v>
      </c>
      <c r="AK4" s="38">
        <f>歳入!W23</f>
        <v>5616144</v>
      </c>
      <c r="AL4" s="38">
        <f>歳入!X23</f>
        <v>5181398</v>
      </c>
      <c r="AM4" s="38">
        <f>歳入!Y23</f>
        <v>4700899</v>
      </c>
      <c r="AN4" s="38">
        <f>歳入!Z23</f>
        <v>4738483</v>
      </c>
      <c r="AO4" s="38">
        <f>歳入!AA23</f>
        <v>5248826</v>
      </c>
      <c r="AP4" s="38">
        <f>歳入!AB23</f>
        <v>5702904</v>
      </c>
      <c r="AQ4" s="38">
        <f>歳入!AC23</f>
        <v>6010207</v>
      </c>
      <c r="AR4" s="38">
        <f>歳入!AD23</f>
        <v>6220300</v>
      </c>
      <c r="AS4" s="38">
        <f>歳入!AE23</f>
        <v>5792692</v>
      </c>
      <c r="AT4" s="38">
        <f>歳入!AF23</f>
        <v>7740845</v>
      </c>
    </row>
    <row r="5" spans="13:46" x14ac:dyDescent="0.2">
      <c r="P5" t="s">
        <v>157</v>
      </c>
      <c r="Q5" s="38" t="e">
        <f>歳入!#REF!</f>
        <v>#REF!</v>
      </c>
      <c r="R5" s="38">
        <f>歳入!D24</f>
        <v>1216514</v>
      </c>
      <c r="S5" s="38">
        <f>歳入!E24</f>
        <v>1341519</v>
      </c>
      <c r="T5" s="38">
        <f>歳入!F24</f>
        <v>1449435</v>
      </c>
      <c r="U5" s="38">
        <f>歳入!G24</f>
        <v>1538603</v>
      </c>
      <c r="V5" s="38">
        <f>歳入!H24</f>
        <v>1591221</v>
      </c>
      <c r="W5" s="38">
        <f>歳入!I24</f>
        <v>1514351</v>
      </c>
      <c r="X5" s="38">
        <f>歳入!J24</f>
        <v>1677053</v>
      </c>
      <c r="Y5" s="38">
        <f>歳入!K24</f>
        <v>1579564</v>
      </c>
      <c r="Z5" s="38">
        <f>歳入!L24</f>
        <v>1745248</v>
      </c>
      <c r="AA5" s="38">
        <f>歳入!M24</f>
        <v>1454269</v>
      </c>
      <c r="AB5" s="38">
        <f>歳入!N24</f>
        <v>1558575</v>
      </c>
      <c r="AC5" s="38">
        <f>歳入!O24</f>
        <v>1665721</v>
      </c>
      <c r="AD5" s="38">
        <f>歳入!P24</f>
        <v>1832674</v>
      </c>
      <c r="AE5" s="38">
        <f>歳入!Q24</f>
        <v>1906859</v>
      </c>
      <c r="AF5" s="38">
        <f>歳入!R24</f>
        <v>1694795</v>
      </c>
      <c r="AG5" s="38">
        <f>歳入!S24</f>
        <v>1780357</v>
      </c>
      <c r="AH5" s="38">
        <f>歳入!T24</f>
        <v>1817277</v>
      </c>
      <c r="AI5" s="38">
        <f>歳入!U24</f>
        <v>2105844</v>
      </c>
      <c r="AJ5" s="38">
        <f>歳入!V24</f>
        <v>2517808</v>
      </c>
      <c r="AK5" s="38">
        <f>歳入!W24</f>
        <v>2922527</v>
      </c>
      <c r="AL5" s="38">
        <f>歳入!X24</f>
        <v>2768937</v>
      </c>
      <c r="AM5" s="38">
        <f>歳入!Y24</f>
        <v>2840416</v>
      </c>
      <c r="AN5" s="38">
        <f>歳入!Z24</f>
        <v>2599956</v>
      </c>
      <c r="AO5" s="38">
        <f>歳入!AA24</f>
        <v>2763055</v>
      </c>
      <c r="AP5" s="38">
        <f>歳入!AB24</f>
        <v>2788082</v>
      </c>
      <c r="AQ5" s="38">
        <f>歳入!AC24</f>
        <v>2834316</v>
      </c>
      <c r="AR5" s="38">
        <f>歳入!AD24</f>
        <v>3226463</v>
      </c>
      <c r="AS5" s="38">
        <f>歳入!AE24</f>
        <v>2929483</v>
      </c>
      <c r="AT5" s="38">
        <f>歳入!AF24</f>
        <v>3745548</v>
      </c>
    </row>
    <row r="6" spans="13:46" x14ac:dyDescent="0.2">
      <c r="P6" t="s">
        <v>123</v>
      </c>
      <c r="Q6" s="38" t="e">
        <f>歳入!#REF!</f>
        <v>#REF!</v>
      </c>
      <c r="R6" s="38">
        <f>歳入!D30</f>
        <v>2721753</v>
      </c>
      <c r="S6" s="38">
        <f>歳入!E30</f>
        <v>3092332</v>
      </c>
      <c r="T6" s="38">
        <f>歳入!F30</f>
        <v>3028965</v>
      </c>
      <c r="U6" s="38">
        <f>歳入!G30</f>
        <v>4348635</v>
      </c>
      <c r="V6" s="38">
        <f>歳入!H30</f>
        <v>3958927</v>
      </c>
      <c r="W6" s="38">
        <f>歳入!I30</f>
        <v>3682688</v>
      </c>
      <c r="X6" s="38">
        <f>歳入!J30</f>
        <v>4350917</v>
      </c>
      <c r="Y6" s="38">
        <f>歳入!K30</f>
        <v>2921877</v>
      </c>
      <c r="Z6" s="38">
        <f>歳入!L30</f>
        <v>3612533</v>
      </c>
      <c r="AA6" s="38">
        <f>歳入!M30</f>
        <v>2449758</v>
      </c>
      <c r="AB6" s="38">
        <f>歳入!N30</f>
        <v>2969053</v>
      </c>
      <c r="AC6" s="38">
        <f>歳入!O30</f>
        <v>3888590</v>
      </c>
      <c r="AD6" s="38">
        <f>歳入!P30</f>
        <v>6603200</v>
      </c>
      <c r="AE6" s="38">
        <f>歳入!Q30</f>
        <v>5506900</v>
      </c>
      <c r="AF6" s="38">
        <f>歳入!R30</f>
        <v>8125900</v>
      </c>
      <c r="AG6" s="38">
        <f>歳入!S30</f>
        <v>4538800</v>
      </c>
      <c r="AH6" s="38">
        <f>歳入!T30</f>
        <v>3523300</v>
      </c>
      <c r="AI6" s="38">
        <f>歳入!U30</f>
        <v>3079800</v>
      </c>
      <c r="AJ6" s="38">
        <f>歳入!V30</f>
        <v>2986200</v>
      </c>
      <c r="AK6" s="38">
        <f>歳入!W30</f>
        <v>3960600</v>
      </c>
      <c r="AL6" s="38">
        <f>歳入!X30</f>
        <v>2995600</v>
      </c>
      <c r="AM6" s="38">
        <f>歳入!Y30</f>
        <v>5938400</v>
      </c>
      <c r="AN6" s="38">
        <f>歳入!Z30</f>
        <v>3735300</v>
      </c>
      <c r="AO6" s="38">
        <f>歳入!AA30</f>
        <v>5037900</v>
      </c>
      <c r="AP6" s="38">
        <f>歳入!AB30</f>
        <v>6431200</v>
      </c>
      <c r="AQ6" s="38">
        <f>歳入!AC30</f>
        <v>2714700</v>
      </c>
      <c r="AR6" s="38">
        <f>歳入!AD30</f>
        <v>2982200</v>
      </c>
      <c r="AS6" s="38">
        <f>歳入!AE30</f>
        <v>2906600</v>
      </c>
      <c r="AT6" s="38">
        <f>歳入!AF30</f>
        <v>4908900</v>
      </c>
    </row>
    <row r="7" spans="13:46" x14ac:dyDescent="0.2">
      <c r="P7" s="56" t="str">
        <f>歳入!A33</f>
        <v>　 歳 入 合 計</v>
      </c>
      <c r="Q7" s="38" t="e">
        <f>歳入!#REF!</f>
        <v>#REF!</v>
      </c>
      <c r="R7" s="38">
        <f>歳入!D33</f>
        <v>35085189</v>
      </c>
      <c r="S7" s="38">
        <f>歳入!E33</f>
        <v>38701352</v>
      </c>
      <c r="T7" s="38">
        <f>歳入!F33</f>
        <v>39266338</v>
      </c>
      <c r="U7" s="38">
        <f>歳入!G33</f>
        <v>41414119</v>
      </c>
      <c r="V7" s="38">
        <f>歳入!H33</f>
        <v>39479844</v>
      </c>
      <c r="W7" s="38">
        <f>歳入!I33</f>
        <v>38666767</v>
      </c>
      <c r="X7" s="38">
        <f>歳入!J33</f>
        <v>41387062</v>
      </c>
      <c r="Y7" s="38">
        <f>歳入!K33</f>
        <v>39888268</v>
      </c>
      <c r="Z7" s="38">
        <f>歳入!L33</f>
        <v>43787769</v>
      </c>
      <c r="AA7" s="38">
        <f>歳入!M33</f>
        <v>40339729</v>
      </c>
      <c r="AB7" s="38">
        <f>歳入!N33</f>
        <v>41330213</v>
      </c>
      <c r="AC7" s="38">
        <f>歳入!O33</f>
        <v>41547790</v>
      </c>
      <c r="AD7" s="38">
        <f>歳入!P33</f>
        <v>43782988</v>
      </c>
      <c r="AE7" s="38">
        <f>歳入!Q33</f>
        <v>43168760</v>
      </c>
      <c r="AF7" s="38">
        <f>歳入!R33</f>
        <v>48062550</v>
      </c>
      <c r="AG7" s="38">
        <f>歳入!S33</f>
        <v>42863458</v>
      </c>
      <c r="AH7" s="38">
        <f>歳入!T33</f>
        <v>44323360</v>
      </c>
      <c r="AI7" s="38">
        <f>歳入!U33</f>
        <v>42281128</v>
      </c>
      <c r="AJ7" s="38">
        <f>歳入!V33</f>
        <v>43623243</v>
      </c>
      <c r="AK7" s="38">
        <f>歳入!W33</f>
        <v>45439678</v>
      </c>
      <c r="AL7" s="38">
        <f>歳入!X33</f>
        <v>45918503</v>
      </c>
      <c r="AM7" s="38">
        <f>歳入!Y33</f>
        <v>48566220</v>
      </c>
      <c r="AN7" s="38">
        <f>歳入!Z33</f>
        <v>46462038</v>
      </c>
      <c r="AO7" s="38">
        <f>歳入!AA33</f>
        <v>52804935</v>
      </c>
      <c r="AP7" s="38">
        <f>歳入!AB33</f>
        <v>54832385</v>
      </c>
      <c r="AQ7" s="38">
        <f>歳入!AC33</f>
        <v>48201750</v>
      </c>
      <c r="AR7" s="38">
        <f>歳入!AD33</f>
        <v>48175459</v>
      </c>
      <c r="AS7" s="38">
        <f>歳入!AE33</f>
        <v>48067676</v>
      </c>
      <c r="AT7" s="38">
        <f>歳入!AF33</f>
        <v>54125322</v>
      </c>
    </row>
    <row r="42" spans="13:46" x14ac:dyDescent="0.2">
      <c r="Q42" t="e">
        <f>税!#REF!</f>
        <v>#REF!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０２(H14）</v>
      </c>
      <c r="AD42" t="str">
        <f>税!P3</f>
        <v>０３(H15）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１９(R1)</v>
      </c>
    </row>
    <row r="43" spans="13:46" x14ac:dyDescent="0.2">
      <c r="M43" s="28" t="str">
        <f>財政指標!$AD$1</f>
        <v>佐野市</v>
      </c>
      <c r="P43" t="s">
        <v>125</v>
      </c>
      <c r="Q43" t="e">
        <f>税!#REF!</f>
        <v>#REF!</v>
      </c>
      <c r="R43" s="38">
        <f>税!D4</f>
        <v>7574244</v>
      </c>
      <c r="S43" s="38">
        <f>税!E4</f>
        <v>7709178</v>
      </c>
      <c r="T43" s="38">
        <f>税!F4</f>
        <v>7592462</v>
      </c>
      <c r="U43" s="38">
        <f>税!G4</f>
        <v>6532597</v>
      </c>
      <c r="V43" s="38">
        <f>税!H4</f>
        <v>6649644</v>
      </c>
      <c r="W43" s="38">
        <f>税!I4</f>
        <v>6640916</v>
      </c>
      <c r="X43" s="38">
        <f>税!J4</f>
        <v>6964081</v>
      </c>
      <c r="Y43" s="38">
        <f>税!K4</f>
        <v>6150370</v>
      </c>
      <c r="Z43" s="38">
        <f>税!L4</f>
        <v>5935849</v>
      </c>
      <c r="AA43" s="38">
        <f>税!M4</f>
        <v>5817654</v>
      </c>
      <c r="AB43" s="38">
        <f>税!N4</f>
        <v>5713703</v>
      </c>
      <c r="AC43" s="38">
        <f>税!O4</f>
        <v>5453611</v>
      </c>
      <c r="AD43" s="38">
        <f>税!P4</f>
        <v>5494639</v>
      </c>
      <c r="AE43" s="38">
        <f>税!Q4</f>
        <v>5432615</v>
      </c>
      <c r="AF43" s="38">
        <f>税!R4</f>
        <v>5736404</v>
      </c>
      <c r="AG43" s="38">
        <f>税!S4</f>
        <v>6145718</v>
      </c>
      <c r="AH43" s="38">
        <f>税!T4</f>
        <v>7509734</v>
      </c>
      <c r="AI43" s="38">
        <f>税!U4</f>
        <v>7451715</v>
      </c>
      <c r="AJ43" s="38">
        <f>税!V4</f>
        <v>6969849</v>
      </c>
      <c r="AK43" s="38">
        <f>税!W4</f>
        <v>6594446</v>
      </c>
      <c r="AL43" s="38">
        <f>税!X4</f>
        <v>6750364</v>
      </c>
      <c r="AM43" s="38">
        <f>税!Y4</f>
        <v>6916924</v>
      </c>
      <c r="AN43" s="38">
        <f>税!Z4</f>
        <v>6839982</v>
      </c>
      <c r="AO43" s="38">
        <f>税!AA4</f>
        <v>7121743</v>
      </c>
      <c r="AP43" s="38">
        <f>税!AB4</f>
        <v>7102468</v>
      </c>
      <c r="AQ43" s="38">
        <f>税!AC4</f>
        <v>7303901</v>
      </c>
      <c r="AR43" s="38">
        <f>税!AD4</f>
        <v>7476346</v>
      </c>
      <c r="AS43" s="38">
        <f>税!AE4</f>
        <v>7568355</v>
      </c>
      <c r="AT43" s="38">
        <f>税!AF4</f>
        <v>7495764</v>
      </c>
    </row>
    <row r="44" spans="13:46" x14ac:dyDescent="0.2">
      <c r="P44" t="s">
        <v>126</v>
      </c>
      <c r="Q44" t="e">
        <f>税!#REF!</f>
        <v>#REF!</v>
      </c>
      <c r="R44" s="38">
        <f>税!D9</f>
        <v>5737152</v>
      </c>
      <c r="S44" s="38">
        <f>税!E9</f>
        <v>6559235</v>
      </c>
      <c r="T44" s="38">
        <f>税!F9</f>
        <v>6883525</v>
      </c>
      <c r="U44" s="38">
        <f>税!G9</f>
        <v>7104110</v>
      </c>
      <c r="V44" s="38">
        <f>税!H9</f>
        <v>7382926</v>
      </c>
      <c r="W44" s="38">
        <f>税!I9</f>
        <v>7653176</v>
      </c>
      <c r="X44" s="38">
        <f>税!J9</f>
        <v>7626034</v>
      </c>
      <c r="Y44" s="38">
        <f>税!K9</f>
        <v>7968183</v>
      </c>
      <c r="Z44" s="38">
        <f>税!L9</f>
        <v>8158980</v>
      </c>
      <c r="AA44" s="38">
        <f>税!M9</f>
        <v>7866114</v>
      </c>
      <c r="AB44" s="38">
        <f>税!N9</f>
        <v>8044977</v>
      </c>
      <c r="AC44" s="38">
        <f>税!O9</f>
        <v>8241072</v>
      </c>
      <c r="AD44" s="38">
        <f>税!P9</f>
        <v>7896379</v>
      </c>
      <c r="AE44" s="38">
        <f>税!Q9</f>
        <v>8174183</v>
      </c>
      <c r="AF44" s="38">
        <f>税!R9</f>
        <v>8357614</v>
      </c>
      <c r="AG44" s="38">
        <f>税!S9</f>
        <v>8136693</v>
      </c>
      <c r="AH44" s="38">
        <f>税!T9</f>
        <v>8436467</v>
      </c>
      <c r="AI44" s="38">
        <f>税!U9</f>
        <v>8566210</v>
      </c>
      <c r="AJ44" s="38">
        <f>税!V9</f>
        <v>8452437</v>
      </c>
      <c r="AK44" s="38">
        <f>税!W9</f>
        <v>8489810</v>
      </c>
      <c r="AL44" s="38">
        <f>税!X9</f>
        <v>8446786</v>
      </c>
      <c r="AM44" s="38">
        <f>税!Y9</f>
        <v>7905818</v>
      </c>
      <c r="AN44" s="38">
        <f>税!Z9</f>
        <v>7864166</v>
      </c>
      <c r="AO44" s="38">
        <f>税!AA9</f>
        <v>7825078</v>
      </c>
      <c r="AP44" s="38">
        <f>税!AB9</f>
        <v>7738585</v>
      </c>
      <c r="AQ44" s="38">
        <f>税!AC9</f>
        <v>7962570</v>
      </c>
      <c r="AR44" s="38">
        <f>税!AD9</f>
        <v>8117647</v>
      </c>
      <c r="AS44" s="38">
        <f>税!AE9</f>
        <v>8139260</v>
      </c>
      <c r="AT44" s="38">
        <f>税!AF9</f>
        <v>8264278</v>
      </c>
    </row>
    <row r="45" spans="13:46" x14ac:dyDescent="0.2">
      <c r="P45" t="s">
        <v>127</v>
      </c>
      <c r="Q45" t="e">
        <f>税!#REF!</f>
        <v>#REF!</v>
      </c>
      <c r="R45" s="38">
        <f>税!D12</f>
        <v>700757</v>
      </c>
      <c r="S45" s="38">
        <f>税!E12</f>
        <v>702821</v>
      </c>
      <c r="T45" s="38">
        <f>税!F12</f>
        <v>718744</v>
      </c>
      <c r="U45" s="38">
        <f>税!G12</f>
        <v>737620</v>
      </c>
      <c r="V45" s="38">
        <f>税!H12</f>
        <v>738804</v>
      </c>
      <c r="W45" s="38">
        <f>税!I12</f>
        <v>733208</v>
      </c>
      <c r="X45" s="38">
        <f>税!J12</f>
        <v>863472</v>
      </c>
      <c r="Y45" s="38">
        <f>税!K12</f>
        <v>874126</v>
      </c>
      <c r="Z45" s="38">
        <f>税!L12</f>
        <v>935870</v>
      </c>
      <c r="AA45" s="38">
        <f>税!M12</f>
        <v>940680</v>
      </c>
      <c r="AB45" s="38">
        <f>税!N12</f>
        <v>904282</v>
      </c>
      <c r="AC45" s="38">
        <f>税!O12</f>
        <v>868220</v>
      </c>
      <c r="AD45" s="38">
        <f>税!P12</f>
        <v>893702</v>
      </c>
      <c r="AE45" s="38">
        <f>税!Q12</f>
        <v>899655</v>
      </c>
      <c r="AF45" s="38">
        <f>税!R12</f>
        <v>865688</v>
      </c>
      <c r="AG45" s="38">
        <f>税!S12</f>
        <v>891767</v>
      </c>
      <c r="AH45" s="38">
        <f>税!T12</f>
        <v>880783</v>
      </c>
      <c r="AI45" s="38">
        <f>税!U12</f>
        <v>850433</v>
      </c>
      <c r="AJ45" s="38">
        <f>税!V12</f>
        <v>805945</v>
      </c>
      <c r="AK45" s="38">
        <f>税!W12</f>
        <v>825460</v>
      </c>
      <c r="AL45" s="38">
        <f>税!X12</f>
        <v>924353</v>
      </c>
      <c r="AM45" s="38">
        <f>税!Y12</f>
        <v>917713</v>
      </c>
      <c r="AN45" s="38">
        <f>税!Z12</f>
        <v>1012035</v>
      </c>
      <c r="AO45" s="38">
        <f>税!AA12</f>
        <v>965485</v>
      </c>
      <c r="AP45" s="38">
        <f>税!AB12</f>
        <v>949596</v>
      </c>
      <c r="AQ45" s="38">
        <f>税!AC12</f>
        <v>915977</v>
      </c>
      <c r="AR45" s="38">
        <f>税!AD12</f>
        <v>867571</v>
      </c>
      <c r="AS45" s="38">
        <f>税!AE12</f>
        <v>851687</v>
      </c>
      <c r="AT45" s="38">
        <f>税!AF12</f>
        <v>861160</v>
      </c>
    </row>
    <row r="46" spans="13:46" x14ac:dyDescent="0.2">
      <c r="P46" t="s">
        <v>124</v>
      </c>
      <c r="Q46" t="e">
        <f>税!#REF!</f>
        <v>#REF!</v>
      </c>
      <c r="R46" s="38">
        <f>税!D22</f>
        <v>15231080</v>
      </c>
      <c r="S46" s="38">
        <f>税!E22</f>
        <v>16309246</v>
      </c>
      <c r="T46" s="38">
        <f>税!F22</f>
        <v>16584891</v>
      </c>
      <c r="U46" s="38">
        <f>税!G22</f>
        <v>15802153</v>
      </c>
      <c r="V46" s="38">
        <f>税!H22</f>
        <v>16217299</v>
      </c>
      <c r="W46" s="38">
        <f>税!I22</f>
        <v>16551195</v>
      </c>
      <c r="X46" s="38">
        <f>税!J22</f>
        <v>16936752</v>
      </c>
      <c r="Y46" s="38">
        <f>税!K22</f>
        <v>16501876</v>
      </c>
      <c r="Z46" s="38">
        <f>税!L22</f>
        <v>16551215</v>
      </c>
      <c r="AA46" s="38">
        <f>税!M22</f>
        <v>16089258</v>
      </c>
      <c r="AB46" s="38">
        <f>税!N22</f>
        <v>16146314</v>
      </c>
      <c r="AC46" s="38">
        <f>税!O22</f>
        <v>16077377</v>
      </c>
      <c r="AD46" s="38">
        <f>税!P22</f>
        <v>15746030</v>
      </c>
      <c r="AE46" s="38">
        <f>税!Q22</f>
        <v>16008200</v>
      </c>
      <c r="AF46" s="38">
        <f>税!R22</f>
        <v>16497885</v>
      </c>
      <c r="AG46" s="38">
        <f>税!S22</f>
        <v>16665164</v>
      </c>
      <c r="AH46" s="38">
        <f>税!T22</f>
        <v>18362309</v>
      </c>
      <c r="AI46" s="38">
        <f>税!U22</f>
        <v>18423734</v>
      </c>
      <c r="AJ46" s="38">
        <f>税!V22</f>
        <v>17765324</v>
      </c>
      <c r="AK46" s="38">
        <f>税!W22</f>
        <v>17453322</v>
      </c>
      <c r="AL46" s="38">
        <f>税!X22</f>
        <v>17671652</v>
      </c>
      <c r="AM46" s="38">
        <f>税!Y22</f>
        <v>17208182</v>
      </c>
      <c r="AN46" s="38">
        <f>税!Z22</f>
        <v>17182116</v>
      </c>
      <c r="AO46" s="38">
        <f>税!AA22</f>
        <v>17379272</v>
      </c>
      <c r="AP46" s="38">
        <f>税!AB22</f>
        <v>17242519</v>
      </c>
      <c r="AQ46" s="38">
        <f>税!AC22</f>
        <v>17697614</v>
      </c>
      <c r="AR46" s="38">
        <f>税!AD22</f>
        <v>17996337</v>
      </c>
      <c r="AS46" s="38">
        <f>税!AE22</f>
        <v>18096977</v>
      </c>
      <c r="AT46" s="38">
        <f>税!AF22</f>
        <v>18189623</v>
      </c>
    </row>
    <row r="81" spans="13:46" x14ac:dyDescent="0.2">
      <c r="P81">
        <f>'歳出（性質別）'!A3</f>
        <v>0</v>
      </c>
      <c r="Q81" t="e">
        <f>'歳出（性質別）'!#REF!</f>
        <v>#REF!</v>
      </c>
      <c r="R81" t="str">
        <f>'歳出（性質別）'!D3</f>
        <v>９１（H3）</v>
      </c>
      <c r="S81" t="str">
        <f>'歳出（性質別）'!E3</f>
        <v>９２（H4）</v>
      </c>
      <c r="T81" t="str">
        <f>'歳出（性質別）'!F3</f>
        <v>９３（H5）</v>
      </c>
      <c r="U81" t="str">
        <f>'歳出（性質別）'!G3</f>
        <v>９４（H6）</v>
      </c>
      <c r="V81" t="str">
        <f>'歳出（性質別）'!H3</f>
        <v>９５（H7）</v>
      </c>
      <c r="W81" t="str">
        <f>'歳出（性質別）'!I3</f>
        <v>９６（H8）</v>
      </c>
      <c r="X81" t="str">
        <f>'歳出（性質別）'!J3</f>
        <v>９７(H9）</v>
      </c>
      <c r="Y81" t="str">
        <f>'歳出（性質別）'!K3</f>
        <v>９８(H10）</v>
      </c>
      <c r="Z81" t="str">
        <f>'歳出（性質別）'!L3</f>
        <v>９９(H11)</v>
      </c>
      <c r="AA81" t="str">
        <f>'歳出（性質別）'!M3</f>
        <v>００(H12)</v>
      </c>
      <c r="AB81" t="str">
        <f>'歳出（性質別）'!N3</f>
        <v>０１(H13)</v>
      </c>
      <c r="AC81" t="str">
        <f>'歳出（性質別）'!O3</f>
        <v>０２(H14)</v>
      </c>
      <c r="AD81" t="str">
        <f>'歳出（性質別）'!P3</f>
        <v>０３(H15)</v>
      </c>
      <c r="AE81" t="str">
        <f>'歳出（性質別）'!Q3</f>
        <v>０４(H16)</v>
      </c>
      <c r="AF81" t="str">
        <f>'歳出（性質別）'!R3</f>
        <v>０５(H17)</v>
      </c>
      <c r="AG81" t="str">
        <f>'歳出（性質別）'!S3</f>
        <v>０６(H18)</v>
      </c>
      <c r="AH81" t="str">
        <f>'歳出（性質別）'!T3</f>
        <v>０７(H19)</v>
      </c>
      <c r="AI81" t="str">
        <f>'歳出（性質別）'!U3</f>
        <v>０８(H20)</v>
      </c>
      <c r="AJ81" t="str">
        <f>'歳出（性質別）'!V3</f>
        <v>０９(H21)</v>
      </c>
      <c r="AK81" t="str">
        <f>'歳出（性質別）'!W3</f>
        <v>１０(H22)</v>
      </c>
      <c r="AL81" t="str">
        <f>'歳出（性質別）'!X3</f>
        <v>１１(H23)</v>
      </c>
      <c r="AM81" t="str">
        <f>'歳出（性質別）'!Y3</f>
        <v>１２(H24)</v>
      </c>
      <c r="AN81" t="str">
        <f>'歳出（性質別）'!Z3</f>
        <v>１３(H25)</v>
      </c>
      <c r="AO81" t="str">
        <f>'歳出（性質別）'!AA3</f>
        <v>１４(H26)</v>
      </c>
      <c r="AP81" t="str">
        <f>'歳出（性質別）'!AB3</f>
        <v>１５(H27)</v>
      </c>
      <c r="AQ81" t="str">
        <f>'歳出（性質別）'!AC3</f>
        <v>１６(H28</v>
      </c>
      <c r="AR81" t="str">
        <f>'歳出（性質別）'!AD3</f>
        <v>１７(H29</v>
      </c>
      <c r="AS81" t="str">
        <f>'歳出（性質別）'!AE3</f>
        <v>１８(H30)</v>
      </c>
      <c r="AT81" t="str">
        <f>'歳出（性質別）'!AF3</f>
        <v>１９(R1)</v>
      </c>
    </row>
    <row r="82" spans="13:46" x14ac:dyDescent="0.2">
      <c r="P82" t="s">
        <v>130</v>
      </c>
      <c r="Q82" t="e">
        <f>'歳出（性質別）'!#REF!</f>
        <v>#REF!</v>
      </c>
      <c r="R82" s="38">
        <f>'歳出（性質別）'!D4</f>
        <v>8364544</v>
      </c>
      <c r="S82" s="38">
        <f>'歳出（性質別）'!E4</f>
        <v>8351815</v>
      </c>
      <c r="T82" s="38">
        <f>'歳出（性質別）'!F4</f>
        <v>9167608</v>
      </c>
      <c r="U82" s="38">
        <f>'歳出（性質別）'!G4</f>
        <v>9317547</v>
      </c>
      <c r="V82" s="38">
        <f>'歳出（性質別）'!H4</f>
        <v>9521172</v>
      </c>
      <c r="W82" s="38">
        <f>'歳出（性質別）'!I4</f>
        <v>9750880</v>
      </c>
      <c r="X82" s="38">
        <f>'歳出（性質別）'!J4</f>
        <v>10046644</v>
      </c>
      <c r="Y82" s="38">
        <f>'歳出（性質別）'!K4</f>
        <v>9761136</v>
      </c>
      <c r="Z82" s="38">
        <f>'歳出（性質別）'!L4</f>
        <v>9682949</v>
      </c>
      <c r="AA82" s="38">
        <f>'歳出（性質別）'!M4</f>
        <v>9545465</v>
      </c>
      <c r="AB82" s="38">
        <f>'歳出（性質別）'!N4</f>
        <v>9502511</v>
      </c>
      <c r="AC82" s="38">
        <f>'歳出（性質別）'!O4</f>
        <v>9611877</v>
      </c>
      <c r="AD82" s="38">
        <f>'歳出（性質別）'!P4</f>
        <v>9297811</v>
      </c>
      <c r="AE82" s="38">
        <f>'歳出（性質別）'!Q4</f>
        <v>9350052</v>
      </c>
      <c r="AF82" s="38">
        <f>'歳出（性質別）'!R4</f>
        <v>9228691</v>
      </c>
      <c r="AG82" s="38">
        <f>'歳出（性質別）'!S4</f>
        <v>9038607</v>
      </c>
      <c r="AH82" s="38">
        <f>'歳出（性質別）'!T4</f>
        <v>9101011</v>
      </c>
      <c r="AI82" s="38">
        <f>'歳出（性質別）'!U4</f>
        <v>8869968</v>
      </c>
      <c r="AJ82" s="38">
        <f>'歳出（性質別）'!V4</f>
        <v>8847434</v>
      </c>
      <c r="AK82" s="38">
        <f>'歳出（性質別）'!W4</f>
        <v>8666208</v>
      </c>
      <c r="AL82" s="38">
        <f>'歳出（性質別）'!X4</f>
        <v>8503743</v>
      </c>
      <c r="AM82" s="38">
        <f>'歳出（性質別）'!Y4</f>
        <v>8389315</v>
      </c>
      <c r="AN82" s="38">
        <f>'歳出（性質別）'!Z4</f>
        <v>8045733</v>
      </c>
      <c r="AO82" s="38">
        <f>'歳出（性質別）'!AA4</f>
        <v>9305927</v>
      </c>
      <c r="AP82" s="38">
        <f>'歳出（性質別）'!AB4</f>
        <v>9186169</v>
      </c>
      <c r="AQ82" s="38">
        <f>'歳出（性質別）'!AC4</f>
        <v>9136098</v>
      </c>
      <c r="AR82" s="38">
        <f>'歳出（性質別）'!AD4</f>
        <v>9140374</v>
      </c>
      <c r="AS82" s="38">
        <f>'歳出（性質別）'!AE4</f>
        <v>9103090</v>
      </c>
      <c r="AT82" s="38">
        <f>'歳出（性質別）'!AF4</f>
        <v>9254879</v>
      </c>
    </row>
    <row r="83" spans="13:46" x14ac:dyDescent="0.2">
      <c r="P83" t="s">
        <v>131</v>
      </c>
      <c r="Q83" t="e">
        <f>'歳出（性質別）'!#REF!</f>
        <v>#REF!</v>
      </c>
      <c r="R83" s="38">
        <f>'歳出（性質別）'!D6</f>
        <v>1649752</v>
      </c>
      <c r="S83" s="38">
        <f>'歳出（性質別）'!E6</f>
        <v>1850261</v>
      </c>
      <c r="T83" s="38">
        <f>'歳出（性質別）'!F6</f>
        <v>2191461</v>
      </c>
      <c r="U83" s="38">
        <f>'歳出（性質別）'!G6</f>
        <v>2225897</v>
      </c>
      <c r="V83" s="38">
        <f>'歳出（性質別）'!H6</f>
        <v>2307831</v>
      </c>
      <c r="W83" s="38">
        <f>'歳出（性質別）'!I6</f>
        <v>2460390</v>
      </c>
      <c r="X83" s="38">
        <f>'歳出（性質別）'!J6</f>
        <v>2618590</v>
      </c>
      <c r="Y83" s="38">
        <f>'歳出（性質別）'!K6</f>
        <v>2873965</v>
      </c>
      <c r="Z83" s="38">
        <f>'歳出（性質別）'!L6</f>
        <v>3155761</v>
      </c>
      <c r="AA83" s="38">
        <f>'歳出（性質別）'!M6</f>
        <v>2634803</v>
      </c>
      <c r="AB83" s="38">
        <f>'歳出（性質別）'!N6</f>
        <v>2939512</v>
      </c>
      <c r="AC83" s="38">
        <f>'歳出（性質別）'!O6</f>
        <v>3331734</v>
      </c>
      <c r="AD83" s="38">
        <f>'歳出（性質別）'!P6</f>
        <v>3809469</v>
      </c>
      <c r="AE83" s="38">
        <f>'歳出（性質別）'!Q6</f>
        <v>4045860</v>
      </c>
      <c r="AF83" s="38">
        <f>'歳出（性質別）'!R6</f>
        <v>4764492</v>
      </c>
      <c r="AG83" s="38">
        <f>'歳出（性質別）'!S6</f>
        <v>4935418</v>
      </c>
      <c r="AH83" s="38">
        <f>'歳出（性質別）'!T6</f>
        <v>5333441</v>
      </c>
      <c r="AI83" s="38">
        <f>'歳出（性質別）'!U6</f>
        <v>5488373</v>
      </c>
      <c r="AJ83" s="38">
        <f>'歳出（性質別）'!V6</f>
        <v>5915830</v>
      </c>
      <c r="AK83" s="38">
        <f>'歳出（性質別）'!W6</f>
        <v>7579398</v>
      </c>
      <c r="AL83" s="38">
        <f>'歳出（性質別）'!X6</f>
        <v>8072040</v>
      </c>
      <c r="AM83" s="38">
        <f>'歳出（性質別）'!Y6</f>
        <v>8286799</v>
      </c>
      <c r="AN83" s="38">
        <f>'歳出（性質別）'!Z6</f>
        <v>8352424</v>
      </c>
      <c r="AO83" s="38">
        <f>'歳出（性質別）'!AA6</f>
        <v>8809066</v>
      </c>
      <c r="AP83" s="38">
        <f>'歳出（性質別）'!AB6</f>
        <v>9335105</v>
      </c>
      <c r="AQ83" s="38">
        <f>'歳出（性質別）'!AC6</f>
        <v>9883119</v>
      </c>
      <c r="AR83" s="38">
        <f>'歳出（性質別）'!AD6</f>
        <v>10035956</v>
      </c>
      <c r="AS83" s="38">
        <f>'歳出（性質別）'!AE6</f>
        <v>10427729</v>
      </c>
      <c r="AT83" s="38">
        <f>'歳出（性質別）'!AF6</f>
        <v>11115496</v>
      </c>
    </row>
    <row r="84" spans="13:46" x14ac:dyDescent="0.2">
      <c r="P84" t="s">
        <v>132</v>
      </c>
      <c r="Q84" t="e">
        <f>'歳出（性質別）'!#REF!</f>
        <v>#REF!</v>
      </c>
      <c r="R84" s="38">
        <f>'歳出（性質別）'!D7</f>
        <v>3524095</v>
      </c>
      <c r="S84" s="38">
        <f>'歳出（性質別）'!E7</f>
        <v>3720598</v>
      </c>
      <c r="T84" s="38">
        <f>'歳出（性質別）'!F7</f>
        <v>3891812</v>
      </c>
      <c r="U84" s="38">
        <f>'歳出（性質別）'!G7</f>
        <v>3930528</v>
      </c>
      <c r="V84" s="38">
        <f>'歳出（性質別）'!H7</f>
        <v>4107936</v>
      </c>
      <c r="W84" s="38">
        <f>'歳出（性質別）'!I7</f>
        <v>4300148</v>
      </c>
      <c r="X84" s="38">
        <f>'歳出（性質別）'!J7</f>
        <v>4444031</v>
      </c>
      <c r="Y84" s="38">
        <f>'歳出（性質別）'!K7</f>
        <v>4684311</v>
      </c>
      <c r="Z84" s="38">
        <f>'歳出（性質別）'!L7</f>
        <v>5080417</v>
      </c>
      <c r="AA84" s="38">
        <f>'歳出（性質別）'!M7</f>
        <v>4666145</v>
      </c>
      <c r="AB84" s="38">
        <f>'歳出（性質別）'!N7</f>
        <v>4675468</v>
      </c>
      <c r="AC84" s="38">
        <f>'歳出（性質別）'!O7</f>
        <v>4840038</v>
      </c>
      <c r="AD84" s="38">
        <f>'歳出（性質別）'!P7</f>
        <v>4771044</v>
      </c>
      <c r="AE84" s="38">
        <f>'歳出（性質別）'!Q7</f>
        <v>4975561</v>
      </c>
      <c r="AF84" s="38">
        <f>'歳出（性質別）'!R7</f>
        <v>4878202</v>
      </c>
      <c r="AG84" s="38">
        <f>'歳出（性質別）'!S7</f>
        <v>4777521</v>
      </c>
      <c r="AH84" s="38">
        <f>'歳出（性質別）'!T7</f>
        <v>5425565</v>
      </c>
      <c r="AI84" s="38">
        <f>'歳出（性質別）'!U7</f>
        <v>5167864</v>
      </c>
      <c r="AJ84" s="38">
        <f>'歳出（性質別）'!V7</f>
        <v>5279553</v>
      </c>
      <c r="AK84" s="38">
        <f>'歳出（性質別）'!W7</f>
        <v>5238015</v>
      </c>
      <c r="AL84" s="38">
        <f>'歳出（性質別）'!X7</f>
        <v>5215618</v>
      </c>
      <c r="AM84" s="38">
        <f>'歳出（性質別）'!Y7</f>
        <v>5265995</v>
      </c>
      <c r="AN84" s="38">
        <f>'歳出（性質別）'!Z7</f>
        <v>5303874</v>
      </c>
      <c r="AO84" s="38">
        <f>'歳出（性質別）'!AA7</f>
        <v>5301845</v>
      </c>
      <c r="AP84" s="38">
        <f>'歳出（性質別）'!AB7</f>
        <v>5328748</v>
      </c>
      <c r="AQ84" s="38">
        <f>'歳出（性質別）'!AC7</f>
        <v>4677564</v>
      </c>
      <c r="AR84" s="38">
        <f>'歳出（性質別）'!AD7</f>
        <v>4211828</v>
      </c>
      <c r="AS84" s="38">
        <f>'歳出（性質別）'!AE7</f>
        <v>4184512</v>
      </c>
      <c r="AT84" s="38">
        <f>'歳出（性質別）'!AF7</f>
        <v>3839252</v>
      </c>
    </row>
    <row r="85" spans="13:46" x14ac:dyDescent="0.2">
      <c r="M85" s="28" t="str">
        <f>財政指標!$AD$1</f>
        <v>佐野市</v>
      </c>
      <c r="P85" t="s">
        <v>133</v>
      </c>
      <c r="Q85" t="e">
        <f>'歳出（性質別）'!#REF!</f>
        <v>#REF!</v>
      </c>
      <c r="R85" s="38">
        <f>'歳出（性質別）'!D11</f>
        <v>3047121</v>
      </c>
      <c r="S85" s="38">
        <f>'歳出（性質別）'!E11</f>
        <v>3421015</v>
      </c>
      <c r="T85" s="38">
        <f>'歳出（性質別）'!F11</f>
        <v>3547920</v>
      </c>
      <c r="U85" s="38">
        <f>'歳出（性質別）'!G11</f>
        <v>3546189</v>
      </c>
      <c r="V85" s="38">
        <f>'歳出（性質別）'!H11</f>
        <v>3889401</v>
      </c>
      <c r="W85" s="38">
        <f>'歳出（性質別）'!I11</f>
        <v>3935033</v>
      </c>
      <c r="X85" s="38">
        <f>'歳出（性質別）'!J11</f>
        <v>3806538</v>
      </c>
      <c r="Y85" s="38">
        <f>'歳出（性質別）'!K11</f>
        <v>4042200</v>
      </c>
      <c r="Z85" s="38">
        <f>'歳出（性質別）'!L11</f>
        <v>4085869</v>
      </c>
      <c r="AA85" s="38">
        <f>'歳出（性質別）'!M11</f>
        <v>4027048</v>
      </c>
      <c r="AB85" s="38">
        <f>'歳出（性質別）'!N11</f>
        <v>4204507</v>
      </c>
      <c r="AC85" s="38">
        <f>'歳出（性質別）'!O11</f>
        <v>4341034</v>
      </c>
      <c r="AD85" s="38">
        <f>'歳出（性質別）'!P11</f>
        <v>4860210</v>
      </c>
      <c r="AE85" s="38">
        <f>'歳出（性質別）'!Q11</f>
        <v>4888080</v>
      </c>
      <c r="AF85" s="38">
        <f>'歳出（性質別）'!R11</f>
        <v>4625620</v>
      </c>
      <c r="AG85" s="38">
        <f>'歳出（性質別）'!S11</f>
        <v>4376889</v>
      </c>
      <c r="AH85" s="38">
        <f>'歳出（性質別）'!T11</f>
        <v>4662735</v>
      </c>
      <c r="AI85" s="38">
        <f>'歳出（性質別）'!U11</f>
        <v>4521911</v>
      </c>
      <c r="AJ85" s="38">
        <f>'歳出（性質別）'!V11</f>
        <v>4788416</v>
      </c>
      <c r="AK85" s="38">
        <f>'歳出（性質別）'!W11</f>
        <v>5152950</v>
      </c>
      <c r="AL85" s="38">
        <f>'歳出（性質別）'!X11</f>
        <v>5236018</v>
      </c>
      <c r="AM85" s="38">
        <f>'歳出（性質別）'!Y11</f>
        <v>4990584</v>
      </c>
      <c r="AN85" s="38">
        <f>'歳出（性質別）'!Z11</f>
        <v>4873606</v>
      </c>
      <c r="AO85" s="38">
        <f>'歳出（性質別）'!AA11</f>
        <v>5347505</v>
      </c>
      <c r="AP85" s="38">
        <f>'歳出（性質別）'!AB11</f>
        <v>5503462</v>
      </c>
      <c r="AQ85" s="38">
        <f>'歳出（性質別）'!AC11</f>
        <v>5794895</v>
      </c>
      <c r="AR85" s="38">
        <f>'歳出（性質別）'!AD11</f>
        <v>5593381</v>
      </c>
      <c r="AS85" s="38">
        <f>'歳出（性質別）'!AE11</f>
        <v>5581828</v>
      </c>
      <c r="AT85" s="38">
        <f>'歳出（性質別）'!AF11</f>
        <v>5968397</v>
      </c>
    </row>
    <row r="86" spans="13:46" x14ac:dyDescent="0.2">
      <c r="P86" t="s">
        <v>134</v>
      </c>
      <c r="Q86" t="e">
        <f>'歳出（性質別）'!#REF!</f>
        <v>#REF!</v>
      </c>
      <c r="R86" s="38">
        <f>'歳出（性質別）'!D12</f>
        <v>468643</v>
      </c>
      <c r="S86" s="38">
        <f>'歳出（性質別）'!E12</f>
        <v>410296</v>
      </c>
      <c r="T86" s="38">
        <f>'歳出（性質別）'!F12</f>
        <v>467042</v>
      </c>
      <c r="U86" s="38">
        <f>'歳出（性質別）'!G12</f>
        <v>454141</v>
      </c>
      <c r="V86" s="38">
        <f>'歳出（性質別）'!H12</f>
        <v>487916</v>
      </c>
      <c r="W86" s="38">
        <f>'歳出（性質別）'!I12</f>
        <v>447853</v>
      </c>
      <c r="X86" s="38">
        <f>'歳出（性質別）'!J12</f>
        <v>438610</v>
      </c>
      <c r="Y86" s="38">
        <f>'歳出（性質別）'!K12</f>
        <v>411889</v>
      </c>
      <c r="Z86" s="38">
        <f>'歳出（性質別）'!L12</f>
        <v>500638</v>
      </c>
      <c r="AA86" s="38">
        <f>'歳出（性質別）'!M12</f>
        <v>743055</v>
      </c>
      <c r="AB86" s="38">
        <f>'歳出（性質別）'!N12</f>
        <v>443055</v>
      </c>
      <c r="AC86" s="38">
        <f>'歳出（性質別）'!O12</f>
        <v>387868</v>
      </c>
      <c r="AD86" s="38">
        <f>'歳出（性質別）'!P12</f>
        <v>325209</v>
      </c>
      <c r="AE86" s="38">
        <f>'歳出（性質別）'!Q12</f>
        <v>455157</v>
      </c>
      <c r="AF86" s="38">
        <f>'歳出（性質別）'!R12</f>
        <v>529322</v>
      </c>
      <c r="AG86" s="38">
        <f>'歳出（性質別）'!S12</f>
        <v>767331</v>
      </c>
      <c r="AH86" s="38">
        <f>'歳出（性質別）'!T12</f>
        <v>774594</v>
      </c>
      <c r="AI86" s="38">
        <f>'歳出（性質別）'!U12</f>
        <v>711345</v>
      </c>
      <c r="AJ86" s="38">
        <f>'歳出（性質別）'!V12</f>
        <v>689567</v>
      </c>
      <c r="AK86" s="38">
        <f>'歳出（性質別）'!W12</f>
        <v>702845</v>
      </c>
      <c r="AL86" s="38">
        <f>'歳出（性質別）'!X12</f>
        <v>694251</v>
      </c>
      <c r="AM86" s="38">
        <f>'歳出（性質別）'!Y12</f>
        <v>795949</v>
      </c>
      <c r="AN86" s="38">
        <f>'歳出（性質別）'!Z12</f>
        <v>875635</v>
      </c>
      <c r="AO86" s="38">
        <f>'歳出（性質別）'!AA12</f>
        <v>708140</v>
      </c>
      <c r="AP86" s="38">
        <f>'歳出（性質別）'!AB12</f>
        <v>886924</v>
      </c>
      <c r="AQ86" s="38">
        <f>'歳出（性質別）'!AC12</f>
        <v>924516</v>
      </c>
      <c r="AR86" s="38">
        <f>'歳出（性質別）'!AD12</f>
        <v>884638</v>
      </c>
      <c r="AS86" s="38">
        <f>'歳出（性質別）'!AE12</f>
        <v>774244</v>
      </c>
      <c r="AT86" s="38">
        <f>'歳出（性質別）'!AF12</f>
        <v>629812</v>
      </c>
    </row>
    <row r="87" spans="13:46" x14ac:dyDescent="0.2">
      <c r="P87" t="s">
        <v>135</v>
      </c>
      <c r="Q87" t="e">
        <f>'歳出（性質別）'!#REF!</f>
        <v>#REF!</v>
      </c>
      <c r="R87" s="38">
        <f>'歳出（性質別）'!D17</f>
        <v>1455498</v>
      </c>
      <c r="S87" s="38">
        <f>'歳出（性質別）'!E17</f>
        <v>1781353</v>
      </c>
      <c r="T87" s="38">
        <f>'歳出（性質別）'!F17</f>
        <v>2408498</v>
      </c>
      <c r="U87" s="38">
        <f>'歳出（性質別）'!G17</f>
        <v>2701369</v>
      </c>
      <c r="V87" s="38">
        <f>'歳出（性質別）'!H17</f>
        <v>2365526</v>
      </c>
      <c r="W87" s="38">
        <f>'歳出（性質別）'!I17</f>
        <v>1704768</v>
      </c>
      <c r="X87" s="38">
        <f>'歳出（性質別）'!J17</f>
        <v>1602816</v>
      </c>
      <c r="Y87" s="38">
        <f>'歳出（性質別）'!K17</f>
        <v>1775069</v>
      </c>
      <c r="Z87" s="38">
        <f>'歳出（性質別）'!L17</f>
        <v>1617925</v>
      </c>
      <c r="AA87" s="38">
        <f>'歳出（性質別）'!M17</f>
        <v>1303496</v>
      </c>
      <c r="AB87" s="38">
        <f>'歳出（性質別）'!N17</f>
        <v>1424170</v>
      </c>
      <c r="AC87" s="38">
        <f>'歳出（性質別）'!O17</f>
        <v>1440603</v>
      </c>
      <c r="AD87" s="38">
        <f>'歳出（性質別）'!P17</f>
        <v>1372449</v>
      </c>
      <c r="AE87" s="38">
        <f>'歳出（性質別）'!Q17</f>
        <v>830179</v>
      </c>
      <c r="AF87" s="38">
        <f>'歳出（性質別）'!R17</f>
        <v>861584</v>
      </c>
      <c r="AG87" s="38">
        <f>'歳出（性質別）'!S17</f>
        <v>858996</v>
      </c>
      <c r="AH87" s="38">
        <f>'歳出（性質別）'!T17</f>
        <v>788370</v>
      </c>
      <c r="AI87" s="38">
        <f>'歳出（性質別）'!U17</f>
        <v>801662</v>
      </c>
      <c r="AJ87" s="38">
        <f>'歳出（性質別）'!V17</f>
        <v>1247724</v>
      </c>
      <c r="AK87" s="38">
        <f>'歳出（性質別）'!W17</f>
        <v>1219462</v>
      </c>
      <c r="AL87" s="38">
        <f>'歳出（性質別）'!X17</f>
        <v>1463132</v>
      </c>
      <c r="AM87" s="38">
        <f>'歳出（性質別）'!Y17</f>
        <v>1838351</v>
      </c>
      <c r="AN87" s="38">
        <f>'歳出（性質別）'!Z17</f>
        <v>1995750</v>
      </c>
      <c r="AO87" s="38">
        <f>'歳出（性質別）'!AA17</f>
        <v>2069166</v>
      </c>
      <c r="AP87" s="38">
        <f>'歳出（性質別）'!AB17</f>
        <v>1941871</v>
      </c>
      <c r="AQ87" s="38">
        <f>'歳出（性質別）'!AC17</f>
        <v>1724142</v>
      </c>
      <c r="AR87" s="38">
        <f>'歳出（性質別）'!AD17</f>
        <v>1537424</v>
      </c>
      <c r="AS87" s="38">
        <f>'歳出（性質別）'!AE17</f>
        <v>1392089</v>
      </c>
      <c r="AT87" s="38">
        <f>'歳出（性質別）'!AF17</f>
        <v>1271088</v>
      </c>
    </row>
    <row r="88" spans="13:46" x14ac:dyDescent="0.2">
      <c r="P88" t="s">
        <v>137</v>
      </c>
      <c r="Q88" t="e">
        <f>'歳出（性質別）'!#REF!</f>
        <v>#REF!</v>
      </c>
      <c r="R88" s="38">
        <f>'歳出（性質別）'!D19</f>
        <v>8815191</v>
      </c>
      <c r="S88" s="38">
        <f>'歳出（性質別）'!E19</f>
        <v>10329932</v>
      </c>
      <c r="T88" s="38">
        <f>'歳出（性質別）'!F19</f>
        <v>9112181</v>
      </c>
      <c r="U88" s="38">
        <f>'歳出（性質別）'!G19</f>
        <v>10070087</v>
      </c>
      <c r="V88" s="38">
        <f>'歳出（性質別）'!H19</f>
        <v>9349547</v>
      </c>
      <c r="W88" s="38">
        <f>'歳出（性質別）'!I19</f>
        <v>7984111</v>
      </c>
      <c r="X88" s="38">
        <f>'歳出（性質別）'!J19</f>
        <v>9587219</v>
      </c>
      <c r="Y88" s="38">
        <f>'歳出（性質別）'!K19</f>
        <v>7220748</v>
      </c>
      <c r="Z88" s="38">
        <f>'歳出（性質別）'!L19</f>
        <v>8691772</v>
      </c>
      <c r="AA88" s="38">
        <f>'歳出（性質別）'!M19</f>
        <v>6694399</v>
      </c>
      <c r="AB88" s="38">
        <f>'歳出（性質別）'!N19</f>
        <v>7879810</v>
      </c>
      <c r="AC88" s="38">
        <f>'歳出（性質別）'!O19</f>
        <v>7638599</v>
      </c>
      <c r="AD88" s="38">
        <f>'歳出（性質別）'!P19</f>
        <v>8238733</v>
      </c>
      <c r="AE88" s="38">
        <f>'歳出（性質別）'!Q19</f>
        <v>7426690</v>
      </c>
      <c r="AF88" s="38">
        <f>'歳出（性質別）'!R19</f>
        <v>8314005</v>
      </c>
      <c r="AG88" s="38">
        <f>'歳出（性質別）'!S19</f>
        <v>7360634</v>
      </c>
      <c r="AH88" s="38">
        <f>'歳出（性質別）'!T19</f>
        <v>5627638</v>
      </c>
      <c r="AI88" s="38">
        <f>'歳出（性質別）'!U19</f>
        <v>5115062</v>
      </c>
      <c r="AJ88" s="38">
        <f>'歳出（性質別）'!V19</f>
        <v>3842364</v>
      </c>
      <c r="AK88" s="38">
        <f>'歳出（性質別）'!W19</f>
        <v>4569682</v>
      </c>
      <c r="AL88" s="38">
        <f>'歳出（性質別）'!X19</f>
        <v>3487072</v>
      </c>
      <c r="AM88" s="38">
        <f>'歳出（性質別）'!Y19</f>
        <v>5949907</v>
      </c>
      <c r="AN88" s="38">
        <f>'歳出（性質別）'!Z19</f>
        <v>2991922</v>
      </c>
      <c r="AO88" s="38">
        <f>'歳出（性質別）'!AA19</f>
        <v>5607227</v>
      </c>
      <c r="AP88" s="38">
        <f>'歳出（性質別）'!AB19</f>
        <v>10016906</v>
      </c>
      <c r="AQ88" s="38">
        <f>'歳出（性質別）'!AC19</f>
        <v>3085709</v>
      </c>
      <c r="AR88" s="38">
        <f>'歳出（性質別）'!AD19</f>
        <v>4011330</v>
      </c>
      <c r="AS88" s="38">
        <f>'歳出（性質別）'!AE19</f>
        <v>3367166</v>
      </c>
      <c r="AT88" s="38">
        <f>'歳出（性質別）'!AF19</f>
        <v>5848799</v>
      </c>
    </row>
    <row r="89" spans="13:46" x14ac:dyDescent="0.2">
      <c r="P89" t="s">
        <v>136</v>
      </c>
      <c r="Q89" t="e">
        <f>'歳出（性質別）'!#REF!</f>
        <v>#REF!</v>
      </c>
      <c r="R89" s="38">
        <f>'歳出（性質別）'!D24</f>
        <v>33550298</v>
      </c>
      <c r="S89" s="38">
        <f>'歳出（性質別）'!E24</f>
        <v>37127067</v>
      </c>
      <c r="T89" s="38">
        <f>'歳出（性質別）'!F24</f>
        <v>37945167</v>
      </c>
      <c r="U89" s="38">
        <f>'歳出（性質別）'!G24</f>
        <v>40363430</v>
      </c>
      <c r="V89" s="38">
        <f>'歳出（性質別）'!H24</f>
        <v>38512139</v>
      </c>
      <c r="W89" s="38">
        <f>'歳出（性質別）'!I24</f>
        <v>37073213</v>
      </c>
      <c r="X89" s="38">
        <f>'歳出（性質別）'!J24</f>
        <v>40052125</v>
      </c>
      <c r="Y89" s="38">
        <f>'歳出（性質別）'!K24</f>
        <v>37651724</v>
      </c>
      <c r="Z89" s="38">
        <f>'歳出（性質別）'!L24</f>
        <v>41573970</v>
      </c>
      <c r="AA89" s="38">
        <f>'歳出（性質別）'!M24</f>
        <v>38247257</v>
      </c>
      <c r="AB89" s="38">
        <f>'歳出（性質別）'!N24</f>
        <v>39512474</v>
      </c>
      <c r="AC89" s="38">
        <f>'歳出（性質別）'!O24</f>
        <v>39744608</v>
      </c>
      <c r="AD89" s="38">
        <f>'歳出（性質別）'!P24</f>
        <v>41739484</v>
      </c>
      <c r="AE89" s="38">
        <f>'歳出（性質別）'!Q24</f>
        <v>41303464</v>
      </c>
      <c r="AF89" s="38">
        <f>'歳出（性質別）'!R24</f>
        <v>46074399</v>
      </c>
      <c r="AG89" s="38">
        <f>'歳出（性質別）'!S24</f>
        <v>40924547</v>
      </c>
      <c r="AH89" s="38">
        <f>'歳出（性質別）'!T24</f>
        <v>42670916</v>
      </c>
      <c r="AI89" s="38">
        <f>'歳出（性質別）'!U24</f>
        <v>41102534</v>
      </c>
      <c r="AJ89" s="38">
        <f>'歳出（性質別）'!V24</f>
        <v>42198413</v>
      </c>
      <c r="AK89" s="38">
        <f>'歳出（性質別）'!W24</f>
        <v>43126673</v>
      </c>
      <c r="AL89" s="38">
        <f>'歳出（性質別）'!X24</f>
        <v>43891750</v>
      </c>
      <c r="AM89" s="38">
        <f>'歳出（性質別）'!Y24</f>
        <v>46789212</v>
      </c>
      <c r="AN89" s="38">
        <f>'歳出（性質別）'!Z24</f>
        <v>43972189</v>
      </c>
      <c r="AO89" s="38">
        <f>'歳出（性質別）'!AA24</f>
        <v>47616195</v>
      </c>
      <c r="AP89" s="38">
        <f>'歳出（性質別）'!AB24</f>
        <v>52072030</v>
      </c>
      <c r="AQ89" s="38">
        <f>'歳出（性質別）'!AC24</f>
        <v>45469732</v>
      </c>
      <c r="AR89" s="38">
        <f>'歳出（性質別）'!AD24</f>
        <v>45320440</v>
      </c>
      <c r="AS89" s="38">
        <f>'歳出（性質別）'!AE24</f>
        <v>45646142</v>
      </c>
      <c r="AT89" s="38">
        <f>'歳出（性質別）'!AF24</f>
        <v>49893189</v>
      </c>
    </row>
    <row r="119" spans="13:46" x14ac:dyDescent="0.2">
      <c r="P119">
        <f>'歳出（目的別）'!A3</f>
        <v>0</v>
      </c>
      <c r="Q119" t="e">
        <f>'歳出（目的別）'!#REF!</f>
        <v>#REF!</v>
      </c>
      <c r="R119" t="str">
        <f>'歳出（目的別）'!D3</f>
        <v>９１（H3）</v>
      </c>
      <c r="S119" t="str">
        <f>'歳出（目的別）'!E3</f>
        <v>９２（H4）</v>
      </c>
      <c r="T119" t="str">
        <f>'歳出（目的別）'!F3</f>
        <v>９３（H5）</v>
      </c>
      <c r="U119" t="str">
        <f>'歳出（目的別）'!G3</f>
        <v>９４（H6）</v>
      </c>
      <c r="V119" t="str">
        <f>'歳出（目的別）'!H3</f>
        <v>９５（H7）</v>
      </c>
      <c r="W119" t="str">
        <f>'歳出（目的別）'!I3</f>
        <v>９６（H8）</v>
      </c>
      <c r="X119" t="str">
        <f>'歳出（目的別）'!J3</f>
        <v>９７(H9）</v>
      </c>
      <c r="Y119" t="str">
        <f>'歳出（目的別）'!K3</f>
        <v>９８(H10）</v>
      </c>
      <c r="Z119" t="str">
        <f>'歳出（目的別）'!L3</f>
        <v>９９(H11)</v>
      </c>
      <c r="AA119" t="str">
        <f>'歳出（目的別）'!M3</f>
        <v>００(H12)</v>
      </c>
      <c r="AB119" t="str">
        <f>'歳出（目的別）'!N3</f>
        <v>０１(H13)</v>
      </c>
      <c r="AC119" t="str">
        <f>'歳出（目的別）'!O3</f>
        <v>０２(H14）</v>
      </c>
      <c r="AD119" t="str">
        <f>'歳出（目的別）'!P3</f>
        <v>０３(H15）</v>
      </c>
      <c r="AE119" t="str">
        <f>'歳出（目的別）'!Q3</f>
        <v>０４(H16)</v>
      </c>
      <c r="AF119" t="str">
        <f>'歳出（目的別）'!R3</f>
        <v>０５(H17)</v>
      </c>
      <c r="AG119" t="str">
        <f>'歳出（目的別）'!S3</f>
        <v>０６(H18)</v>
      </c>
      <c r="AH119" t="str">
        <f>'歳出（目的別）'!T3</f>
        <v>０７(H19)</v>
      </c>
      <c r="AI119" t="str">
        <f>'歳出（目的別）'!U3</f>
        <v>０８(H20)</v>
      </c>
      <c r="AJ119" t="str">
        <f>'歳出（目的別）'!V3</f>
        <v>０９(H21)</v>
      </c>
      <c r="AK119" t="str">
        <f>'歳出（目的別）'!W3</f>
        <v>１０(H22)</v>
      </c>
      <c r="AL119" t="str">
        <f>'歳出（目的別）'!X3</f>
        <v>１１(H23)</v>
      </c>
      <c r="AM119" t="str">
        <f>'歳出（目的別）'!Y3</f>
        <v>１２(H24)</v>
      </c>
      <c r="AN119" t="str">
        <f>'歳出（目的別）'!Z3</f>
        <v>１３(H25)</v>
      </c>
      <c r="AO119" t="str">
        <f>'歳出（目的別）'!AA3</f>
        <v>１４(H26)</v>
      </c>
      <c r="AP119" t="str">
        <f>'歳出（目的別）'!AB3</f>
        <v>１５(H27)</v>
      </c>
      <c r="AQ119" t="str">
        <f>'歳出（目的別）'!AC3</f>
        <v>１６(H28)</v>
      </c>
      <c r="AR119" t="str">
        <f>'歳出（目的別）'!AD3</f>
        <v>１７(H29)</v>
      </c>
      <c r="AS119" t="str">
        <f>'歳出（目的別）'!AE3</f>
        <v>１８(H30)</v>
      </c>
      <c r="AT119" t="str">
        <f>'歳出（目的別）'!AF3</f>
        <v>１９(R1)</v>
      </c>
    </row>
    <row r="120" spans="13:46" x14ac:dyDescent="0.2">
      <c r="P120" t="s">
        <v>138</v>
      </c>
      <c r="Q120" t="e">
        <f>'歳出（目的別）'!#REF!</f>
        <v>#REF!</v>
      </c>
      <c r="R120" s="38">
        <f>'歳出（目的別）'!D5</f>
        <v>4731052</v>
      </c>
      <c r="S120" s="38">
        <f>'歳出（目的別）'!E5</f>
        <v>5065050</v>
      </c>
      <c r="T120" s="38">
        <f>'歳出（目的別）'!F5</f>
        <v>5046981</v>
      </c>
      <c r="U120" s="38">
        <f>'歳出（目的別）'!G5</f>
        <v>4834610</v>
      </c>
      <c r="V120" s="38">
        <f>'歳出（目的別）'!H5</f>
        <v>5336708</v>
      </c>
      <c r="W120" s="38">
        <f>'歳出（目的別）'!I5</f>
        <v>5185793</v>
      </c>
      <c r="X120" s="38">
        <f>'歳出（目的別）'!J5</f>
        <v>8255262</v>
      </c>
      <c r="Y120" s="38">
        <f>'歳出（目的別）'!K5</f>
        <v>4859902</v>
      </c>
      <c r="Z120" s="38">
        <f>'歳出（目的別）'!L5</f>
        <v>5619891</v>
      </c>
      <c r="AA120" s="38">
        <f>'歳出（目的別）'!M5</f>
        <v>5982770</v>
      </c>
      <c r="AB120" s="38">
        <f>'歳出（目的別）'!N5</f>
        <v>5399722</v>
      </c>
      <c r="AC120" s="38">
        <f>'歳出（目的別）'!O5</f>
        <v>5254506</v>
      </c>
      <c r="AD120" s="38">
        <f>'歳出（目的別）'!P5</f>
        <v>5523825</v>
      </c>
      <c r="AE120" s="38">
        <f>'歳出（目的別）'!Q5</f>
        <v>6765317</v>
      </c>
      <c r="AF120" s="38">
        <f>'歳出（目的別）'!R5</f>
        <v>9031982</v>
      </c>
      <c r="AG120" s="38">
        <f>'歳出（目的別）'!S5</f>
        <v>5777128</v>
      </c>
      <c r="AH120" s="38">
        <f>'歳出（目的別）'!T5</f>
        <v>6062669</v>
      </c>
      <c r="AI120" s="38">
        <f>'歳出（目的別）'!U5</f>
        <v>5857802</v>
      </c>
      <c r="AJ120" s="38">
        <f>'歳出（目的別）'!V5</f>
        <v>7052789</v>
      </c>
      <c r="AK120" s="38">
        <f>'歳出（目的別）'!W5</f>
        <v>7052789</v>
      </c>
      <c r="AL120" s="38">
        <f>'歳出（目的別）'!X5</f>
        <v>6774601</v>
      </c>
      <c r="AM120" s="38">
        <f>'歳出（目的別）'!Y5</f>
        <v>6668178</v>
      </c>
      <c r="AN120" s="38">
        <f>'歳出（目的別）'!Z5</f>
        <v>6405323</v>
      </c>
      <c r="AO120" s="38">
        <f>'歳出（目的別）'!AA5</f>
        <v>8604106</v>
      </c>
      <c r="AP120" s="38">
        <f>'歳出（目的別）'!AB5</f>
        <v>11539536</v>
      </c>
      <c r="AQ120" s="38">
        <f>'歳出（目的別）'!AC5</f>
        <v>7101028</v>
      </c>
      <c r="AR120" s="38">
        <f>'歳出（目的別）'!AD5</f>
        <v>5676232</v>
      </c>
      <c r="AS120" s="38">
        <f>'歳出（目的別）'!AE5</f>
        <v>6704934</v>
      </c>
      <c r="AT120" s="38">
        <f>'歳出（目的別）'!AF5</f>
        <v>6374666</v>
      </c>
    </row>
    <row r="121" spans="13:46" x14ac:dyDescent="0.2">
      <c r="P121" t="s">
        <v>139</v>
      </c>
      <c r="Q121" t="e">
        <f>'歳出（目的別）'!#REF!</f>
        <v>#REF!</v>
      </c>
      <c r="R121" s="38">
        <f>'歳出（目的別）'!D6</f>
        <v>4693774</v>
      </c>
      <c r="S121" s="38">
        <f>'歳出（目的別）'!E6</f>
        <v>5530815</v>
      </c>
      <c r="T121" s="38">
        <f>'歳出（目的別）'!F6</f>
        <v>6151376</v>
      </c>
      <c r="U121" s="38">
        <f>'歳出（目的別）'!G6</f>
        <v>6272746</v>
      </c>
      <c r="V121" s="38">
        <f>'歳出（目的別）'!H6</f>
        <v>6417732</v>
      </c>
      <c r="W121" s="38">
        <f>'歳出（目的別）'!I6</f>
        <v>6557202</v>
      </c>
      <c r="X121" s="38">
        <f>'歳出（目的別）'!J6</f>
        <v>7171467</v>
      </c>
      <c r="Y121" s="38">
        <f>'歳出（目的別）'!K6</f>
        <v>8213664</v>
      </c>
      <c r="Z121" s="38">
        <f>'歳出（目的別）'!L6</f>
        <v>10845131</v>
      </c>
      <c r="AA121" s="38">
        <f>'歳出（目的別）'!M6</f>
        <v>7717722</v>
      </c>
      <c r="AB121" s="38">
        <f>'歳出（目的別）'!N6</f>
        <v>8370985</v>
      </c>
      <c r="AC121" s="38">
        <f>'歳出（目的別）'!O6</f>
        <v>8420603</v>
      </c>
      <c r="AD121" s="38">
        <f>'歳出（目的別）'!P6</f>
        <v>9342121</v>
      </c>
      <c r="AE121" s="38">
        <f>'歳出（目的別）'!Q6</f>
        <v>9833572</v>
      </c>
      <c r="AF121" s="38">
        <f>'歳出（目的別）'!R6</f>
        <v>10318717</v>
      </c>
      <c r="AG121" s="38">
        <f>'歳出（目的別）'!S6</f>
        <v>10544327</v>
      </c>
      <c r="AH121" s="38">
        <f>'歳出（目的別）'!T6</f>
        <v>11610736</v>
      </c>
      <c r="AI121" s="38">
        <f>'歳出（目的別）'!U6</f>
        <v>11683411</v>
      </c>
      <c r="AJ121" s="38">
        <f>'歳出（目的別）'!V6</f>
        <v>12087438</v>
      </c>
      <c r="AK121" s="38">
        <f>'歳出（目的別）'!W6</f>
        <v>12087438</v>
      </c>
      <c r="AL121" s="38">
        <f>'歳出（目的別）'!X6</f>
        <v>14127255</v>
      </c>
      <c r="AM121" s="38">
        <f>'歳出（目的別）'!Y6</f>
        <v>15104455</v>
      </c>
      <c r="AN121" s="38">
        <f>'歳出（目的別）'!Z6</f>
        <v>14731401</v>
      </c>
      <c r="AO121" s="38">
        <f>'歳出（目的別）'!AA6</f>
        <v>15494092</v>
      </c>
      <c r="AP121" s="38">
        <f>'歳出（目的別）'!AB6</f>
        <v>15883464</v>
      </c>
      <c r="AQ121" s="38">
        <f>'歳出（目的別）'!AC6</f>
        <v>16271228</v>
      </c>
      <c r="AR121" s="38">
        <f>'歳出（目的別）'!AD6</f>
        <v>17018969</v>
      </c>
      <c r="AS121" s="38">
        <f>'歳出（目的別）'!AE6</f>
        <v>16828905</v>
      </c>
      <c r="AT121" s="38">
        <f>'歳出（目的別）'!AF6</f>
        <v>17920340</v>
      </c>
    </row>
    <row r="122" spans="13:46" x14ac:dyDescent="0.2">
      <c r="P122" t="s">
        <v>140</v>
      </c>
      <c r="Q122" t="e">
        <f>'歳出（目的別）'!#REF!</f>
        <v>#REF!</v>
      </c>
      <c r="R122" s="38">
        <f>'歳出（目的別）'!D7</f>
        <v>2321338</v>
      </c>
      <c r="S122" s="38">
        <f>'歳出（目的別）'!E7</f>
        <v>2720097</v>
      </c>
      <c r="T122" s="38">
        <f>'歳出（目的別）'!F7</f>
        <v>3362359</v>
      </c>
      <c r="U122" s="38">
        <f>'歳出（目的別）'!G7</f>
        <v>3328877</v>
      </c>
      <c r="V122" s="38">
        <f>'歳出（目的別）'!H7</f>
        <v>3584928</v>
      </c>
      <c r="W122" s="38">
        <f>'歳出（目的別）'!I7</f>
        <v>3145177</v>
      </c>
      <c r="X122" s="38">
        <f>'歳出（目的別）'!J7</f>
        <v>3307033</v>
      </c>
      <c r="Y122" s="38">
        <f>'歳出（目的別）'!K7</f>
        <v>3384796</v>
      </c>
      <c r="Z122" s="38">
        <f>'歳出（目的別）'!L7</f>
        <v>3394239</v>
      </c>
      <c r="AA122" s="38">
        <f>'歳出（目的別）'!M7</f>
        <v>3750586</v>
      </c>
      <c r="AB122" s="38">
        <f>'歳出（目的別）'!N7</f>
        <v>3370945</v>
      </c>
      <c r="AC122" s="38">
        <f>'歳出（目的別）'!O7</f>
        <v>3876259</v>
      </c>
      <c r="AD122" s="38">
        <f>'歳出（目的別）'!P7</f>
        <v>6234991</v>
      </c>
      <c r="AE122" s="38">
        <f>'歳出（目的別）'!Q7</f>
        <v>6562603</v>
      </c>
      <c r="AF122" s="38">
        <f>'歳出（目的別）'!R7</f>
        <v>9093497</v>
      </c>
      <c r="AG122" s="38">
        <f>'歳出（目的別）'!S7</f>
        <v>6368160</v>
      </c>
      <c r="AH122" s="38">
        <f>'歳出（目的別）'!T7</f>
        <v>6012919</v>
      </c>
      <c r="AI122" s="38">
        <f>'歳出（目的別）'!U7</f>
        <v>5900387</v>
      </c>
      <c r="AJ122" s="38">
        <f>'歳出（目的別）'!V7</f>
        <v>4262132</v>
      </c>
      <c r="AK122" s="38">
        <f>'歳出（目的別）'!W7</f>
        <v>4262132</v>
      </c>
      <c r="AL122" s="38">
        <f>'歳出（目的別）'!X7</f>
        <v>4179985</v>
      </c>
      <c r="AM122" s="38">
        <f>'歳出（目的別）'!Y7</f>
        <v>4092303</v>
      </c>
      <c r="AN122" s="38">
        <f>'歳出（目的別）'!Z7</f>
        <v>3940710</v>
      </c>
      <c r="AO122" s="38">
        <f>'歳出（目的別）'!AA7</f>
        <v>4271575</v>
      </c>
      <c r="AP122" s="38">
        <f>'歳出（目的別）'!AB7</f>
        <v>3880063</v>
      </c>
      <c r="AQ122" s="38">
        <f>'歳出（目的別）'!AC7</f>
        <v>4119670</v>
      </c>
      <c r="AR122" s="38">
        <f>'歳出（目的別）'!AD7</f>
        <v>3957208</v>
      </c>
      <c r="AS122" s="38">
        <f>'歳出（目的別）'!AE7</f>
        <v>3466990</v>
      </c>
      <c r="AT122" s="38">
        <f>'歳出（目的別）'!AF7</f>
        <v>4181598</v>
      </c>
    </row>
    <row r="123" spans="13:46" x14ac:dyDescent="0.2">
      <c r="P123" t="s">
        <v>150</v>
      </c>
      <c r="Q123" t="e">
        <f>'歳出（目的別）'!#REF!</f>
        <v>#REF!</v>
      </c>
      <c r="R123" s="38">
        <f>'歳出（目的別）'!D9</f>
        <v>1548410</v>
      </c>
      <c r="S123" s="38">
        <f>'歳出（目的別）'!E9</f>
        <v>1398084</v>
      </c>
      <c r="T123" s="38">
        <f>'歳出（目的別）'!F9</f>
        <v>1667131</v>
      </c>
      <c r="U123" s="38">
        <f>'歳出（目的別）'!G9</f>
        <v>1762910</v>
      </c>
      <c r="V123" s="38">
        <f>'歳出（目的別）'!H9</f>
        <v>1884551</v>
      </c>
      <c r="W123" s="38">
        <f>'歳出（目的別）'!I9</f>
        <v>1495328</v>
      </c>
      <c r="X123" s="38">
        <f>'歳出（目的別）'!J9</f>
        <v>1475851</v>
      </c>
      <c r="Y123" s="38">
        <f>'歳出（目的別）'!K9</f>
        <v>1283638</v>
      </c>
      <c r="Z123" s="38">
        <f>'歳出（目的別）'!L9</f>
        <v>1287929</v>
      </c>
      <c r="AA123" s="38">
        <f>'歳出（目的別）'!M9</f>
        <v>1030630</v>
      </c>
      <c r="AB123" s="38">
        <f>'歳出（目的別）'!N9</f>
        <v>1050138</v>
      </c>
      <c r="AC123" s="38">
        <f>'歳出（目的別）'!O9</f>
        <v>1037950</v>
      </c>
      <c r="AD123" s="38">
        <f>'歳出（目的別）'!P9</f>
        <v>1123089</v>
      </c>
      <c r="AE123" s="38">
        <f>'歳出（目的別）'!Q9</f>
        <v>1069014</v>
      </c>
      <c r="AF123" s="38">
        <f>'歳出（目的別）'!R9</f>
        <v>869838</v>
      </c>
      <c r="AG123" s="38">
        <f>'歳出（目的別）'!S9</f>
        <v>888230</v>
      </c>
      <c r="AH123" s="38">
        <f>'歳出（目的別）'!T9</f>
        <v>799817</v>
      </c>
      <c r="AI123" s="38">
        <f>'歳出（目的別）'!U9</f>
        <v>866803</v>
      </c>
      <c r="AJ123" s="38">
        <f>'歳出（目的別）'!V9</f>
        <v>786650</v>
      </c>
      <c r="AK123" s="38">
        <f>'歳出（目的別）'!W9</f>
        <v>786650</v>
      </c>
      <c r="AL123" s="38">
        <f>'歳出（目的別）'!X9</f>
        <v>667958</v>
      </c>
      <c r="AM123" s="38">
        <f>'歳出（目的別）'!Y9</f>
        <v>650048</v>
      </c>
      <c r="AN123" s="38">
        <f>'歳出（目的別）'!Z9</f>
        <v>617325</v>
      </c>
      <c r="AO123" s="38">
        <f>'歳出（目的別）'!AA9</f>
        <v>805097</v>
      </c>
      <c r="AP123" s="38">
        <f>'歳出（目的別）'!AB9</f>
        <v>631444</v>
      </c>
      <c r="AQ123" s="38">
        <f>'歳出（目的別）'!AC9</f>
        <v>620640</v>
      </c>
      <c r="AR123" s="38">
        <f>'歳出（目的別）'!AD9</f>
        <v>644092</v>
      </c>
      <c r="AS123" s="38">
        <f>'歳出（目的別）'!AE9</f>
        <v>707345</v>
      </c>
      <c r="AT123" s="38">
        <f>'歳出（目的別）'!AF9</f>
        <v>792048</v>
      </c>
    </row>
    <row r="124" spans="13:46" x14ac:dyDescent="0.2">
      <c r="P124" t="s">
        <v>141</v>
      </c>
      <c r="Q124" t="e">
        <f>'歳出（目的別）'!#REF!</f>
        <v>#REF!</v>
      </c>
      <c r="R124" s="38">
        <f>'歳出（目的別）'!D10</f>
        <v>1568017</v>
      </c>
      <c r="S124" s="38">
        <f>'歳出（目的別）'!E10</f>
        <v>1711088</v>
      </c>
      <c r="T124" s="38">
        <f>'歳出（目的別）'!F10</f>
        <v>2399712</v>
      </c>
      <c r="U124" s="38">
        <f>'歳出（目的別）'!G10</f>
        <v>2735755</v>
      </c>
      <c r="V124" s="38">
        <f>'歳出（目的別）'!H10</f>
        <v>2494817</v>
      </c>
      <c r="W124" s="38">
        <f>'歳出（目的別）'!I10</f>
        <v>2050130</v>
      </c>
      <c r="X124" s="38">
        <f>'歳出（目的別）'!J10</f>
        <v>1680932</v>
      </c>
      <c r="Y124" s="38">
        <f>'歳出（目的別）'!K10</f>
        <v>1839234</v>
      </c>
      <c r="Z124" s="38">
        <f>'歳出（目的別）'!L10</f>
        <v>1641827</v>
      </c>
      <c r="AA124" s="38">
        <f>'歳出（目的別）'!M10</f>
        <v>1746965</v>
      </c>
      <c r="AB124" s="38">
        <f>'歳出（目的別）'!N10</f>
        <v>1800018</v>
      </c>
      <c r="AC124" s="38">
        <f>'歳出（目的別）'!O10</f>
        <v>1482767</v>
      </c>
      <c r="AD124" s="38">
        <f>'歳出（目的別）'!P10</f>
        <v>1493355</v>
      </c>
      <c r="AE124" s="38">
        <f>'歳出（目的別）'!Q10</f>
        <v>979245</v>
      </c>
      <c r="AF124" s="38">
        <f>'歳出（目的別）'!R10</f>
        <v>982611</v>
      </c>
      <c r="AG124" s="38">
        <f>'歳出（目的別）'!S10</f>
        <v>1076748</v>
      </c>
      <c r="AH124" s="38">
        <f>'歳出（目的別）'!T10</f>
        <v>1007729</v>
      </c>
      <c r="AI124" s="38">
        <f>'歳出（目的別）'!U10</f>
        <v>982216</v>
      </c>
      <c r="AJ124" s="38">
        <f>'歳出（目的別）'!V10</f>
        <v>1465313</v>
      </c>
      <c r="AK124" s="38">
        <f>'歳出（目的別）'!W10</f>
        <v>1465313</v>
      </c>
      <c r="AL124" s="38">
        <f>'歳出（目的別）'!X10</f>
        <v>1756506</v>
      </c>
      <c r="AM124" s="38">
        <f>'歳出（目的別）'!Y10</f>
        <v>2259995</v>
      </c>
      <c r="AN124" s="38">
        <f>'歳出（目的別）'!Z10</f>
        <v>2355210</v>
      </c>
      <c r="AO124" s="38">
        <f>'歳出（目的別）'!AA10</f>
        <v>2413216</v>
      </c>
      <c r="AP124" s="38">
        <f>'歳出（目的別）'!AB10</f>
        <v>2763238</v>
      </c>
      <c r="AQ124" s="38">
        <f>'歳出（目的別）'!AC10</f>
        <v>2157270</v>
      </c>
      <c r="AR124" s="38">
        <f>'歳出（目的別）'!AD10</f>
        <v>2434147</v>
      </c>
      <c r="AS124" s="38">
        <f>'歳出（目的別）'!AE10</f>
        <v>1874975</v>
      </c>
      <c r="AT124" s="38">
        <f>'歳出（目的別）'!AF10</f>
        <v>1782775</v>
      </c>
    </row>
    <row r="125" spans="13:46" x14ac:dyDescent="0.2">
      <c r="P125" t="s">
        <v>142</v>
      </c>
      <c r="Q125" t="e">
        <f>'歳出（目的別）'!#REF!</f>
        <v>#REF!</v>
      </c>
      <c r="R125" s="38">
        <f>'歳出（目的別）'!D11</f>
        <v>8537096</v>
      </c>
      <c r="S125" s="38">
        <f>'歳出（目的別）'!E11</f>
        <v>9513580</v>
      </c>
      <c r="T125" s="38">
        <f>'歳出（目的別）'!F11</f>
        <v>8005061</v>
      </c>
      <c r="U125" s="38">
        <f>'歳出（目的別）'!G11</f>
        <v>9960400</v>
      </c>
      <c r="V125" s="38">
        <f>'歳出（目的別）'!H11</f>
        <v>7131234</v>
      </c>
      <c r="W125" s="38">
        <f>'歳出（目的別）'!I11</f>
        <v>7164249</v>
      </c>
      <c r="X125" s="38">
        <f>'歳出（目的別）'!J11</f>
        <v>6681532</v>
      </c>
      <c r="Y125" s="38">
        <f>'歳出（目的別）'!K11</f>
        <v>6269816</v>
      </c>
      <c r="Z125" s="38">
        <f>'歳出（目的別）'!L11</f>
        <v>6574411</v>
      </c>
      <c r="AA125" s="38">
        <f>'歳出（目的別）'!M11</f>
        <v>6435196</v>
      </c>
      <c r="AB125" s="38">
        <f>'歳出（目的別）'!N11</f>
        <v>7759265</v>
      </c>
      <c r="AC125" s="38">
        <f>'歳出（目的別）'!O11</f>
        <v>6954003</v>
      </c>
      <c r="AD125" s="38">
        <f>'歳出（目的別）'!P11</f>
        <v>5916086</v>
      </c>
      <c r="AE125" s="38">
        <f>'歳出（目的別）'!Q11</f>
        <v>4816494</v>
      </c>
      <c r="AF125" s="38">
        <f>'歳出（目的別）'!R11</f>
        <v>4718915</v>
      </c>
      <c r="AG125" s="38">
        <f>'歳出（目的別）'!S11</f>
        <v>5280965</v>
      </c>
      <c r="AH125" s="38">
        <f>'歳出（目的別）'!T11</f>
        <v>5382482</v>
      </c>
      <c r="AI125" s="38">
        <f>'歳出（目的別）'!U11</f>
        <v>4540618</v>
      </c>
      <c r="AJ125" s="38">
        <f>'歳出（目的別）'!V11</f>
        <v>4938072</v>
      </c>
      <c r="AK125" s="38">
        <f>'歳出（目的別）'!W11</f>
        <v>4938072</v>
      </c>
      <c r="AL125" s="38">
        <f>'歳出（目的別）'!X11</f>
        <v>3702428</v>
      </c>
      <c r="AM125" s="38">
        <f>'歳出（目的別）'!Y11</f>
        <v>4109301</v>
      </c>
      <c r="AN125" s="38">
        <f>'歳出（目的別）'!Z11</f>
        <v>4237328</v>
      </c>
      <c r="AO125" s="38">
        <f>'歳出（目的別）'!AA11</f>
        <v>4428587</v>
      </c>
      <c r="AP125" s="38">
        <f>'歳出（目的別）'!AB11</f>
        <v>4154884</v>
      </c>
      <c r="AQ125" s="38">
        <f>'歳出（目的別）'!AC11</f>
        <v>4427702</v>
      </c>
      <c r="AR125" s="38">
        <f>'歳出（目的別）'!AD11</f>
        <v>4126869</v>
      </c>
      <c r="AS125" s="38">
        <f>'歳出（目的別）'!AE11</f>
        <v>3862440</v>
      </c>
      <c r="AT125" s="38">
        <f>'歳出（目的別）'!AF11</f>
        <v>3716692</v>
      </c>
    </row>
    <row r="126" spans="13:46" x14ac:dyDescent="0.2">
      <c r="P126" t="s">
        <v>143</v>
      </c>
      <c r="Q126" t="e">
        <f>'歳出（目的別）'!#REF!</f>
        <v>#REF!</v>
      </c>
      <c r="R126" s="38">
        <f>'歳出（目的別）'!D13</f>
        <v>4403143</v>
      </c>
      <c r="S126" s="38">
        <f>'歳出（目的別）'!E13</f>
        <v>5207682</v>
      </c>
      <c r="T126" s="38">
        <f>'歳出（目的別）'!F13</f>
        <v>5158169</v>
      </c>
      <c r="U126" s="38">
        <f>'歳出（目的別）'!G13</f>
        <v>5438629</v>
      </c>
      <c r="V126" s="38">
        <f>'歳出（目的別）'!H13</f>
        <v>5105176</v>
      </c>
      <c r="W126" s="38">
        <f>'歳出（目的別）'!I13</f>
        <v>4860699</v>
      </c>
      <c r="X126" s="38">
        <f>'歳出（目的別）'!J13</f>
        <v>4799319</v>
      </c>
      <c r="Y126" s="38">
        <f>'歳出（目的別）'!K13</f>
        <v>4805657</v>
      </c>
      <c r="Z126" s="38">
        <f>'歳出（目的別）'!L13</f>
        <v>4811071</v>
      </c>
      <c r="AA126" s="38">
        <f>'歳出（目的別）'!M13</f>
        <v>4836819</v>
      </c>
      <c r="AB126" s="38">
        <f>'歳出（目的別）'!N13</f>
        <v>4582824</v>
      </c>
      <c r="AC126" s="38">
        <f>'歳出（目的別）'!O13</f>
        <v>5471239</v>
      </c>
      <c r="AD126" s="38">
        <f>'歳出（目的別）'!P13</f>
        <v>5203190</v>
      </c>
      <c r="AE126" s="38">
        <f>'歳出（目的別）'!Q13</f>
        <v>4250514</v>
      </c>
      <c r="AF126" s="38">
        <f>'歳出（目的別）'!R13</f>
        <v>4374995</v>
      </c>
      <c r="AG126" s="38">
        <f>'歳出（目的別）'!S13</f>
        <v>4405663</v>
      </c>
      <c r="AH126" s="38">
        <f>'歳出（目的別）'!T13</f>
        <v>4029232</v>
      </c>
      <c r="AI126" s="38">
        <f>'歳出（目的別）'!U13</f>
        <v>3928361</v>
      </c>
      <c r="AJ126" s="38">
        <f>'歳出（目的別）'!V13</f>
        <v>4103676</v>
      </c>
      <c r="AK126" s="38">
        <f>'歳出（目的別）'!W13</f>
        <v>4103676</v>
      </c>
      <c r="AL126" s="38">
        <f>'歳出（目的別）'!X13</f>
        <v>5366943</v>
      </c>
      <c r="AM126" s="38">
        <f>'歳出（目的別）'!Y13</f>
        <v>6781881</v>
      </c>
      <c r="AN126" s="38">
        <f>'歳出（目的別）'!Z13</f>
        <v>4222606</v>
      </c>
      <c r="AO126" s="38">
        <f>'歳出（目的別）'!AA13</f>
        <v>4152511</v>
      </c>
      <c r="AP126" s="38">
        <f>'歳出（目的別）'!AB13</f>
        <v>4437164</v>
      </c>
      <c r="AQ126" s="38">
        <f>'歳出（目的別）'!AC13</f>
        <v>4165230</v>
      </c>
      <c r="AR126" s="38">
        <f>'歳出（目的別）'!AD13</f>
        <v>5220996</v>
      </c>
      <c r="AS126" s="38">
        <f>'歳出（目的別）'!AE13</f>
        <v>6121302</v>
      </c>
      <c r="AT126" s="38">
        <f>'歳出（目的別）'!AF13</f>
        <v>8232384</v>
      </c>
    </row>
    <row r="127" spans="13:46" x14ac:dyDescent="0.2">
      <c r="M127" s="28" t="str">
        <f>財政指標!$AD$1</f>
        <v>佐野市</v>
      </c>
      <c r="P127" t="s">
        <v>144</v>
      </c>
      <c r="Q127" t="e">
        <f>'歳出（目的別）'!#REF!</f>
        <v>#REF!</v>
      </c>
      <c r="R127" s="38">
        <f>'歳出（目的別）'!D15</f>
        <v>3524181</v>
      </c>
      <c r="S127" s="38">
        <f>'歳出（目的別）'!E15</f>
        <v>3720818</v>
      </c>
      <c r="T127" s="38">
        <f>'歳出（目的別）'!F15</f>
        <v>3892096</v>
      </c>
      <c r="U127" s="38">
        <f>'歳出（目的別）'!G15</f>
        <v>3931146</v>
      </c>
      <c r="V127" s="38">
        <f>'歳出（目的別）'!H15</f>
        <v>4108151</v>
      </c>
      <c r="W127" s="38">
        <f>'歳出（目的別）'!I15</f>
        <v>4300224</v>
      </c>
      <c r="X127" s="38">
        <f>'歳出（目的別）'!J15</f>
        <v>4444205</v>
      </c>
      <c r="Y127" s="38">
        <f>'歳出（目的別）'!K15</f>
        <v>4684734</v>
      </c>
      <c r="Z127" s="38">
        <f>'歳出（目的別）'!L15</f>
        <v>5080449</v>
      </c>
      <c r="AA127" s="38">
        <f>'歳出（目的別）'!M15</f>
        <v>4666188</v>
      </c>
      <c r="AB127" s="38">
        <f>'歳出（目的別）'!N15</f>
        <v>4675498</v>
      </c>
      <c r="AC127" s="38">
        <f>'歳出（目的別）'!O15</f>
        <v>4840071</v>
      </c>
      <c r="AD127" s="38">
        <f>'歳出（目的別）'!P15</f>
        <v>4771074</v>
      </c>
      <c r="AE127" s="38">
        <f>'歳出（目的別）'!Q15</f>
        <v>4975589</v>
      </c>
      <c r="AF127" s="38">
        <f>'歳出（目的別）'!R15</f>
        <v>4878228</v>
      </c>
      <c r="AG127" s="38">
        <f>'歳出（目的別）'!S15</f>
        <v>4777528</v>
      </c>
      <c r="AH127" s="38">
        <f>'歳出（目的別）'!T15</f>
        <v>5425571</v>
      </c>
      <c r="AI127" s="38">
        <f>'歳出（目的別）'!U15</f>
        <v>5167870</v>
      </c>
      <c r="AJ127" s="38">
        <f>'歳出（目的別）'!V15</f>
        <v>5279559</v>
      </c>
      <c r="AK127" s="38">
        <f>'歳出（目的別）'!W15</f>
        <v>5279559</v>
      </c>
      <c r="AL127" s="38">
        <f>'歳出（目的別）'!X15</f>
        <v>5215624</v>
      </c>
      <c r="AM127" s="38">
        <f>'歳出（目的別）'!Y15</f>
        <v>5265995</v>
      </c>
      <c r="AN127" s="38">
        <f>'歳出（目的別）'!Z15</f>
        <v>5303902</v>
      </c>
      <c r="AO127" s="38">
        <f>'歳出（目的別）'!AA15</f>
        <v>5301856</v>
      </c>
      <c r="AP127" s="38">
        <f>'歳出（目的別）'!AB15</f>
        <v>5328748</v>
      </c>
      <c r="AQ127" s="38">
        <f>'歳出（目的別）'!AC15</f>
        <v>4677564</v>
      </c>
      <c r="AR127" s="38">
        <f>'歳出（目的別）'!AD15</f>
        <v>4211828</v>
      </c>
      <c r="AS127" s="38">
        <f>'歳出（目的別）'!AE15</f>
        <v>4184512</v>
      </c>
      <c r="AT127" s="38">
        <f>'歳出（目的別）'!AF15</f>
        <v>3839252</v>
      </c>
    </row>
    <row r="128" spans="13:46" x14ac:dyDescent="0.2">
      <c r="P128" t="s">
        <v>145</v>
      </c>
      <c r="Q128" t="e">
        <f>'歳出（目的別）'!#REF!</f>
        <v>#REF!</v>
      </c>
      <c r="R128" s="38">
        <f>'歳出（目的別）'!D19</f>
        <v>33550298</v>
      </c>
      <c r="S128" s="38">
        <f>'歳出（目的別）'!E19</f>
        <v>37126343</v>
      </c>
      <c r="T128" s="38">
        <f>'歳出（目的別）'!F19</f>
        <v>37945167</v>
      </c>
      <c r="U128" s="38">
        <f>'歳出（目的別）'!G19</f>
        <v>40363566</v>
      </c>
      <c r="V128" s="38">
        <f>'歳出（目的別）'!H19</f>
        <v>38512139</v>
      </c>
      <c r="W128" s="38">
        <f>'歳出（目的別）'!I19</f>
        <v>37073213</v>
      </c>
      <c r="X128" s="38">
        <f>'歳出（目的別）'!J19</f>
        <v>40052125</v>
      </c>
      <c r="Y128" s="38">
        <f>'歳出（目的別）'!K19</f>
        <v>37651727</v>
      </c>
      <c r="Z128" s="38">
        <f>'歳出（目的別）'!L19</f>
        <v>41573610</v>
      </c>
      <c r="AA128" s="38">
        <f>'歳出（目的別）'!M19</f>
        <v>38247257</v>
      </c>
      <c r="AB128" s="38">
        <f>'歳出（目的別）'!N19</f>
        <v>39512474</v>
      </c>
      <c r="AC128" s="38">
        <f>'歳出（目的別）'!O19</f>
        <v>39744608</v>
      </c>
      <c r="AD128" s="38">
        <f>'歳出（目的別）'!P19</f>
        <v>41739484</v>
      </c>
      <c r="AE128" s="38">
        <f>'歳出（目的別）'!Q19</f>
        <v>41303465</v>
      </c>
      <c r="AF128" s="38">
        <f>'歳出（目的別）'!R19</f>
        <v>46074400</v>
      </c>
      <c r="AG128" s="38">
        <f>'歳出（目的別）'!S19</f>
        <v>40924548</v>
      </c>
      <c r="AH128" s="38">
        <f>'歳出（目的別）'!T19</f>
        <v>42670916</v>
      </c>
      <c r="AI128" s="38">
        <f>'歳出（目的別）'!U19</f>
        <v>41102534</v>
      </c>
      <c r="AJ128" s="38">
        <f>'歳出（目的別）'!V19</f>
        <v>42198413</v>
      </c>
      <c r="AK128" s="38">
        <f>'歳出（目的別）'!W19</f>
        <v>42198413</v>
      </c>
      <c r="AL128" s="38">
        <f>'歳出（目的別）'!X19</f>
        <v>43891750</v>
      </c>
      <c r="AM128" s="38">
        <f>'歳出（目的別）'!Y19</f>
        <v>46789212</v>
      </c>
      <c r="AN128" s="38">
        <f>'歳出（目的別）'!Z19</f>
        <v>43972189</v>
      </c>
      <c r="AO128" s="38">
        <f>'歳出（目的別）'!AA19</f>
        <v>47616195</v>
      </c>
      <c r="AP128" s="38">
        <f>'歳出（目的別）'!AB19</f>
        <v>52072030</v>
      </c>
      <c r="AQ128" s="38">
        <f>'歳出（目的別）'!AC19</f>
        <v>45469734</v>
      </c>
      <c r="AR128" s="38">
        <f>'歳出（目的別）'!AD19</f>
        <v>45320442</v>
      </c>
      <c r="AS128" s="38">
        <f>'歳出（目的別）'!AE19</f>
        <v>45646144</v>
      </c>
      <c r="AT128" s="38">
        <f>'歳出（目的別）'!AF19</f>
        <v>49893191</v>
      </c>
    </row>
    <row r="159" spans="16:46" x14ac:dyDescent="0.2">
      <c r="P159">
        <f>'歳出（性質別）'!A3</f>
        <v>0</v>
      </c>
      <c r="Q159" t="e">
        <f>'歳出（性質別）'!#REF!</f>
        <v>#REF!</v>
      </c>
      <c r="R159" t="str">
        <f>'歳出（性質別）'!D3</f>
        <v>９１（H3）</v>
      </c>
      <c r="S159" t="str">
        <f>'歳出（性質別）'!E3</f>
        <v>９２（H4）</v>
      </c>
      <c r="T159" t="str">
        <f>'歳出（性質別）'!F3</f>
        <v>９３（H5）</v>
      </c>
      <c r="U159" t="str">
        <f>'歳出（性質別）'!G3</f>
        <v>９４（H6）</v>
      </c>
      <c r="V159" t="str">
        <f>'歳出（性質別）'!H3</f>
        <v>９５（H7）</v>
      </c>
      <c r="W159" t="str">
        <f>'歳出（性質別）'!I3</f>
        <v>９６（H8）</v>
      </c>
      <c r="X159" t="str">
        <f>'歳出（性質別）'!J3</f>
        <v>９７(H9）</v>
      </c>
      <c r="Y159" t="str">
        <f>'歳出（性質別）'!K3</f>
        <v>９８(H10）</v>
      </c>
      <c r="Z159" t="str">
        <f>'歳出（性質別）'!L3</f>
        <v>９９(H11)</v>
      </c>
      <c r="AA159" t="str">
        <f>'歳出（性質別）'!M3</f>
        <v>００(H12)</v>
      </c>
      <c r="AB159" t="str">
        <f>'歳出（性質別）'!N3</f>
        <v>０１(H13)</v>
      </c>
      <c r="AC159" t="str">
        <f>'歳出（性質別）'!O3</f>
        <v>０２(H14)</v>
      </c>
      <c r="AD159" t="str">
        <f>'歳出（性質別）'!P3</f>
        <v>０３(H15)</v>
      </c>
      <c r="AE159" t="str">
        <f>'歳出（性質別）'!Q3</f>
        <v>０４(H16)</v>
      </c>
      <c r="AF159" t="str">
        <f>'歳出（性質別）'!R3</f>
        <v>０５(H17)</v>
      </c>
      <c r="AG159" t="str">
        <f>'歳出（性質別）'!S3</f>
        <v>０６(H18)</v>
      </c>
      <c r="AH159" t="str">
        <f>'歳出（性質別）'!T3</f>
        <v>０７(H19)</v>
      </c>
      <c r="AI159" t="str">
        <f>'歳出（性質別）'!U3</f>
        <v>０８(H20)</v>
      </c>
      <c r="AJ159" t="str">
        <f>'歳出（性質別）'!V3</f>
        <v>０９(H21)</v>
      </c>
      <c r="AK159" t="str">
        <f>'歳出（性質別）'!W3</f>
        <v>１０(H22)</v>
      </c>
      <c r="AL159" t="str">
        <f>'歳出（性質別）'!X3</f>
        <v>１１(H23)</v>
      </c>
      <c r="AM159" t="str">
        <f>'歳出（性質別）'!Y3</f>
        <v>１２(H24)</v>
      </c>
      <c r="AN159" t="str">
        <f>'歳出（性質別）'!Z3</f>
        <v>１３(H25)</v>
      </c>
      <c r="AO159" t="str">
        <f>'歳出（性質別）'!AA3</f>
        <v>１４(H26)</v>
      </c>
      <c r="AP159" t="str">
        <f>'歳出（性質別）'!AB3</f>
        <v>１５(H27)</v>
      </c>
      <c r="AQ159" t="str">
        <f>'歳出（性質別）'!AC3</f>
        <v>１６(H28</v>
      </c>
      <c r="AR159" t="str">
        <f>'歳出（性質別）'!AD3</f>
        <v>１７(H29</v>
      </c>
      <c r="AS159" t="str">
        <f>'歳出（性質別）'!AE3</f>
        <v>１８(H30)</v>
      </c>
      <c r="AT159" t="str">
        <f>'歳出（性質別）'!AF3</f>
        <v>１９(R1)</v>
      </c>
    </row>
    <row r="160" spans="16:46" x14ac:dyDescent="0.2">
      <c r="P160" t="s">
        <v>146</v>
      </c>
      <c r="Q160" t="e">
        <f>'歳出（性質別）'!#REF!</f>
        <v>#REF!</v>
      </c>
      <c r="R160" s="38">
        <f>'歳出（性質別）'!D20</f>
        <v>3266647</v>
      </c>
      <c r="S160" s="38">
        <f>'歳出（性質別）'!E20</f>
        <v>3408638</v>
      </c>
      <c r="T160" s="38">
        <f>'歳出（性質別）'!F20</f>
        <v>2429269</v>
      </c>
      <c r="U160" s="38">
        <f>'歳出（性質別）'!G20</f>
        <v>2869341</v>
      </c>
      <c r="V160" s="38">
        <f>'歳出（性質別）'!H20</f>
        <v>2804348</v>
      </c>
      <c r="W160" s="38">
        <f>'歳出（性質別）'!I20</f>
        <v>2375917</v>
      </c>
      <c r="X160" s="38">
        <f>'歳出（性質別）'!J20</f>
        <v>2188847</v>
      </c>
      <c r="Y160" s="38">
        <f>'歳出（性質別）'!K20</f>
        <v>1646922</v>
      </c>
      <c r="Z160" s="38">
        <f>'歳出（性質別）'!L20</f>
        <v>2762006</v>
      </c>
      <c r="AA160" s="38">
        <f>'歳出（性質別）'!M20</f>
        <v>1640024</v>
      </c>
      <c r="AB160" s="38">
        <f>'歳出（性質別）'!N20</f>
        <v>2724088</v>
      </c>
      <c r="AC160" s="38">
        <f>'歳出（性質別）'!O20</f>
        <v>1907140</v>
      </c>
      <c r="AD160" s="38">
        <f>'歳出（性質別）'!P20</f>
        <v>1470755</v>
      </c>
      <c r="AE160" s="38">
        <f>'歳出（性質別）'!Q20</f>
        <v>2579109</v>
      </c>
      <c r="AF160" s="38">
        <f>'歳出（性質別）'!R20</f>
        <v>4603158</v>
      </c>
      <c r="AG160" s="38">
        <f>'歳出（性質別）'!S20</f>
        <v>2062915</v>
      </c>
      <c r="AH160" s="38">
        <f>'歳出（性質別）'!T20</f>
        <v>657986</v>
      </c>
      <c r="AI160" s="38">
        <f>'歳出（性質別）'!U20</f>
        <v>1054273</v>
      </c>
      <c r="AJ160" s="38">
        <f>'歳出（性質別）'!V20</f>
        <v>619736</v>
      </c>
      <c r="AK160" s="38">
        <f>'歳出（性質別）'!W20</f>
        <v>1623031</v>
      </c>
      <c r="AL160" s="38">
        <f>'歳出（性質別）'!X20</f>
        <v>1548418</v>
      </c>
      <c r="AM160" s="38">
        <f>'歳出（性質別）'!Y20</f>
        <v>973099</v>
      </c>
      <c r="AN160" s="38">
        <f>'歳出（性質別）'!Z20</f>
        <v>747082</v>
      </c>
      <c r="AO160" s="38">
        <f>'歳出（性質別）'!AA20</f>
        <v>1192235</v>
      </c>
      <c r="AP160" s="38">
        <f>'歳出（性質別）'!AB20</f>
        <v>957727</v>
      </c>
      <c r="AQ160" s="38">
        <f>'歳出（性質別）'!AC20</f>
        <v>842003</v>
      </c>
      <c r="AR160" s="38">
        <f>'歳出（性質別）'!AD20</f>
        <v>1822980</v>
      </c>
      <c r="AS160" s="38">
        <f>'歳出（性質別）'!AE20</f>
        <v>1721081</v>
      </c>
      <c r="AT160" s="38">
        <f>'歳出（性質別）'!AF20</f>
        <v>2419270</v>
      </c>
    </row>
    <row r="161" spans="13:46" x14ac:dyDescent="0.2">
      <c r="P161" t="s">
        <v>147</v>
      </c>
      <c r="Q161" t="e">
        <f>'歳出（性質別）'!#REF!</f>
        <v>#REF!</v>
      </c>
      <c r="R161" s="38">
        <f>'歳出（性質別）'!D21</f>
        <v>5464913</v>
      </c>
      <c r="S161" s="38">
        <f>'歳出（性質別）'!E21</f>
        <v>6732009</v>
      </c>
      <c r="T161" s="38">
        <f>'歳出（性質別）'!F21</f>
        <v>6452199</v>
      </c>
      <c r="U161" s="38">
        <f>'歳出（性質別）'!G21</f>
        <v>6993279</v>
      </c>
      <c r="V161" s="38">
        <f>'歳出（性質別）'!H21</f>
        <v>6283460</v>
      </c>
      <c r="W161" s="38">
        <f>'歳出（性質別）'!I21</f>
        <v>5440427</v>
      </c>
      <c r="X161" s="38">
        <f>'歳出（性質別）'!J21</f>
        <v>7214982</v>
      </c>
      <c r="Y161" s="38">
        <f>'歳出（性質別）'!K21</f>
        <v>5425718</v>
      </c>
      <c r="Z161" s="38">
        <f>'歳出（性質別）'!L21</f>
        <v>5775120</v>
      </c>
      <c r="AA161" s="38">
        <f>'歳出（性質別）'!M21</f>
        <v>4854241</v>
      </c>
      <c r="AB161" s="38">
        <f>'歳出（性質別）'!N21</f>
        <v>4908536</v>
      </c>
      <c r="AC161" s="38">
        <f>'歳出（性質別）'!O21</f>
        <v>5467408</v>
      </c>
      <c r="AD161" s="38">
        <f>'歳出（性質別）'!P21</f>
        <v>6592138</v>
      </c>
      <c r="AE161" s="38">
        <f>'歳出（性質別）'!Q21</f>
        <v>4657991</v>
      </c>
      <c r="AF161" s="38">
        <f>'歳出（性質別）'!R21</f>
        <v>3610048</v>
      </c>
      <c r="AG161" s="38">
        <f>'歳出（性質別）'!S21</f>
        <v>5216260</v>
      </c>
      <c r="AH161" s="38">
        <f>'歳出（性質別）'!T21</f>
        <v>4877925</v>
      </c>
      <c r="AI161" s="38">
        <f>'歳出（性質別）'!U21</f>
        <v>3999581</v>
      </c>
      <c r="AJ161" s="38">
        <f>'歳出（性質別）'!V21</f>
        <v>3188701</v>
      </c>
      <c r="AK161" s="38">
        <f>'歳出（性質別）'!W21</f>
        <v>2916516</v>
      </c>
      <c r="AL161" s="38">
        <f>'歳出（性質別）'!X21</f>
        <v>1928101</v>
      </c>
      <c r="AM161" s="38">
        <f>'歳出（性質別）'!Y21</f>
        <v>4917905</v>
      </c>
      <c r="AN161" s="38">
        <f>'歳出（性質別）'!Z21</f>
        <v>2193139</v>
      </c>
      <c r="AO161" s="38">
        <f>'歳出（性質別）'!AA21</f>
        <v>4404523</v>
      </c>
      <c r="AP161" s="38">
        <f>'歳出（性質別）'!AB21</f>
        <v>8984651</v>
      </c>
      <c r="AQ161" s="38">
        <f>'歳出（性質別）'!AC21</f>
        <v>2138479</v>
      </c>
      <c r="AR161" s="38">
        <f>'歳出（性質別）'!AD21</f>
        <v>2158849</v>
      </c>
      <c r="AS161" s="38">
        <f>'歳出（性質別）'!AE21</f>
        <v>1565323</v>
      </c>
      <c r="AT161" s="38">
        <f>'歳出（性質別）'!AF21</f>
        <v>3375011</v>
      </c>
    </row>
    <row r="169" spans="13:46" x14ac:dyDescent="0.2">
      <c r="M169" s="28" t="str">
        <f>財政指標!$AD$1</f>
        <v>佐野市</v>
      </c>
    </row>
    <row r="198" spans="16:46" x14ac:dyDescent="0.2">
      <c r="Q198" t="e">
        <f>財政指標!#REF!</f>
        <v>#REF!</v>
      </c>
      <c r="R198" t="str">
        <f>財政指標!C3</f>
        <v>９１（H3）</v>
      </c>
      <c r="S198" t="str">
        <f>財政指標!D3</f>
        <v>９２（H4）</v>
      </c>
      <c r="T198" t="str">
        <f>財政指標!E3</f>
        <v>９３（H5）</v>
      </c>
      <c r="U198" t="str">
        <f>財政指標!F3</f>
        <v>９４（H6）</v>
      </c>
      <c r="V198" t="str">
        <f>財政指標!G3</f>
        <v>９５（H7）</v>
      </c>
      <c r="W198" t="str">
        <f>財政指標!H3</f>
        <v>９６（H8）</v>
      </c>
      <c r="X198" t="str">
        <f>財政指標!I3</f>
        <v>９７（H9）</v>
      </c>
      <c r="Y198" t="str">
        <f>財政指標!J3</f>
        <v>９８(H10)</v>
      </c>
      <c r="Z198" t="str">
        <f>財政指標!K3</f>
        <v>９９(H11)</v>
      </c>
      <c r="AA198" t="str">
        <f>財政指標!L3</f>
        <v>００(H12)</v>
      </c>
      <c r="AB198" t="str">
        <f>財政指標!M3</f>
        <v>０１(H13)</v>
      </c>
      <c r="AC198" t="str">
        <f>財政指標!N3</f>
        <v>０２(H14)</v>
      </c>
      <c r="AD198" t="str">
        <f>財政指標!O3</f>
        <v>０３(H15)</v>
      </c>
      <c r="AE198" t="str">
        <f>財政指標!P3</f>
        <v>０４(H16)</v>
      </c>
      <c r="AF198" t="str">
        <f>財政指標!Q3</f>
        <v>０５(H17)</v>
      </c>
      <c r="AG198" t="str">
        <f>財政指標!R3</f>
        <v>０６(H18)</v>
      </c>
      <c r="AH198" t="str">
        <f>財政指標!S3</f>
        <v>０７(H19)</v>
      </c>
      <c r="AI198" t="str">
        <f>財政指標!T3</f>
        <v>０８(H20)</v>
      </c>
      <c r="AJ198" t="str">
        <f>財政指標!U3</f>
        <v>０９(H21)</v>
      </c>
      <c r="AK198" t="str">
        <f>財政指標!V3</f>
        <v>１０(H22)</v>
      </c>
      <c r="AL198" t="str">
        <f>財政指標!W3</f>
        <v>１１(H23)</v>
      </c>
      <c r="AM198" t="str">
        <f>財政指標!X3</f>
        <v>１２(H24)</v>
      </c>
      <c r="AN198" t="str">
        <f>財政指標!Y3</f>
        <v>１３(H25)</v>
      </c>
      <c r="AO198" t="str">
        <f>財政指標!Z3</f>
        <v>１４(H26)</v>
      </c>
      <c r="AP198" t="str">
        <f>財政指標!AA3</f>
        <v>１５(H27)</v>
      </c>
      <c r="AQ198" t="str">
        <f>財政指標!AB3</f>
        <v>１６(H28)</v>
      </c>
      <c r="AR198" t="str">
        <f>財政指標!AC3</f>
        <v>１７(H29)</v>
      </c>
      <c r="AS198" t="str">
        <f>財政指標!AD3</f>
        <v>１８(H30)</v>
      </c>
      <c r="AT198" t="str">
        <f>財政指標!AE3</f>
        <v>１９(R1)</v>
      </c>
    </row>
    <row r="199" spans="16:46" x14ac:dyDescent="0.2">
      <c r="P199" t="s">
        <v>128</v>
      </c>
      <c r="Q199" t="e">
        <f>財政指標!#REF!</f>
        <v>#REF!</v>
      </c>
      <c r="R199" s="38">
        <f>財政指標!C6</f>
        <v>33550298</v>
      </c>
      <c r="S199" s="38">
        <f>財政指標!D6</f>
        <v>37126634</v>
      </c>
      <c r="T199" s="38">
        <f>財政指標!E6</f>
        <v>37945167</v>
      </c>
      <c r="U199" s="38">
        <f>財政指標!F6</f>
        <v>40363566</v>
      </c>
      <c r="V199" s="38">
        <f>財政指標!G6</f>
        <v>38512139</v>
      </c>
      <c r="W199" s="38">
        <f>財政指標!H6</f>
        <v>37073213</v>
      </c>
      <c r="X199" s="38">
        <f>財政指標!I6</f>
        <v>40052125</v>
      </c>
      <c r="Y199" s="38">
        <f>財政指標!J6</f>
        <v>37651724</v>
      </c>
      <c r="Z199" s="38">
        <f>財政指標!K6</f>
        <v>41573970</v>
      </c>
      <c r="AA199" s="38">
        <f>財政指標!L6</f>
        <v>38247257</v>
      </c>
      <c r="AB199" s="38">
        <f>財政指標!M6</f>
        <v>39512474</v>
      </c>
      <c r="AC199" s="38">
        <f>財政指標!N6</f>
        <v>39744608</v>
      </c>
      <c r="AD199" s="38">
        <f>財政指標!O6</f>
        <v>41739484</v>
      </c>
      <c r="AE199" s="38">
        <f>財政指標!P6</f>
        <v>41303462</v>
      </c>
      <c r="AF199" s="38">
        <f>財政指標!Q6</f>
        <v>46074397</v>
      </c>
      <c r="AG199" s="38">
        <f>財政指標!R6</f>
        <v>40924545</v>
      </c>
      <c r="AH199" s="38">
        <f>財政指標!S6</f>
        <v>42670914</v>
      </c>
      <c r="AI199" s="38">
        <f>財政指標!T6</f>
        <v>41102532</v>
      </c>
      <c r="AJ199" s="38">
        <f>財政指標!U6</f>
        <v>42198411</v>
      </c>
      <c r="AK199" s="38">
        <f>財政指標!V6</f>
        <v>43126671</v>
      </c>
      <c r="AL199" s="38">
        <f>財政指標!W6</f>
        <v>43891748</v>
      </c>
      <c r="AM199" s="38">
        <f>財政指標!X6</f>
        <v>46789210</v>
      </c>
      <c r="AN199" s="38">
        <f>財政指標!Y6</f>
        <v>43972187</v>
      </c>
      <c r="AO199" s="38">
        <f>財政指標!Z6</f>
        <v>47616193</v>
      </c>
      <c r="AP199" s="38">
        <f>財政指標!AA6</f>
        <v>52072028</v>
      </c>
      <c r="AQ199" s="38">
        <f>財政指標!AB6</f>
        <v>45469732</v>
      </c>
      <c r="AR199" s="38">
        <f>財政指標!AC6</f>
        <v>45320440</v>
      </c>
      <c r="AS199" s="38">
        <f>財政指標!AD6</f>
        <v>45646142</v>
      </c>
      <c r="AT199" s="38">
        <f>財政指標!AE6</f>
        <v>49893189</v>
      </c>
    </row>
    <row r="200" spans="16:46" x14ac:dyDescent="0.2">
      <c r="P200" t="s">
        <v>129</v>
      </c>
      <c r="Q200">
        <f>財政指標!B31</f>
        <v>0</v>
      </c>
      <c r="R200" s="38">
        <f>財政指標!C31</f>
        <v>30643646</v>
      </c>
      <c r="S200" s="38">
        <f>財政指標!D31</f>
        <v>31716863</v>
      </c>
      <c r="T200" s="38">
        <f>財政指標!E31</f>
        <v>31362577</v>
      </c>
      <c r="U200" s="38">
        <f>財政指標!F31</f>
        <v>32093220</v>
      </c>
      <c r="V200" s="38">
        <f>財政指標!G31</f>
        <v>33650551</v>
      </c>
      <c r="W200" s="38">
        <f>財政指標!H31</f>
        <v>34733408</v>
      </c>
      <c r="X200" s="38">
        <f>財政指標!I31</f>
        <v>36292614</v>
      </c>
      <c r="Y200" s="38">
        <f>財政指標!J31</f>
        <v>36112413</v>
      </c>
      <c r="Z200" s="38">
        <f>財政指標!K31</f>
        <v>36110556</v>
      </c>
      <c r="AA200" s="38">
        <f>財政指標!L31</f>
        <v>35244338</v>
      </c>
      <c r="AB200" s="38">
        <f>財政指標!M31</f>
        <v>34776865</v>
      </c>
      <c r="AC200" s="38">
        <f>財政指標!N31</f>
        <v>34949624</v>
      </c>
      <c r="AD200" s="38">
        <f>財政指標!O31</f>
        <v>37775045</v>
      </c>
      <c r="AE200" s="38">
        <f>財政指標!P31</f>
        <v>40621794</v>
      </c>
      <c r="AF200" s="38">
        <f>財政指標!Q31</f>
        <v>44634286</v>
      </c>
      <c r="AG200" s="38">
        <f>財政指標!R31</f>
        <v>45219032</v>
      </c>
      <c r="AH200" s="38">
        <f>財政指標!S31</f>
        <v>44125045</v>
      </c>
      <c r="AI200" s="38">
        <f>財政指標!T31</f>
        <v>42776117</v>
      </c>
      <c r="AJ200" s="38">
        <f>財政指標!U31</f>
        <v>41152936</v>
      </c>
      <c r="AK200" s="38">
        <f>財政指標!V31</f>
        <v>40492917</v>
      </c>
      <c r="AL200" s="38">
        <f>財政指標!W31</f>
        <v>38850149</v>
      </c>
      <c r="AM200" s="38">
        <f>財政指標!X31</f>
        <v>40047604</v>
      </c>
      <c r="AN200" s="38">
        <f>財政指標!Y31</f>
        <v>38966067</v>
      </c>
      <c r="AO200" s="38">
        <f>財政指標!Z31</f>
        <v>39501921</v>
      </c>
      <c r="AP200" s="38">
        <f>財政指標!AA31</f>
        <v>40950962</v>
      </c>
      <c r="AQ200" s="38">
        <f>財政指標!AB31</f>
        <v>39286185</v>
      </c>
      <c r="AR200" s="38">
        <f>財政指標!AC31</f>
        <v>38299686</v>
      </c>
      <c r="AS200" s="38">
        <f>財政指標!AD31</f>
        <v>37222324</v>
      </c>
      <c r="AT200" s="38">
        <f>財政指標!AE31</f>
        <v>38454714</v>
      </c>
    </row>
    <row r="201" spans="16:46" x14ac:dyDescent="0.2">
      <c r="P201" s="38" t="str">
        <f>財政指標!B32</f>
        <v>うち臨時財政対策債</v>
      </c>
      <c r="R201" s="38">
        <f>財政指標!C32</f>
        <v>0</v>
      </c>
      <c r="S201" s="38">
        <f>財政指標!D32</f>
        <v>0</v>
      </c>
      <c r="T201" s="38">
        <f>財政指標!E32</f>
        <v>0</v>
      </c>
      <c r="U201" s="38">
        <f>財政指標!F32</f>
        <v>0</v>
      </c>
      <c r="V201" s="38">
        <f>財政指標!G32</f>
        <v>0</v>
      </c>
      <c r="W201" s="38">
        <f>財政指標!H32</f>
        <v>0</v>
      </c>
      <c r="X201" s="38">
        <f>財政指標!I32</f>
        <v>0</v>
      </c>
      <c r="Y201" s="38">
        <f>財政指標!J32</f>
        <v>0</v>
      </c>
      <c r="Z201" s="38">
        <f>財政指標!K32</f>
        <v>0</v>
      </c>
      <c r="AA201" s="38">
        <f>財政指標!L32</f>
        <v>0</v>
      </c>
      <c r="AB201" s="38">
        <f>財政指標!M32</f>
        <v>597700</v>
      </c>
      <c r="AC201" s="38">
        <f>財政指標!N32</f>
        <v>1844400</v>
      </c>
      <c r="AD201" s="38">
        <f>財政指標!O32</f>
        <v>4393700</v>
      </c>
      <c r="AE201" s="38">
        <f>財政指標!P32</f>
        <v>6229972</v>
      </c>
      <c r="AF201" s="38">
        <f>財政指標!Q32</f>
        <v>7608472</v>
      </c>
      <c r="AG201" s="38">
        <f>財政指標!R32</f>
        <v>8735601</v>
      </c>
      <c r="AH201" s="38">
        <f>財政指標!S32</f>
        <v>9576628</v>
      </c>
      <c r="AI201" s="38">
        <f>財政指標!T32</f>
        <v>10257364</v>
      </c>
      <c r="AJ201" s="38">
        <f>財政指標!U32</f>
        <v>11448217</v>
      </c>
      <c r="AK201" s="38">
        <f>財政指標!V32</f>
        <v>13701607</v>
      </c>
      <c r="AL201" s="38">
        <f>財政指標!W32</f>
        <v>14981058</v>
      </c>
      <c r="AM201" s="38">
        <f>財政指標!X32</f>
        <v>16601740</v>
      </c>
      <c r="AN201" s="38">
        <f>財政指標!Y32</f>
        <v>18226915</v>
      </c>
      <c r="AO201" s="38">
        <f>財政指標!Z32</f>
        <v>19356141</v>
      </c>
      <c r="AP201" s="38">
        <f>財政指標!AA32</f>
        <v>20288347</v>
      </c>
      <c r="AQ201" s="38">
        <f>財政指標!AB32</f>
        <v>20761052</v>
      </c>
      <c r="AR201" s="38">
        <f>財政指標!AC32</f>
        <v>20958309</v>
      </c>
      <c r="AS201" s="38">
        <f>財政指標!AD32</f>
        <v>21043835</v>
      </c>
      <c r="AT201" s="38">
        <f>財政指標!AE32</f>
        <v>20789827</v>
      </c>
    </row>
    <row r="211" spans="13:13" x14ac:dyDescent="0.2">
      <c r="M211" s="28" t="str">
        <f>財政指標!$AD$1</f>
        <v>佐野市</v>
      </c>
    </row>
  </sheetData>
  <phoneticPr fontId="2"/>
  <pageMargins left="0.78740157480314965" right="0.78740157480314965" top="0.39370078740157483" bottom="0.39370078740157483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Q325"/>
  <sheetViews>
    <sheetView workbookViewId="0">
      <pane xSplit="2" ySplit="3" topLeftCell="F13" activePane="bottomRight" state="frozen"/>
      <selection pane="topRight" activeCell="C1" sqref="C1"/>
      <selection pane="bottomLeft" activeCell="A4" sqref="A4"/>
      <selection pane="bottomRight" activeCell="O30" sqref="O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8" customWidth="1"/>
    <col min="4" max="8" width="8.6640625" style="35" customWidth="1"/>
    <col min="9" max="9" width="8.6640625" style="58" customWidth="1"/>
    <col min="10" max="14" width="8.6640625" style="35" customWidth="1"/>
    <col min="15" max="16384" width="9" style="35"/>
  </cols>
  <sheetData>
    <row r="1" spans="1:17" ht="14.1" customHeight="1" x14ac:dyDescent="0.2">
      <c r="A1" s="36" t="s">
        <v>120</v>
      </c>
      <c r="M1" s="37" t="s">
        <v>204</v>
      </c>
      <c r="P1" s="37" t="s">
        <v>204</v>
      </c>
    </row>
    <row r="2" spans="1:17" ht="14.1" customHeight="1" x14ac:dyDescent="0.15">
      <c r="M2" s="18" t="s">
        <v>149</v>
      </c>
      <c r="P2" s="18" t="s">
        <v>149</v>
      </c>
    </row>
    <row r="3" spans="1:17" ht="14.1" customHeight="1" x14ac:dyDescent="0.2">
      <c r="A3" s="39"/>
      <c r="B3" s="39"/>
      <c r="C3" s="39" t="s">
        <v>196</v>
      </c>
      <c r="D3" s="39" t="s">
        <v>205</v>
      </c>
      <c r="E3" s="39" t="s">
        <v>171</v>
      </c>
      <c r="F3" s="39" t="s">
        <v>173</v>
      </c>
      <c r="G3" s="39" t="s">
        <v>175</v>
      </c>
      <c r="H3" s="39" t="s">
        <v>177</v>
      </c>
      <c r="I3" s="57" t="s">
        <v>179</v>
      </c>
      <c r="J3" s="39" t="s">
        <v>181</v>
      </c>
      <c r="K3" s="57" t="s">
        <v>183</v>
      </c>
      <c r="L3" s="57" t="s">
        <v>185</v>
      </c>
      <c r="M3" s="39" t="s">
        <v>187</v>
      </c>
      <c r="N3" s="39" t="s">
        <v>189</v>
      </c>
      <c r="O3" s="39" t="s">
        <v>191</v>
      </c>
      <c r="P3" s="39" t="s">
        <v>193</v>
      </c>
      <c r="Q3" s="39" t="s">
        <v>195</v>
      </c>
    </row>
    <row r="4" spans="1:17" ht="14.1" customHeight="1" x14ac:dyDescent="0.2">
      <c r="A4" s="141" t="s">
        <v>73</v>
      </c>
      <c r="B4" s="141"/>
      <c r="C4" s="40"/>
      <c r="D4" s="40"/>
      <c r="E4" s="40">
        <v>30860</v>
      </c>
      <c r="F4" s="40">
        <v>30929</v>
      </c>
      <c r="G4" s="40">
        <v>30921</v>
      </c>
      <c r="H4" s="40">
        <v>30766</v>
      </c>
      <c r="I4" s="40">
        <v>30775</v>
      </c>
      <c r="J4" s="40">
        <v>30660</v>
      </c>
      <c r="K4" s="40">
        <v>30563</v>
      </c>
      <c r="L4" s="40">
        <v>30393</v>
      </c>
      <c r="M4" s="40">
        <v>30208</v>
      </c>
      <c r="N4" s="40">
        <v>29943</v>
      </c>
      <c r="O4" s="40">
        <v>29856</v>
      </c>
      <c r="P4" s="40">
        <v>29642</v>
      </c>
      <c r="Q4" s="40">
        <v>29413</v>
      </c>
    </row>
    <row r="5" spans="1:17" ht="14.1" customHeight="1" x14ac:dyDescent="0.2">
      <c r="A5" s="144" t="s">
        <v>4</v>
      </c>
      <c r="B5" s="42" t="s">
        <v>206</v>
      </c>
      <c r="C5" s="43"/>
      <c r="D5" s="43"/>
      <c r="E5" s="43">
        <v>7639590</v>
      </c>
      <c r="F5" s="43">
        <v>8369908</v>
      </c>
      <c r="G5" s="43">
        <v>8765644</v>
      </c>
      <c r="H5" s="43">
        <v>8735667</v>
      </c>
      <c r="I5" s="44">
        <v>8951855</v>
      </c>
      <c r="J5" s="43">
        <v>9226759</v>
      </c>
      <c r="K5" s="43">
        <v>8829419</v>
      </c>
      <c r="L5" s="43">
        <v>8610096</v>
      </c>
      <c r="M5" s="45">
        <v>9567986</v>
      </c>
      <c r="N5" s="45">
        <v>9243780</v>
      </c>
      <c r="O5" s="45">
        <v>9121110</v>
      </c>
      <c r="P5" s="45">
        <v>8847921</v>
      </c>
      <c r="Q5" s="45">
        <v>10365403</v>
      </c>
    </row>
    <row r="6" spans="1:17" ht="14.1" customHeight="1" x14ac:dyDescent="0.2">
      <c r="A6" s="144"/>
      <c r="B6" s="42" t="s">
        <v>207</v>
      </c>
      <c r="C6" s="43"/>
      <c r="D6" s="43"/>
      <c r="E6" s="43">
        <v>7269888</v>
      </c>
      <c r="F6" s="43">
        <v>7943978</v>
      </c>
      <c r="G6" s="43">
        <v>8452001</v>
      </c>
      <c r="H6" s="43">
        <v>8474299</v>
      </c>
      <c r="I6" s="44">
        <v>8732450</v>
      </c>
      <c r="J6" s="43">
        <v>8989031</v>
      </c>
      <c r="K6" s="43">
        <v>8648127</v>
      </c>
      <c r="L6" s="43">
        <v>8264408</v>
      </c>
      <c r="M6" s="45">
        <v>9336475</v>
      </c>
      <c r="N6" s="45">
        <v>8755738</v>
      </c>
      <c r="O6" s="45">
        <v>8925486</v>
      </c>
      <c r="P6" s="45">
        <v>8636595</v>
      </c>
      <c r="Q6" s="45">
        <v>10099209</v>
      </c>
    </row>
    <row r="7" spans="1:17" ht="14.1" customHeight="1" x14ac:dyDescent="0.2">
      <c r="A7" s="144"/>
      <c r="B7" s="42" t="s">
        <v>208</v>
      </c>
      <c r="C7" s="44">
        <f t="shared" ref="C7:K7" si="0">+C5-C6</f>
        <v>0</v>
      </c>
      <c r="D7" s="44">
        <f t="shared" si="0"/>
        <v>0</v>
      </c>
      <c r="E7" s="44">
        <f t="shared" si="0"/>
        <v>369702</v>
      </c>
      <c r="F7" s="44">
        <f t="shared" si="0"/>
        <v>425930</v>
      </c>
      <c r="G7" s="44">
        <f t="shared" si="0"/>
        <v>313643</v>
      </c>
      <c r="H7" s="44">
        <f t="shared" si="0"/>
        <v>261368</v>
      </c>
      <c r="I7" s="44">
        <f t="shared" si="0"/>
        <v>219405</v>
      </c>
      <c r="J7" s="44">
        <f t="shared" si="0"/>
        <v>237728</v>
      </c>
      <c r="K7" s="44">
        <f t="shared" si="0"/>
        <v>181292</v>
      </c>
      <c r="L7" s="44">
        <f>+L5-L6</f>
        <v>345688</v>
      </c>
      <c r="M7" s="44">
        <f>+M5-M6</f>
        <v>231511</v>
      </c>
      <c r="N7" s="44">
        <f>+N5-N6</f>
        <v>488042</v>
      </c>
      <c r="O7" s="44">
        <v>195624</v>
      </c>
      <c r="P7" s="44">
        <v>211326</v>
      </c>
      <c r="Q7" s="44">
        <v>266194</v>
      </c>
    </row>
    <row r="8" spans="1:17" ht="14.1" customHeight="1" x14ac:dyDescent="0.2">
      <c r="A8" s="144"/>
      <c r="B8" s="42" t="s">
        <v>209</v>
      </c>
      <c r="C8" s="43"/>
      <c r="D8" s="43"/>
      <c r="E8" s="43">
        <v>114257</v>
      </c>
      <c r="F8" s="43">
        <v>90863</v>
      </c>
      <c r="G8" s="43">
        <v>60970</v>
      </c>
      <c r="H8" s="43">
        <v>60882</v>
      </c>
      <c r="I8" s="44">
        <v>24178</v>
      </c>
      <c r="J8" s="43">
        <v>48093</v>
      </c>
      <c r="K8" s="43">
        <v>32195</v>
      </c>
      <c r="L8" s="44">
        <v>201525</v>
      </c>
      <c r="M8" s="45">
        <v>61645</v>
      </c>
      <c r="N8" s="45">
        <v>317784</v>
      </c>
      <c r="O8" s="45">
        <v>45290</v>
      </c>
      <c r="P8" s="45">
        <v>66491</v>
      </c>
      <c r="Q8" s="45">
        <v>69516</v>
      </c>
    </row>
    <row r="9" spans="1:17" ht="14.1" customHeight="1" x14ac:dyDescent="0.2">
      <c r="A9" s="144"/>
      <c r="B9" s="42" t="s">
        <v>210</v>
      </c>
      <c r="C9" s="44">
        <f t="shared" ref="C9:K9" si="1">+C7-C8</f>
        <v>0</v>
      </c>
      <c r="D9" s="44">
        <f t="shared" si="1"/>
        <v>0</v>
      </c>
      <c r="E9" s="44">
        <f t="shared" si="1"/>
        <v>255445</v>
      </c>
      <c r="F9" s="44">
        <f t="shared" si="1"/>
        <v>335067</v>
      </c>
      <c r="G9" s="44">
        <f t="shared" si="1"/>
        <v>252673</v>
      </c>
      <c r="H9" s="44">
        <f t="shared" si="1"/>
        <v>200486</v>
      </c>
      <c r="I9" s="44">
        <f t="shared" si="1"/>
        <v>195227</v>
      </c>
      <c r="J9" s="44">
        <f t="shared" si="1"/>
        <v>189635</v>
      </c>
      <c r="K9" s="44">
        <f t="shared" si="1"/>
        <v>149097</v>
      </c>
      <c r="L9" s="44">
        <f>+L7-L8</f>
        <v>144163</v>
      </c>
      <c r="M9" s="44">
        <f>+M7-M8</f>
        <v>169866</v>
      </c>
      <c r="N9" s="44">
        <f>+N7-N8</f>
        <v>170258</v>
      </c>
      <c r="O9" s="44">
        <v>150334</v>
      </c>
      <c r="P9" s="44">
        <v>144835</v>
      </c>
      <c r="Q9" s="44">
        <v>196678</v>
      </c>
    </row>
    <row r="10" spans="1:17" ht="14.1" customHeight="1" x14ac:dyDescent="0.2">
      <c r="A10" s="144"/>
      <c r="B10" s="42" t="s">
        <v>211</v>
      </c>
      <c r="C10" s="45"/>
      <c r="D10" s="45"/>
      <c r="E10" s="45">
        <v>98300</v>
      </c>
      <c r="F10" s="45">
        <v>79622</v>
      </c>
      <c r="G10" s="45">
        <v>-82113</v>
      </c>
      <c r="H10" s="45">
        <v>-52187</v>
      </c>
      <c r="I10" s="45">
        <v>-5259</v>
      </c>
      <c r="J10" s="45">
        <v>-5592</v>
      </c>
      <c r="K10" s="45">
        <v>-40538</v>
      </c>
      <c r="L10" s="45">
        <v>-4934</v>
      </c>
      <c r="M10" s="45">
        <v>25703</v>
      </c>
      <c r="N10" s="45">
        <v>392</v>
      </c>
      <c r="O10" s="45">
        <v>-19924</v>
      </c>
      <c r="P10" s="45">
        <v>-5499</v>
      </c>
      <c r="Q10" s="45">
        <v>51843</v>
      </c>
    </row>
    <row r="11" spans="1:17" ht="14.1" customHeight="1" x14ac:dyDescent="0.2">
      <c r="A11" s="144"/>
      <c r="B11" s="42" t="s">
        <v>212</v>
      </c>
      <c r="C11" s="43"/>
      <c r="D11" s="43"/>
      <c r="E11" s="43">
        <v>63243</v>
      </c>
      <c r="F11" s="43">
        <v>208664</v>
      </c>
      <c r="G11" s="43">
        <v>22400</v>
      </c>
      <c r="H11" s="43">
        <v>64300</v>
      </c>
      <c r="I11" s="44">
        <v>111670</v>
      </c>
      <c r="J11" s="43">
        <v>25640</v>
      </c>
      <c r="K11" s="43">
        <v>99720</v>
      </c>
      <c r="L11" s="44">
        <v>2760</v>
      </c>
      <c r="M11" s="45">
        <v>2930</v>
      </c>
      <c r="N11" s="45">
        <v>131301</v>
      </c>
      <c r="O11" s="45">
        <v>184369</v>
      </c>
      <c r="P11" s="45">
        <v>137574</v>
      </c>
      <c r="Q11" s="45">
        <v>383546</v>
      </c>
    </row>
    <row r="12" spans="1:17" ht="14.1" customHeight="1" x14ac:dyDescent="0.2">
      <c r="A12" s="144"/>
      <c r="B12" s="42" t="s">
        <v>213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</row>
    <row r="13" spans="1:17" ht="14.1" customHeight="1" x14ac:dyDescent="0.2">
      <c r="A13" s="144"/>
      <c r="B13" s="42" t="s">
        <v>214</v>
      </c>
      <c r="C13" s="43"/>
      <c r="D13" s="43"/>
      <c r="E13" s="43">
        <v>50000</v>
      </c>
      <c r="F13" s="43">
        <v>50000</v>
      </c>
      <c r="G13" s="43">
        <v>100000</v>
      </c>
      <c r="H13" s="43">
        <v>170000</v>
      </c>
      <c r="I13" s="44">
        <v>130000</v>
      </c>
      <c r="J13" s="43">
        <v>120000</v>
      </c>
      <c r="K13" s="43">
        <v>100000</v>
      </c>
      <c r="L13" s="44">
        <v>0</v>
      </c>
      <c r="M13" s="45">
        <v>8700</v>
      </c>
      <c r="N13" s="45">
        <v>9850</v>
      </c>
      <c r="O13" s="45">
        <v>105553</v>
      </c>
      <c r="P13" s="45">
        <v>146700</v>
      </c>
      <c r="Q13" s="45">
        <v>272500</v>
      </c>
    </row>
    <row r="14" spans="1:17" ht="14.1" customHeight="1" x14ac:dyDescent="0.2">
      <c r="A14" s="144"/>
      <c r="B14" s="42" t="s">
        <v>215</v>
      </c>
      <c r="C14" s="44">
        <f t="shared" ref="C14:Q14" si="2">+C10+C11+C12-C13</f>
        <v>0</v>
      </c>
      <c r="D14" s="44">
        <f t="shared" si="2"/>
        <v>0</v>
      </c>
      <c r="E14" s="44">
        <f t="shared" si="2"/>
        <v>111543</v>
      </c>
      <c r="F14" s="44">
        <f t="shared" si="2"/>
        <v>238286</v>
      </c>
      <c r="G14" s="44">
        <f t="shared" si="2"/>
        <v>-159713</v>
      </c>
      <c r="H14" s="44">
        <f t="shared" si="2"/>
        <v>-157887</v>
      </c>
      <c r="I14" s="44">
        <f t="shared" si="2"/>
        <v>-23589</v>
      </c>
      <c r="J14" s="44">
        <f t="shared" si="2"/>
        <v>-99952</v>
      </c>
      <c r="K14" s="44">
        <f t="shared" si="2"/>
        <v>-40818</v>
      </c>
      <c r="L14" s="44">
        <f t="shared" si="2"/>
        <v>-2174</v>
      </c>
      <c r="M14" s="44">
        <f t="shared" si="2"/>
        <v>19933</v>
      </c>
      <c r="N14" s="44">
        <f t="shared" si="2"/>
        <v>121843</v>
      </c>
      <c r="O14" s="44">
        <f t="shared" si="2"/>
        <v>58892</v>
      </c>
      <c r="P14" s="44">
        <f t="shared" si="2"/>
        <v>-14625</v>
      </c>
      <c r="Q14" s="44">
        <f t="shared" si="2"/>
        <v>162889</v>
      </c>
    </row>
    <row r="15" spans="1:17" ht="14.1" customHeight="1" x14ac:dyDescent="0.2">
      <c r="A15" s="144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5.3330903175322959</v>
      </c>
      <c r="F15" s="46">
        <f t="shared" si="3"/>
        <v>6.2493565382428908</v>
      </c>
      <c r="G15" s="46">
        <f t="shared" si="3"/>
        <v>4.3357777812859712</v>
      </c>
      <c r="H15" s="46">
        <f t="shared" si="3"/>
        <v>3.6819688099853884</v>
      </c>
      <c r="I15" s="46">
        <f t="shared" si="3"/>
        <v>3.405445412346416</v>
      </c>
      <c r="J15" s="46">
        <f t="shared" si="3"/>
        <v>3.2149791734586675</v>
      </c>
      <c r="K15" s="46">
        <f t="shared" si="3"/>
        <v>2.4181160923430784</v>
      </c>
      <c r="L15" s="46">
        <f t="shared" si="3"/>
        <v>2.2896946666122417</v>
      </c>
      <c r="M15" s="46">
        <f t="shared" si="3"/>
        <v>2.6711548114312458</v>
      </c>
      <c r="N15" s="46">
        <f t="shared" si="3"/>
        <v>2.6410207806382018</v>
      </c>
      <c r="O15" s="46">
        <f>+O9/O19*100</f>
        <v>2.4288058761547142</v>
      </c>
      <c r="P15" s="46">
        <f>+P9/P19*100</f>
        <v>2.4656320664443028</v>
      </c>
      <c r="Q15" s="46">
        <f>+Q9/Q19*100</f>
        <v>3.5767934524446034</v>
      </c>
    </row>
    <row r="16" spans="1:17" ht="14.1" customHeight="1" x14ac:dyDescent="0.2">
      <c r="A16" s="142" t="s">
        <v>23</v>
      </c>
      <c r="B16" s="142"/>
      <c r="C16" s="59"/>
      <c r="D16" s="47"/>
      <c r="E16" s="47">
        <v>2515875</v>
      </c>
      <c r="F16" s="47">
        <v>2490968</v>
      </c>
      <c r="G16" s="47">
        <v>2663198</v>
      </c>
      <c r="H16" s="47">
        <v>2597681</v>
      </c>
      <c r="I16" s="59">
        <v>2697564</v>
      </c>
      <c r="J16" s="47">
        <v>2732384</v>
      </c>
      <c r="K16" s="47">
        <v>2714525</v>
      </c>
      <c r="L16" s="59">
        <v>2750343</v>
      </c>
      <c r="M16" s="47">
        <v>2654199</v>
      </c>
      <c r="N16" s="47">
        <v>2655575</v>
      </c>
      <c r="O16" s="47">
        <v>2649525</v>
      </c>
      <c r="P16" s="47">
        <v>2543472</v>
      </c>
      <c r="Q16" s="47">
        <v>2447199</v>
      </c>
    </row>
    <row r="17" spans="1:17" ht="14.1" customHeight="1" x14ac:dyDescent="0.2">
      <c r="A17" s="142" t="s">
        <v>24</v>
      </c>
      <c r="B17" s="142"/>
      <c r="C17" s="59"/>
      <c r="D17" s="47"/>
      <c r="E17" s="47">
        <v>4080427</v>
      </c>
      <c r="F17" s="47">
        <v>4573173</v>
      </c>
      <c r="G17" s="47">
        <v>4983834</v>
      </c>
      <c r="H17" s="47">
        <v>4625017</v>
      </c>
      <c r="I17" s="59">
        <v>4876017</v>
      </c>
      <c r="J17" s="47">
        <v>5026723</v>
      </c>
      <c r="K17" s="47">
        <v>5298624</v>
      </c>
      <c r="L17" s="59">
        <v>5423760</v>
      </c>
      <c r="M17" s="47">
        <v>5518813</v>
      </c>
      <c r="N17" s="47">
        <v>5597971</v>
      </c>
      <c r="O17" s="47">
        <v>5352126</v>
      </c>
      <c r="P17" s="47">
        <v>5070545</v>
      </c>
      <c r="Q17" s="47">
        <v>4736028</v>
      </c>
    </row>
    <row r="18" spans="1:17" ht="14.1" customHeight="1" x14ac:dyDescent="0.2">
      <c r="A18" s="142" t="s">
        <v>25</v>
      </c>
      <c r="B18" s="142"/>
      <c r="C18" s="59"/>
      <c r="D18" s="47"/>
      <c r="E18" s="47">
        <v>2923134</v>
      </c>
      <c r="F18" s="47">
        <v>3288184</v>
      </c>
      <c r="G18" s="47">
        <v>3516138</v>
      </c>
      <c r="H18" s="47">
        <v>3426765</v>
      </c>
      <c r="I18" s="59">
        <v>3559197</v>
      </c>
      <c r="J18" s="47">
        <v>3604144</v>
      </c>
      <c r="K18" s="47">
        <v>3578621</v>
      </c>
      <c r="L18" s="59">
        <v>3626175</v>
      </c>
      <c r="M18" s="47">
        <v>3497554</v>
      </c>
      <c r="N18" s="47">
        <v>3499567</v>
      </c>
      <c r="O18" s="47">
        <v>3490989</v>
      </c>
      <c r="P18" s="47">
        <v>3350200</v>
      </c>
      <c r="Q18" s="47">
        <v>3219308</v>
      </c>
    </row>
    <row r="19" spans="1:17" ht="14.1" customHeight="1" x14ac:dyDescent="0.2">
      <c r="A19" s="142" t="s">
        <v>26</v>
      </c>
      <c r="B19" s="142"/>
      <c r="C19" s="59"/>
      <c r="D19" s="47"/>
      <c r="E19" s="47">
        <v>4789812</v>
      </c>
      <c r="F19" s="47">
        <v>5361624</v>
      </c>
      <c r="G19" s="47">
        <v>5827628</v>
      </c>
      <c r="H19" s="47">
        <v>5445076</v>
      </c>
      <c r="I19" s="59">
        <v>5732789</v>
      </c>
      <c r="J19" s="47">
        <v>5898483</v>
      </c>
      <c r="K19" s="47">
        <v>6165833</v>
      </c>
      <c r="L19" s="59">
        <v>6296167</v>
      </c>
      <c r="M19" s="47">
        <v>6359272</v>
      </c>
      <c r="N19" s="47">
        <v>6446674</v>
      </c>
      <c r="O19" s="47">
        <v>6189626</v>
      </c>
      <c r="P19" s="47">
        <v>5874153</v>
      </c>
      <c r="Q19" s="47">
        <v>5498724</v>
      </c>
    </row>
    <row r="20" spans="1:17" ht="14.1" customHeight="1" x14ac:dyDescent="0.2">
      <c r="A20" s="142" t="s">
        <v>27</v>
      </c>
      <c r="B20" s="142"/>
      <c r="C20" s="60"/>
      <c r="D20" s="48"/>
      <c r="E20" s="48">
        <v>0.52</v>
      </c>
      <c r="F20" s="48">
        <v>0.53</v>
      </c>
      <c r="G20" s="48">
        <v>0.54</v>
      </c>
      <c r="H20" s="48">
        <v>0.54</v>
      </c>
      <c r="I20" s="61">
        <v>0.55000000000000004</v>
      </c>
      <c r="J20" s="48">
        <v>0.55000000000000004</v>
      </c>
      <c r="K20" s="48">
        <v>0.53</v>
      </c>
      <c r="L20" s="61">
        <v>0.52</v>
      </c>
      <c r="M20" s="48">
        <v>0.5</v>
      </c>
      <c r="N20" s="48">
        <v>0.49</v>
      </c>
      <c r="O20" s="48">
        <v>0.48</v>
      </c>
      <c r="P20" s="48">
        <v>0.49</v>
      </c>
      <c r="Q20" s="48">
        <v>0.51</v>
      </c>
    </row>
    <row r="21" spans="1:17" ht="14.1" customHeight="1" x14ac:dyDescent="0.2">
      <c r="A21" s="142" t="s">
        <v>28</v>
      </c>
      <c r="B21" s="142"/>
      <c r="C21" s="62"/>
      <c r="D21" s="49"/>
      <c r="E21" s="49">
        <v>71.8</v>
      </c>
      <c r="F21" s="49">
        <v>68.599999999999994</v>
      </c>
      <c r="G21" s="49">
        <v>71.2</v>
      </c>
      <c r="H21" s="49">
        <v>81.099999999999994</v>
      </c>
      <c r="I21" s="63">
        <v>81</v>
      </c>
      <c r="J21" s="49">
        <v>83.7</v>
      </c>
      <c r="K21" s="49">
        <v>83.5</v>
      </c>
      <c r="L21" s="63">
        <v>84.1</v>
      </c>
      <c r="M21" s="49">
        <v>81.900000000000006</v>
      </c>
      <c r="N21" s="49">
        <v>81.2</v>
      </c>
      <c r="O21" s="49">
        <v>81</v>
      </c>
      <c r="P21" s="49">
        <v>82</v>
      </c>
      <c r="Q21" s="49">
        <v>80.599999999999994</v>
      </c>
    </row>
    <row r="22" spans="1:17" ht="14.1" customHeight="1" x14ac:dyDescent="0.2">
      <c r="A22" s="142" t="s">
        <v>29</v>
      </c>
      <c r="B22" s="142"/>
      <c r="C22" s="62"/>
      <c r="D22" s="49"/>
      <c r="E22" s="49">
        <v>12.5</v>
      </c>
      <c r="F22" s="49">
        <v>12</v>
      </c>
      <c r="G22" s="49">
        <v>12.1</v>
      </c>
      <c r="H22" s="49">
        <v>12.4</v>
      </c>
      <c r="I22" s="63">
        <v>12.6</v>
      </c>
      <c r="J22" s="49">
        <v>13.4</v>
      </c>
      <c r="K22" s="49">
        <v>13.9</v>
      </c>
      <c r="L22" s="63">
        <v>15.2</v>
      </c>
      <c r="M22" s="49">
        <v>15.3</v>
      </c>
      <c r="N22" s="49">
        <v>14.7</v>
      </c>
      <c r="O22" s="49">
        <v>15</v>
      </c>
      <c r="P22" s="49">
        <v>14.8</v>
      </c>
      <c r="Q22" s="49">
        <v>13.4</v>
      </c>
    </row>
    <row r="23" spans="1:17" ht="14.1" customHeight="1" x14ac:dyDescent="0.2">
      <c r="A23" s="142" t="s">
        <v>30</v>
      </c>
      <c r="B23" s="142"/>
      <c r="C23" s="62"/>
      <c r="D23" s="49"/>
      <c r="E23" s="49">
        <v>14.5</v>
      </c>
      <c r="F23" s="49">
        <v>13.6</v>
      </c>
      <c r="G23" s="49">
        <v>12.6</v>
      </c>
      <c r="H23" s="49">
        <v>12.6</v>
      </c>
      <c r="I23" s="63">
        <v>12.3</v>
      </c>
      <c r="J23" s="49">
        <v>12.8</v>
      </c>
      <c r="K23" s="49">
        <v>13</v>
      </c>
      <c r="L23" s="63">
        <v>13.4</v>
      </c>
      <c r="M23" s="49">
        <v>13.6</v>
      </c>
      <c r="N23" s="49">
        <v>13.4</v>
      </c>
      <c r="O23" s="49">
        <v>13.2</v>
      </c>
      <c r="P23" s="49">
        <v>13.3</v>
      </c>
      <c r="Q23" s="49">
        <v>13.5</v>
      </c>
    </row>
    <row r="24" spans="1:17" ht="14.1" customHeight="1" x14ac:dyDescent="0.2">
      <c r="A24" s="142" t="s">
        <v>198</v>
      </c>
      <c r="B24" s="142"/>
      <c r="C24" s="62"/>
      <c r="D24" s="49"/>
      <c r="E24" s="49">
        <v>12.1</v>
      </c>
      <c r="F24" s="49">
        <v>12.1</v>
      </c>
      <c r="G24" s="49">
        <v>11.4</v>
      </c>
      <c r="H24" s="49">
        <v>10.7</v>
      </c>
      <c r="I24" s="63">
        <v>9.8000000000000007</v>
      </c>
      <c r="J24" s="49">
        <v>9.6999999999999993</v>
      </c>
      <c r="K24" s="49">
        <v>9.6999999999999993</v>
      </c>
      <c r="L24" s="63">
        <v>10.199999999999999</v>
      </c>
      <c r="M24" s="49">
        <v>9.6</v>
      </c>
      <c r="N24" s="49">
        <v>8.9</v>
      </c>
      <c r="O24" s="49">
        <v>8</v>
      </c>
      <c r="P24" s="49">
        <v>7.6</v>
      </c>
      <c r="Q24" s="49">
        <v>8.3000000000000007</v>
      </c>
    </row>
    <row r="25" spans="1:17" ht="14.1" customHeight="1" x14ac:dyDescent="0.2">
      <c r="A25" s="141" t="s">
        <v>199</v>
      </c>
      <c r="B25" s="141"/>
      <c r="C25" s="44">
        <f t="shared" ref="C25:Q25" si="4">SUM(C26:C28)</f>
        <v>0</v>
      </c>
      <c r="D25" s="44">
        <f t="shared" si="4"/>
        <v>0</v>
      </c>
      <c r="E25" s="44">
        <f t="shared" si="4"/>
        <v>1584368</v>
      </c>
      <c r="F25" s="44">
        <f t="shared" si="4"/>
        <v>1936182</v>
      </c>
      <c r="G25" s="44">
        <f t="shared" si="4"/>
        <v>2017134</v>
      </c>
      <c r="H25" s="44">
        <f t="shared" si="4"/>
        <v>1732065</v>
      </c>
      <c r="I25" s="44">
        <f t="shared" si="4"/>
        <v>1648522</v>
      </c>
      <c r="J25" s="44">
        <f t="shared" si="4"/>
        <v>1433872</v>
      </c>
      <c r="K25" s="44">
        <f t="shared" si="4"/>
        <v>1402407</v>
      </c>
      <c r="L25" s="44">
        <f t="shared" si="4"/>
        <v>1333112</v>
      </c>
      <c r="M25" s="44">
        <f t="shared" si="4"/>
        <v>1507220</v>
      </c>
      <c r="N25" s="44">
        <f t="shared" si="4"/>
        <v>1506288</v>
      </c>
      <c r="O25" s="44">
        <f t="shared" si="4"/>
        <v>1553079</v>
      </c>
      <c r="P25" s="44">
        <f t="shared" si="4"/>
        <v>1510793</v>
      </c>
      <c r="Q25" s="44">
        <f t="shared" si="4"/>
        <v>1060932</v>
      </c>
    </row>
    <row r="26" spans="1:17" ht="14.1" customHeight="1" x14ac:dyDescent="0.15">
      <c r="A26" s="50"/>
      <c r="B26" s="2" t="s">
        <v>9</v>
      </c>
      <c r="C26" s="44"/>
      <c r="D26" s="43"/>
      <c r="E26" s="43">
        <v>407429</v>
      </c>
      <c r="F26" s="43">
        <v>566093</v>
      </c>
      <c r="G26" s="43">
        <v>543493</v>
      </c>
      <c r="H26" s="43">
        <v>437793</v>
      </c>
      <c r="I26" s="44">
        <v>419463</v>
      </c>
      <c r="J26" s="43">
        <v>325103</v>
      </c>
      <c r="K26" s="43">
        <v>324823</v>
      </c>
      <c r="L26" s="44">
        <v>327583</v>
      </c>
      <c r="M26" s="43">
        <v>321813</v>
      </c>
      <c r="N26" s="43">
        <v>443264</v>
      </c>
      <c r="O26" s="43">
        <v>522080</v>
      </c>
      <c r="P26" s="43">
        <v>512954</v>
      </c>
      <c r="Q26" s="43">
        <v>624000</v>
      </c>
    </row>
    <row r="27" spans="1:17" ht="14.1" customHeight="1" x14ac:dyDescent="0.15">
      <c r="A27" s="50"/>
      <c r="B27" s="2" t="s">
        <v>10</v>
      </c>
      <c r="C27" s="44"/>
      <c r="D27" s="43"/>
      <c r="E27" s="43">
        <v>314367</v>
      </c>
      <c r="F27" s="43">
        <v>306443</v>
      </c>
      <c r="G27" s="43">
        <v>278643</v>
      </c>
      <c r="H27" s="43">
        <v>244843</v>
      </c>
      <c r="I27" s="44">
        <v>209683</v>
      </c>
      <c r="J27" s="43">
        <v>171273</v>
      </c>
      <c r="K27" s="43">
        <v>140203</v>
      </c>
      <c r="L27" s="44">
        <v>109153</v>
      </c>
      <c r="M27" s="43">
        <v>69543</v>
      </c>
      <c r="N27" s="43">
        <v>41663</v>
      </c>
      <c r="O27" s="43">
        <v>41738</v>
      </c>
      <c r="P27" s="43">
        <v>41748</v>
      </c>
      <c r="Q27" s="43">
        <v>12748</v>
      </c>
    </row>
    <row r="28" spans="1:17" ht="14.1" customHeight="1" x14ac:dyDescent="0.15">
      <c r="A28" s="50"/>
      <c r="B28" s="2" t="s">
        <v>11</v>
      </c>
      <c r="C28" s="44"/>
      <c r="D28" s="43"/>
      <c r="E28" s="43">
        <v>862572</v>
      </c>
      <c r="F28" s="43">
        <v>1063646</v>
      </c>
      <c r="G28" s="43">
        <v>1194998</v>
      </c>
      <c r="H28" s="43">
        <v>1049429</v>
      </c>
      <c r="I28" s="44">
        <v>1019376</v>
      </c>
      <c r="J28" s="43">
        <v>937496</v>
      </c>
      <c r="K28" s="43">
        <v>937381</v>
      </c>
      <c r="L28" s="44">
        <v>896376</v>
      </c>
      <c r="M28" s="43">
        <v>1115864</v>
      </c>
      <c r="N28" s="43">
        <v>1021361</v>
      </c>
      <c r="O28" s="43">
        <v>989261</v>
      </c>
      <c r="P28" s="43">
        <v>956091</v>
      </c>
      <c r="Q28" s="43">
        <v>424184</v>
      </c>
    </row>
    <row r="29" spans="1:17" ht="14.1" customHeight="1" x14ac:dyDescent="0.2">
      <c r="A29" s="141" t="s">
        <v>200</v>
      </c>
      <c r="B29" s="141"/>
      <c r="C29" s="44"/>
      <c r="D29" s="43"/>
      <c r="E29" s="43">
        <v>5743651</v>
      </c>
      <c r="F29" s="43">
        <v>5894461</v>
      </c>
      <c r="G29" s="43">
        <v>6198955</v>
      </c>
      <c r="H29" s="43">
        <v>6726253</v>
      </c>
      <c r="I29" s="44">
        <v>7173774</v>
      </c>
      <c r="J29" s="43">
        <v>7833916</v>
      </c>
      <c r="K29" s="43">
        <v>7813037</v>
      </c>
      <c r="L29" s="44">
        <v>7677852</v>
      </c>
      <c r="M29" s="43">
        <v>7620327</v>
      </c>
      <c r="N29" s="43">
        <v>7775889</v>
      </c>
      <c r="O29" s="43">
        <v>7694055</v>
      </c>
      <c r="P29" s="43">
        <v>7741421</v>
      </c>
      <c r="Q29" s="43">
        <v>8564624</v>
      </c>
    </row>
    <row r="30" spans="1:17" ht="14.1" customHeight="1" x14ac:dyDescent="0.2">
      <c r="A30" s="41"/>
      <c r="B30" s="39" t="s">
        <v>329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157100</v>
      </c>
      <c r="P30" s="43">
        <v>468700</v>
      </c>
      <c r="Q30" s="43">
        <v>1095200</v>
      </c>
    </row>
    <row r="31" spans="1:17" ht="14.1" customHeight="1" x14ac:dyDescent="0.2">
      <c r="A31" s="143" t="s">
        <v>201</v>
      </c>
      <c r="B31" s="143"/>
      <c r="C31" s="44">
        <f t="shared" ref="C31:Q31" si="5">SUM(C32:C35)</f>
        <v>0</v>
      </c>
      <c r="D31" s="44">
        <f t="shared" si="5"/>
        <v>0</v>
      </c>
      <c r="E31" s="44">
        <f t="shared" si="5"/>
        <v>289018</v>
      </c>
      <c r="F31" s="44">
        <f t="shared" si="5"/>
        <v>415784</v>
      </c>
      <c r="G31" s="44">
        <f t="shared" si="5"/>
        <v>413158</v>
      </c>
      <c r="H31" s="44">
        <f t="shared" si="5"/>
        <v>450808</v>
      </c>
      <c r="I31" s="44">
        <f t="shared" si="5"/>
        <v>484744</v>
      </c>
      <c r="J31" s="44">
        <f t="shared" si="5"/>
        <v>420438</v>
      </c>
      <c r="K31" s="44">
        <f t="shared" si="5"/>
        <v>345811</v>
      </c>
      <c r="L31" s="44">
        <f t="shared" si="5"/>
        <v>312377</v>
      </c>
      <c r="M31" s="44">
        <f t="shared" si="5"/>
        <v>237064</v>
      </c>
      <c r="N31" s="44">
        <f t="shared" si="5"/>
        <v>160403</v>
      </c>
      <c r="O31" s="44">
        <f t="shared" si="5"/>
        <v>103395</v>
      </c>
      <c r="P31" s="44">
        <f t="shared" si="5"/>
        <v>52191</v>
      </c>
      <c r="Q31" s="44">
        <f t="shared" si="5"/>
        <v>1959</v>
      </c>
    </row>
    <row r="32" spans="1:17" ht="14.1" customHeight="1" x14ac:dyDescent="0.2">
      <c r="A32" s="39"/>
      <c r="B32" s="39" t="s">
        <v>5</v>
      </c>
      <c r="C32" s="44"/>
      <c r="D32" s="43"/>
      <c r="E32" s="43">
        <v>281393</v>
      </c>
      <c r="F32" s="43">
        <v>410265</v>
      </c>
      <c r="G32" s="43">
        <v>408935</v>
      </c>
      <c r="H32" s="43">
        <v>447824</v>
      </c>
      <c r="I32" s="44">
        <v>481376</v>
      </c>
      <c r="J32" s="43">
        <v>417811</v>
      </c>
      <c r="K32" s="43">
        <v>341273</v>
      </c>
      <c r="L32" s="44">
        <v>310652</v>
      </c>
      <c r="M32" s="43">
        <v>235815</v>
      </c>
      <c r="N32" s="43">
        <v>159522</v>
      </c>
      <c r="O32" s="43">
        <v>102273</v>
      </c>
      <c r="P32" s="43">
        <v>50299</v>
      </c>
      <c r="Q32" s="43">
        <v>0</v>
      </c>
    </row>
    <row r="33" spans="1:17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1:17" ht="14.1" customHeight="1" x14ac:dyDescent="0.2">
      <c r="A34" s="41"/>
      <c r="B34" s="39" t="s">
        <v>7</v>
      </c>
      <c r="C34" s="44"/>
      <c r="D34" s="43"/>
      <c r="E34" s="43">
        <v>7625</v>
      </c>
      <c r="F34" s="43">
        <v>5519</v>
      </c>
      <c r="G34" s="43">
        <v>4223</v>
      </c>
      <c r="H34" s="43">
        <v>2984</v>
      </c>
      <c r="I34" s="44">
        <v>3368</v>
      </c>
      <c r="J34" s="43">
        <v>2627</v>
      </c>
      <c r="K34" s="43">
        <v>4538</v>
      </c>
      <c r="L34" s="44">
        <v>1725</v>
      </c>
      <c r="M34" s="43">
        <v>1249</v>
      </c>
      <c r="N34" s="43">
        <v>881</v>
      </c>
      <c r="O34" s="43">
        <v>1122</v>
      </c>
      <c r="P34" s="43">
        <v>1892</v>
      </c>
      <c r="Q34" s="43">
        <v>1959</v>
      </c>
    </row>
    <row r="35" spans="1:17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1:17" ht="14.1" customHeight="1" x14ac:dyDescent="0.2">
      <c r="A36" s="141" t="s">
        <v>202</v>
      </c>
      <c r="B36" s="141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1:17" ht="14.1" customHeight="1" x14ac:dyDescent="0.2">
      <c r="A37" s="141" t="s">
        <v>203</v>
      </c>
      <c r="B37" s="141"/>
      <c r="C37" s="44"/>
      <c r="D37" s="43"/>
      <c r="E37" s="43">
        <v>284361</v>
      </c>
      <c r="F37" s="43">
        <v>406332</v>
      </c>
      <c r="G37" s="43">
        <v>412033</v>
      </c>
      <c r="H37" s="43">
        <v>414533</v>
      </c>
      <c r="I37" s="44">
        <v>415913</v>
      </c>
      <c r="J37" s="43">
        <v>416413</v>
      </c>
      <c r="K37" s="43">
        <v>416913</v>
      </c>
      <c r="L37" s="44">
        <v>417813</v>
      </c>
      <c r="M37" s="43">
        <v>418613</v>
      </c>
      <c r="N37" s="43">
        <v>419013</v>
      </c>
      <c r="O37" s="43">
        <v>419313</v>
      </c>
      <c r="P37" s="43">
        <v>419413</v>
      </c>
      <c r="Q37" s="43">
        <v>419453</v>
      </c>
    </row>
    <row r="38" spans="1:17" ht="14.1" customHeight="1" x14ac:dyDescent="0.2"/>
    <row r="39" spans="1:17" ht="14.1" customHeight="1" x14ac:dyDescent="0.2"/>
    <row r="40" spans="1:17" ht="14.1" customHeight="1" x14ac:dyDescent="0.2"/>
    <row r="41" spans="1:17" ht="14.1" customHeight="1" x14ac:dyDescent="0.2"/>
    <row r="42" spans="1:17" ht="14.1" customHeight="1" x14ac:dyDescent="0.2"/>
    <row r="43" spans="1:17" ht="14.1" customHeight="1" x14ac:dyDescent="0.2"/>
    <row r="44" spans="1:17" ht="14.1" customHeight="1" x14ac:dyDescent="0.2"/>
    <row r="45" spans="1:17" ht="14.1" customHeight="1" x14ac:dyDescent="0.2"/>
    <row r="46" spans="1:17" ht="14.1" customHeight="1" x14ac:dyDescent="0.2"/>
    <row r="47" spans="1:17" ht="14.1" customHeight="1" x14ac:dyDescent="0.2"/>
    <row r="48" spans="1:1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0:B20"/>
    <mergeCell ref="A21:B21"/>
    <mergeCell ref="A22:B22"/>
    <mergeCell ref="A23:B23"/>
    <mergeCell ref="A24:B24"/>
    <mergeCell ref="A25:B25"/>
    <mergeCell ref="A18:B18"/>
    <mergeCell ref="A19:B19"/>
    <mergeCell ref="A29:B29"/>
    <mergeCell ref="A31:B31"/>
    <mergeCell ref="A4:B4"/>
    <mergeCell ref="A5:A15"/>
    <mergeCell ref="A16:B16"/>
    <mergeCell ref="A17:B1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Q325"/>
  <sheetViews>
    <sheetView workbookViewId="0">
      <pane xSplit="2" ySplit="3" topLeftCell="G13" activePane="bottomRight" state="frozen"/>
      <selection pane="topRight" activeCell="C1" sqref="C1"/>
      <selection pane="bottomLeft" activeCell="A4" sqref="A4"/>
      <selection pane="bottomRight" activeCell="O30" sqref="O30:Q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8" customWidth="1"/>
    <col min="4" max="8" width="8.6640625" style="35" customWidth="1"/>
    <col min="9" max="9" width="8.6640625" style="58" customWidth="1"/>
    <col min="10" max="14" width="8.6640625" style="35" customWidth="1"/>
    <col min="15" max="16384" width="9" style="35"/>
  </cols>
  <sheetData>
    <row r="1" spans="1:17" ht="14.1" customHeight="1" x14ac:dyDescent="0.2">
      <c r="A1" s="36" t="s">
        <v>120</v>
      </c>
      <c r="M1" s="37" t="s">
        <v>216</v>
      </c>
      <c r="P1" s="37" t="s">
        <v>216</v>
      </c>
    </row>
    <row r="2" spans="1:17" ht="14.1" customHeight="1" x14ac:dyDescent="0.15">
      <c r="M2" s="18" t="s">
        <v>149</v>
      </c>
      <c r="P2" s="18" t="s">
        <v>149</v>
      </c>
    </row>
    <row r="3" spans="1:17" ht="14.1" customHeight="1" x14ac:dyDescent="0.2">
      <c r="A3" s="39"/>
      <c r="B3" s="39"/>
      <c r="C3" s="39" t="s">
        <v>196</v>
      </c>
      <c r="D3" s="39" t="s">
        <v>205</v>
      </c>
      <c r="E3" s="39" t="s">
        <v>171</v>
      </c>
      <c r="F3" s="39" t="s">
        <v>173</v>
      </c>
      <c r="G3" s="39" t="s">
        <v>175</v>
      </c>
      <c r="H3" s="39" t="s">
        <v>177</v>
      </c>
      <c r="I3" s="57" t="s">
        <v>179</v>
      </c>
      <c r="J3" s="39" t="s">
        <v>181</v>
      </c>
      <c r="K3" s="57" t="s">
        <v>183</v>
      </c>
      <c r="L3" s="57" t="s">
        <v>185</v>
      </c>
      <c r="M3" s="39" t="s">
        <v>187</v>
      </c>
      <c r="N3" s="39" t="s">
        <v>189</v>
      </c>
      <c r="O3" s="39" t="s">
        <v>191</v>
      </c>
      <c r="P3" s="39" t="s">
        <v>193</v>
      </c>
      <c r="Q3" s="39" t="s">
        <v>195</v>
      </c>
    </row>
    <row r="4" spans="1:17" ht="14.1" customHeight="1" x14ac:dyDescent="0.2">
      <c r="A4" s="147" t="s">
        <v>73</v>
      </c>
      <c r="B4" s="148"/>
      <c r="C4" s="40"/>
      <c r="D4" s="40"/>
      <c r="E4" s="40">
        <v>14407</v>
      </c>
      <c r="F4" s="40">
        <v>14148</v>
      </c>
      <c r="G4" s="40">
        <v>14019</v>
      </c>
      <c r="H4" s="40">
        <v>13897</v>
      </c>
      <c r="I4" s="40">
        <v>13760</v>
      </c>
      <c r="J4" s="40">
        <v>13619</v>
      </c>
      <c r="K4" s="40">
        <v>13423</v>
      </c>
      <c r="L4" s="40">
        <v>13270</v>
      </c>
      <c r="M4" s="40">
        <v>13070</v>
      </c>
      <c r="N4" s="40">
        <v>12908</v>
      </c>
      <c r="O4" s="40">
        <v>12726</v>
      </c>
      <c r="P4" s="40">
        <v>12568</v>
      </c>
      <c r="Q4" s="40">
        <v>12330</v>
      </c>
    </row>
    <row r="5" spans="1:17" ht="14.1" customHeight="1" x14ac:dyDescent="0.2">
      <c r="A5" s="144" t="s">
        <v>4</v>
      </c>
      <c r="B5" s="42" t="s">
        <v>206</v>
      </c>
      <c r="C5" s="43"/>
      <c r="D5" s="43"/>
      <c r="E5" s="43">
        <v>4268708</v>
      </c>
      <c r="F5" s="43">
        <v>5298647</v>
      </c>
      <c r="G5" s="43">
        <v>5772205</v>
      </c>
      <c r="H5" s="43">
        <v>4957614</v>
      </c>
      <c r="I5" s="44">
        <v>5413951</v>
      </c>
      <c r="J5" s="43">
        <v>4717239</v>
      </c>
      <c r="K5" s="43">
        <v>7349320</v>
      </c>
      <c r="L5" s="43">
        <v>5031240</v>
      </c>
      <c r="M5" s="45">
        <v>5507954</v>
      </c>
      <c r="N5" s="45">
        <v>4865072</v>
      </c>
      <c r="O5" s="45">
        <v>5270013</v>
      </c>
      <c r="P5" s="45">
        <v>5138372</v>
      </c>
      <c r="Q5" s="45">
        <v>5479105</v>
      </c>
    </row>
    <row r="6" spans="1:17" ht="14.1" customHeight="1" x14ac:dyDescent="0.2">
      <c r="A6" s="144"/>
      <c r="B6" s="42" t="s">
        <v>207</v>
      </c>
      <c r="C6" s="43"/>
      <c r="D6" s="43"/>
      <c r="E6" s="43">
        <v>4018168</v>
      </c>
      <c r="F6" s="43">
        <v>5008264</v>
      </c>
      <c r="G6" s="43">
        <v>5371288</v>
      </c>
      <c r="H6" s="43">
        <v>4704989</v>
      </c>
      <c r="I6" s="44">
        <v>5302645</v>
      </c>
      <c r="J6" s="43">
        <v>4525985</v>
      </c>
      <c r="K6" s="43">
        <v>7152575</v>
      </c>
      <c r="L6" s="43">
        <v>4568033</v>
      </c>
      <c r="M6" s="45">
        <v>5212559</v>
      </c>
      <c r="N6" s="45">
        <v>4562009</v>
      </c>
      <c r="O6" s="45">
        <v>4962326</v>
      </c>
      <c r="P6" s="45">
        <v>4792303</v>
      </c>
      <c r="Q6" s="45">
        <v>5143055</v>
      </c>
    </row>
    <row r="7" spans="1:17" ht="14.1" customHeight="1" x14ac:dyDescent="0.2">
      <c r="A7" s="144"/>
      <c r="B7" s="42" t="s">
        <v>208</v>
      </c>
      <c r="C7" s="44">
        <f t="shared" ref="C7:K7" si="0">+C5-C6</f>
        <v>0</v>
      </c>
      <c r="D7" s="44">
        <f t="shared" si="0"/>
        <v>0</v>
      </c>
      <c r="E7" s="44">
        <f t="shared" si="0"/>
        <v>250540</v>
      </c>
      <c r="F7" s="44">
        <f t="shared" si="0"/>
        <v>290383</v>
      </c>
      <c r="G7" s="44">
        <f t="shared" si="0"/>
        <v>400917</v>
      </c>
      <c r="H7" s="44">
        <f t="shared" si="0"/>
        <v>252625</v>
      </c>
      <c r="I7" s="44">
        <f t="shared" si="0"/>
        <v>111306</v>
      </c>
      <c r="J7" s="44">
        <f t="shared" si="0"/>
        <v>191254</v>
      </c>
      <c r="K7" s="44">
        <f t="shared" si="0"/>
        <v>196745</v>
      </c>
      <c r="L7" s="44">
        <f>+L5-L6</f>
        <v>463207</v>
      </c>
      <c r="M7" s="44">
        <f>+M5-M6</f>
        <v>295395</v>
      </c>
      <c r="N7" s="44">
        <f>+N5-N6</f>
        <v>303063</v>
      </c>
      <c r="O7" s="44">
        <f>+O5-O6</f>
        <v>307687</v>
      </c>
      <c r="P7" s="44">
        <v>346069</v>
      </c>
      <c r="Q7" s="44">
        <v>336050</v>
      </c>
    </row>
    <row r="8" spans="1:17" ht="14.1" customHeight="1" x14ac:dyDescent="0.2">
      <c r="A8" s="144"/>
      <c r="B8" s="42" t="s">
        <v>209</v>
      </c>
      <c r="C8" s="43"/>
      <c r="D8" s="43"/>
      <c r="E8" s="43">
        <v>100476</v>
      </c>
      <c r="F8" s="43">
        <v>43692</v>
      </c>
      <c r="G8" s="43">
        <v>16721</v>
      </c>
      <c r="H8" s="43">
        <v>102489</v>
      </c>
      <c r="I8" s="44">
        <v>15020</v>
      </c>
      <c r="J8" s="43">
        <v>0</v>
      </c>
      <c r="K8" s="43">
        <v>0</v>
      </c>
      <c r="L8" s="44">
        <v>183432</v>
      </c>
      <c r="M8" s="45">
        <v>5137</v>
      </c>
      <c r="N8" s="45">
        <v>43709</v>
      </c>
      <c r="O8" s="45">
        <v>95341</v>
      </c>
      <c r="P8" s="45">
        <v>29148</v>
      </c>
      <c r="Q8" s="45">
        <v>75179</v>
      </c>
    </row>
    <row r="9" spans="1:17" ht="14.1" customHeight="1" x14ac:dyDescent="0.2">
      <c r="A9" s="144"/>
      <c r="B9" s="42" t="s">
        <v>210</v>
      </c>
      <c r="C9" s="44">
        <f t="shared" ref="C9:K9" si="1">+C7-C8</f>
        <v>0</v>
      </c>
      <c r="D9" s="44">
        <f t="shared" si="1"/>
        <v>0</v>
      </c>
      <c r="E9" s="44">
        <f t="shared" si="1"/>
        <v>150064</v>
      </c>
      <c r="F9" s="44">
        <f t="shared" si="1"/>
        <v>246691</v>
      </c>
      <c r="G9" s="44">
        <f t="shared" si="1"/>
        <v>384196</v>
      </c>
      <c r="H9" s="44">
        <f t="shared" si="1"/>
        <v>150136</v>
      </c>
      <c r="I9" s="44">
        <f t="shared" si="1"/>
        <v>96286</v>
      </c>
      <c r="J9" s="44">
        <f t="shared" si="1"/>
        <v>191254</v>
      </c>
      <c r="K9" s="44">
        <f t="shared" si="1"/>
        <v>196745</v>
      </c>
      <c r="L9" s="44">
        <f>+L7-L8</f>
        <v>279775</v>
      </c>
      <c r="M9" s="44">
        <f>+M7-M8</f>
        <v>290258</v>
      </c>
      <c r="N9" s="44">
        <f>+N7-N8</f>
        <v>259354</v>
      </c>
      <c r="O9" s="44">
        <f>+O7-O8</f>
        <v>212346</v>
      </c>
      <c r="P9" s="44">
        <v>316921</v>
      </c>
      <c r="Q9" s="44">
        <v>260871</v>
      </c>
    </row>
    <row r="10" spans="1:17" ht="14.1" customHeight="1" x14ac:dyDescent="0.2">
      <c r="A10" s="144"/>
      <c r="B10" s="42" t="s">
        <v>211</v>
      </c>
      <c r="C10" s="45"/>
      <c r="D10" s="45"/>
      <c r="E10" s="45">
        <v>45509</v>
      </c>
      <c r="F10" s="45">
        <v>96627</v>
      </c>
      <c r="G10" s="45">
        <v>137505</v>
      </c>
      <c r="H10" s="45">
        <v>-234060</v>
      </c>
      <c r="I10" s="45">
        <v>-53850</v>
      </c>
      <c r="J10" s="45">
        <v>94968</v>
      </c>
      <c r="K10" s="45">
        <v>5491</v>
      </c>
      <c r="L10" s="45">
        <v>83030</v>
      </c>
      <c r="M10" s="45">
        <v>10483</v>
      </c>
      <c r="N10" s="45">
        <v>-30904</v>
      </c>
      <c r="O10" s="45">
        <v>-47008</v>
      </c>
      <c r="P10" s="45">
        <v>104575</v>
      </c>
      <c r="Q10" s="45">
        <v>-56050</v>
      </c>
    </row>
    <row r="11" spans="1:17" ht="14.1" customHeight="1" x14ac:dyDescent="0.2">
      <c r="A11" s="144"/>
      <c r="B11" s="42" t="s">
        <v>212</v>
      </c>
      <c r="C11" s="43"/>
      <c r="D11" s="43"/>
      <c r="E11" s="43">
        <v>28471</v>
      </c>
      <c r="F11" s="43">
        <v>20408</v>
      </c>
      <c r="G11" s="43">
        <v>18728</v>
      </c>
      <c r="H11" s="43">
        <v>13715</v>
      </c>
      <c r="I11" s="44">
        <v>15292</v>
      </c>
      <c r="J11" s="43">
        <v>3344</v>
      </c>
      <c r="K11" s="43">
        <v>4467</v>
      </c>
      <c r="L11" s="44">
        <v>3177</v>
      </c>
      <c r="M11" s="45">
        <v>2791</v>
      </c>
      <c r="N11" s="45">
        <v>1178</v>
      </c>
      <c r="O11" s="45">
        <v>138279</v>
      </c>
      <c r="P11" s="45">
        <v>1395</v>
      </c>
      <c r="Q11" s="45">
        <v>319</v>
      </c>
    </row>
    <row r="12" spans="1:17" ht="14.1" customHeight="1" x14ac:dyDescent="0.2">
      <c r="A12" s="144"/>
      <c r="B12" s="42" t="s">
        <v>213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43144</v>
      </c>
      <c r="N12" s="45">
        <v>97740</v>
      </c>
      <c r="O12" s="45">
        <v>41710</v>
      </c>
      <c r="P12" s="45">
        <v>52500</v>
      </c>
      <c r="Q12" s="45">
        <v>52480</v>
      </c>
    </row>
    <row r="13" spans="1:17" ht="14.1" customHeight="1" x14ac:dyDescent="0.2">
      <c r="A13" s="144"/>
      <c r="B13" s="42" t="s">
        <v>214</v>
      </c>
      <c r="C13" s="43"/>
      <c r="D13" s="43"/>
      <c r="E13" s="43">
        <v>22697</v>
      </c>
      <c r="F13" s="43">
        <v>77052</v>
      </c>
      <c r="G13" s="43">
        <v>19456</v>
      </c>
      <c r="H13" s="43">
        <v>169867</v>
      </c>
      <c r="I13" s="44">
        <v>49519</v>
      </c>
      <c r="J13" s="43">
        <v>88268</v>
      </c>
      <c r="K13" s="43">
        <v>126906</v>
      </c>
      <c r="L13" s="44">
        <v>242079</v>
      </c>
      <c r="M13" s="45">
        <v>15731</v>
      </c>
      <c r="N13" s="45">
        <v>15144</v>
      </c>
      <c r="O13" s="45">
        <v>0</v>
      </c>
      <c r="P13" s="45">
        <v>187905</v>
      </c>
      <c r="Q13" s="45">
        <v>200000</v>
      </c>
    </row>
    <row r="14" spans="1:17" ht="14.1" customHeight="1" x14ac:dyDescent="0.2">
      <c r="A14" s="144"/>
      <c r="B14" s="42" t="s">
        <v>215</v>
      </c>
      <c r="C14" s="44">
        <f t="shared" ref="C14:Q14" si="2">+C10+C11+C12-C13</f>
        <v>0</v>
      </c>
      <c r="D14" s="44">
        <f t="shared" si="2"/>
        <v>0</v>
      </c>
      <c r="E14" s="44">
        <f t="shared" si="2"/>
        <v>51283</v>
      </c>
      <c r="F14" s="44">
        <f t="shared" si="2"/>
        <v>39983</v>
      </c>
      <c r="G14" s="44">
        <f t="shared" si="2"/>
        <v>136777</v>
      </c>
      <c r="H14" s="44">
        <f t="shared" si="2"/>
        <v>-390212</v>
      </c>
      <c r="I14" s="44">
        <f t="shared" si="2"/>
        <v>-88077</v>
      </c>
      <c r="J14" s="44">
        <f t="shared" si="2"/>
        <v>10044</v>
      </c>
      <c r="K14" s="44">
        <f t="shared" si="2"/>
        <v>-116948</v>
      </c>
      <c r="L14" s="44">
        <f t="shared" si="2"/>
        <v>-155872</v>
      </c>
      <c r="M14" s="44">
        <f t="shared" si="2"/>
        <v>40687</v>
      </c>
      <c r="N14" s="44">
        <f t="shared" si="2"/>
        <v>52870</v>
      </c>
      <c r="O14" s="44">
        <f t="shared" si="2"/>
        <v>132981</v>
      </c>
      <c r="P14" s="44">
        <f t="shared" si="2"/>
        <v>-29435</v>
      </c>
      <c r="Q14" s="44">
        <f t="shared" si="2"/>
        <v>-203251</v>
      </c>
    </row>
    <row r="15" spans="1:17" ht="14.1" customHeight="1" x14ac:dyDescent="0.2">
      <c r="A15" s="144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5.5302725151013394</v>
      </c>
      <c r="F15" s="46">
        <f t="shared" si="3"/>
        <v>7.9914335962795553</v>
      </c>
      <c r="G15" s="46">
        <f t="shared" si="3"/>
        <v>11.675159760210022</v>
      </c>
      <c r="H15" s="46">
        <f t="shared" si="3"/>
        <v>4.949728291777344</v>
      </c>
      <c r="I15" s="46">
        <f t="shared" si="3"/>
        <v>3.0636719135301624</v>
      </c>
      <c r="J15" s="46">
        <f t="shared" si="3"/>
        <v>5.9903323539149023</v>
      </c>
      <c r="K15" s="46">
        <f t="shared" si="3"/>
        <v>5.9184458052118538</v>
      </c>
      <c r="L15" s="46">
        <f t="shared" si="3"/>
        <v>8.1198607833144294</v>
      </c>
      <c r="M15" s="46">
        <f t="shared" si="3"/>
        <v>8.3882807171673974</v>
      </c>
      <c r="N15" s="46">
        <f t="shared" si="3"/>
        <v>7.4815718472230914</v>
      </c>
      <c r="O15" s="46">
        <f>+O9/O19*100</f>
        <v>6.2636055685933041</v>
      </c>
      <c r="P15" s="46">
        <f>+P9/P19*100</f>
        <v>9.6733972038439511</v>
      </c>
      <c r="Q15" s="46">
        <f>+Q9/Q19*100</f>
        <v>8.6393140767921377</v>
      </c>
    </row>
    <row r="16" spans="1:17" ht="14.1" customHeight="1" x14ac:dyDescent="0.2">
      <c r="A16" s="145" t="s">
        <v>23</v>
      </c>
      <c r="B16" s="146"/>
      <c r="C16" s="59"/>
      <c r="D16" s="47"/>
      <c r="E16" s="47">
        <v>1350640</v>
      </c>
      <c r="F16" s="47">
        <v>1528241</v>
      </c>
      <c r="G16" s="47">
        <v>1604513</v>
      </c>
      <c r="H16" s="47">
        <v>1562244</v>
      </c>
      <c r="I16" s="59">
        <v>1555541</v>
      </c>
      <c r="J16" s="47">
        <v>1490356</v>
      </c>
      <c r="K16" s="47">
        <v>1475620</v>
      </c>
      <c r="L16" s="59">
        <v>1466574</v>
      </c>
      <c r="M16" s="47">
        <v>1414078</v>
      </c>
      <c r="N16" s="47">
        <v>1379487</v>
      </c>
      <c r="O16" s="47">
        <v>1303895</v>
      </c>
      <c r="P16" s="47">
        <v>1312661</v>
      </c>
      <c r="Q16" s="47">
        <v>1244865</v>
      </c>
    </row>
    <row r="17" spans="1:17" ht="14.1" customHeight="1" x14ac:dyDescent="0.2">
      <c r="A17" s="145" t="s">
        <v>24</v>
      </c>
      <c r="B17" s="146"/>
      <c r="C17" s="59"/>
      <c r="D17" s="47"/>
      <c r="E17" s="47">
        <v>2280685</v>
      </c>
      <c r="F17" s="47">
        <v>2593917</v>
      </c>
      <c r="G17" s="47">
        <v>2774544</v>
      </c>
      <c r="H17" s="47">
        <v>2531379</v>
      </c>
      <c r="I17" s="59">
        <v>2644397</v>
      </c>
      <c r="J17" s="47">
        <v>2711589</v>
      </c>
      <c r="K17" s="47">
        <v>2851270</v>
      </c>
      <c r="L17" s="59">
        <v>2975051</v>
      </c>
      <c r="M17" s="47">
        <v>3006545</v>
      </c>
      <c r="N17" s="47">
        <v>3022746</v>
      </c>
      <c r="O17" s="47">
        <v>2970110</v>
      </c>
      <c r="P17" s="47">
        <v>2855377</v>
      </c>
      <c r="Q17" s="47">
        <v>2626467</v>
      </c>
    </row>
    <row r="18" spans="1:17" ht="14.1" customHeight="1" x14ac:dyDescent="0.2">
      <c r="A18" s="145" t="s">
        <v>25</v>
      </c>
      <c r="B18" s="146"/>
      <c r="C18" s="59"/>
      <c r="D18" s="47"/>
      <c r="E18" s="47">
        <v>1788695</v>
      </c>
      <c r="F18" s="47">
        <v>2024947</v>
      </c>
      <c r="G18" s="47">
        <v>2125773</v>
      </c>
      <c r="H18" s="47">
        <v>2068162</v>
      </c>
      <c r="I18" s="59">
        <v>2059037</v>
      </c>
      <c r="J18" s="47">
        <v>1971478</v>
      </c>
      <c r="K18" s="47">
        <v>1951179</v>
      </c>
      <c r="L18" s="59">
        <v>1938978</v>
      </c>
      <c r="M18" s="47">
        <v>1869390</v>
      </c>
      <c r="N18" s="47">
        <v>1823312</v>
      </c>
      <c r="O18" s="47">
        <v>1722255</v>
      </c>
      <c r="P18" s="47">
        <v>1735253</v>
      </c>
      <c r="Q18" s="47">
        <v>1642970</v>
      </c>
    </row>
    <row r="19" spans="1:17" ht="14.1" customHeight="1" x14ac:dyDescent="0.2">
      <c r="A19" s="145" t="s">
        <v>26</v>
      </c>
      <c r="B19" s="146"/>
      <c r="C19" s="59"/>
      <c r="D19" s="47"/>
      <c r="E19" s="47">
        <v>2713501</v>
      </c>
      <c r="F19" s="47">
        <v>3086943</v>
      </c>
      <c r="G19" s="47">
        <v>3290713</v>
      </c>
      <c r="H19" s="47">
        <v>3033217</v>
      </c>
      <c r="I19" s="59">
        <v>3142830</v>
      </c>
      <c r="J19" s="47">
        <v>3192711</v>
      </c>
      <c r="K19" s="47">
        <v>3324268</v>
      </c>
      <c r="L19" s="59">
        <v>3445564</v>
      </c>
      <c r="M19" s="47">
        <v>3460280</v>
      </c>
      <c r="N19" s="47">
        <v>3466571</v>
      </c>
      <c r="O19" s="47">
        <v>3390156</v>
      </c>
      <c r="P19" s="47">
        <v>3276212</v>
      </c>
      <c r="Q19" s="47">
        <v>3019580</v>
      </c>
    </row>
    <row r="20" spans="1:17" ht="14.1" customHeight="1" x14ac:dyDescent="0.2">
      <c r="A20" s="145" t="s">
        <v>27</v>
      </c>
      <c r="B20" s="146"/>
      <c r="C20" s="60"/>
      <c r="D20" s="48"/>
      <c r="E20" s="48">
        <v>0.62</v>
      </c>
      <c r="F20" s="48">
        <v>0.6</v>
      </c>
      <c r="G20" s="48">
        <v>0.59</v>
      </c>
      <c r="H20" s="48">
        <v>0.6</v>
      </c>
      <c r="I20" s="61">
        <v>0.6</v>
      </c>
      <c r="J20" s="48">
        <v>0.59</v>
      </c>
      <c r="K20" s="48">
        <v>0.55000000000000004</v>
      </c>
      <c r="L20" s="61">
        <v>0.52</v>
      </c>
      <c r="M20" s="48">
        <v>0.49</v>
      </c>
      <c r="N20" s="48">
        <v>0.47</v>
      </c>
      <c r="O20" s="48">
        <v>0.46</v>
      </c>
      <c r="P20" s="48">
        <v>0.45</v>
      </c>
      <c r="Q20" s="48">
        <v>0.46</v>
      </c>
    </row>
    <row r="21" spans="1:17" ht="14.1" customHeight="1" x14ac:dyDescent="0.2">
      <c r="A21" s="145" t="s">
        <v>28</v>
      </c>
      <c r="B21" s="146"/>
      <c r="C21" s="62"/>
      <c r="D21" s="49"/>
      <c r="E21" s="49">
        <v>72.400000000000006</v>
      </c>
      <c r="F21" s="49">
        <v>71.5</v>
      </c>
      <c r="G21" s="49">
        <v>73.5</v>
      </c>
      <c r="H21" s="49">
        <v>85.3</v>
      </c>
      <c r="I21" s="63">
        <v>83.8</v>
      </c>
      <c r="J21" s="49">
        <v>83.9</v>
      </c>
      <c r="K21" s="49">
        <v>84.4</v>
      </c>
      <c r="L21" s="63">
        <v>84.7</v>
      </c>
      <c r="M21" s="49">
        <v>85.7</v>
      </c>
      <c r="N21" s="49">
        <v>87.2</v>
      </c>
      <c r="O21" s="49">
        <v>87.2</v>
      </c>
      <c r="P21" s="49">
        <v>85.4</v>
      </c>
      <c r="Q21" s="49">
        <v>85.2</v>
      </c>
    </row>
    <row r="22" spans="1:17" ht="14.1" customHeight="1" x14ac:dyDescent="0.2">
      <c r="A22" s="145" t="s">
        <v>29</v>
      </c>
      <c r="B22" s="146"/>
      <c r="C22" s="62"/>
      <c r="D22" s="49"/>
      <c r="E22" s="49">
        <v>9.9</v>
      </c>
      <c r="F22" s="49">
        <v>9.1</v>
      </c>
      <c r="G22" s="49">
        <v>8.6</v>
      </c>
      <c r="H22" s="49">
        <v>9.4</v>
      </c>
      <c r="I22" s="63">
        <v>10.8</v>
      </c>
      <c r="J22" s="49">
        <v>12.1</v>
      </c>
      <c r="K22" s="49">
        <v>11.6</v>
      </c>
      <c r="L22" s="63">
        <v>14.4</v>
      </c>
      <c r="M22" s="49">
        <v>19.8</v>
      </c>
      <c r="N22" s="49">
        <v>19.600000000000001</v>
      </c>
      <c r="O22" s="49">
        <v>16.3</v>
      </c>
      <c r="P22" s="49">
        <v>16.8</v>
      </c>
      <c r="Q22" s="49">
        <v>15.4</v>
      </c>
    </row>
    <row r="23" spans="1:17" ht="14.1" customHeight="1" x14ac:dyDescent="0.2">
      <c r="A23" s="145" t="s">
        <v>30</v>
      </c>
      <c r="B23" s="146"/>
      <c r="C23" s="62"/>
      <c r="D23" s="49"/>
      <c r="E23" s="49">
        <v>11.2</v>
      </c>
      <c r="F23" s="49">
        <v>10</v>
      </c>
      <c r="G23" s="49">
        <v>9.1999999999999993</v>
      </c>
      <c r="H23" s="49">
        <v>10.3</v>
      </c>
      <c r="I23" s="63">
        <v>10.8</v>
      </c>
      <c r="J23" s="49">
        <v>11.4</v>
      </c>
      <c r="K23" s="49">
        <v>12.4</v>
      </c>
      <c r="L23" s="63">
        <v>14.3</v>
      </c>
      <c r="M23" s="49">
        <v>19.8</v>
      </c>
      <c r="N23" s="49">
        <v>16.600000000000001</v>
      </c>
      <c r="O23" s="49">
        <v>16</v>
      </c>
      <c r="P23" s="49">
        <v>15.8</v>
      </c>
      <c r="Q23" s="49">
        <v>14.9</v>
      </c>
    </row>
    <row r="24" spans="1:17" ht="14.1" customHeight="1" x14ac:dyDescent="0.2">
      <c r="A24" s="145" t="s">
        <v>198</v>
      </c>
      <c r="B24" s="146"/>
      <c r="C24" s="62"/>
      <c r="D24" s="49"/>
      <c r="E24" s="49">
        <v>10</v>
      </c>
      <c r="F24" s="49">
        <v>9.1999999999999993</v>
      </c>
      <c r="G24" s="49">
        <v>8.1999999999999993</v>
      </c>
      <c r="H24" s="49">
        <v>7.8</v>
      </c>
      <c r="I24" s="63">
        <v>8</v>
      </c>
      <c r="J24" s="49">
        <v>8.4</v>
      </c>
      <c r="K24" s="49">
        <v>8.8000000000000007</v>
      </c>
      <c r="L24" s="63">
        <v>9.5</v>
      </c>
      <c r="M24" s="49">
        <v>11.8</v>
      </c>
      <c r="N24" s="49">
        <v>12.6</v>
      </c>
      <c r="O24" s="49">
        <v>11.8</v>
      </c>
      <c r="P24" s="49">
        <v>8.8000000000000007</v>
      </c>
      <c r="Q24" s="49">
        <v>6.9</v>
      </c>
    </row>
    <row r="25" spans="1:17" ht="14.1" customHeight="1" x14ac:dyDescent="0.2">
      <c r="A25" s="147" t="s">
        <v>199</v>
      </c>
      <c r="B25" s="148"/>
      <c r="C25" s="44">
        <f t="shared" ref="C25:Q25" si="4">SUM(C26:C28)</f>
        <v>0</v>
      </c>
      <c r="D25" s="44">
        <f t="shared" si="4"/>
        <v>0</v>
      </c>
      <c r="E25" s="44">
        <f t="shared" si="4"/>
        <v>1248591</v>
      </c>
      <c r="F25" s="44">
        <f t="shared" si="4"/>
        <v>1422863</v>
      </c>
      <c r="G25" s="44">
        <f t="shared" si="4"/>
        <v>1887314</v>
      </c>
      <c r="H25" s="44">
        <f t="shared" si="4"/>
        <v>2063072</v>
      </c>
      <c r="I25" s="44">
        <f t="shared" si="4"/>
        <v>2134355</v>
      </c>
      <c r="J25" s="44">
        <f t="shared" si="4"/>
        <v>2255684</v>
      </c>
      <c r="K25" s="44">
        <f t="shared" si="4"/>
        <v>2074500</v>
      </c>
      <c r="L25" s="44">
        <f t="shared" si="4"/>
        <v>1997570</v>
      </c>
      <c r="M25" s="44">
        <f t="shared" si="4"/>
        <v>2177813</v>
      </c>
      <c r="N25" s="44">
        <f t="shared" si="4"/>
        <v>2210734</v>
      </c>
      <c r="O25" s="44">
        <f t="shared" si="4"/>
        <v>2363018</v>
      </c>
      <c r="P25" s="44">
        <f t="shared" si="4"/>
        <v>2095305</v>
      </c>
      <c r="Q25" s="44">
        <f t="shared" si="4"/>
        <v>1765819</v>
      </c>
    </row>
    <row r="26" spans="1:17" ht="14.1" customHeight="1" x14ac:dyDescent="0.15">
      <c r="A26" s="50"/>
      <c r="B26" s="2" t="s">
        <v>9</v>
      </c>
      <c r="C26" s="44"/>
      <c r="D26" s="43"/>
      <c r="E26" s="43">
        <v>470811</v>
      </c>
      <c r="F26" s="43">
        <v>498168</v>
      </c>
      <c r="G26" s="43">
        <v>621439</v>
      </c>
      <c r="H26" s="43">
        <v>658287</v>
      </c>
      <c r="I26" s="44">
        <v>700060</v>
      </c>
      <c r="J26" s="43">
        <v>660836</v>
      </c>
      <c r="K26" s="43">
        <v>633897</v>
      </c>
      <c r="L26" s="44">
        <v>493295</v>
      </c>
      <c r="M26" s="43">
        <v>620353</v>
      </c>
      <c r="N26" s="43">
        <v>752389</v>
      </c>
      <c r="O26" s="43">
        <v>1022668</v>
      </c>
      <c r="P26" s="43">
        <v>943158</v>
      </c>
      <c r="Q26" s="43">
        <v>903477</v>
      </c>
    </row>
    <row r="27" spans="1:17" ht="14.1" customHeight="1" x14ac:dyDescent="0.15">
      <c r="A27" s="50"/>
      <c r="B27" s="2" t="s">
        <v>10</v>
      </c>
      <c r="C27" s="44"/>
      <c r="D27" s="43"/>
      <c r="E27" s="43">
        <v>410537</v>
      </c>
      <c r="F27" s="43">
        <v>373389</v>
      </c>
      <c r="G27" s="43">
        <v>311785</v>
      </c>
      <c r="H27" s="43">
        <v>270245</v>
      </c>
      <c r="I27" s="44">
        <v>248167</v>
      </c>
      <c r="J27" s="43">
        <v>320693</v>
      </c>
      <c r="K27" s="43">
        <v>895159</v>
      </c>
      <c r="L27" s="44">
        <v>851589</v>
      </c>
      <c r="M27" s="43">
        <v>758055</v>
      </c>
      <c r="N27" s="43">
        <v>710270</v>
      </c>
      <c r="O27" s="43">
        <v>712504</v>
      </c>
      <c r="P27" s="43">
        <v>534241</v>
      </c>
      <c r="Q27" s="43">
        <v>435432</v>
      </c>
    </row>
    <row r="28" spans="1:17" ht="14.1" customHeight="1" x14ac:dyDescent="0.15">
      <c r="A28" s="50"/>
      <c r="B28" s="2" t="s">
        <v>11</v>
      </c>
      <c r="C28" s="44"/>
      <c r="D28" s="43"/>
      <c r="E28" s="43">
        <v>367243</v>
      </c>
      <c r="F28" s="43">
        <v>551306</v>
      </c>
      <c r="G28" s="43">
        <v>954090</v>
      </c>
      <c r="H28" s="43">
        <v>1134540</v>
      </c>
      <c r="I28" s="44">
        <v>1186128</v>
      </c>
      <c r="J28" s="43">
        <v>1274155</v>
      </c>
      <c r="K28" s="43">
        <v>545444</v>
      </c>
      <c r="L28" s="44">
        <v>652686</v>
      </c>
      <c r="M28" s="43">
        <v>799405</v>
      </c>
      <c r="N28" s="43">
        <v>748075</v>
      </c>
      <c r="O28" s="43">
        <v>627846</v>
      </c>
      <c r="P28" s="43">
        <v>617906</v>
      </c>
      <c r="Q28" s="43">
        <v>426910</v>
      </c>
    </row>
    <row r="29" spans="1:17" ht="14.1" customHeight="1" x14ac:dyDescent="0.2">
      <c r="A29" s="147" t="s">
        <v>200</v>
      </c>
      <c r="B29" s="148"/>
      <c r="C29" s="44"/>
      <c r="D29" s="43"/>
      <c r="E29" s="43">
        <v>2065497</v>
      </c>
      <c r="F29" s="43">
        <v>2325711</v>
      </c>
      <c r="G29" s="43">
        <v>2773611</v>
      </c>
      <c r="H29" s="43">
        <v>3044258</v>
      </c>
      <c r="I29" s="44">
        <v>3658513</v>
      </c>
      <c r="J29" s="43">
        <v>3928714</v>
      </c>
      <c r="K29" s="43">
        <v>5762924</v>
      </c>
      <c r="L29" s="44">
        <v>5509049</v>
      </c>
      <c r="M29" s="43">
        <v>5241903</v>
      </c>
      <c r="N29" s="43">
        <v>4756123</v>
      </c>
      <c r="O29" s="43">
        <v>4302344</v>
      </c>
      <c r="P29" s="43">
        <v>4021253</v>
      </c>
      <c r="Q29" s="43">
        <v>4124928</v>
      </c>
    </row>
    <row r="30" spans="1:17" ht="14.1" customHeight="1" x14ac:dyDescent="0.2">
      <c r="A30" s="41"/>
      <c r="B30" s="39" t="s">
        <v>329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89000</v>
      </c>
      <c r="P30" s="43">
        <v>267200</v>
      </c>
      <c r="Q30" s="43">
        <v>640700</v>
      </c>
    </row>
    <row r="31" spans="1:17" ht="14.1" customHeight="1" x14ac:dyDescent="0.2">
      <c r="A31" s="149" t="s">
        <v>201</v>
      </c>
      <c r="B31" s="150"/>
      <c r="C31" s="44">
        <f t="shared" ref="C31:Q31" si="5">SUM(C32:C35)</f>
        <v>0</v>
      </c>
      <c r="D31" s="44">
        <f t="shared" si="5"/>
        <v>0</v>
      </c>
      <c r="E31" s="44">
        <f t="shared" si="5"/>
        <v>34070</v>
      </c>
      <c r="F31" s="44">
        <f t="shared" si="5"/>
        <v>30759</v>
      </c>
      <c r="G31" s="44">
        <f t="shared" si="5"/>
        <v>27447</v>
      </c>
      <c r="H31" s="44">
        <f t="shared" si="5"/>
        <v>24136</v>
      </c>
      <c r="I31" s="44">
        <f t="shared" si="5"/>
        <v>20824</v>
      </c>
      <c r="J31" s="44">
        <f t="shared" si="5"/>
        <v>17513</v>
      </c>
      <c r="K31" s="44">
        <f t="shared" si="5"/>
        <v>14201</v>
      </c>
      <c r="L31" s="44">
        <f t="shared" si="5"/>
        <v>10890</v>
      </c>
      <c r="M31" s="44">
        <f t="shared" si="5"/>
        <v>7578</v>
      </c>
      <c r="N31" s="44">
        <f t="shared" si="5"/>
        <v>4267</v>
      </c>
      <c r="O31" s="44">
        <f t="shared" si="5"/>
        <v>955</v>
      </c>
      <c r="P31" s="44">
        <f t="shared" si="5"/>
        <v>0</v>
      </c>
      <c r="Q31" s="44">
        <f t="shared" si="5"/>
        <v>0</v>
      </c>
    </row>
    <row r="32" spans="1:17" ht="14.1" customHeight="1" x14ac:dyDescent="0.2">
      <c r="A32" s="39"/>
      <c r="B32" s="39" t="s">
        <v>5</v>
      </c>
      <c r="C32" s="44"/>
      <c r="D32" s="43"/>
      <c r="E32" s="43">
        <v>0</v>
      </c>
      <c r="F32" s="43">
        <v>0</v>
      </c>
      <c r="G32" s="43">
        <v>0</v>
      </c>
      <c r="H32" s="43">
        <v>0</v>
      </c>
      <c r="I32" s="44">
        <v>0</v>
      </c>
      <c r="J32" s="43">
        <v>0</v>
      </c>
      <c r="K32" s="43">
        <v>0</v>
      </c>
      <c r="L32" s="44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</row>
    <row r="33" spans="1:17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1:17" ht="14.1" customHeight="1" x14ac:dyDescent="0.2">
      <c r="A34" s="41"/>
      <c r="B34" s="39" t="s">
        <v>7</v>
      </c>
      <c r="C34" s="44"/>
      <c r="D34" s="43"/>
      <c r="E34" s="43">
        <v>34070</v>
      </c>
      <c r="F34" s="43">
        <v>30759</v>
      </c>
      <c r="G34" s="43">
        <v>27447</v>
      </c>
      <c r="H34" s="43">
        <v>24136</v>
      </c>
      <c r="I34" s="44">
        <v>20824</v>
      </c>
      <c r="J34" s="43">
        <v>17513</v>
      </c>
      <c r="K34" s="43">
        <v>14201</v>
      </c>
      <c r="L34" s="44">
        <v>10890</v>
      </c>
      <c r="M34" s="43">
        <v>7578</v>
      </c>
      <c r="N34" s="43">
        <v>4267</v>
      </c>
      <c r="O34" s="43">
        <v>955</v>
      </c>
      <c r="P34" s="43">
        <v>0</v>
      </c>
      <c r="Q34" s="43">
        <v>0</v>
      </c>
    </row>
    <row r="35" spans="1:17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1:17" ht="14.1" customHeight="1" x14ac:dyDescent="0.2">
      <c r="A36" s="147" t="s">
        <v>202</v>
      </c>
      <c r="B36" s="148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1:17" ht="14.1" customHeight="1" x14ac:dyDescent="0.2">
      <c r="A37" s="147" t="s">
        <v>203</v>
      </c>
      <c r="B37" s="148"/>
      <c r="C37" s="44"/>
      <c r="D37" s="43"/>
      <c r="E37" s="43">
        <v>164489</v>
      </c>
      <c r="F37" s="43">
        <v>231277</v>
      </c>
      <c r="G37" s="43">
        <v>245450</v>
      </c>
      <c r="H37" s="43">
        <v>255171</v>
      </c>
      <c r="I37" s="44">
        <v>261078</v>
      </c>
      <c r="J37" s="43">
        <v>262919</v>
      </c>
      <c r="K37" s="43">
        <v>264344</v>
      </c>
      <c r="L37" s="44">
        <v>265312</v>
      </c>
      <c r="M37" s="43">
        <v>265729</v>
      </c>
      <c r="N37" s="43">
        <v>265981</v>
      </c>
      <c r="O37" s="43">
        <v>266262</v>
      </c>
      <c r="P37" s="43">
        <v>266294</v>
      </c>
      <c r="Q37" s="43">
        <v>266314</v>
      </c>
    </row>
    <row r="38" spans="1:17" ht="14.1" customHeight="1" x14ac:dyDescent="0.2"/>
    <row r="39" spans="1:17" ht="14.1" customHeight="1" x14ac:dyDescent="0.2"/>
    <row r="40" spans="1:17" ht="14.1" customHeight="1" x14ac:dyDescent="0.2"/>
    <row r="41" spans="1:17" ht="14.1" customHeight="1" x14ac:dyDescent="0.2"/>
    <row r="42" spans="1:17" ht="14.1" customHeight="1" x14ac:dyDescent="0.2"/>
    <row r="43" spans="1:17" ht="14.1" customHeight="1" x14ac:dyDescent="0.2"/>
    <row r="44" spans="1:17" ht="14.1" customHeight="1" x14ac:dyDescent="0.2"/>
    <row r="45" spans="1:17" ht="14.1" customHeight="1" x14ac:dyDescent="0.2"/>
    <row r="46" spans="1:17" ht="14.1" customHeight="1" x14ac:dyDescent="0.2"/>
    <row r="47" spans="1:17" ht="14.1" customHeight="1" x14ac:dyDescent="0.2"/>
    <row r="48" spans="1:1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0:B20"/>
    <mergeCell ref="A21:B21"/>
    <mergeCell ref="A22:B22"/>
    <mergeCell ref="A23:B23"/>
    <mergeCell ref="A24:B24"/>
    <mergeCell ref="A25:B25"/>
    <mergeCell ref="A18:B18"/>
    <mergeCell ref="A19:B19"/>
    <mergeCell ref="A29:B29"/>
    <mergeCell ref="A31:B31"/>
    <mergeCell ref="A4:B4"/>
    <mergeCell ref="A5:A15"/>
    <mergeCell ref="A16:B16"/>
    <mergeCell ref="A17:B1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56"/>
  <sheetViews>
    <sheetView tabSelected="1" view="pageBreakPreview" zoomScaleNormal="100" zoomScaleSheetLayoutView="100" workbookViewId="0">
      <pane xSplit="1" ySplit="3" topLeftCell="B24" activePane="bottomRight" state="frozen"/>
      <selection pane="topRight" activeCell="B1" sqref="B1"/>
      <selection pane="bottomLeft" activeCell="A2" sqref="A2"/>
      <selection pane="bottomRight" activeCell="I3" sqref="I3"/>
    </sheetView>
  </sheetViews>
  <sheetFormatPr defaultColWidth="9" defaultRowHeight="12" x14ac:dyDescent="0.15"/>
  <cols>
    <col min="1" max="1" width="28.109375" style="1" customWidth="1"/>
    <col min="2" max="3" width="8.6640625" style="1" hidden="1" customWidth="1"/>
    <col min="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3" t="str">
        <f>財政指標!$AD$1</f>
        <v>佐野市</v>
      </c>
      <c r="L1" s="51"/>
      <c r="M1" s="22"/>
      <c r="N1" s="22"/>
      <c r="O1" s="22"/>
      <c r="P1" s="22"/>
      <c r="U1" s="23" t="str">
        <f>財政指標!$AD$1</f>
        <v>佐野市</v>
      </c>
      <c r="V1" s="51"/>
      <c r="Y1" s="51"/>
      <c r="Z1" s="51"/>
      <c r="AB1" s="51"/>
      <c r="AE1" s="23" t="str">
        <f>財政指標!$AD$1</f>
        <v>佐野市</v>
      </c>
      <c r="AF1" s="51"/>
    </row>
    <row r="2" spans="1:32" ht="15" customHeight="1" x14ac:dyDescent="0.15">
      <c r="K2" s="15"/>
      <c r="L2" s="139" t="s">
        <v>148</v>
      </c>
      <c r="M2" s="35" t="s">
        <v>261</v>
      </c>
      <c r="N2" s="35"/>
      <c r="O2" s="35"/>
      <c r="P2" s="35"/>
      <c r="U2" s="15"/>
      <c r="V2" s="139" t="s">
        <v>148</v>
      </c>
      <c r="Y2" s="18"/>
      <c r="Z2" s="15"/>
      <c r="AA2" s="15"/>
      <c r="AB2" s="15"/>
      <c r="AC2" s="15"/>
      <c r="AE2" s="15"/>
      <c r="AF2" s="139" t="s">
        <v>148</v>
      </c>
    </row>
    <row r="3" spans="1:32" s="119" customFormat="1" ht="15" customHeight="1" x14ac:dyDescent="0.2">
      <c r="A3" s="39"/>
      <c r="B3" s="70" t="s">
        <v>196</v>
      </c>
      <c r="C3" s="70" t="s">
        <v>205</v>
      </c>
      <c r="D3" s="72" t="s">
        <v>171</v>
      </c>
      <c r="E3" s="70" t="s">
        <v>173</v>
      </c>
      <c r="F3" s="70" t="s">
        <v>175</v>
      </c>
      <c r="G3" s="70" t="s">
        <v>177</v>
      </c>
      <c r="H3" s="73" t="s">
        <v>179</v>
      </c>
      <c r="I3" s="70" t="s">
        <v>181</v>
      </c>
      <c r="J3" s="73" t="s">
        <v>183</v>
      </c>
      <c r="K3" s="73" t="s">
        <v>185</v>
      </c>
      <c r="L3" s="70" t="s">
        <v>187</v>
      </c>
      <c r="M3" s="70" t="s">
        <v>189</v>
      </c>
      <c r="N3" s="70" t="s">
        <v>191</v>
      </c>
      <c r="O3" s="70" t="s">
        <v>193</v>
      </c>
      <c r="P3" s="70" t="s">
        <v>195</v>
      </c>
      <c r="Q3" s="39" t="s">
        <v>161</v>
      </c>
      <c r="R3" s="39" t="s">
        <v>166</v>
      </c>
      <c r="S3" s="39" t="s">
        <v>296</v>
      </c>
      <c r="T3" s="39" t="s">
        <v>298</v>
      </c>
      <c r="U3" s="39" t="s">
        <v>305</v>
      </c>
      <c r="V3" s="39" t="s">
        <v>306</v>
      </c>
      <c r="W3" s="39" t="s">
        <v>307</v>
      </c>
      <c r="X3" s="39" t="s">
        <v>308</v>
      </c>
      <c r="Y3" s="39" t="s">
        <v>311</v>
      </c>
      <c r="Z3" s="39" t="s">
        <v>317</v>
      </c>
      <c r="AA3" s="39" t="s">
        <v>318</v>
      </c>
      <c r="AB3" s="39" t="s">
        <v>316</v>
      </c>
      <c r="AC3" s="39" t="s">
        <v>327</v>
      </c>
      <c r="AD3" s="39" t="s">
        <v>331</v>
      </c>
      <c r="AE3" s="39" t="str">
        <f>財政指標!AD3</f>
        <v>１８(H30)</v>
      </c>
      <c r="AF3" s="39" t="str">
        <f>財政指標!AE3</f>
        <v>１９(R1)</v>
      </c>
    </row>
    <row r="4" spans="1:32" ht="15" customHeight="1" x14ac:dyDescent="0.15">
      <c r="A4" s="3" t="s">
        <v>97</v>
      </c>
      <c r="B4" s="3"/>
      <c r="C4" s="3"/>
      <c r="D4" s="79">
        <f>+歳入・旧佐野市!D4+歳入・旧田沼町!D4+歳入・旧葛生町!D4</f>
        <v>15231080</v>
      </c>
      <c r="E4" s="79">
        <f>+歳入・旧佐野市!E4+歳入・旧田沼町!E4+歳入・旧葛生町!E4</f>
        <v>16309246</v>
      </c>
      <c r="F4" s="79">
        <f>+歳入・旧佐野市!F4+歳入・旧田沼町!F4+歳入・旧葛生町!F4</f>
        <v>16584891</v>
      </c>
      <c r="G4" s="79">
        <f>+歳入・旧佐野市!G4+歳入・旧田沼町!G4+歳入・旧葛生町!G4</f>
        <v>15802153</v>
      </c>
      <c r="H4" s="79">
        <f>+歳入・旧佐野市!H4+歳入・旧田沼町!H4+歳入・旧葛生町!H4</f>
        <v>16217302</v>
      </c>
      <c r="I4" s="79">
        <f>+歳入・旧佐野市!I4+歳入・旧田沼町!I4+歳入・旧葛生町!I4</f>
        <v>16551195</v>
      </c>
      <c r="J4" s="79">
        <f>+歳入・旧佐野市!J4+歳入・旧田沼町!J4+歳入・旧葛生町!J4</f>
        <v>16936752</v>
      </c>
      <c r="K4" s="79">
        <f>+歳入・旧佐野市!K4+歳入・旧田沼町!K4+歳入・旧葛生町!K4</f>
        <v>16501876</v>
      </c>
      <c r="L4" s="79">
        <f>+歳入・旧佐野市!L4+歳入・旧田沼町!L4+歳入・旧葛生町!L4</f>
        <v>16551215</v>
      </c>
      <c r="M4" s="79">
        <f>+歳入・旧佐野市!M4+歳入・旧田沼町!M4+歳入・旧葛生町!M4</f>
        <v>16089258</v>
      </c>
      <c r="N4" s="79">
        <f>+歳入・旧佐野市!N4+歳入・旧田沼町!N4+歳入・旧葛生町!N4</f>
        <v>16146314</v>
      </c>
      <c r="O4" s="79">
        <f>+歳入・旧佐野市!O4+歳入・旧田沼町!O4+歳入・旧葛生町!O4</f>
        <v>16077377</v>
      </c>
      <c r="P4" s="79">
        <f>+歳入・旧佐野市!P4+歳入・旧田沼町!P4+歳入・旧葛生町!P4</f>
        <v>15746030</v>
      </c>
      <c r="Q4" s="7">
        <v>16008196</v>
      </c>
      <c r="R4" s="7">
        <v>16497881</v>
      </c>
      <c r="S4" s="7">
        <v>16665160</v>
      </c>
      <c r="T4" s="7">
        <v>18362136</v>
      </c>
      <c r="U4" s="7">
        <v>18423561</v>
      </c>
      <c r="V4" s="7">
        <v>17765151</v>
      </c>
      <c r="W4" s="7">
        <v>17453322</v>
      </c>
      <c r="X4" s="7">
        <v>17671652</v>
      </c>
      <c r="Y4" s="7">
        <v>17208182</v>
      </c>
      <c r="Z4" s="103">
        <v>17182110</v>
      </c>
      <c r="AA4" s="103">
        <v>17379266</v>
      </c>
      <c r="AB4" s="103">
        <v>17242513</v>
      </c>
      <c r="AC4" s="103">
        <v>17697614</v>
      </c>
      <c r="AD4" s="103">
        <v>17996337</v>
      </c>
      <c r="AE4" s="103">
        <v>18096977</v>
      </c>
      <c r="AF4" s="103">
        <v>18189623</v>
      </c>
    </row>
    <row r="5" spans="1:32" ht="15" customHeight="1" x14ac:dyDescent="0.15">
      <c r="A5" s="3" t="s">
        <v>98</v>
      </c>
      <c r="B5" s="3"/>
      <c r="C5" s="3"/>
      <c r="D5" s="79">
        <f>+歳入・旧佐野市!D5+歳入・旧田沼町!D5+歳入・旧葛生町!D5</f>
        <v>919795</v>
      </c>
      <c r="E5" s="79">
        <f>+歳入・旧佐野市!E5+歳入・旧田沼町!E5+歳入・旧葛生町!E5</f>
        <v>970052</v>
      </c>
      <c r="F5" s="79">
        <f>+歳入・旧佐野市!F5+歳入・旧田沼町!F5+歳入・旧葛生町!F5</f>
        <v>1059834</v>
      </c>
      <c r="G5" s="79">
        <f>+歳入・旧佐野市!G5+歳入・旧田沼町!G5+歳入・旧葛生町!G5</f>
        <v>1078999</v>
      </c>
      <c r="H5" s="79">
        <f>+歳入・旧佐野市!H5+歳入・旧田沼町!H5+歳入・旧葛生町!H5</f>
        <v>1105627</v>
      </c>
      <c r="I5" s="79">
        <f>+歳入・旧佐野市!I5+歳入・旧田沼町!I5+歳入・旧葛生町!I5</f>
        <v>1131915</v>
      </c>
      <c r="J5" s="79">
        <f>+歳入・旧佐野市!J5+歳入・旧田沼町!J5+歳入・旧葛生町!J5</f>
        <v>720059</v>
      </c>
      <c r="K5" s="79">
        <f>+歳入・旧佐野市!K5+歳入・旧田沼町!K5+歳入・旧葛生町!K5</f>
        <v>498662</v>
      </c>
      <c r="L5" s="79">
        <f>+歳入・旧佐野市!L5+歳入・旧田沼町!L5+歳入・旧葛生町!L5</f>
        <v>512189</v>
      </c>
      <c r="M5" s="79">
        <f>+歳入・旧佐野市!M5+歳入・旧田沼町!M5+歳入・旧葛生町!M5</f>
        <v>522848</v>
      </c>
      <c r="N5" s="79">
        <f>+歳入・旧佐野市!N5+歳入・旧田沼町!N5+歳入・旧葛生町!N5</f>
        <v>517950</v>
      </c>
      <c r="O5" s="79">
        <f>+歳入・旧佐野市!O5+歳入・旧田沼町!O5+歳入・旧葛生町!O5</f>
        <v>533238</v>
      </c>
      <c r="P5" s="79">
        <f>+歳入・旧佐野市!P5+歳入・旧田沼町!P5+歳入・旧葛生町!P5</f>
        <v>559006</v>
      </c>
      <c r="Q5" s="7">
        <v>809507</v>
      </c>
      <c r="R5" s="7">
        <v>1040894</v>
      </c>
      <c r="S5" s="7">
        <v>1513718</v>
      </c>
      <c r="T5" s="7">
        <v>589789</v>
      </c>
      <c r="U5" s="7">
        <v>568136</v>
      </c>
      <c r="V5" s="7">
        <v>533761</v>
      </c>
      <c r="W5" s="7">
        <v>517663</v>
      </c>
      <c r="X5" s="7">
        <v>468104</v>
      </c>
      <c r="Y5" s="7">
        <v>440154</v>
      </c>
      <c r="Z5" s="103">
        <v>419540</v>
      </c>
      <c r="AA5" s="103">
        <v>400592</v>
      </c>
      <c r="AB5" s="103">
        <v>418447</v>
      </c>
      <c r="AC5" s="103">
        <v>413295</v>
      </c>
      <c r="AD5" s="103">
        <v>413203</v>
      </c>
      <c r="AE5" s="103">
        <v>417614</v>
      </c>
      <c r="AF5" s="103">
        <v>434671</v>
      </c>
    </row>
    <row r="6" spans="1:32" ht="15" customHeight="1" x14ac:dyDescent="0.15">
      <c r="A6" s="3" t="s">
        <v>163</v>
      </c>
      <c r="B6" s="3"/>
      <c r="C6" s="3"/>
      <c r="D6" s="79">
        <f>+歳入・旧佐野市!D6+歳入・旧田沼町!D6+歳入・旧葛生町!D6</f>
        <v>564583</v>
      </c>
      <c r="E6" s="79">
        <f>+歳入・旧佐野市!E6+歳入・旧田沼町!E6+歳入・旧葛生町!E6</f>
        <v>404879</v>
      </c>
      <c r="F6" s="79">
        <f>+歳入・旧佐野市!F6+歳入・旧田沼町!F6+歳入・旧葛生町!F6</f>
        <v>424383</v>
      </c>
      <c r="G6" s="79">
        <f>+歳入・旧佐野市!G6+歳入・旧田沼町!G6+歳入・旧葛生町!G6</f>
        <v>548356</v>
      </c>
      <c r="H6" s="79">
        <f>+歳入・旧佐野市!H6+歳入・旧田沼町!H6+歳入・旧葛生町!H6</f>
        <v>385979</v>
      </c>
      <c r="I6" s="79">
        <f>+歳入・旧佐野市!I6+歳入・旧田沼町!I6+歳入・旧葛生町!I6</f>
        <v>215678</v>
      </c>
      <c r="J6" s="79">
        <f>+歳入・旧佐野市!J6+歳入・旧田沼町!J6+歳入・旧葛生町!J6</f>
        <v>170634</v>
      </c>
      <c r="K6" s="79">
        <f>+歳入・旧佐野市!K6+歳入・旧田沼町!K6+歳入・旧葛生町!K6</f>
        <v>134953</v>
      </c>
      <c r="L6" s="79">
        <f>+歳入・旧佐野市!L6+歳入・旧田沼町!L6+歳入・旧葛生町!L6</f>
        <v>125486</v>
      </c>
      <c r="M6" s="79">
        <f>+歳入・旧佐野市!M6+歳入・旧田沼町!M6+歳入・旧葛生町!M6</f>
        <v>527371</v>
      </c>
      <c r="N6" s="79">
        <f>+歳入・旧佐野市!N6+歳入・旧田沼町!N6+歳入・旧葛生町!N6</f>
        <v>529824</v>
      </c>
      <c r="O6" s="79">
        <f>+歳入・旧佐野市!O6+歳入・旧田沼町!O6+歳入・旧葛生町!O6</f>
        <v>165934</v>
      </c>
      <c r="P6" s="79">
        <f>+歳入・旧佐野市!P6+歳入・旧田沼町!P6+歳入・旧葛生町!P6</f>
        <v>113199</v>
      </c>
      <c r="Q6" s="7">
        <v>111533</v>
      </c>
      <c r="R6" s="7">
        <v>64817</v>
      </c>
      <c r="S6" s="7">
        <v>44707</v>
      </c>
      <c r="T6" s="7">
        <v>60128</v>
      </c>
      <c r="U6" s="7">
        <v>60825</v>
      </c>
      <c r="V6" s="7">
        <v>49306</v>
      </c>
      <c r="W6" s="7">
        <v>42256</v>
      </c>
      <c r="X6" s="7">
        <v>32918</v>
      </c>
      <c r="Y6" s="7">
        <v>28905</v>
      </c>
      <c r="Z6" s="103">
        <v>26815</v>
      </c>
      <c r="AA6" s="103">
        <v>23801</v>
      </c>
      <c r="AB6" s="103">
        <v>19425</v>
      </c>
      <c r="AC6" s="103">
        <v>11173</v>
      </c>
      <c r="AD6" s="103">
        <v>21027</v>
      </c>
      <c r="AE6" s="103">
        <v>23053</v>
      </c>
      <c r="AF6" s="103">
        <v>9412</v>
      </c>
    </row>
    <row r="7" spans="1:32" ht="15" customHeight="1" x14ac:dyDescent="0.15">
      <c r="A7" s="3" t="s">
        <v>164</v>
      </c>
      <c r="B7" s="3"/>
      <c r="C7" s="3"/>
      <c r="D7" s="79">
        <f>+歳入・旧佐野市!D7</f>
        <v>0</v>
      </c>
      <c r="E7" s="79">
        <f>+歳入・旧佐野市!E7</f>
        <v>0</v>
      </c>
      <c r="F7" s="79">
        <f>+歳入・旧佐野市!F7</f>
        <v>0</v>
      </c>
      <c r="G7" s="79">
        <f>+歳入・旧佐野市!G7</f>
        <v>0</v>
      </c>
      <c r="H7" s="79">
        <f>+歳入・旧佐野市!H7</f>
        <v>0</v>
      </c>
      <c r="I7" s="79">
        <f>+歳入・旧佐野市!I7</f>
        <v>0</v>
      </c>
      <c r="J7" s="79">
        <f>+歳入・旧佐野市!J7</f>
        <v>0</v>
      </c>
      <c r="K7" s="79">
        <f>+歳入・旧佐野市!K7</f>
        <v>0</v>
      </c>
      <c r="L7" s="79">
        <f>+歳入・旧佐野市!L7</f>
        <v>0</v>
      </c>
      <c r="M7" s="79">
        <f>+歳入・旧佐野市!M7</f>
        <v>0</v>
      </c>
      <c r="N7" s="79">
        <f>+歳入・旧佐野市!N7</f>
        <v>0</v>
      </c>
      <c r="O7" s="79">
        <f>+歳入・旧佐野市!O7</f>
        <v>0</v>
      </c>
      <c r="P7" s="79">
        <f>+歳入・旧佐野市!P7</f>
        <v>0</v>
      </c>
      <c r="Q7" s="7">
        <v>17458</v>
      </c>
      <c r="R7" s="7">
        <v>30646</v>
      </c>
      <c r="S7" s="7">
        <v>48109</v>
      </c>
      <c r="T7" s="7">
        <v>53335</v>
      </c>
      <c r="U7" s="7">
        <v>19331</v>
      </c>
      <c r="V7" s="7">
        <v>15115</v>
      </c>
      <c r="W7" s="7">
        <v>19190</v>
      </c>
      <c r="X7" s="7">
        <v>21905</v>
      </c>
      <c r="Y7" s="7">
        <v>25428</v>
      </c>
      <c r="Z7" s="103">
        <v>51680</v>
      </c>
      <c r="AA7" s="103">
        <v>99115</v>
      </c>
      <c r="AB7" s="103">
        <v>75325</v>
      </c>
      <c r="AC7" s="103">
        <v>42887</v>
      </c>
      <c r="AD7" s="103">
        <v>64146</v>
      </c>
      <c r="AE7" s="103">
        <v>49053</v>
      </c>
      <c r="AF7" s="103">
        <v>59082</v>
      </c>
    </row>
    <row r="8" spans="1:32" ht="15" customHeight="1" x14ac:dyDescent="0.15">
      <c r="A8" s="3" t="s">
        <v>165</v>
      </c>
      <c r="B8" s="3"/>
      <c r="C8" s="3"/>
      <c r="D8" s="79">
        <f>+歳入・旧佐野市!D8</f>
        <v>0</v>
      </c>
      <c r="E8" s="79">
        <f>+歳入・旧佐野市!E8</f>
        <v>0</v>
      </c>
      <c r="F8" s="79">
        <f>+歳入・旧佐野市!F8</f>
        <v>0</v>
      </c>
      <c r="G8" s="79">
        <f>+歳入・旧佐野市!G8</f>
        <v>0</v>
      </c>
      <c r="H8" s="79">
        <f>+歳入・旧佐野市!H8</f>
        <v>0</v>
      </c>
      <c r="I8" s="79">
        <f>+歳入・旧佐野市!I8</f>
        <v>0</v>
      </c>
      <c r="J8" s="79">
        <f>+歳入・旧佐野市!J8</f>
        <v>0</v>
      </c>
      <c r="K8" s="79">
        <f>+歳入・旧佐野市!K8</f>
        <v>0</v>
      </c>
      <c r="L8" s="79">
        <f>+歳入・旧佐野市!L8</f>
        <v>0</v>
      </c>
      <c r="M8" s="79">
        <f>+歳入・旧佐野市!M8</f>
        <v>0</v>
      </c>
      <c r="N8" s="79">
        <f>+歳入・旧佐野市!N8</f>
        <v>0</v>
      </c>
      <c r="O8" s="79">
        <f>+歳入・旧佐野市!O8</f>
        <v>0</v>
      </c>
      <c r="P8" s="79">
        <f>+歳入・旧佐野市!P8</f>
        <v>0</v>
      </c>
      <c r="Q8" s="7">
        <v>20278</v>
      </c>
      <c r="R8" s="7">
        <v>45440</v>
      </c>
      <c r="S8" s="7">
        <v>35237</v>
      </c>
      <c r="T8" s="7">
        <v>30816</v>
      </c>
      <c r="U8" s="7">
        <v>11276</v>
      </c>
      <c r="V8" s="7">
        <v>8906</v>
      </c>
      <c r="W8" s="7">
        <v>7424</v>
      </c>
      <c r="X8" s="7">
        <v>5662</v>
      </c>
      <c r="Y8" s="7">
        <v>7388</v>
      </c>
      <c r="Z8" s="103">
        <v>83167</v>
      </c>
      <c r="AA8" s="103">
        <v>54061</v>
      </c>
      <c r="AB8" s="103">
        <v>64609</v>
      </c>
      <c r="AC8" s="103">
        <v>24780</v>
      </c>
      <c r="AD8" s="103">
        <v>68166</v>
      </c>
      <c r="AE8" s="103">
        <v>44286</v>
      </c>
      <c r="AF8" s="103">
        <v>40991</v>
      </c>
    </row>
    <row r="9" spans="1:32" ht="15" customHeight="1" x14ac:dyDescent="0.15">
      <c r="A9" s="3" t="s">
        <v>99</v>
      </c>
      <c r="B9" s="3"/>
      <c r="C9" s="3"/>
      <c r="D9" s="79">
        <f>+歳入・旧佐野市!D9+歳入・旧田沼町!D7+歳入・旧葛生町!D7</f>
        <v>0</v>
      </c>
      <c r="E9" s="79">
        <f>+歳入・旧佐野市!E9+歳入・旧田沼町!E7+歳入・旧葛生町!E7</f>
        <v>0</v>
      </c>
      <c r="F9" s="79">
        <f>+歳入・旧佐野市!F9+歳入・旧田沼町!F7+歳入・旧葛生町!F7</f>
        <v>0</v>
      </c>
      <c r="G9" s="79">
        <f>+歳入・旧佐野市!G9+歳入・旧田沼町!G7+歳入・旧葛生町!G7</f>
        <v>0</v>
      </c>
      <c r="H9" s="79">
        <f>+歳入・旧佐野市!H9+歳入・旧田沼町!H7+歳入・旧葛生町!H7</f>
        <v>0</v>
      </c>
      <c r="I9" s="79">
        <f>+歳入・旧佐野市!I9+歳入・旧田沼町!I7+歳入・旧葛生町!I7</f>
        <v>0</v>
      </c>
      <c r="J9" s="79">
        <f>+歳入・旧佐野市!J9+歳入・旧田沼町!J7+歳入・旧葛生町!J7</f>
        <v>296656</v>
      </c>
      <c r="K9" s="79">
        <f>+歳入・旧佐野市!K9+歳入・旧田沼町!K7+歳入・旧葛生町!K7</f>
        <v>1323187</v>
      </c>
      <c r="L9" s="79">
        <f>+歳入・旧佐野市!L9+歳入・旧田沼町!L7+歳入・旧葛生町!L7</f>
        <v>1255390</v>
      </c>
      <c r="M9" s="79">
        <f>+歳入・旧佐野市!M9+歳入・旧田沼町!M7+歳入・旧葛生町!M7</f>
        <v>1294645</v>
      </c>
      <c r="N9" s="79">
        <f>+歳入・旧佐野市!N9+歳入・旧田沼町!N7+歳入・旧葛生町!N7</f>
        <v>1251212</v>
      </c>
      <c r="O9" s="79">
        <f>+歳入・旧佐野市!O9+歳入・旧田沼町!O7+歳入・旧葛生町!O7</f>
        <v>1085905</v>
      </c>
      <c r="P9" s="79">
        <f>+歳入・旧佐野市!P9+歳入・旧田沼町!P7+歳入・旧葛生町!P7</f>
        <v>1202312</v>
      </c>
      <c r="Q9" s="7">
        <v>1326857</v>
      </c>
      <c r="R9" s="7">
        <v>1225485</v>
      </c>
      <c r="S9" s="7">
        <v>1266952</v>
      </c>
      <c r="T9" s="7">
        <v>1245214</v>
      </c>
      <c r="U9" s="7">
        <v>1181669</v>
      </c>
      <c r="V9" s="7">
        <v>1252053</v>
      </c>
      <c r="W9" s="7">
        <v>1249902</v>
      </c>
      <c r="X9" s="7">
        <v>1218738</v>
      </c>
      <c r="Y9" s="7">
        <v>1206657</v>
      </c>
      <c r="Z9" s="103">
        <v>1196373</v>
      </c>
      <c r="AA9" s="103">
        <v>1448208</v>
      </c>
      <c r="AB9" s="104">
        <v>2377467</v>
      </c>
      <c r="AC9" s="104">
        <v>2131311</v>
      </c>
      <c r="AD9" s="104">
        <v>2253704</v>
      </c>
      <c r="AE9" s="104">
        <v>2329768</v>
      </c>
      <c r="AF9" s="104">
        <v>2203619</v>
      </c>
    </row>
    <row r="10" spans="1:32" ht="15" customHeight="1" x14ac:dyDescent="0.15">
      <c r="A10" s="3" t="s">
        <v>100</v>
      </c>
      <c r="B10" s="3"/>
      <c r="C10" s="3"/>
      <c r="D10" s="79">
        <f>+歳入・旧佐野市!D10+歳入・旧田沼町!D8+歳入・旧葛生町!D8</f>
        <v>313525</v>
      </c>
      <c r="E10" s="79">
        <f>+歳入・旧佐野市!E10+歳入・旧田沼町!E8+歳入・旧葛生町!E8</f>
        <v>336837</v>
      </c>
      <c r="F10" s="79">
        <f>+歳入・旧佐野市!F10+歳入・旧田沼町!F8+歳入・旧葛生町!F8</f>
        <v>331762</v>
      </c>
      <c r="G10" s="79">
        <f>+歳入・旧佐野市!G10+歳入・旧田沼町!G8+歳入・旧葛生町!G8</f>
        <v>319107</v>
      </c>
      <c r="H10" s="79">
        <f>+歳入・旧佐野市!H10+歳入・旧田沼町!H8+歳入・旧葛生町!H8</f>
        <v>326888</v>
      </c>
      <c r="I10" s="79">
        <f>+歳入・旧佐野市!I10+歳入・旧田沼町!I8+歳入・旧葛生町!I8</f>
        <v>314078</v>
      </c>
      <c r="J10" s="79">
        <f>+歳入・旧佐野市!J10+歳入・旧田沼町!J8+歳入・旧葛生町!J8</f>
        <v>276197</v>
      </c>
      <c r="K10" s="79">
        <f>+歳入・旧佐野市!K10+歳入・旧田沼町!K8+歳入・旧葛生町!K8</f>
        <v>273240</v>
      </c>
      <c r="L10" s="79">
        <f>+歳入・旧佐野市!L10+歳入・旧田沼町!L8+歳入・旧葛生町!L8</f>
        <v>260750</v>
      </c>
      <c r="M10" s="79">
        <f>+歳入・旧佐野市!M10+歳入・旧田沼町!M8+歳入・旧葛生町!M8</f>
        <v>244954</v>
      </c>
      <c r="N10" s="79">
        <f>+歳入・旧佐野市!N10+歳入・旧田沼町!N8+歳入・旧葛生町!N8</f>
        <v>226592</v>
      </c>
      <c r="O10" s="79">
        <f>+歳入・旧佐野市!O10+歳入・旧田沼町!O8+歳入・旧葛生町!O8</f>
        <v>218466</v>
      </c>
      <c r="P10" s="79">
        <f>+歳入・旧佐野市!P10+歳入・旧田沼町!P8+歳入・旧葛生町!P8</f>
        <v>202526</v>
      </c>
      <c r="Q10" s="13">
        <v>196036</v>
      </c>
      <c r="R10" s="13">
        <v>194785</v>
      </c>
      <c r="S10" s="13">
        <v>193023</v>
      </c>
      <c r="T10" s="13">
        <v>189911</v>
      </c>
      <c r="U10" s="13">
        <v>188378</v>
      </c>
      <c r="V10" s="13">
        <v>191652</v>
      </c>
      <c r="W10" s="13">
        <v>182431</v>
      </c>
      <c r="X10" s="13">
        <v>164802</v>
      </c>
      <c r="Y10" s="13">
        <v>167063</v>
      </c>
      <c r="Z10" s="104">
        <v>168944</v>
      </c>
      <c r="AA10" s="104">
        <v>152107</v>
      </c>
      <c r="AB10" s="104">
        <v>154933</v>
      </c>
      <c r="AC10" s="104">
        <v>144209</v>
      </c>
      <c r="AD10" s="104">
        <v>147736</v>
      </c>
      <c r="AE10" s="104">
        <v>148111</v>
      </c>
      <c r="AF10" s="104">
        <v>148683</v>
      </c>
    </row>
    <row r="11" spans="1:32" ht="15" customHeight="1" x14ac:dyDescent="0.15">
      <c r="A11" s="3" t="s">
        <v>101</v>
      </c>
      <c r="B11" s="3"/>
      <c r="C11" s="3"/>
      <c r="D11" s="79">
        <f>+歳入・旧佐野市!D11+歳入・旧田沼町!D9+歳入・旧葛生町!D9</f>
        <v>3961</v>
      </c>
      <c r="E11" s="79">
        <f>+歳入・旧佐野市!E11+歳入・旧田沼町!E9+歳入・旧葛生町!E9</f>
        <v>7444</v>
      </c>
      <c r="F11" s="79">
        <f>+歳入・旧佐野市!F11+歳入・旧田沼町!F9+歳入・旧葛生町!F9</f>
        <v>8119</v>
      </c>
      <c r="G11" s="79">
        <f>+歳入・旧佐野市!G11+歳入・旧田沼町!G9+歳入・旧葛生町!G9</f>
        <v>7729</v>
      </c>
      <c r="H11" s="79">
        <f>+歳入・旧佐野市!H11+歳入・旧田沼町!H9+歳入・旧葛生町!H9</f>
        <v>7175</v>
      </c>
      <c r="I11" s="79">
        <f>+歳入・旧佐野市!I11+歳入・旧田沼町!I9+歳入・旧葛生町!I9</f>
        <v>7905</v>
      </c>
      <c r="J11" s="79">
        <f>+歳入・旧佐野市!J11+歳入・旧田沼町!J9+歳入・旧葛生町!J9</f>
        <v>16835</v>
      </c>
      <c r="K11" s="79">
        <f>+歳入・旧佐野市!K11+歳入・旧田沼町!K9+歳入・旧葛生町!K9</f>
        <v>17061</v>
      </c>
      <c r="L11" s="79">
        <f>+歳入・旧佐野市!L11+歳入・旧田沼町!L9+歳入・旧葛生町!L9</f>
        <v>16865</v>
      </c>
      <c r="M11" s="79">
        <f>+歳入・旧佐野市!M11+歳入・旧田沼町!M9+歳入・旧葛生町!M9</f>
        <v>3849</v>
      </c>
      <c r="N11" s="80">
        <f>+歳入・旧佐野市!N11+歳入・旧田沼町!N9+歳入・旧葛生町!N9</f>
        <v>243</v>
      </c>
      <c r="O11" s="80">
        <f>+歳入・旧佐野市!O11+歳入・旧田沼町!O9+歳入・旧葛生町!O9</f>
        <v>0</v>
      </c>
      <c r="P11" s="80">
        <f>+歳入・旧佐野市!P11+歳入・旧田沼町!P9+歳入・旧葛生町!P9</f>
        <v>0</v>
      </c>
      <c r="Q11" s="13">
        <v>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04">
        <v>1</v>
      </c>
      <c r="AA11" s="104">
        <v>2</v>
      </c>
      <c r="AB11" s="104">
        <v>3</v>
      </c>
      <c r="AC11" s="104">
        <v>0</v>
      </c>
      <c r="AD11" s="104">
        <v>0</v>
      </c>
      <c r="AE11" s="104">
        <v>0</v>
      </c>
      <c r="AF11" s="104">
        <v>0</v>
      </c>
    </row>
    <row r="12" spans="1:32" ht="15" customHeight="1" x14ac:dyDescent="0.15">
      <c r="A12" s="3" t="s">
        <v>102</v>
      </c>
      <c r="B12" s="3"/>
      <c r="C12" s="3"/>
      <c r="D12" s="79">
        <f>+歳入・旧佐野市!D12+歳入・旧田沼町!D10+歳入・旧葛生町!D10</f>
        <v>525564</v>
      </c>
      <c r="E12" s="79">
        <f>+歳入・旧佐野市!E12+歳入・旧田沼町!E10+歳入・旧葛生町!E10</f>
        <v>484773</v>
      </c>
      <c r="F12" s="79">
        <f>+歳入・旧佐野市!F12+歳入・旧田沼町!F10+歳入・旧葛生町!F10</f>
        <v>424864</v>
      </c>
      <c r="G12" s="79">
        <f>+歳入・旧佐野市!G12+歳入・旧田沼町!G10+歳入・旧葛生町!G10</f>
        <v>476122</v>
      </c>
      <c r="H12" s="79">
        <f>+歳入・旧佐野市!H12+歳入・旧田沼町!H10+歳入・旧葛生町!H10</f>
        <v>505346</v>
      </c>
      <c r="I12" s="79">
        <f>+歳入・旧佐野市!I12+歳入・旧田沼町!I10+歳入・旧葛生町!I10</f>
        <v>502588</v>
      </c>
      <c r="J12" s="79">
        <f>+歳入・旧佐野市!J12+歳入・旧田沼町!J10+歳入・旧葛生町!J10</f>
        <v>422777</v>
      </c>
      <c r="K12" s="79">
        <f>+歳入・旧佐野市!K12+歳入・旧田沼町!K10+歳入・旧葛生町!K10</f>
        <v>368455</v>
      </c>
      <c r="L12" s="79">
        <f>+歳入・旧佐野市!L12+歳入・旧田沼町!L10+歳入・旧葛生町!L10</f>
        <v>366832</v>
      </c>
      <c r="M12" s="79">
        <f>+歳入・旧佐野市!M12+歳入・旧田沼町!M10+歳入・旧葛生町!M10</f>
        <v>349141</v>
      </c>
      <c r="N12" s="79">
        <f>+歳入・旧佐野市!N12+歳入・旧田沼町!N10+歳入・旧葛生町!N10</f>
        <v>350619</v>
      </c>
      <c r="O12" s="79">
        <f>+歳入・旧佐野市!O12+歳入・旧田沼町!O10+歳入・旧葛生町!O10</f>
        <v>316458</v>
      </c>
      <c r="P12" s="79">
        <f>+歳入・旧佐野市!P12+歳入・旧田沼町!P10+歳入・旧葛生町!P10</f>
        <v>355868</v>
      </c>
      <c r="Q12" s="7">
        <v>339410</v>
      </c>
      <c r="R12" s="7">
        <v>362493</v>
      </c>
      <c r="S12" s="7">
        <v>347472</v>
      </c>
      <c r="T12" s="7">
        <v>348714</v>
      </c>
      <c r="U12" s="7">
        <v>290517</v>
      </c>
      <c r="V12" s="7">
        <v>182797</v>
      </c>
      <c r="W12" s="7">
        <v>153478</v>
      </c>
      <c r="X12" s="7">
        <v>107555</v>
      </c>
      <c r="Y12" s="7">
        <v>151899</v>
      </c>
      <c r="Z12" s="103">
        <v>127549</v>
      </c>
      <c r="AA12" s="103">
        <v>61682</v>
      </c>
      <c r="AB12" s="103">
        <v>95092</v>
      </c>
      <c r="AC12" s="103">
        <v>97784</v>
      </c>
      <c r="AD12" s="103">
        <v>114612</v>
      </c>
      <c r="AE12" s="103">
        <v>150105</v>
      </c>
      <c r="AF12" s="103">
        <v>66232</v>
      </c>
    </row>
    <row r="13" spans="1:32" ht="15" customHeight="1" x14ac:dyDescent="0.15">
      <c r="A13" s="3" t="s">
        <v>338</v>
      </c>
      <c r="B13" s="3"/>
      <c r="C13" s="3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">
        <v>1</v>
      </c>
      <c r="R13" s="7">
        <v>1</v>
      </c>
      <c r="S13" s="7">
        <v>1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103">
        <v>1</v>
      </c>
      <c r="AA13" s="103">
        <v>2</v>
      </c>
      <c r="AB13" s="103">
        <v>3</v>
      </c>
      <c r="AC13" s="103">
        <v>0</v>
      </c>
      <c r="AD13" s="103">
        <v>0</v>
      </c>
      <c r="AE13" s="103">
        <v>0</v>
      </c>
      <c r="AF13" s="103">
        <v>20839</v>
      </c>
    </row>
    <row r="14" spans="1:32" ht="15" customHeight="1" x14ac:dyDescent="0.15">
      <c r="A14" s="3" t="s">
        <v>104</v>
      </c>
      <c r="B14" s="3"/>
      <c r="C14" s="3"/>
      <c r="D14" s="79">
        <f>+歳入・旧佐野市!D14+歳入・旧田沼町!D12+歳入・旧葛生町!D12</f>
        <v>0</v>
      </c>
      <c r="E14" s="79">
        <f>+歳入・旧佐野市!E14+歳入・旧田沼町!E12+歳入・旧葛生町!E12</f>
        <v>0</v>
      </c>
      <c r="F14" s="79">
        <f>+歳入・旧佐野市!F14+歳入・旧田沼町!F12+歳入・旧葛生町!F12</f>
        <v>0</v>
      </c>
      <c r="G14" s="79">
        <f>+歳入・旧佐野市!G14+歳入・旧田沼町!G12+歳入・旧葛生町!G12</f>
        <v>0</v>
      </c>
      <c r="H14" s="79">
        <f>+歳入・旧佐野市!H14+歳入・旧田沼町!H12+歳入・旧葛生町!H12</f>
        <v>0</v>
      </c>
      <c r="I14" s="79">
        <f>+歳入・旧佐野市!I14+歳入・旧田沼町!I12+歳入・旧葛生町!I12</f>
        <v>0</v>
      </c>
      <c r="J14" s="79">
        <f>+歳入・旧佐野市!J14+歳入・旧田沼町!J12+歳入・旧葛生町!J12</f>
        <v>0</v>
      </c>
      <c r="K14" s="79">
        <f>+歳入・旧佐野市!K14+歳入・旧田沼町!K12+歳入・旧葛生町!K12</f>
        <v>0</v>
      </c>
      <c r="L14" s="79">
        <f>+歳入・旧佐野市!L14+歳入・旧田沼町!L12+歳入・旧葛生町!L12</f>
        <v>367089</v>
      </c>
      <c r="M14" s="79">
        <f>+歳入・旧佐野市!M14+歳入・旧田沼町!M12+歳入・旧葛生町!M12</f>
        <v>477172</v>
      </c>
      <c r="N14" s="79">
        <f>+歳入・旧佐野市!N14+歳入・旧田沼町!N12+歳入・旧葛生町!N12</f>
        <v>472170</v>
      </c>
      <c r="O14" s="79">
        <f>+歳入・旧佐野市!O14+歳入・旧田沼町!O12+歳入・旧葛生町!O12</f>
        <v>485184</v>
      </c>
      <c r="P14" s="79">
        <f>+歳入・旧佐野市!P14+歳入・旧田沼町!P12+歳入・旧葛生町!P12</f>
        <v>467843</v>
      </c>
      <c r="Q14" s="7">
        <v>472578</v>
      </c>
      <c r="R14" s="7">
        <v>476731</v>
      </c>
      <c r="S14" s="7">
        <v>379943</v>
      </c>
      <c r="T14" s="7">
        <v>105024</v>
      </c>
      <c r="U14" s="7">
        <v>204017</v>
      </c>
      <c r="V14" s="7">
        <v>223572</v>
      </c>
      <c r="W14" s="7">
        <v>211522</v>
      </c>
      <c r="X14" s="7">
        <v>197049</v>
      </c>
      <c r="Y14" s="7">
        <v>74930</v>
      </c>
      <c r="Z14" s="103">
        <v>74140</v>
      </c>
      <c r="AA14" s="103">
        <v>76562</v>
      </c>
      <c r="AB14" s="103">
        <v>79834</v>
      </c>
      <c r="AC14" s="103">
        <v>84090</v>
      </c>
      <c r="AD14" s="103">
        <v>90653</v>
      </c>
      <c r="AE14" s="103">
        <v>103746</v>
      </c>
      <c r="AF14" s="103">
        <v>300764</v>
      </c>
    </row>
    <row r="15" spans="1:32" ht="15" customHeight="1" x14ac:dyDescent="0.15">
      <c r="A15" s="3" t="s">
        <v>105</v>
      </c>
      <c r="B15" s="3"/>
      <c r="C15" s="3"/>
      <c r="D15" s="79">
        <f>+歳入・旧佐野市!D15+歳入・旧田沼町!D13+歳入・旧葛生町!D13</f>
        <v>5775651</v>
      </c>
      <c r="E15" s="79">
        <f>+歳入・旧佐野市!E15+歳入・旧田沼町!E13+歳入・旧葛生町!E13</f>
        <v>6302795</v>
      </c>
      <c r="F15" s="79">
        <f>+歳入・旧佐野市!F15+歳入・旧田沼町!F13+歳入・旧葛生町!F13</f>
        <v>6035324</v>
      </c>
      <c r="G15" s="79">
        <f>+歳入・旧佐野市!G15+歳入・旧田沼町!G13+歳入・旧葛生町!G13</f>
        <v>5683648</v>
      </c>
      <c r="H15" s="79">
        <f>+歳入・旧佐野市!H15+歳入・旧田沼町!H13+歳入・旧葛生町!H13</f>
        <v>6230730</v>
      </c>
      <c r="I15" s="79">
        <f>+歳入・旧佐野市!I15+歳入・旧田沼町!I13+歳入・旧葛生町!I13</f>
        <v>6721173</v>
      </c>
      <c r="J15" s="79">
        <f>+歳入・旧佐野市!J15+歳入・旧田沼町!J13+歳入・旧葛生町!J13</f>
        <v>7302003</v>
      </c>
      <c r="K15" s="79">
        <f>+歳入・旧佐野市!K15+歳入・旧田沼町!K13+歳入・旧葛生町!K13</f>
        <v>7756019</v>
      </c>
      <c r="L15" s="79">
        <f>+歳入・旧佐野市!L15+歳入・旧田沼町!L13+歳入・旧葛生町!L13</f>
        <v>8728614</v>
      </c>
      <c r="M15" s="79">
        <f>+歳入・旧佐野市!M15+歳入・旧田沼町!M13+歳入・旧葛生町!M13</f>
        <v>9034963</v>
      </c>
      <c r="N15" s="79">
        <f>+歳入・旧佐野市!N15+歳入・旧田沼町!N13+歳入・旧葛生町!N13</f>
        <v>8101302</v>
      </c>
      <c r="O15" s="79">
        <f>+歳入・旧佐野市!O15+歳入・旧田沼町!O13+歳入・旧葛生町!O13</f>
        <v>7271090</v>
      </c>
      <c r="P15" s="79">
        <f>+歳入・旧佐野市!P15+歳入・旧田沼町!P13+歳入・旧葛生町!P13</f>
        <v>6808192</v>
      </c>
      <c r="Q15" s="7">
        <v>6061045</v>
      </c>
      <c r="R15" s="7">
        <v>6710601</v>
      </c>
      <c r="S15" s="7">
        <v>6222911</v>
      </c>
      <c r="T15" s="7">
        <v>5844180</v>
      </c>
      <c r="U15" s="7">
        <v>6176571</v>
      </c>
      <c r="V15" s="7">
        <v>6840350</v>
      </c>
      <c r="W15" s="7">
        <v>7270238</v>
      </c>
      <c r="X15" s="7">
        <v>7964735</v>
      </c>
      <c r="Y15" s="7">
        <v>8010656</v>
      </c>
      <c r="Z15" s="103">
        <v>8133638</v>
      </c>
      <c r="AA15" s="103">
        <v>8663688</v>
      </c>
      <c r="AB15" s="6">
        <v>7955322</v>
      </c>
      <c r="AC15" s="6">
        <v>7431770</v>
      </c>
      <c r="AD15" s="6">
        <v>6717322</v>
      </c>
      <c r="AE15" s="6">
        <v>6604036</v>
      </c>
      <c r="AF15" s="6">
        <v>7249159</v>
      </c>
    </row>
    <row r="16" spans="1:32" ht="15" customHeight="1" x14ac:dyDescent="0.15">
      <c r="A16" s="3" t="s">
        <v>106</v>
      </c>
      <c r="B16" s="3"/>
      <c r="C16" s="3"/>
      <c r="D16" s="79">
        <f>+歳入・旧佐野市!D16+歳入・旧田沼町!D14+歳入・旧葛生町!D14</f>
        <v>4993422</v>
      </c>
      <c r="E16" s="79">
        <f>+歳入・旧佐野市!E16+歳入・旧田沼町!E14+歳入・旧葛生町!E14</f>
        <v>5490310</v>
      </c>
      <c r="F16" s="79">
        <f>+歳入・旧佐野市!F16+歳入・旧田沼町!F14+歳入・旧葛生町!F14</f>
        <v>0</v>
      </c>
      <c r="G16" s="79">
        <f>+歳入・旧佐野市!G16+歳入・旧田沼町!G14+歳入・旧葛生町!G14</f>
        <v>0</v>
      </c>
      <c r="H16" s="79">
        <f>+歳入・旧佐野市!H16+歳入・旧田沼町!H14+歳入・旧葛生町!H14</f>
        <v>0</v>
      </c>
      <c r="I16" s="79">
        <f>+歳入・旧佐野市!I16+歳入・旧田沼町!I14+歳入・旧葛生町!I14</f>
        <v>0</v>
      </c>
      <c r="J16" s="79">
        <f>+歳入・旧佐野市!J16+歳入・旧田沼町!J14+歳入・旧葛生町!J14</f>
        <v>6441127</v>
      </c>
      <c r="K16" s="79">
        <f>+歳入・旧佐野市!K16+歳入・旧田沼町!K14+歳入・旧葛生町!K14</f>
        <v>6836909</v>
      </c>
      <c r="L16" s="79">
        <f>+歳入・旧佐野市!L16+歳入・旧田沼町!L14+歳入・旧葛生町!L14</f>
        <v>7687085</v>
      </c>
      <c r="M16" s="79">
        <f>+歳入・旧佐野市!M16+歳入・旧田沼町!M14+歳入・旧葛生町!M14</f>
        <v>7924883</v>
      </c>
      <c r="N16" s="79">
        <f>+歳入・旧佐野市!N16+歳入・旧田沼町!N14+歳入・旧葛生町!N14</f>
        <v>7036600</v>
      </c>
      <c r="O16" s="79">
        <f>+歳入・旧佐野市!O16+歳入・旧田沼町!O14+歳入・旧葛生町!O14</f>
        <v>6200905</v>
      </c>
      <c r="P16" s="79">
        <f>+歳入・旧佐野市!P16+歳入・旧田沼町!P14+歳入・旧葛生町!P14</f>
        <v>5795752</v>
      </c>
      <c r="Q16" s="6">
        <v>5077679</v>
      </c>
      <c r="R16" s="6">
        <v>5690362</v>
      </c>
      <c r="S16" s="6">
        <v>5270647</v>
      </c>
      <c r="T16" s="6">
        <v>4984993</v>
      </c>
      <c r="U16" s="6">
        <v>5344281</v>
      </c>
      <c r="V16" s="6">
        <v>5991298</v>
      </c>
      <c r="W16" s="6">
        <v>6370849</v>
      </c>
      <c r="X16" s="6">
        <v>6885082</v>
      </c>
      <c r="Y16" s="6">
        <v>7085606</v>
      </c>
      <c r="Z16" s="6">
        <v>6993154</v>
      </c>
      <c r="AA16" s="6">
        <v>7087273</v>
      </c>
      <c r="AB16" s="6">
        <v>7019554</v>
      </c>
      <c r="AC16" s="6">
        <v>6603437</v>
      </c>
      <c r="AD16" s="6">
        <v>5953365</v>
      </c>
      <c r="AE16" s="6">
        <v>5843630</v>
      </c>
      <c r="AF16" s="6">
        <v>5786778</v>
      </c>
    </row>
    <row r="17" spans="1:32" ht="15" customHeight="1" x14ac:dyDescent="0.15">
      <c r="A17" s="3" t="s">
        <v>107</v>
      </c>
      <c r="B17" s="3"/>
      <c r="C17" s="3"/>
      <c r="D17" s="79">
        <f>+歳入・旧佐野市!D17+歳入・旧田沼町!D15+歳入・旧葛生町!D15</f>
        <v>782229</v>
      </c>
      <c r="E17" s="79">
        <f>+歳入・旧佐野市!E17+歳入・旧田沼町!E15+歳入・旧葛生町!E15</f>
        <v>812215</v>
      </c>
      <c r="F17" s="79">
        <f>+歳入・旧佐野市!F17+歳入・旧田沼町!F15+歳入・旧葛生町!F15</f>
        <v>0</v>
      </c>
      <c r="G17" s="79">
        <f>+歳入・旧佐野市!G17+歳入・旧田沼町!G15+歳入・旧葛生町!G15</f>
        <v>0</v>
      </c>
      <c r="H17" s="79">
        <f>+歳入・旧佐野市!H17+歳入・旧田沼町!H15+歳入・旧葛生町!H15</f>
        <v>0</v>
      </c>
      <c r="I17" s="79">
        <f>+歳入・旧佐野市!I17+歳入・旧田沼町!I15+歳入・旧葛生町!I15</f>
        <v>0</v>
      </c>
      <c r="J17" s="79">
        <f>+歳入・旧佐野市!J17+歳入・旧田沼町!J15+歳入・旧葛生町!J15</f>
        <v>860876</v>
      </c>
      <c r="K17" s="79">
        <f>+歳入・旧佐野市!K17+歳入・旧田沼町!K15+歳入・旧葛生町!K15</f>
        <v>919110</v>
      </c>
      <c r="L17" s="79">
        <f>+歳入・旧佐野市!L17+歳入・旧田沼町!L15+歳入・旧葛生町!L15</f>
        <v>1041529</v>
      </c>
      <c r="M17" s="79">
        <f>+歳入・旧佐野市!M17+歳入・旧田沼町!M15+歳入・旧葛生町!M15</f>
        <v>1110080</v>
      </c>
      <c r="N17" s="79">
        <f>+歳入・旧佐野市!N17+歳入・旧田沼町!N15+歳入・旧葛生町!N15</f>
        <v>1064702</v>
      </c>
      <c r="O17" s="79">
        <f>+歳入・旧佐野市!O17+歳入・旧田沼町!O15+歳入・旧葛生町!O15</f>
        <v>1070185</v>
      </c>
      <c r="P17" s="79">
        <f>+歳入・旧佐野市!P17+歳入・旧田沼町!P15+歳入・旧葛生町!P15</f>
        <v>1012440</v>
      </c>
      <c r="Q17" s="6">
        <v>983366</v>
      </c>
      <c r="R17" s="6">
        <v>1020239</v>
      </c>
      <c r="S17" s="6">
        <v>952264</v>
      </c>
      <c r="T17" s="6">
        <v>859187</v>
      </c>
      <c r="U17" s="6">
        <v>832290</v>
      </c>
      <c r="V17" s="6">
        <v>849052</v>
      </c>
      <c r="W17" s="6">
        <v>899389</v>
      </c>
      <c r="X17" s="6">
        <v>1057901</v>
      </c>
      <c r="Y17" s="6">
        <v>915491</v>
      </c>
      <c r="Z17" s="6">
        <v>852118</v>
      </c>
      <c r="AA17" s="6">
        <v>875407</v>
      </c>
      <c r="AB17" s="6">
        <v>878444</v>
      </c>
      <c r="AC17" s="6">
        <v>823528</v>
      </c>
      <c r="AD17" s="6">
        <v>758879</v>
      </c>
      <c r="AE17" s="6">
        <v>754668</v>
      </c>
      <c r="AF17" s="6">
        <v>1457327</v>
      </c>
    </row>
    <row r="18" spans="1:32" ht="15" customHeight="1" x14ac:dyDescent="0.15">
      <c r="A18" s="3" t="s">
        <v>310</v>
      </c>
      <c r="B18" s="3"/>
      <c r="C18" s="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6"/>
      <c r="R18" s="6"/>
      <c r="S18" s="6"/>
      <c r="T18" s="6"/>
      <c r="U18" s="6"/>
      <c r="V18" s="6"/>
      <c r="W18" s="6"/>
      <c r="X18" s="6">
        <v>21752</v>
      </c>
      <c r="Y18" s="6">
        <v>9559</v>
      </c>
      <c r="Z18" s="6">
        <v>288366</v>
      </c>
      <c r="AA18" s="6">
        <v>701008</v>
      </c>
      <c r="AB18" s="6">
        <v>57324</v>
      </c>
      <c r="AC18" s="6">
        <v>4805</v>
      </c>
      <c r="AD18" s="6">
        <v>5078</v>
      </c>
      <c r="AE18" s="6">
        <v>5738</v>
      </c>
      <c r="AF18" s="6">
        <v>5054</v>
      </c>
    </row>
    <row r="19" spans="1:32" ht="15" customHeight="1" x14ac:dyDescent="0.15">
      <c r="A19" s="3" t="s">
        <v>108</v>
      </c>
      <c r="B19" s="3"/>
      <c r="C19" s="3"/>
      <c r="D19" s="79">
        <f>+歳入・旧佐野市!D18+歳入・旧田沼町!D16+歳入・旧葛生町!D16</f>
        <v>27306</v>
      </c>
      <c r="E19" s="79">
        <f>+歳入・旧佐野市!E18+歳入・旧田沼町!E16+歳入・旧葛生町!E16</f>
        <v>27775</v>
      </c>
      <c r="F19" s="79">
        <f>+歳入・旧佐野市!F18+歳入・旧田沼町!F16+歳入・旧葛生町!F16</f>
        <v>28302</v>
      </c>
      <c r="G19" s="79">
        <f>+歳入・旧佐野市!G18+歳入・旧田沼町!G16+歳入・旧葛生町!G16</f>
        <v>27525</v>
      </c>
      <c r="H19" s="79">
        <f>+歳入・旧佐野市!H18+歳入・旧田沼町!H16+歳入・旧葛生町!H16</f>
        <v>27539</v>
      </c>
      <c r="I19" s="79">
        <f>+歳入・旧佐野市!I18+歳入・旧田沼町!I16+歳入・旧葛生町!I16</f>
        <v>28198</v>
      </c>
      <c r="J19" s="79">
        <f>+歳入・旧佐野市!J18+歳入・旧田沼町!J16+歳入・旧葛生町!J16</f>
        <v>27811</v>
      </c>
      <c r="K19" s="79">
        <f>+歳入・旧佐野市!K18+歳入・旧田沼町!K16+歳入・旧葛生町!K16</f>
        <v>27032</v>
      </c>
      <c r="L19" s="79">
        <f>+歳入・旧佐野市!L18+歳入・旧田沼町!L16+歳入・旧葛生町!L16</f>
        <v>26214</v>
      </c>
      <c r="M19" s="79">
        <f>+歳入・旧佐野市!M18+歳入・旧田沼町!M16+歳入・旧葛生町!M16</f>
        <v>21962</v>
      </c>
      <c r="N19" s="79">
        <f>+歳入・旧佐野市!N18+歳入・旧田沼町!N16+歳入・旧葛生町!N16</f>
        <v>21887</v>
      </c>
      <c r="O19" s="79">
        <f>+歳入・旧佐野市!O18+歳入・旧田沼町!O16+歳入・旧葛生町!O16</f>
        <v>21461</v>
      </c>
      <c r="P19" s="79">
        <f>+歳入・旧佐野市!P18+歳入・旧田沼町!P16+歳入・旧葛生町!P16</f>
        <v>23321</v>
      </c>
      <c r="Q19" s="7">
        <v>24667</v>
      </c>
      <c r="R19" s="7">
        <v>25401</v>
      </c>
      <c r="S19" s="7">
        <v>27167</v>
      </c>
      <c r="T19" s="7">
        <v>27463</v>
      </c>
      <c r="U19" s="7">
        <v>24988</v>
      </c>
      <c r="V19" s="7">
        <v>24255</v>
      </c>
      <c r="W19" s="7">
        <v>22910</v>
      </c>
      <c r="X19" s="7">
        <v>22271</v>
      </c>
      <c r="Y19" s="7">
        <v>20598</v>
      </c>
      <c r="Z19" s="103">
        <v>18456</v>
      </c>
      <c r="AA19" s="103">
        <v>16039</v>
      </c>
      <c r="AB19" s="103">
        <v>17074</v>
      </c>
      <c r="AC19" s="103">
        <v>16569</v>
      </c>
      <c r="AD19" s="103">
        <v>16262</v>
      </c>
      <c r="AE19" s="103">
        <v>15018</v>
      </c>
      <c r="AF19" s="103">
        <v>13916</v>
      </c>
    </row>
    <row r="20" spans="1:32" ht="15" customHeight="1" x14ac:dyDescent="0.15">
      <c r="A20" s="3" t="s">
        <v>109</v>
      </c>
      <c r="B20" s="3"/>
      <c r="C20" s="3"/>
      <c r="D20" s="79">
        <f>+歳入・旧佐野市!D19+歳入・旧田沼町!D17+歳入・旧葛生町!D17</f>
        <v>143413</v>
      </c>
      <c r="E20" s="79">
        <f>+歳入・旧佐野市!E19+歳入・旧田沼町!E17+歳入・旧葛生町!E17</f>
        <v>130681</v>
      </c>
      <c r="F20" s="79">
        <f>+歳入・旧佐野市!F19+歳入・旧田沼町!F17+歳入・旧葛生町!F17</f>
        <v>139704</v>
      </c>
      <c r="G20" s="79">
        <f>+歳入・旧佐野市!G19+歳入・旧田沼町!G17+歳入・旧葛生町!G17</f>
        <v>151221</v>
      </c>
      <c r="H20" s="79">
        <f>+歳入・旧佐野市!H19+歳入・旧田沼町!H17+歳入・旧葛生町!H17</f>
        <v>144122</v>
      </c>
      <c r="I20" s="79">
        <f>+歳入・旧佐野市!I19+歳入・旧田沼町!I17+歳入・旧葛生町!I17</f>
        <v>160075</v>
      </c>
      <c r="J20" s="79">
        <f>+歳入・旧佐野市!J19+歳入・旧田沼町!J17+歳入・旧葛生町!J17</f>
        <v>153223</v>
      </c>
      <c r="K20" s="79">
        <f>+歳入・旧佐野市!K19+歳入・旧田沼町!K17+歳入・旧葛生町!K17</f>
        <v>164773</v>
      </c>
      <c r="L20" s="79">
        <f>+歳入・旧佐野市!L19+歳入・旧田沼町!L17+歳入・旧葛生町!L17</f>
        <v>185339</v>
      </c>
      <c r="M20" s="79">
        <f>+歳入・旧佐野市!M19+歳入・旧田沼町!M17+歳入・旧葛生町!M17</f>
        <v>90921</v>
      </c>
      <c r="N20" s="79">
        <f>+歳入・旧佐野市!N19+歳入・旧田沼町!N17+歳入・旧葛生町!N17</f>
        <v>117962</v>
      </c>
      <c r="O20" s="79">
        <f>+歳入・旧佐野市!O19+歳入・旧田沼町!O17+歳入・旧葛生町!O17</f>
        <v>114776</v>
      </c>
      <c r="P20" s="79">
        <f>+歳入・旧佐野市!P19+歳入・旧田沼町!P17+歳入・旧葛生町!P17</f>
        <v>77856</v>
      </c>
      <c r="Q20" s="7">
        <v>33141</v>
      </c>
      <c r="R20" s="7">
        <v>31964</v>
      </c>
      <c r="S20" s="7">
        <v>110791</v>
      </c>
      <c r="T20" s="7">
        <v>125131</v>
      </c>
      <c r="U20" s="7">
        <v>117549</v>
      </c>
      <c r="V20" s="7">
        <v>119318</v>
      </c>
      <c r="W20" s="7">
        <v>139784</v>
      </c>
      <c r="X20" s="7">
        <v>140991</v>
      </c>
      <c r="Y20" s="7">
        <v>150869</v>
      </c>
      <c r="Z20" s="103">
        <v>156710</v>
      </c>
      <c r="AA20" s="103">
        <v>183262</v>
      </c>
      <c r="AB20" s="105">
        <v>176209</v>
      </c>
      <c r="AC20" s="105">
        <v>181136</v>
      </c>
      <c r="AD20" s="105">
        <v>169966</v>
      </c>
      <c r="AE20" s="105">
        <v>142229</v>
      </c>
      <c r="AF20" s="105">
        <v>119755</v>
      </c>
    </row>
    <row r="21" spans="1:32" ht="15" customHeight="1" x14ac:dyDescent="0.15">
      <c r="A21" s="3" t="s">
        <v>110</v>
      </c>
      <c r="B21" s="3"/>
      <c r="C21" s="3"/>
      <c r="D21" s="79">
        <f>+歳入・旧佐野市!D20+歳入・旧田沼町!D18+歳入・旧葛生町!D18</f>
        <v>571595</v>
      </c>
      <c r="E21" s="79">
        <f>+歳入・旧佐野市!E20+歳入・旧田沼町!E18+歳入・旧葛生町!E18</f>
        <v>616440</v>
      </c>
      <c r="F21" s="79">
        <f>+歳入・旧佐野市!F20+歳入・旧田沼町!F18+歳入・旧葛生町!F18</f>
        <v>650565</v>
      </c>
      <c r="G21" s="79">
        <f>+歳入・旧佐野市!G20+歳入・旧田沼町!G18+歳入・旧葛生町!G18</f>
        <v>691081</v>
      </c>
      <c r="H21" s="79">
        <f>+歳入・旧佐野市!H20+歳入・旧田沼町!H18+歳入・旧葛生町!H18</f>
        <v>739945</v>
      </c>
      <c r="I21" s="79">
        <f>+歳入・旧佐野市!I20+歳入・旧田沼町!I18+歳入・旧葛生町!I18</f>
        <v>767889</v>
      </c>
      <c r="J21" s="79">
        <f>+歳入・旧佐野市!J20+歳入・旧田沼町!J18+歳入・旧葛生町!J18</f>
        <v>758650</v>
      </c>
      <c r="K21" s="79">
        <f>+歳入・旧佐野市!K20+歳入・旧田沼町!K18+歳入・旧葛生町!K18</f>
        <v>746337</v>
      </c>
      <c r="L21" s="79">
        <f>+歳入・旧佐野市!L20+歳入・旧田沼町!L18+歳入・旧葛生町!L18</f>
        <v>753218</v>
      </c>
      <c r="M21" s="79">
        <f>+歳入・旧佐野市!M20+歳入・旧田沼町!M18+歳入・旧葛生町!M18</f>
        <v>724279</v>
      </c>
      <c r="N21" s="79">
        <f>+歳入・旧佐野市!N20+歳入・旧田沼町!N18+歳入・旧葛生町!N18</f>
        <v>742770</v>
      </c>
      <c r="O21" s="79">
        <f>+歳入・旧佐野市!O20+歳入・旧田沼町!O18+歳入・旧葛生町!O18</f>
        <v>777905</v>
      </c>
      <c r="P21" s="79">
        <f>+歳入・旧佐野市!P20+歳入・旧田沼町!P18+歳入・旧葛生町!P18</f>
        <v>754158</v>
      </c>
      <c r="Q21" s="7">
        <v>773500</v>
      </c>
      <c r="R21" s="7">
        <v>818379</v>
      </c>
      <c r="S21" s="7">
        <v>727997</v>
      </c>
      <c r="T21" s="7">
        <v>762668</v>
      </c>
      <c r="U21" s="7">
        <v>733461</v>
      </c>
      <c r="V21" s="7">
        <v>713047</v>
      </c>
      <c r="W21" s="7">
        <v>703976</v>
      </c>
      <c r="X21" s="7">
        <v>663225</v>
      </c>
      <c r="Y21" s="7">
        <v>616171</v>
      </c>
      <c r="Z21" s="103">
        <v>604749</v>
      </c>
      <c r="AA21" s="103">
        <v>601634</v>
      </c>
      <c r="AB21" s="103">
        <v>561471</v>
      </c>
      <c r="AC21" s="103">
        <v>524032</v>
      </c>
      <c r="AD21" s="103">
        <v>517829</v>
      </c>
      <c r="AE21" s="103">
        <v>494658</v>
      </c>
      <c r="AF21" s="103">
        <v>432186</v>
      </c>
    </row>
    <row r="22" spans="1:32" ht="15" customHeight="1" x14ac:dyDescent="0.15">
      <c r="A22" s="4" t="s">
        <v>111</v>
      </c>
      <c r="B22" s="4"/>
      <c r="C22" s="4"/>
      <c r="D22" s="79">
        <f>+歳入・旧佐野市!D21+歳入・旧田沼町!D19+歳入・旧葛生町!D19</f>
        <v>88742</v>
      </c>
      <c r="E22" s="79">
        <f>+歳入・旧佐野市!E21+歳入・旧田沼町!E19+歳入・旧葛生町!E19</f>
        <v>93054</v>
      </c>
      <c r="F22" s="79">
        <f>+歳入・旧佐野市!F21+歳入・旧田沼町!F19+歳入・旧葛生町!F19</f>
        <v>98183</v>
      </c>
      <c r="G22" s="79">
        <f>+歳入・旧佐野市!G21+歳入・旧田沼町!G19+歳入・旧葛生町!G19</f>
        <v>162632</v>
      </c>
      <c r="H22" s="79">
        <f>+歳入・旧佐野市!H21+歳入・旧田沼町!H19+歳入・旧葛生町!H19</f>
        <v>179840</v>
      </c>
      <c r="I22" s="79">
        <f>+歳入・旧佐野市!I21+歳入・旧田沼町!I19+歳入・旧葛生町!I19</f>
        <v>200517</v>
      </c>
      <c r="J22" s="79">
        <f>+歳入・旧佐野市!J21+歳入・旧田沼町!J19+歳入・旧葛生町!J19</f>
        <v>197982</v>
      </c>
      <c r="K22" s="79">
        <f>+歳入・旧佐野市!K21+歳入・旧田沼町!K19+歳入・旧葛生町!K19</f>
        <v>208977</v>
      </c>
      <c r="L22" s="79">
        <f>+歳入・旧佐野市!L21+歳入・旧田沼町!L19+歳入・旧葛生町!L19</f>
        <v>218919</v>
      </c>
      <c r="M22" s="79">
        <f>+歳入・旧佐野市!M21+歳入・旧田沼町!M19+歳入・旧葛生町!M19</f>
        <v>222146</v>
      </c>
      <c r="N22" s="79">
        <f>+歳入・旧佐野市!N21+歳入・旧田沼町!N19+歳入・旧葛生町!N19</f>
        <v>299562</v>
      </c>
      <c r="O22" s="79">
        <f>+歳入・旧佐野市!O21+歳入・旧田沼町!O19+歳入・旧葛生町!O19</f>
        <v>283025</v>
      </c>
      <c r="P22" s="79">
        <f>+歳入・旧佐野市!P21+歳入・旧田沼町!P19+歳入・旧葛生町!P19</f>
        <v>284750</v>
      </c>
      <c r="Q22" s="8">
        <v>352779</v>
      </c>
      <c r="R22" s="8">
        <v>373810</v>
      </c>
      <c r="S22" s="8">
        <v>389782</v>
      </c>
      <c r="T22" s="8">
        <v>402947</v>
      </c>
      <c r="U22" s="8">
        <v>393903</v>
      </c>
      <c r="V22" s="8">
        <v>384075</v>
      </c>
      <c r="W22" s="8">
        <v>380534</v>
      </c>
      <c r="X22" s="8">
        <v>381462</v>
      </c>
      <c r="Y22" s="8">
        <v>399748</v>
      </c>
      <c r="Z22" s="105">
        <v>404917</v>
      </c>
      <c r="AA22" s="105">
        <v>411327</v>
      </c>
      <c r="AB22" s="103">
        <v>420769</v>
      </c>
      <c r="AC22" s="103">
        <v>393381</v>
      </c>
      <c r="AD22" s="103">
        <v>391371</v>
      </c>
      <c r="AE22" s="103">
        <v>389404</v>
      </c>
      <c r="AF22" s="103">
        <v>397356</v>
      </c>
    </row>
    <row r="23" spans="1:32" ht="15" customHeight="1" x14ac:dyDescent="0.15">
      <c r="A23" s="3" t="s">
        <v>112</v>
      </c>
      <c r="B23" s="3"/>
      <c r="C23" s="3"/>
      <c r="D23" s="79">
        <f>+歳入・旧佐野市!D22+歳入・旧田沼町!D20+歳入・旧葛生町!D20</f>
        <v>2325438</v>
      </c>
      <c r="E23" s="79">
        <f>+歳入・旧佐野市!E22+歳入・旧田沼町!E20+歳入・旧葛生町!E20</f>
        <v>3092740</v>
      </c>
      <c r="F23" s="79">
        <f>+歳入・旧佐野市!F22+歳入・旧田沼町!F20+歳入・旧葛生町!F20</f>
        <v>2844097</v>
      </c>
      <c r="G23" s="79">
        <f>+歳入・旧佐野市!G22+歳入・旧田沼町!G20+歳入・旧葛生町!G20</f>
        <v>2853729</v>
      </c>
      <c r="H23" s="79">
        <f>+歳入・旧佐野市!H22+歳入・旧田沼町!H20+歳入・旧葛生町!H20</f>
        <v>2873591</v>
      </c>
      <c r="I23" s="79">
        <f>+歳入・旧佐野市!I22+歳入・旧田沼町!I20+歳入・旧葛生町!I20</f>
        <v>2827576</v>
      </c>
      <c r="J23" s="79">
        <f>+歳入・旧佐野市!J22+歳入・旧田沼町!J20+歳入・旧葛生町!J20</f>
        <v>2836564</v>
      </c>
      <c r="K23" s="79">
        <f>+歳入・旧佐野市!K22+歳入・旧田沼町!K20+歳入・旧葛生町!K20</f>
        <v>3022842</v>
      </c>
      <c r="L23" s="79">
        <f>+歳入・旧佐野市!L22+歳入・旧田沼町!L20+歳入・旧葛生町!L20</f>
        <v>4024457</v>
      </c>
      <c r="M23" s="79">
        <f>+歳入・旧佐野市!M22+歳入・旧田沼町!M20+歳入・旧葛生町!M20</f>
        <v>2331093</v>
      </c>
      <c r="N23" s="79">
        <f>+歳入・旧佐野市!N22+歳入・旧田沼町!N20+歳入・旧葛生町!N20</f>
        <v>3071524</v>
      </c>
      <c r="O23" s="79">
        <f>+歳入・旧佐野市!O22+歳入・旧田沼町!O20+歳入・旧葛生町!O20</f>
        <v>3070651</v>
      </c>
      <c r="P23" s="79">
        <f>+歳入・旧佐野市!P22+歳入・旧田沼町!P20+歳入・旧葛生町!P20</f>
        <v>3108590</v>
      </c>
      <c r="Q23" s="7">
        <v>3221293</v>
      </c>
      <c r="R23" s="7">
        <v>4199696</v>
      </c>
      <c r="S23" s="7">
        <v>3179959</v>
      </c>
      <c r="T23" s="7">
        <v>3109529</v>
      </c>
      <c r="U23" s="7">
        <v>3520043</v>
      </c>
      <c r="V23" s="7">
        <v>5563196</v>
      </c>
      <c r="W23" s="7">
        <v>5616144</v>
      </c>
      <c r="X23" s="7">
        <v>5181398</v>
      </c>
      <c r="Y23" s="7">
        <v>4700899</v>
      </c>
      <c r="Z23" s="103">
        <v>4738483</v>
      </c>
      <c r="AA23" s="103">
        <v>5248826</v>
      </c>
      <c r="AB23" s="103">
        <v>5702904</v>
      </c>
      <c r="AC23" s="103">
        <v>6010207</v>
      </c>
      <c r="AD23" s="103">
        <v>6220300</v>
      </c>
      <c r="AE23" s="103">
        <v>5792692</v>
      </c>
      <c r="AF23" s="103">
        <v>7740845</v>
      </c>
    </row>
    <row r="24" spans="1:32" ht="15" customHeight="1" x14ac:dyDescent="0.15">
      <c r="A24" s="3" t="s">
        <v>113</v>
      </c>
      <c r="B24" s="3"/>
      <c r="C24" s="3"/>
      <c r="D24" s="79">
        <f>+歳入・旧佐野市!D23+歳入・旧田沼町!D21+歳入・旧葛生町!D21</f>
        <v>1216514</v>
      </c>
      <c r="E24" s="79">
        <f>+歳入・旧佐野市!E23+歳入・旧田沼町!E21+歳入・旧葛生町!E21</f>
        <v>1341519</v>
      </c>
      <c r="F24" s="79">
        <f>+歳入・旧佐野市!F23+歳入・旧田沼町!F21+歳入・旧葛生町!F21</f>
        <v>1449435</v>
      </c>
      <c r="G24" s="79">
        <f>+歳入・旧佐野市!G23+歳入・旧田沼町!G21+歳入・旧葛生町!G21</f>
        <v>1538603</v>
      </c>
      <c r="H24" s="79">
        <f>+歳入・旧佐野市!H23+歳入・旧田沼町!H21+歳入・旧葛生町!H21</f>
        <v>1591221</v>
      </c>
      <c r="I24" s="79">
        <f>+歳入・旧佐野市!I23+歳入・旧田沼町!I21+歳入・旧葛生町!I21</f>
        <v>1514351</v>
      </c>
      <c r="J24" s="79">
        <f>+歳入・旧佐野市!J23+歳入・旧田沼町!J21+歳入・旧葛生町!J21</f>
        <v>1677053</v>
      </c>
      <c r="K24" s="79">
        <f>+歳入・旧佐野市!K23+歳入・旧田沼町!K21+歳入・旧葛生町!K21</f>
        <v>1579564</v>
      </c>
      <c r="L24" s="79">
        <f>+歳入・旧佐野市!L23+歳入・旧田沼町!L21+歳入・旧葛生町!L21</f>
        <v>1745248</v>
      </c>
      <c r="M24" s="79">
        <f>+歳入・旧佐野市!M23+歳入・旧田沼町!M21+歳入・旧葛生町!M21</f>
        <v>1454269</v>
      </c>
      <c r="N24" s="79">
        <f>+歳入・旧佐野市!N23+歳入・旧田沼町!N21+歳入・旧葛生町!N21</f>
        <v>1558575</v>
      </c>
      <c r="O24" s="79">
        <f>+歳入・旧佐野市!O23+歳入・旧田沼町!O21+歳入・旧葛生町!O21</f>
        <v>1665721</v>
      </c>
      <c r="P24" s="79">
        <f>+歳入・旧佐野市!P23+歳入・旧田沼町!P21+歳入・旧葛生町!P21</f>
        <v>1832674</v>
      </c>
      <c r="Q24" s="7">
        <v>1906859</v>
      </c>
      <c r="R24" s="7">
        <v>1694795</v>
      </c>
      <c r="S24" s="7">
        <v>1780357</v>
      </c>
      <c r="T24" s="7">
        <v>1817277</v>
      </c>
      <c r="U24" s="7">
        <v>2105844</v>
      </c>
      <c r="V24" s="7">
        <v>2517808</v>
      </c>
      <c r="W24" s="7">
        <v>2922527</v>
      </c>
      <c r="X24" s="7">
        <v>2768937</v>
      </c>
      <c r="Y24" s="7">
        <v>2840416</v>
      </c>
      <c r="Z24" s="103">
        <v>2599956</v>
      </c>
      <c r="AA24" s="103">
        <v>2763055</v>
      </c>
      <c r="AB24" s="103">
        <v>2788082</v>
      </c>
      <c r="AC24" s="103">
        <v>2834316</v>
      </c>
      <c r="AD24" s="103">
        <v>3226463</v>
      </c>
      <c r="AE24" s="103">
        <v>2929483</v>
      </c>
      <c r="AF24" s="103">
        <v>3745548</v>
      </c>
    </row>
    <row r="25" spans="1:32" ht="15" customHeight="1" x14ac:dyDescent="0.15">
      <c r="A25" s="3" t="s">
        <v>114</v>
      </c>
      <c r="B25" s="3"/>
      <c r="C25" s="3"/>
      <c r="D25" s="79">
        <f>+歳入・旧佐野市!D24+歳入・旧田沼町!D22+歳入・旧葛生町!D22</f>
        <v>460036</v>
      </c>
      <c r="E25" s="79">
        <f>+歳入・旧佐野市!E24+歳入・旧田沼町!E22+歳入・旧葛生町!E22</f>
        <v>674245</v>
      </c>
      <c r="F25" s="79">
        <f>+歳入・旧佐野市!F24+歳入・旧田沼町!F22+歳入・旧葛生町!F22</f>
        <v>471815</v>
      </c>
      <c r="G25" s="79">
        <f>+歳入・旧佐野市!G24+歳入・旧田沼町!G22+歳入・旧葛生町!G22</f>
        <v>2630703</v>
      </c>
      <c r="H25" s="79">
        <f>+歳入・旧佐野市!H24+歳入・旧田沼町!H22+歳入・旧葛生町!H22</f>
        <v>319993</v>
      </c>
      <c r="I25" s="79">
        <f>+歳入・旧佐野市!I24+歳入・旧田沼町!I22+歳入・旧葛生町!I22</f>
        <v>150295</v>
      </c>
      <c r="J25" s="79">
        <f>+歳入・旧佐野市!J24+歳入・旧田沼町!J22+歳入・旧葛生町!J22</f>
        <v>254555</v>
      </c>
      <c r="K25" s="79">
        <f>+歳入・旧佐野市!K24+歳入・旧田沼町!K22+歳入・旧葛生町!K22</f>
        <v>140773</v>
      </c>
      <c r="L25" s="79">
        <f>+歳入・旧佐野市!L24+歳入・旧田沼町!L22+歳入・旧葛生町!L22</f>
        <v>130558</v>
      </c>
      <c r="M25" s="79">
        <f>+歳入・旧佐野市!M24+歳入・旧田沼町!M22+歳入・旧葛生町!M22</f>
        <v>168990</v>
      </c>
      <c r="N25" s="79">
        <f>+歳入・旧佐野市!N24+歳入・旧田沼町!N22+歳入・旧葛生町!N22</f>
        <v>442589</v>
      </c>
      <c r="O25" s="79">
        <f>+歳入・旧佐野市!O24+歳入・旧田沼町!O22+歳入・旧葛生町!O22</f>
        <v>110557</v>
      </c>
      <c r="P25" s="79">
        <f>+歳入・旧佐野市!P24+歳入・旧田沼町!P22+歳入・旧葛生町!P22</f>
        <v>202077</v>
      </c>
      <c r="Q25" s="7">
        <v>344543</v>
      </c>
      <c r="R25" s="7">
        <v>193793</v>
      </c>
      <c r="S25" s="7">
        <v>1036686</v>
      </c>
      <c r="T25" s="7">
        <v>1775079</v>
      </c>
      <c r="U25" s="7">
        <v>248723</v>
      </c>
      <c r="V25" s="7">
        <v>214266</v>
      </c>
      <c r="W25" s="7">
        <v>270413</v>
      </c>
      <c r="X25" s="7">
        <v>157468</v>
      </c>
      <c r="Y25" s="7">
        <v>261036</v>
      </c>
      <c r="Z25" s="103">
        <v>672867</v>
      </c>
      <c r="AA25" s="103">
        <v>221852</v>
      </c>
      <c r="AB25" s="103">
        <v>167262</v>
      </c>
      <c r="AC25" s="103">
        <v>176194</v>
      </c>
      <c r="AD25" s="103">
        <v>188698</v>
      </c>
      <c r="AE25" s="103">
        <v>112176</v>
      </c>
      <c r="AF25" s="103">
        <v>108814</v>
      </c>
    </row>
    <row r="26" spans="1:32" ht="15" customHeight="1" x14ac:dyDescent="0.15">
      <c r="A26" s="3" t="s">
        <v>115</v>
      </c>
      <c r="B26" s="3"/>
      <c r="C26" s="3"/>
      <c r="D26" s="79">
        <f>+歳入・旧佐野市!D25+歳入・旧田沼町!D23+歳入・旧葛生町!D23</f>
        <v>149220</v>
      </c>
      <c r="E26" s="79">
        <f>+歳入・旧佐野市!E25+歳入・旧田沼町!E23+歳入・旧葛生町!E23</f>
        <v>120930</v>
      </c>
      <c r="F26" s="79">
        <f>+歳入・旧佐野市!F25+歳入・旧田沼町!F23+歳入・旧葛生町!F23</f>
        <v>284594</v>
      </c>
      <c r="G26" s="151">
        <f>+歳入・旧佐野市!G25+歳入・旧田沼町!G23+歳入・旧葛生町!G23</f>
        <v>50393</v>
      </c>
      <c r="H26" s="79">
        <f>+歳入・旧佐野市!H25+歳入・旧田沼町!H23+歳入・旧葛生町!H23</f>
        <v>103640</v>
      </c>
      <c r="I26" s="79">
        <f>+歳入・旧佐野市!I25+歳入・旧田沼町!I23+歳入・旧葛生町!I23</f>
        <v>53468</v>
      </c>
      <c r="J26" s="79">
        <f>+歳入・旧佐野市!J25+歳入・旧田沼町!J23+歳入・旧葛生町!J23</f>
        <v>56863</v>
      </c>
      <c r="K26" s="79">
        <f>+歳入・旧佐野市!K25+歳入・旧田沼町!K23+歳入・旧葛生町!K23</f>
        <v>49485</v>
      </c>
      <c r="L26" s="79">
        <f>+歳入・旧佐野市!L25+歳入・旧田沼町!L23+歳入・旧葛生町!L23</f>
        <v>59401</v>
      </c>
      <c r="M26" s="79">
        <f>+歳入・旧佐野市!M25+歳入・旧田沼町!M23+歳入・旧葛生町!M23</f>
        <v>43076</v>
      </c>
      <c r="N26" s="79">
        <f>+歳入・旧佐野市!N25+歳入・旧田沼町!N23+歳入・旧葛生町!N23</f>
        <v>53590</v>
      </c>
      <c r="O26" s="79">
        <f>+歳入・旧佐野市!O25+歳入・旧田沼町!O23+歳入・旧葛生町!O23</f>
        <v>30906</v>
      </c>
      <c r="P26" s="79">
        <f>+歳入・旧佐野市!P25+歳入・旧田沼町!P23+歳入・旧葛生町!P23</f>
        <v>18404</v>
      </c>
      <c r="Q26" s="7">
        <v>119427</v>
      </c>
      <c r="R26" s="7">
        <v>104706</v>
      </c>
      <c r="S26" s="7">
        <v>10385</v>
      </c>
      <c r="T26" s="7">
        <v>14779</v>
      </c>
      <c r="U26" s="7">
        <v>66347</v>
      </c>
      <c r="V26" s="7">
        <v>13510</v>
      </c>
      <c r="W26" s="7">
        <v>23394</v>
      </c>
      <c r="X26" s="7">
        <v>13028</v>
      </c>
      <c r="Y26" s="7">
        <v>10402</v>
      </c>
      <c r="Z26" s="103">
        <v>34058</v>
      </c>
      <c r="AA26" s="103">
        <v>143773</v>
      </c>
      <c r="AB26" s="103">
        <v>51306</v>
      </c>
      <c r="AC26" s="103">
        <v>20838</v>
      </c>
      <c r="AD26" s="103">
        <v>104214</v>
      </c>
      <c r="AE26" s="103">
        <v>38484</v>
      </c>
      <c r="AF26" s="103">
        <v>162139</v>
      </c>
    </row>
    <row r="27" spans="1:32" ht="15" customHeight="1" x14ac:dyDescent="0.15">
      <c r="A27" s="3" t="s">
        <v>116</v>
      </c>
      <c r="B27" s="3"/>
      <c r="C27" s="3"/>
      <c r="D27" s="79">
        <f>+歳入・旧佐野市!D26+歳入・旧田沼町!D24+歳入・旧葛生町!D24</f>
        <v>476002</v>
      </c>
      <c r="E27" s="79">
        <f>+歳入・旧佐野市!E26+歳入・旧田沼町!E24+歳入・旧葛生町!E24</f>
        <v>556065</v>
      </c>
      <c r="F27" s="79">
        <f>+歳入・旧佐野市!F26+歳入・旧田沼町!F24+歳入・旧葛生町!F24</f>
        <v>816422</v>
      </c>
      <c r="G27" s="79">
        <f>+歳入・旧佐野市!G26+歳入・旧田沼町!G24+歳入・旧葛生町!G24</f>
        <v>768230</v>
      </c>
      <c r="H27" s="79">
        <f>+歳入・旧佐野市!H26+歳入・旧田沼町!H24+歳入・旧葛生町!H24</f>
        <v>791863</v>
      </c>
      <c r="I27" s="79">
        <f>+歳入・旧佐野市!I26+歳入・旧田沼町!I24+歳入・旧葛生町!I24</f>
        <v>476732</v>
      </c>
      <c r="J27" s="79">
        <f>+歳入・旧佐野市!J26+歳入・旧田沼町!J24+歳入・旧葛生町!J24</f>
        <v>1219320</v>
      </c>
      <c r="K27" s="79">
        <f>+歳入・旧佐野市!K26+歳入・旧田沼町!K24+歳入・旧葛生町!K24</f>
        <v>524613</v>
      </c>
      <c r="L27" s="79">
        <f>+歳入・旧佐野市!L26+歳入・旧田沼町!L24+歳入・旧葛生町!L24</f>
        <v>433352</v>
      </c>
      <c r="M27" s="79">
        <f>+歳入・旧佐野市!M26+歳入・旧田沼町!M24+歳入・旧葛生町!M24</f>
        <v>194343</v>
      </c>
      <c r="N27" s="79">
        <f>+歳入・旧佐野市!N26+歳入・旧田沼町!N24+歳入・旧葛生町!N24</f>
        <v>325903</v>
      </c>
      <c r="O27" s="79">
        <f>+歳入・旧佐野市!O26+歳入・旧田沼町!O24+歳入・旧葛生町!O24</f>
        <v>1574068</v>
      </c>
      <c r="P27" s="79">
        <f>+歳入・旧佐野市!P26+歳入・旧田沼町!P24+歳入・旧葛生町!P24</f>
        <v>1636793</v>
      </c>
      <c r="Q27" s="7">
        <v>1782244</v>
      </c>
      <c r="R27" s="7">
        <v>2311361</v>
      </c>
      <c r="S27" s="7">
        <v>701552</v>
      </c>
      <c r="T27" s="7">
        <v>2391834</v>
      </c>
      <c r="U27" s="7">
        <v>1683288</v>
      </c>
      <c r="V27" s="7">
        <v>913791</v>
      </c>
      <c r="W27" s="7">
        <v>845488</v>
      </c>
      <c r="X27" s="7">
        <v>1128581</v>
      </c>
      <c r="Y27" s="7">
        <v>1704242</v>
      </c>
      <c r="Z27" s="103">
        <v>1368805</v>
      </c>
      <c r="AA27" s="103">
        <v>4198417</v>
      </c>
      <c r="AB27" s="103">
        <v>1851568</v>
      </c>
      <c r="AC27" s="103">
        <v>1716639</v>
      </c>
      <c r="AD27" s="103">
        <v>1499392</v>
      </c>
      <c r="AE27" s="103">
        <v>1474504</v>
      </c>
      <c r="AF27" s="103">
        <v>3458323</v>
      </c>
    </row>
    <row r="28" spans="1:32" ht="15" customHeight="1" x14ac:dyDescent="0.15">
      <c r="A28" s="3" t="s">
        <v>117</v>
      </c>
      <c r="B28" s="3"/>
      <c r="C28" s="3"/>
      <c r="D28" s="79">
        <f>+歳入・旧佐野市!D27+歳入・旧田沼町!D25+歳入・旧葛生町!D25</f>
        <v>1110553</v>
      </c>
      <c r="E28" s="79">
        <f>+歳入・旧佐野市!E27+歳入・旧田沼町!E25+歳入・旧葛生町!E25</f>
        <v>1450890</v>
      </c>
      <c r="F28" s="79">
        <f>+歳入・旧佐野市!F27+歳入・旧田沼町!F25+歳入・旧葛生町!F25</f>
        <v>1395167</v>
      </c>
      <c r="G28" s="79">
        <f>+歳入・旧佐野市!G27+歳入・旧田沼町!G25+歳入・旧葛生町!G25</f>
        <v>1128329</v>
      </c>
      <c r="H28" s="79">
        <f>+歳入・旧佐野市!H27+歳入・旧田沼町!H25+歳入・旧葛生町!H25</f>
        <v>974553</v>
      </c>
      <c r="I28" s="79">
        <f>+歳入・旧佐野市!I27+歳入・旧田沼町!I25+歳入・旧葛生町!I25</f>
        <v>922005</v>
      </c>
      <c r="J28" s="79">
        <f>+歳入・旧佐野市!J27+歳入・旧田沼町!J25+歳入・旧葛生町!J25</f>
        <v>1498054</v>
      </c>
      <c r="K28" s="79">
        <f>+歳入・旧佐野市!K27+歳入・旧田沼町!K25+歳入・旧葛生町!K25</f>
        <v>1236637</v>
      </c>
      <c r="L28" s="79">
        <f>+歳入・旧佐野市!L27+歳入・旧田沼町!L25+歳入・旧葛生町!L25</f>
        <v>2096544</v>
      </c>
      <c r="M28" s="79">
        <f>+歳入・旧佐野市!M27+歳入・旧田沼町!M25+歳入・旧葛生町!M25</f>
        <v>2067799</v>
      </c>
      <c r="N28" s="79">
        <f>+歳入・旧佐野市!N27+歳入・旧田沼町!N25+歳入・旧葛生町!N25</f>
        <v>1960169</v>
      </c>
      <c r="O28" s="79">
        <f>+歳入・旧佐野市!O27+歳入・旧田沼町!O25+歳入・旧葛生町!O25</f>
        <v>1710739</v>
      </c>
      <c r="P28" s="79">
        <f>+歳入・旧佐野市!P27+歳入・旧田沼町!P25+歳入・旧葛生町!P25</f>
        <v>1643182</v>
      </c>
      <c r="Q28" s="7">
        <v>2001030</v>
      </c>
      <c r="R28" s="7">
        <v>1896402</v>
      </c>
      <c r="S28" s="7">
        <v>1988152</v>
      </c>
      <c r="T28" s="7">
        <v>1938912</v>
      </c>
      <c r="U28" s="7">
        <v>1652445</v>
      </c>
      <c r="V28" s="7">
        <v>1178596</v>
      </c>
      <c r="W28" s="7">
        <v>1424832</v>
      </c>
      <c r="X28" s="7">
        <v>2312596</v>
      </c>
      <c r="Y28" s="7">
        <v>2026755</v>
      </c>
      <c r="Z28" s="103">
        <v>1777010</v>
      </c>
      <c r="AA28" s="103">
        <v>2522230</v>
      </c>
      <c r="AB28" s="103">
        <v>5188738</v>
      </c>
      <c r="AC28" s="103">
        <v>2760351</v>
      </c>
      <c r="AD28" s="103">
        <v>2732018</v>
      </c>
      <c r="AE28" s="103">
        <v>2855019</v>
      </c>
      <c r="AF28" s="103">
        <v>2421534</v>
      </c>
    </row>
    <row r="29" spans="1:32" ht="15" customHeight="1" x14ac:dyDescent="0.15">
      <c r="A29" s="3" t="s">
        <v>118</v>
      </c>
      <c r="B29" s="3"/>
      <c r="C29" s="3"/>
      <c r="D29" s="79">
        <f>+歳入・旧佐野市!D28+歳入・旧田沼町!D26+歳入・旧葛生町!D26</f>
        <v>2460458</v>
      </c>
      <c r="E29" s="79">
        <f>+歳入・旧佐野市!E28+歳入・旧田沼町!E26+歳入・旧葛生町!E26</f>
        <v>2688655</v>
      </c>
      <c r="F29" s="79">
        <f>+歳入・旧佐野市!F28+歳入・旧田沼町!F26+歳入・旧葛生町!F26</f>
        <v>3189912</v>
      </c>
      <c r="G29" s="79">
        <f>+歳入・旧佐野市!G28+歳入・旧田沼町!G26+歳入・旧葛生町!G26</f>
        <v>3146924</v>
      </c>
      <c r="H29" s="79">
        <f>+歳入・旧佐野市!H28+歳入・旧田沼町!H26+歳入・旧葛生町!H26</f>
        <v>2995563</v>
      </c>
      <c r="I29" s="79">
        <f>+歳入・旧佐野市!I28+歳入・旧田沼町!I26+歳入・旧葛生町!I26</f>
        <v>2438441</v>
      </c>
      <c r="J29" s="79">
        <f>+歳入・旧佐野市!J28+歳入・旧田沼町!J26+歳入・旧葛生町!J26</f>
        <v>2214157</v>
      </c>
      <c r="K29" s="79">
        <f>+歳入・旧佐野市!K28+歳入・旧田沼町!K26+歳入・旧葛生町!K26</f>
        <v>2391905</v>
      </c>
      <c r="L29" s="79">
        <f>+歳入・旧佐野市!L28+歳入・旧田沼町!L26+歳入・旧葛生町!L26</f>
        <v>2317556</v>
      </c>
      <c r="M29" s="79">
        <f>+歳入・旧佐野市!M28+歳入・旧田沼町!M26+歳入・旧葛生町!M26</f>
        <v>2026892</v>
      </c>
      <c r="N29" s="79">
        <f>+歳入・旧佐野市!N28+歳入・旧田沼町!N26+歳入・旧葛生町!N26</f>
        <v>2170403</v>
      </c>
      <c r="O29" s="79">
        <f>+歳入・旧佐野市!O28+歳入・旧田沼町!O26+歳入・旧葛生町!O26</f>
        <v>2145739</v>
      </c>
      <c r="P29" s="79">
        <f>+歳入・旧佐野市!P28+歳入・旧田沼町!P26+歳入・旧葛生町!P26</f>
        <v>2143007</v>
      </c>
      <c r="Q29" s="7">
        <v>1739477</v>
      </c>
      <c r="R29" s="7">
        <v>1636569</v>
      </c>
      <c r="S29" s="7">
        <v>1654597</v>
      </c>
      <c r="T29" s="7">
        <v>1605193</v>
      </c>
      <c r="U29" s="7">
        <v>1530456</v>
      </c>
      <c r="V29" s="7">
        <v>1932518</v>
      </c>
      <c r="W29" s="7">
        <v>2021650</v>
      </c>
      <c r="X29" s="7">
        <v>2299826</v>
      </c>
      <c r="Y29" s="7">
        <v>2575422</v>
      </c>
      <c r="Z29" s="103">
        <v>2886769</v>
      </c>
      <c r="AA29" s="103">
        <v>3097534</v>
      </c>
      <c r="AB29" s="103">
        <v>2992829</v>
      </c>
      <c r="AC29" s="103">
        <v>2774474</v>
      </c>
      <c r="AD29" s="103">
        <v>2239840</v>
      </c>
      <c r="AE29" s="103">
        <v>2950660</v>
      </c>
      <c r="AF29" s="103">
        <v>1892931</v>
      </c>
    </row>
    <row r="30" spans="1:32" ht="15" customHeight="1" x14ac:dyDescent="0.15">
      <c r="A30" s="3" t="s">
        <v>119</v>
      </c>
      <c r="B30" s="3"/>
      <c r="C30" s="3"/>
      <c r="D30" s="79">
        <f>+歳入・旧佐野市!D29+歳入・旧田沼町!D27+歳入・旧葛生町!D27</f>
        <v>2721753</v>
      </c>
      <c r="E30" s="79">
        <f>+歳入・旧佐野市!E29+歳入・旧田沼町!E27+歳入・旧葛生町!E27</f>
        <v>3092332</v>
      </c>
      <c r="F30" s="79">
        <f>+歳入・旧佐野市!F29+歳入・旧田沼町!F27+歳入・旧葛生町!F27</f>
        <v>3028965</v>
      </c>
      <c r="G30" s="79">
        <f>+歳入・旧佐野市!G29+歳入・旧田沼町!G27+歳入・旧葛生町!G27</f>
        <v>4348635</v>
      </c>
      <c r="H30" s="79">
        <f>+歳入・旧佐野市!H29+歳入・旧田沼町!H27+歳入・旧葛生町!H27</f>
        <v>3958927</v>
      </c>
      <c r="I30" s="79">
        <f>+歳入・旧佐野市!I29+歳入・旧田沼町!I27+歳入・旧葛生町!I27</f>
        <v>3682688</v>
      </c>
      <c r="J30" s="79">
        <f>+歳入・旧佐野市!J29+歳入・旧田沼町!J27+歳入・旧葛生町!J27</f>
        <v>4350917</v>
      </c>
      <c r="K30" s="79">
        <f>+歳入・旧佐野市!K29+歳入・旧田沼町!K27+歳入・旧葛生町!K27</f>
        <v>2921877</v>
      </c>
      <c r="L30" s="79">
        <f>+歳入・旧佐野市!L29+歳入・旧田沼町!L27+歳入・旧葛生町!L27</f>
        <v>3612533</v>
      </c>
      <c r="M30" s="79">
        <f>+歳入・旧佐野市!M29+歳入・旧田沼町!M27+歳入・旧葛生町!M27</f>
        <v>2449758</v>
      </c>
      <c r="N30" s="79">
        <f>+歳入・旧佐野市!N29+歳入・旧田沼町!N27+歳入・旧葛生町!N27</f>
        <v>2969053</v>
      </c>
      <c r="O30" s="79">
        <f>+歳入・旧佐野市!O29+歳入・旧田沼町!O27+歳入・旧葛生町!O27</f>
        <v>3888590</v>
      </c>
      <c r="P30" s="79">
        <f>+歳入・旧佐野市!P29+歳入・旧田沼町!P27+歳入・旧葛生町!P27</f>
        <v>6603200</v>
      </c>
      <c r="Q30" s="7">
        <v>5506900</v>
      </c>
      <c r="R30" s="7">
        <v>8125900</v>
      </c>
      <c r="S30" s="7">
        <v>4538800</v>
      </c>
      <c r="T30" s="7">
        <v>3523300</v>
      </c>
      <c r="U30" s="7">
        <v>3079800</v>
      </c>
      <c r="V30" s="7">
        <v>2986200</v>
      </c>
      <c r="W30" s="7">
        <v>3960600</v>
      </c>
      <c r="X30" s="7">
        <v>2995600</v>
      </c>
      <c r="Y30" s="7">
        <v>5938400</v>
      </c>
      <c r="Z30" s="103">
        <v>3735300</v>
      </c>
      <c r="AA30" s="103">
        <v>5037900</v>
      </c>
      <c r="AB30" s="103">
        <v>6431200</v>
      </c>
      <c r="AC30" s="103">
        <v>2714700</v>
      </c>
      <c r="AD30" s="103">
        <v>2982200</v>
      </c>
      <c r="AE30" s="103">
        <v>2906600</v>
      </c>
      <c r="AF30" s="103">
        <v>4908900</v>
      </c>
    </row>
    <row r="31" spans="1:32" ht="15" customHeight="1" x14ac:dyDescent="0.15">
      <c r="A31" s="3" t="s">
        <v>159</v>
      </c>
      <c r="B31" s="3"/>
      <c r="C31" s="3"/>
      <c r="D31" s="79">
        <f>+歳入・旧佐野市!D30+歳入・旧田沼町!D28+歳入・旧葛生町!D28</f>
        <v>0</v>
      </c>
      <c r="E31" s="79">
        <f>+歳入・旧佐野市!E30+歳入・旧田沼町!E28+歳入・旧葛生町!E28</f>
        <v>0</v>
      </c>
      <c r="F31" s="79">
        <f>+歳入・旧佐野市!F30+歳入・旧田沼町!F28+歳入・旧葛生町!F28</f>
        <v>0</v>
      </c>
      <c r="G31" s="79">
        <f>+歳入・旧佐野市!G30+歳入・旧田沼町!G28+歳入・旧葛生町!G28</f>
        <v>0</v>
      </c>
      <c r="H31" s="79">
        <f>+歳入・旧佐野市!H30+歳入・旧田沼町!H28+歳入・旧葛生町!H28</f>
        <v>0</v>
      </c>
      <c r="I31" s="79">
        <f>+歳入・旧佐野市!I30+歳入・旧田沼町!I28+歳入・旧葛生町!I28</f>
        <v>0</v>
      </c>
      <c r="J31" s="79">
        <f>+歳入・旧佐野市!J30+歳入・旧田沼町!J28+歳入・旧葛生町!J28</f>
        <v>0</v>
      </c>
      <c r="K31" s="79">
        <f>+歳入・旧佐野市!K30+歳入・旧田沼町!K28+歳入・旧葛生町!K28</f>
        <v>0</v>
      </c>
      <c r="L31" s="79">
        <f>+歳入・旧佐野市!L30+歳入・旧田沼町!L28+歳入・旧葛生町!L28</f>
        <v>0</v>
      </c>
      <c r="M31" s="79">
        <f>+歳入・旧佐野市!M30+歳入・旧田沼町!M28+歳入・旧葛生町!M28</f>
        <v>0</v>
      </c>
      <c r="N31" s="79">
        <f>+歳入・旧佐野市!N30+歳入・旧田沼町!N28+歳入・旧葛生町!N28</f>
        <v>188300</v>
      </c>
      <c r="O31" s="79">
        <f>+歳入・旧佐野市!O30+歳入・旧田沼町!O28+歳入・旧葛生町!O28</f>
        <v>188500</v>
      </c>
      <c r="P31" s="79">
        <f>+歳入・旧佐野市!P30+歳入・旧田沼町!P28+歳入・旧葛生町!P28</f>
        <v>207600</v>
      </c>
      <c r="Q31" s="7">
        <v>255300</v>
      </c>
      <c r="R31" s="7">
        <v>187800</v>
      </c>
      <c r="S31" s="7">
        <v>141600</v>
      </c>
      <c r="T31" s="7">
        <v>0</v>
      </c>
      <c r="U31" s="7"/>
      <c r="V31" s="7">
        <v>0</v>
      </c>
      <c r="W31" s="7">
        <v>0</v>
      </c>
      <c r="X31" s="7">
        <v>0</v>
      </c>
      <c r="Y31" s="7"/>
      <c r="Z31" s="103"/>
      <c r="AA31" s="103"/>
      <c r="AB31" s="103"/>
      <c r="AC31" s="103"/>
      <c r="AD31" s="103"/>
      <c r="AE31" s="103"/>
      <c r="AF31" s="103"/>
    </row>
    <row r="32" spans="1:32" ht="15" customHeight="1" x14ac:dyDescent="0.15">
      <c r="A32" s="3" t="s">
        <v>160</v>
      </c>
      <c r="B32" s="3"/>
      <c r="C32" s="3"/>
      <c r="D32" s="79">
        <f>+歳入・旧佐野市!D31+歳入・旧田沼町!D29+歳入・旧葛生町!D29</f>
        <v>0</v>
      </c>
      <c r="E32" s="79">
        <f>+歳入・旧佐野市!E31+歳入・旧田沼町!E29+歳入・旧葛生町!E29</f>
        <v>0</v>
      </c>
      <c r="F32" s="79">
        <f>+歳入・旧佐野市!F31+歳入・旧田沼町!F29+歳入・旧葛生町!F29</f>
        <v>0</v>
      </c>
      <c r="G32" s="79">
        <f>+歳入・旧佐野市!G31+歳入・旧田沼町!G29+歳入・旧葛生町!G29</f>
        <v>0</v>
      </c>
      <c r="H32" s="79">
        <f>+歳入・旧佐野市!H31+歳入・旧田沼町!H29+歳入・旧葛生町!H29</f>
        <v>0</v>
      </c>
      <c r="I32" s="79">
        <f>+歳入・旧佐野市!I31+歳入・旧田沼町!I29+歳入・旧葛生町!I29</f>
        <v>0</v>
      </c>
      <c r="J32" s="79">
        <f>+歳入・旧佐野市!J31+歳入・旧田沼町!J29+歳入・旧葛生町!J29</f>
        <v>0</v>
      </c>
      <c r="K32" s="79">
        <f>+歳入・旧佐野市!K31+歳入・旧田沼町!K29+歳入・旧葛生町!K29</f>
        <v>0</v>
      </c>
      <c r="L32" s="79">
        <f>+歳入・旧佐野市!L31+歳入・旧田沼町!L29+歳入・旧葛生町!L29</f>
        <v>0</v>
      </c>
      <c r="M32" s="79">
        <f>+歳入・旧佐野市!M31+歳入・旧田沼町!M29+歳入・旧葛生町!M29</f>
        <v>0</v>
      </c>
      <c r="N32" s="79">
        <f>+歳入・旧佐野市!N31+歳入・旧田沼町!N29+歳入・旧葛生町!N29</f>
        <v>597700</v>
      </c>
      <c r="O32" s="79">
        <f>+歳入・旧佐野市!O31+歳入・旧田沼町!O29+歳入・旧葛生町!O29</f>
        <v>1246700</v>
      </c>
      <c r="P32" s="79">
        <f>+歳入・旧佐野市!P31+歳入・旧田沼町!P29+歳入・旧葛生町!P29</f>
        <v>2549300</v>
      </c>
      <c r="Q32" s="7">
        <v>1838600</v>
      </c>
      <c r="R32" s="7">
        <v>1410900</v>
      </c>
      <c r="S32" s="7">
        <v>1243200</v>
      </c>
      <c r="T32" s="7">
        <v>1128000</v>
      </c>
      <c r="U32" s="7">
        <v>1056500</v>
      </c>
      <c r="V32" s="7">
        <v>1639800</v>
      </c>
      <c r="W32" s="7">
        <v>2769000</v>
      </c>
      <c r="X32" s="7">
        <v>1859000</v>
      </c>
      <c r="Y32" s="7">
        <v>2280000</v>
      </c>
      <c r="Z32" s="103">
        <v>2400000</v>
      </c>
      <c r="AA32" s="103">
        <v>2050000</v>
      </c>
      <c r="AB32" s="103">
        <v>1970000</v>
      </c>
      <c r="AC32" s="103">
        <v>1652500</v>
      </c>
      <c r="AD32" s="103">
        <v>1540000</v>
      </c>
      <c r="AE32" s="103">
        <v>1557100</v>
      </c>
      <c r="AF32" s="103">
        <v>1336700</v>
      </c>
    </row>
    <row r="33" spans="1:32" ht="15" customHeight="1" x14ac:dyDescent="0.15">
      <c r="A33" s="3" t="s">
        <v>0</v>
      </c>
      <c r="B33" s="3"/>
      <c r="C33" s="3"/>
      <c r="D33" s="79">
        <f>+歳入・旧佐野市!D32+歳入・旧田沼町!D30+歳入・旧葛生町!D30</f>
        <v>35085189</v>
      </c>
      <c r="E33" s="79">
        <f>+歳入・旧佐野市!E32+歳入・旧田沼町!E30+歳入・旧葛生町!E30</f>
        <v>38701352</v>
      </c>
      <c r="F33" s="79">
        <f>+歳入・旧佐野市!F32+歳入・旧田沼町!F30+歳入・旧葛生町!F30</f>
        <v>39266338</v>
      </c>
      <c r="G33" s="79">
        <f>+歳入・旧佐野市!G32+歳入・旧田沼町!G30+歳入・旧葛生町!G30</f>
        <v>41414119</v>
      </c>
      <c r="H33" s="79">
        <f>+歳入・旧佐野市!H32+歳入・旧田沼町!H30+歳入・旧葛生町!H30</f>
        <v>39479844</v>
      </c>
      <c r="I33" s="79">
        <f>+歳入・旧佐野市!I32+歳入・旧田沼町!I30+歳入・旧葛生町!I30</f>
        <v>38666767</v>
      </c>
      <c r="J33" s="79">
        <f>+歳入・旧佐野市!J32+歳入・旧田沼町!J30+歳入・旧葛生町!J30</f>
        <v>41387062</v>
      </c>
      <c r="K33" s="79">
        <f>+歳入・旧佐野市!K32+歳入・旧田沼町!K30+歳入・旧葛生町!K30</f>
        <v>39888268</v>
      </c>
      <c r="L33" s="79">
        <f>+歳入・旧佐野市!L32+歳入・旧田沼町!L30+歳入・旧葛生町!L30</f>
        <v>43787769</v>
      </c>
      <c r="M33" s="79">
        <f>+歳入・旧佐野市!M32+歳入・旧田沼町!M30+歳入・旧葛生町!M30</f>
        <v>40339729</v>
      </c>
      <c r="N33" s="79">
        <f>+歳入・旧佐野市!N32+歳入・旧田沼町!N30+歳入・旧葛生町!N30</f>
        <v>41330213</v>
      </c>
      <c r="O33" s="79">
        <f>+歳入・旧佐野市!O32+歳入・旧田沼町!O30+歳入・旧葛生町!O30</f>
        <v>41547790</v>
      </c>
      <c r="P33" s="79">
        <f>+歳入・旧佐野市!P32+歳入・旧田沼町!P30+歳入・旧葛生町!P30</f>
        <v>43782988</v>
      </c>
      <c r="Q33" s="6">
        <f t="shared" ref="Q33:V33" si="0">SUM(Q4:Q30)-Q16-Q17</f>
        <v>43168760</v>
      </c>
      <c r="R33" s="6">
        <f t="shared" si="0"/>
        <v>48062550</v>
      </c>
      <c r="S33" s="6">
        <f t="shared" si="0"/>
        <v>42863458</v>
      </c>
      <c r="T33" s="6">
        <f t="shared" si="0"/>
        <v>44323360</v>
      </c>
      <c r="U33" s="6">
        <f t="shared" si="0"/>
        <v>42281128</v>
      </c>
      <c r="V33" s="6">
        <f t="shared" si="0"/>
        <v>43623243</v>
      </c>
      <c r="W33" s="6">
        <f>SUM(W4:W30)-W16-W17</f>
        <v>45439678</v>
      </c>
      <c r="X33" s="6">
        <f t="shared" ref="X33:AC33" si="1">SUM(X4:X30)-X16-X17-X18</f>
        <v>45918503</v>
      </c>
      <c r="Y33" s="6">
        <f t="shared" si="1"/>
        <v>48566220</v>
      </c>
      <c r="Z33" s="6">
        <f t="shared" si="1"/>
        <v>46462038</v>
      </c>
      <c r="AA33" s="6">
        <f t="shared" si="1"/>
        <v>52804935</v>
      </c>
      <c r="AB33" s="6">
        <f t="shared" si="1"/>
        <v>54832385</v>
      </c>
      <c r="AC33" s="6">
        <f t="shared" si="1"/>
        <v>48201750</v>
      </c>
      <c r="AD33" s="6">
        <f t="shared" ref="AD33:AE33" si="2">SUM(AD4:AD30)-AD16-AD17-AD18</f>
        <v>48175459</v>
      </c>
      <c r="AE33" s="6">
        <f t="shared" si="2"/>
        <v>48067676</v>
      </c>
      <c r="AF33" s="6">
        <f t="shared" ref="AF33" si="3">SUM(AF4:AF30)-AF16-AF17-AF18</f>
        <v>54125322</v>
      </c>
    </row>
    <row r="34" spans="1:32" ht="15" customHeight="1" x14ac:dyDescent="0.15">
      <c r="A34" s="3" t="s">
        <v>1</v>
      </c>
      <c r="B34" s="3"/>
      <c r="C34" s="3"/>
      <c r="D34" s="79">
        <f>+歳入・旧佐野市!D33+歳入・旧田沼町!D31+歳入・旧葛生町!D31</f>
        <v>23361465</v>
      </c>
      <c r="E34" s="79">
        <f>+歳入・旧佐野市!E33+歳入・旧田沼町!E31+歳入・旧葛生町!E31</f>
        <v>24843801</v>
      </c>
      <c r="F34" s="79">
        <f>+歳入・旧佐野市!F33+歳入・旧田沼町!F31+歳入・旧葛生町!F31</f>
        <v>24897479</v>
      </c>
      <c r="G34" s="79">
        <f>+歳入・旧佐野市!G33+歳入・旧田沼町!G31+歳入・旧葛生町!G31</f>
        <v>23943639</v>
      </c>
      <c r="H34" s="79">
        <f>+歳入・旧佐野市!H33+歳入・旧田沼町!H31+歳入・旧葛生町!H31</f>
        <v>24806586</v>
      </c>
      <c r="I34" s="79">
        <f>+歳入・旧佐野市!I33+歳入・旧田沼町!I31+歳入・旧葛生町!I31</f>
        <v>25472730</v>
      </c>
      <c r="J34" s="79">
        <f>+歳入・旧佐野市!J33+歳入・旧田沼町!J31+歳入・旧葛生町!J31</f>
        <v>26169724</v>
      </c>
      <c r="K34" s="79">
        <f>+歳入・旧佐野市!K33+歳入・旧田沼町!K31+歳入・旧葛生町!K31</f>
        <v>26900485</v>
      </c>
      <c r="L34" s="79">
        <f>+歳入・旧佐野市!L33+歳入・旧田沼町!L31+歳入・旧葛生町!L31</f>
        <v>28210644</v>
      </c>
      <c r="M34" s="79">
        <f>+歳入・旧佐野市!M33+歳入・旧田沼町!M31+歳入・旧葛生町!M31</f>
        <v>28566163</v>
      </c>
      <c r="N34" s="79">
        <f>+歳入・旧佐野市!N33+歳入・旧田沼町!N31+歳入・旧葛生町!N31</f>
        <v>27618113</v>
      </c>
      <c r="O34" s="79">
        <f>+歳入・旧佐野市!O33+歳入・旧田沼町!O31+歳入・旧葛生町!O31</f>
        <v>26175113</v>
      </c>
      <c r="P34" s="79">
        <f>+歳入・旧佐野市!P33+歳入・旧田沼町!P31+歳入・旧葛生町!P31</f>
        <v>25478297</v>
      </c>
      <c r="Q34" s="9">
        <f t="shared" ref="Q34:V34" si="4">SUM(Q4:Q15)+Q19</f>
        <v>25387567</v>
      </c>
      <c r="R34" s="9">
        <f t="shared" si="4"/>
        <v>26675175</v>
      </c>
      <c r="S34" s="9">
        <f t="shared" si="4"/>
        <v>26744400</v>
      </c>
      <c r="T34" s="9">
        <f t="shared" si="4"/>
        <v>26856711</v>
      </c>
      <c r="U34" s="9">
        <f t="shared" si="4"/>
        <v>27149269</v>
      </c>
      <c r="V34" s="9">
        <f t="shared" si="4"/>
        <v>27086918</v>
      </c>
      <c r="W34" s="9">
        <f t="shared" ref="W34:AB34" si="5">SUM(W4:W15)+W19</f>
        <v>27130336</v>
      </c>
      <c r="X34" s="9">
        <f t="shared" si="5"/>
        <v>27875391</v>
      </c>
      <c r="Y34" s="9">
        <f t="shared" si="5"/>
        <v>27341860</v>
      </c>
      <c r="Z34" s="106">
        <f t="shared" si="5"/>
        <v>27482414</v>
      </c>
      <c r="AA34" s="106">
        <f t="shared" si="5"/>
        <v>28375125</v>
      </c>
      <c r="AB34" s="106">
        <f t="shared" si="5"/>
        <v>28500047</v>
      </c>
      <c r="AC34" s="106">
        <f t="shared" ref="AC34" si="6">SUM(AC4:AC15)+AC19</f>
        <v>28095482</v>
      </c>
      <c r="AD34" s="106">
        <f t="shared" ref="AD34:AE34" si="7">SUM(AD4:AD15)+AD19</f>
        <v>27903168</v>
      </c>
      <c r="AE34" s="106">
        <f t="shared" si="7"/>
        <v>27981767</v>
      </c>
      <c r="AF34" s="106">
        <f t="shared" ref="AF34" si="8">SUM(AF4:AF15)+AF19</f>
        <v>28736991</v>
      </c>
    </row>
    <row r="35" spans="1:32" ht="15" customHeight="1" x14ac:dyDescent="0.15">
      <c r="A35" s="3" t="s">
        <v>151</v>
      </c>
      <c r="B35" s="3"/>
      <c r="C35" s="3"/>
      <c r="D35" s="79">
        <f>+歳入・旧佐野市!D34+歳入・旧田沼町!D32+歳入・旧葛生町!D32</f>
        <v>11723724</v>
      </c>
      <c r="E35" s="79">
        <f>+歳入・旧佐野市!E34+歳入・旧田沼町!E32+歳入・旧葛生町!E32</f>
        <v>13857551</v>
      </c>
      <c r="F35" s="79">
        <f>+歳入・旧佐野市!F34+歳入・旧田沼町!F32+歳入・旧葛生町!F32</f>
        <v>14368859</v>
      </c>
      <c r="G35" s="79">
        <f>+歳入・旧佐野市!G34+歳入・旧田沼町!G32+歳入・旧葛生町!G32</f>
        <v>17470480</v>
      </c>
      <c r="H35" s="79">
        <f>+歳入・旧佐野市!H34+歳入・旧田沼町!H32+歳入・旧葛生町!H32</f>
        <v>14673258</v>
      </c>
      <c r="I35" s="79">
        <f>+歳入・旧佐野市!I34+歳入・旧田沼町!I32+歳入・旧葛生町!I32</f>
        <v>13194037</v>
      </c>
      <c r="J35" s="79">
        <f>+歳入・旧佐野市!J34+歳入・旧田沼町!J32+歳入・旧葛生町!J32</f>
        <v>15217338</v>
      </c>
      <c r="K35" s="79">
        <f>+歳入・旧佐野市!K34+歳入・旧田沼町!K32+歳入・旧葛生町!K32</f>
        <v>12987783</v>
      </c>
      <c r="L35" s="79">
        <f>+歳入・旧佐野市!L34+歳入・旧田沼町!L32+歳入・旧葛生町!L32</f>
        <v>15577125</v>
      </c>
      <c r="M35" s="79">
        <f>+歳入・旧佐野市!M34+歳入・旧田沼町!M32+歳入・旧葛生町!M32</f>
        <v>11773566</v>
      </c>
      <c r="N35" s="79">
        <f>+歳入・旧佐野市!N34+歳入・旧田沼町!N32+歳入・旧葛生町!N32</f>
        <v>13712100</v>
      </c>
      <c r="O35" s="79">
        <f>+歳入・旧佐野市!O34+歳入・旧田沼町!O32+歳入・旧葛生町!O32</f>
        <v>15372677</v>
      </c>
      <c r="P35" s="79">
        <f>+歳入・旧佐野市!P34+歳入・旧田沼町!P32+歳入・旧葛生町!P32</f>
        <v>18304691</v>
      </c>
      <c r="Q35" s="9">
        <f t="shared" ref="Q35:V35" si="9">SUM(Q20:Q30)</f>
        <v>17781193</v>
      </c>
      <c r="R35" s="9">
        <f t="shared" si="9"/>
        <v>21387375</v>
      </c>
      <c r="S35" s="9">
        <f t="shared" si="9"/>
        <v>16119058</v>
      </c>
      <c r="T35" s="9">
        <f t="shared" si="9"/>
        <v>17466649</v>
      </c>
      <c r="U35" s="9">
        <f t="shared" si="9"/>
        <v>15131859</v>
      </c>
      <c r="V35" s="9">
        <f t="shared" si="9"/>
        <v>16536325</v>
      </c>
      <c r="W35" s="9">
        <f t="shared" ref="W35:AB35" si="10">SUM(W20:W30)</f>
        <v>18309342</v>
      </c>
      <c r="X35" s="9">
        <f t="shared" si="10"/>
        <v>18043112</v>
      </c>
      <c r="Y35" s="9">
        <f t="shared" si="10"/>
        <v>21224360</v>
      </c>
      <c r="Z35" s="106">
        <f t="shared" si="10"/>
        <v>18979624</v>
      </c>
      <c r="AA35" s="106">
        <f t="shared" si="10"/>
        <v>24429810</v>
      </c>
      <c r="AB35" s="106">
        <f t="shared" si="10"/>
        <v>26332338</v>
      </c>
      <c r="AC35" s="106">
        <f t="shared" ref="AC35" si="11">SUM(AC20:AC30)</f>
        <v>20106268</v>
      </c>
      <c r="AD35" s="106">
        <f t="shared" ref="AD35:AE35" si="12">SUM(AD20:AD30)</f>
        <v>20272291</v>
      </c>
      <c r="AE35" s="106">
        <f t="shared" si="12"/>
        <v>20085909</v>
      </c>
      <c r="AF35" s="106">
        <f t="shared" ref="AF35" si="13">SUM(AF20:AF30)</f>
        <v>25388331</v>
      </c>
    </row>
    <row r="36" spans="1:32" ht="15" customHeight="1" x14ac:dyDescent="0.15">
      <c r="A36" s="3" t="s">
        <v>3</v>
      </c>
      <c r="B36" s="3"/>
      <c r="C36" s="3"/>
      <c r="D36" s="79">
        <f>+歳入・旧佐野市!D35+歳入・旧田沼町!D33+歳入・旧葛生町!D33</f>
        <v>20691099</v>
      </c>
      <c r="E36" s="79">
        <f>+歳入・旧佐野市!E35+歳入・旧田沼町!E33+歳入・旧葛生町!E33</f>
        <v>22640206</v>
      </c>
      <c r="F36" s="79">
        <f>+歳入・旧佐野市!F35+歳入・旧田沼町!F33+歳入・旧葛生町!F33</f>
        <v>23631253</v>
      </c>
      <c r="G36" s="79">
        <f>+歳入・旧佐野市!G35+歳入・旧田沼町!G33+歳入・旧葛生町!G33</f>
        <v>24531666</v>
      </c>
      <c r="H36" s="79">
        <f>+歳入・旧佐野市!H35+歳入・旧田沼町!H33+歳入・旧葛生町!H33</f>
        <v>22466821</v>
      </c>
      <c r="I36" s="79">
        <f>+歳入・旧佐野市!I35+歳入・旧田沼町!I33+歳入・旧葛生町!I33</f>
        <v>21720617</v>
      </c>
      <c r="J36" s="79">
        <f>+歳入・旧佐野市!J35+歳入・旧田沼町!J33+歳入・旧葛生町!J33</f>
        <v>23289556</v>
      </c>
      <c r="K36" s="79">
        <f>+歳入・旧佐野市!K35+歳入・旧田沼町!K33+歳入・旧葛生町!K33</f>
        <v>21965376</v>
      </c>
      <c r="L36" s="79">
        <f>+歳入・旧佐野市!L35+歳入・旧田沼町!L33+歳入・旧葛生町!L33</f>
        <v>22746102</v>
      </c>
      <c r="M36" s="79">
        <f>+歳入・旧佐野市!M35+歳入・旧田沼町!M33+歳入・旧葛生町!M33</f>
        <v>21627704</v>
      </c>
      <c r="N36" s="79">
        <f>+歳入・旧佐野市!N35+歳入・旧田沼町!N33+歳入・旧葛生町!N33</f>
        <v>22259262</v>
      </c>
      <c r="O36" s="79">
        <f>+歳入・旧佐野市!O35+歳入・旧田沼町!O33+歳入・旧葛生町!O33</f>
        <v>22825092</v>
      </c>
      <c r="P36" s="79">
        <f>+歳入・旧佐野市!P35+歳入・旧田沼町!P33+歳入・旧葛生町!P33</f>
        <v>22506257</v>
      </c>
      <c r="Q36" s="9">
        <f t="shared" ref="Q36:V36" si="14">+Q4+Q20+Q21+Q22+Q25+Q26+Q27+Q28+Q29</f>
        <v>23154337</v>
      </c>
      <c r="R36" s="9">
        <f t="shared" si="14"/>
        <v>23864865</v>
      </c>
      <c r="S36" s="9">
        <f t="shared" si="14"/>
        <v>23285102</v>
      </c>
      <c r="T36" s="9">
        <f t="shared" si="14"/>
        <v>27378679</v>
      </c>
      <c r="U36" s="9">
        <f t="shared" si="14"/>
        <v>24849733</v>
      </c>
      <c r="V36" s="9">
        <f t="shared" si="14"/>
        <v>23234272</v>
      </c>
      <c r="W36" s="9">
        <f t="shared" ref="W36:AB36" si="15">+W4+W20+W21+W22+W25+W26+W27+W28+W29</f>
        <v>23263393</v>
      </c>
      <c r="X36" s="9">
        <f t="shared" si="15"/>
        <v>24768829</v>
      </c>
      <c r="Y36" s="9">
        <f t="shared" si="15"/>
        <v>24952827</v>
      </c>
      <c r="Z36" s="106">
        <f t="shared" si="15"/>
        <v>25087995</v>
      </c>
      <c r="AA36" s="106">
        <f t="shared" si="15"/>
        <v>28759295</v>
      </c>
      <c r="AB36" s="106">
        <f t="shared" si="15"/>
        <v>28652665</v>
      </c>
      <c r="AC36" s="106">
        <f t="shared" ref="AC36" si="16">+AC4+AC20+AC21+AC22+AC25+AC26+AC27+AC28+AC29</f>
        <v>26244659</v>
      </c>
      <c r="AD36" s="106">
        <f t="shared" ref="AD36:AE36" si="17">+AD4+AD20+AD21+AD22+AD25+AD26+AD27+AD28+AD29</f>
        <v>25839665</v>
      </c>
      <c r="AE36" s="106">
        <f t="shared" si="17"/>
        <v>26554111</v>
      </c>
      <c r="AF36" s="106">
        <f t="shared" ref="AF36" si="18">+AF4+AF20+AF21+AF22+AF25+AF26+AF27+AF28+AF29</f>
        <v>27182661</v>
      </c>
    </row>
    <row r="37" spans="1:32" ht="15" customHeight="1" x14ac:dyDescent="0.15">
      <c r="A37" s="3" t="s">
        <v>2</v>
      </c>
      <c r="B37" s="3"/>
      <c r="C37" s="3"/>
      <c r="D37" s="79">
        <f>+歳入・旧佐野市!D36+歳入・旧田沼町!D34+歳入・旧葛生町!D34</f>
        <v>14394090</v>
      </c>
      <c r="E37" s="79">
        <f>+歳入・旧佐野市!E36+歳入・旧田沼町!E34+歳入・旧葛生町!E34</f>
        <v>16061146</v>
      </c>
      <c r="F37" s="79">
        <f>+歳入・旧佐野市!F36+歳入・旧田沼町!F34+歳入・旧葛生町!F34</f>
        <v>15635085</v>
      </c>
      <c r="G37" s="79">
        <f>+歳入・旧佐野市!G36+歳入・旧田沼町!G34+歳入・旧葛生町!G34</f>
        <v>16882453</v>
      </c>
      <c r="H37" s="79">
        <f>+歳入・旧佐野市!H36+歳入・旧田沼町!H34+歳入・旧葛生町!H34</f>
        <v>17013023</v>
      </c>
      <c r="I37" s="79">
        <f>+歳入・旧佐野市!I36+歳入・旧田沼町!I34+歳入・旧葛生町!I34</f>
        <v>16946150</v>
      </c>
      <c r="J37" s="79">
        <f>+歳入・旧佐野市!J36+歳入・旧田沼町!J34+歳入・旧葛生町!J34</f>
        <v>18097506</v>
      </c>
      <c r="K37" s="79">
        <f>+歳入・旧佐野市!K36+歳入・旧田沼町!K34+歳入・旧葛生町!K34</f>
        <v>17922892</v>
      </c>
      <c r="L37" s="79">
        <f>+歳入・旧佐野市!L36+歳入・旧田沼町!L34+歳入・旧葛生町!L34</f>
        <v>21041667</v>
      </c>
      <c r="M37" s="79">
        <f>+歳入・旧佐野市!M36+歳入・旧田沼町!M34+歳入・旧葛生町!M34</f>
        <v>18712025</v>
      </c>
      <c r="N37" s="79">
        <f>+歳入・旧佐野市!N36+歳入・旧田沼町!N34+歳入・旧葛生町!N34</f>
        <v>19070951</v>
      </c>
      <c r="O37" s="79">
        <f>+歳入・旧佐野市!O36+歳入・旧田沼町!O34+歳入・旧葛生町!O34</f>
        <v>18722698</v>
      </c>
      <c r="P37" s="79">
        <f>+歳入・旧佐野市!P36+歳入・旧田沼町!P34+歳入・旧葛生町!P34</f>
        <v>21276731</v>
      </c>
      <c r="Q37" s="9">
        <f t="shared" ref="Q37:V37" si="19">SUM(Q5:Q19)-Q16-Q17+Q23+Q24+Q30</f>
        <v>20014423</v>
      </c>
      <c r="R37" s="9">
        <f t="shared" si="19"/>
        <v>24197685</v>
      </c>
      <c r="S37" s="9">
        <f t="shared" si="19"/>
        <v>19578356</v>
      </c>
      <c r="T37" s="9">
        <f t="shared" si="19"/>
        <v>16944681</v>
      </c>
      <c r="U37" s="9">
        <f t="shared" si="19"/>
        <v>17431395</v>
      </c>
      <c r="V37" s="9">
        <f t="shared" si="19"/>
        <v>20388971</v>
      </c>
      <c r="W37" s="9">
        <f t="shared" ref="W37:AB37" si="20">SUM(W5:W19)-W16-W17+W23+W24+W30</f>
        <v>22176285</v>
      </c>
      <c r="X37" s="9">
        <f t="shared" si="20"/>
        <v>21171426</v>
      </c>
      <c r="Y37" s="9">
        <f t="shared" si="20"/>
        <v>23622952</v>
      </c>
      <c r="Z37" s="106">
        <f t="shared" si="20"/>
        <v>21662409</v>
      </c>
      <c r="AA37" s="106">
        <f t="shared" si="20"/>
        <v>24746648</v>
      </c>
      <c r="AB37" s="106">
        <f t="shared" si="20"/>
        <v>26237044</v>
      </c>
      <c r="AC37" s="106">
        <f t="shared" ref="AC37" si="21">SUM(AC5:AC19)-AC16-AC17+AC23+AC24+AC30</f>
        <v>21961896</v>
      </c>
      <c r="AD37" s="106">
        <f t="shared" ref="AD37:AE37" si="22">SUM(AD5:AD19)-AD16-AD17+AD23+AD24+AD30</f>
        <v>22340872</v>
      </c>
      <c r="AE37" s="106">
        <f t="shared" si="22"/>
        <v>21519303</v>
      </c>
      <c r="AF37" s="106">
        <f t="shared" ref="AF37" si="23">SUM(AF5:AF19)-AF16-AF17+AF23+AF24+AF30</f>
        <v>26947715</v>
      </c>
    </row>
    <row r="38" spans="1:32" ht="15" customHeight="1" x14ac:dyDescent="0.2">
      <c r="A38" s="22" t="s">
        <v>78</v>
      </c>
      <c r="B38" s="22"/>
      <c r="C38" s="22"/>
      <c r="D38" s="22"/>
      <c r="E38" s="22"/>
      <c r="F38" s="22"/>
      <c r="G38" s="22"/>
      <c r="H38" s="22"/>
      <c r="I38" s="22"/>
      <c r="J38" s="22"/>
      <c r="K38" s="107" t="s">
        <v>158</v>
      </c>
      <c r="L38" s="10"/>
      <c r="M38" s="22"/>
      <c r="N38" s="22"/>
      <c r="O38" s="22"/>
      <c r="P38" s="22"/>
      <c r="Q38" s="54"/>
      <c r="R38" s="54"/>
      <c r="S38" s="54"/>
      <c r="T38" s="54"/>
      <c r="U38" s="107" t="s">
        <v>158</v>
      </c>
      <c r="V38" s="10"/>
      <c r="W38" s="54"/>
      <c r="X38" s="54"/>
      <c r="Y38" s="54"/>
      <c r="Z38" s="54"/>
      <c r="AA38" s="54"/>
      <c r="AB38" s="54"/>
      <c r="AC38" s="54"/>
      <c r="AD38" s="54"/>
      <c r="AE38" s="107" t="s">
        <v>158</v>
      </c>
      <c r="AF38" s="10"/>
    </row>
    <row r="39" spans="1:32" ht="15" customHeight="1" x14ac:dyDescent="0.15">
      <c r="K39" s="10"/>
      <c r="L39" s="15" t="s">
        <v>335</v>
      </c>
      <c r="U39" s="10"/>
      <c r="V39" s="15" t="s">
        <v>335</v>
      </c>
      <c r="AE39" s="10"/>
      <c r="AF39" s="15" t="s">
        <v>335</v>
      </c>
    </row>
    <row r="40" spans="1:32" s="119" customFormat="1" ht="15" customHeight="1" x14ac:dyDescent="0.2">
      <c r="A40" s="39"/>
      <c r="B40" s="70" t="s">
        <v>196</v>
      </c>
      <c r="C40" s="70" t="s">
        <v>205</v>
      </c>
      <c r="D40" s="72" t="s">
        <v>171</v>
      </c>
      <c r="E40" s="70" t="s">
        <v>173</v>
      </c>
      <c r="F40" s="70" t="s">
        <v>175</v>
      </c>
      <c r="G40" s="70" t="s">
        <v>177</v>
      </c>
      <c r="H40" s="73" t="s">
        <v>179</v>
      </c>
      <c r="I40" s="70" t="s">
        <v>181</v>
      </c>
      <c r="J40" s="73" t="s">
        <v>183</v>
      </c>
      <c r="K40" s="73" t="s">
        <v>185</v>
      </c>
      <c r="L40" s="70" t="s">
        <v>187</v>
      </c>
      <c r="M40" s="70" t="s">
        <v>189</v>
      </c>
      <c r="N40" s="70" t="s">
        <v>191</v>
      </c>
      <c r="O40" s="70" t="s">
        <v>193</v>
      </c>
      <c r="P40" s="70" t="s">
        <v>195</v>
      </c>
      <c r="Q40" s="39" t="s">
        <v>162</v>
      </c>
      <c r="R40" s="39" t="s">
        <v>166</v>
      </c>
      <c r="S40" s="39" t="s">
        <v>296</v>
      </c>
      <c r="T40" s="39" t="s">
        <v>298</v>
      </c>
      <c r="U40" s="39" t="s">
        <v>305</v>
      </c>
      <c r="V40" s="39" t="s">
        <v>306</v>
      </c>
      <c r="W40" s="39" t="s">
        <v>309</v>
      </c>
      <c r="X40" s="39" t="s">
        <v>308</v>
      </c>
      <c r="Y40" s="39" t="s">
        <v>311</v>
      </c>
      <c r="Z40" s="39" t="s">
        <v>317</v>
      </c>
      <c r="AA40" s="39" t="s">
        <v>318</v>
      </c>
      <c r="AB40" s="39" t="s">
        <v>316</v>
      </c>
      <c r="AC40" s="39" t="s">
        <v>326</v>
      </c>
      <c r="AD40" s="39" t="s">
        <v>330</v>
      </c>
      <c r="AE40" s="39" t="str">
        <f>AE3</f>
        <v>１８(H30)</v>
      </c>
      <c r="AF40" s="39" t="str">
        <f>AF3</f>
        <v>１９(R1)</v>
      </c>
    </row>
    <row r="41" spans="1:32" ht="15" customHeight="1" x14ac:dyDescent="0.15">
      <c r="A41" s="3" t="s">
        <v>97</v>
      </c>
      <c r="B41" s="3"/>
      <c r="C41" s="3"/>
      <c r="D41" s="77">
        <f t="shared" ref="D41:P41" si="24">+D4/D$33*100</f>
        <v>43.411708570245985</v>
      </c>
      <c r="E41" s="77">
        <f t="shared" si="24"/>
        <v>42.141282299388408</v>
      </c>
      <c r="F41" s="77">
        <f t="shared" si="24"/>
        <v>42.236918044152731</v>
      </c>
      <c r="G41" s="77">
        <f t="shared" si="24"/>
        <v>38.156438870521427</v>
      </c>
      <c r="H41" s="77">
        <f t="shared" si="24"/>
        <v>41.077421683834416</v>
      </c>
      <c r="I41" s="77">
        <f t="shared" si="24"/>
        <v>42.804703584346733</v>
      </c>
      <c r="J41" s="77">
        <f t="shared" si="24"/>
        <v>40.92281786032553</v>
      </c>
      <c r="K41" s="77">
        <f t="shared" si="24"/>
        <v>41.370249517978571</v>
      </c>
      <c r="L41" s="77">
        <f t="shared" si="24"/>
        <v>37.798717262804601</v>
      </c>
      <c r="M41" s="77">
        <f t="shared" si="24"/>
        <v>39.884397835196168</v>
      </c>
      <c r="N41" s="77">
        <f t="shared" si="24"/>
        <v>39.066612117387344</v>
      </c>
      <c r="O41" s="77">
        <f t="shared" si="24"/>
        <v>38.696106339230077</v>
      </c>
      <c r="P41" s="77">
        <f t="shared" si="24"/>
        <v>35.963808591592702</v>
      </c>
      <c r="Q41" s="20">
        <f t="shared" ref="Q41:X54" si="25">+Q4/Q$33*100</f>
        <v>37.082825635945994</v>
      </c>
      <c r="R41" s="20">
        <f t="shared" si="25"/>
        <v>34.325854537472523</v>
      </c>
      <c r="S41" s="20">
        <f t="shared" si="25"/>
        <v>38.879644288148661</v>
      </c>
      <c r="T41" s="20">
        <f t="shared" si="25"/>
        <v>41.427671548366369</v>
      </c>
      <c r="U41" s="20">
        <f t="shared" si="25"/>
        <v>43.573958102536906</v>
      </c>
      <c r="V41" s="20">
        <f t="shared" si="25"/>
        <v>40.724049333058524</v>
      </c>
      <c r="W41" s="20">
        <f t="shared" si="25"/>
        <v>38.409871654460225</v>
      </c>
      <c r="X41" s="20">
        <f t="shared" si="25"/>
        <v>38.48481732951965</v>
      </c>
      <c r="Y41" s="20">
        <f t="shared" ref="Y41:AB54" si="26">+Y4/Y$33*100</f>
        <v>35.432409604865271</v>
      </c>
      <c r="Z41" s="20">
        <f t="shared" si="26"/>
        <v>36.980964976181205</v>
      </c>
      <c r="AA41" s="20">
        <f t="shared" si="26"/>
        <v>32.912200346425955</v>
      </c>
      <c r="AB41" s="20">
        <f t="shared" si="26"/>
        <v>31.445856312834103</v>
      </c>
      <c r="AC41" s="20">
        <f t="shared" ref="AC41" si="27">+AC4/AC$33*100</f>
        <v>36.715708454568556</v>
      </c>
      <c r="AD41" s="20">
        <f t="shared" ref="AD41:AE41" si="28">+AD4/AD$33*100</f>
        <v>37.355818446898454</v>
      </c>
      <c r="AE41" s="20">
        <f t="shared" si="28"/>
        <v>37.648953529602721</v>
      </c>
      <c r="AF41" s="20">
        <f t="shared" ref="AF41" si="29">+AF4/AF$33*100</f>
        <v>33.606493832960474</v>
      </c>
    </row>
    <row r="42" spans="1:32" ht="15" customHeight="1" x14ac:dyDescent="0.15">
      <c r="A42" s="3" t="s">
        <v>98</v>
      </c>
      <c r="B42" s="3"/>
      <c r="C42" s="3"/>
      <c r="D42" s="77">
        <f t="shared" ref="D42:P42" si="30">+D5/D$33*100</f>
        <v>2.6216048030979682</v>
      </c>
      <c r="E42" s="77">
        <f t="shared" si="30"/>
        <v>2.5065067494282887</v>
      </c>
      <c r="F42" s="77">
        <f t="shared" si="30"/>
        <v>2.6990905034230592</v>
      </c>
      <c r="G42" s="77">
        <f t="shared" si="30"/>
        <v>2.605389239355786</v>
      </c>
      <c r="H42" s="77">
        <f t="shared" si="30"/>
        <v>2.8004847232932328</v>
      </c>
      <c r="I42" s="77">
        <f t="shared" si="30"/>
        <v>2.9273587833190189</v>
      </c>
      <c r="J42" s="77">
        <f t="shared" si="30"/>
        <v>1.7398166605786125</v>
      </c>
      <c r="K42" s="77">
        <f t="shared" si="30"/>
        <v>1.2501470357148623</v>
      </c>
      <c r="L42" s="77">
        <f t="shared" si="30"/>
        <v>1.1697079154683583</v>
      </c>
      <c r="M42" s="77">
        <f t="shared" si="30"/>
        <v>1.296111830597573</v>
      </c>
      <c r="N42" s="77">
        <f t="shared" si="30"/>
        <v>1.25319944516134</v>
      </c>
      <c r="O42" s="77">
        <f t="shared" si="30"/>
        <v>1.2834328853592454</v>
      </c>
      <c r="P42" s="77">
        <f t="shared" si="30"/>
        <v>1.2767653043689022</v>
      </c>
      <c r="Q42" s="20">
        <f t="shared" si="25"/>
        <v>1.8752148544456684</v>
      </c>
      <c r="R42" s="20">
        <f t="shared" si="25"/>
        <v>2.1657069797586685</v>
      </c>
      <c r="S42" s="20">
        <f t="shared" si="25"/>
        <v>3.5314882900954934</v>
      </c>
      <c r="T42" s="20">
        <f t="shared" si="25"/>
        <v>1.3306504741517793</v>
      </c>
      <c r="U42" s="20">
        <f t="shared" si="25"/>
        <v>1.3437106029905352</v>
      </c>
      <c r="V42" s="20">
        <f t="shared" si="25"/>
        <v>1.2235701962827477</v>
      </c>
      <c r="W42" s="20">
        <f t="shared" si="25"/>
        <v>1.1392312243057707</v>
      </c>
      <c r="X42" s="20">
        <f t="shared" si="25"/>
        <v>1.0194234772853983</v>
      </c>
      <c r="Y42" s="20">
        <f t="shared" si="26"/>
        <v>0.90629659874703028</v>
      </c>
      <c r="Z42" s="20">
        <f t="shared" si="26"/>
        <v>0.9029737352459658</v>
      </c>
      <c r="AA42" s="20">
        <f t="shared" si="26"/>
        <v>0.75862606402223576</v>
      </c>
      <c r="AB42" s="20">
        <f t="shared" si="26"/>
        <v>0.76313842631503259</v>
      </c>
      <c r="AC42" s="20">
        <f t="shared" ref="AC42" si="31">+AC5/AC$33*100</f>
        <v>0.8574273755620907</v>
      </c>
      <c r="AD42" s="20">
        <f t="shared" ref="AD42:AE42" si="32">+AD5/AD$33*100</f>
        <v>0.8577043344828329</v>
      </c>
      <c r="AE42" s="20">
        <f t="shared" si="32"/>
        <v>0.86880422510961419</v>
      </c>
      <c r="AF42" s="20">
        <f t="shared" ref="AF42" si="33">+AF5/AF$33*100</f>
        <v>0.80308252022962567</v>
      </c>
    </row>
    <row r="43" spans="1:32" ht="15" customHeight="1" x14ac:dyDescent="0.15">
      <c r="A43" s="3" t="s">
        <v>163</v>
      </c>
      <c r="B43" s="3"/>
      <c r="C43" s="3"/>
      <c r="D43" s="77">
        <f t="shared" ref="D43:P43" si="34">+D6/D$33*100</f>
        <v>1.6091775934283836</v>
      </c>
      <c r="E43" s="77">
        <f t="shared" si="34"/>
        <v>1.0461624183051796</v>
      </c>
      <c r="F43" s="77">
        <f t="shared" si="34"/>
        <v>1.0807806931219306</v>
      </c>
      <c r="G43" s="77">
        <f t="shared" si="34"/>
        <v>1.324079838569064</v>
      </c>
      <c r="H43" s="77">
        <f t="shared" si="34"/>
        <v>0.97766090463781963</v>
      </c>
      <c r="I43" s="77">
        <f t="shared" si="34"/>
        <v>0.55778648367472772</v>
      </c>
      <c r="J43" s="77">
        <f t="shared" si="34"/>
        <v>0.4122882653521045</v>
      </c>
      <c r="K43" s="77">
        <f t="shared" si="34"/>
        <v>0.33832755034638257</v>
      </c>
      <c r="L43" s="77">
        <f t="shared" si="34"/>
        <v>0.28657774274820902</v>
      </c>
      <c r="M43" s="77">
        <f t="shared" si="34"/>
        <v>1.3073241022516537</v>
      </c>
      <c r="N43" s="77">
        <f t="shared" si="34"/>
        <v>1.2819290333683981</v>
      </c>
      <c r="O43" s="77">
        <f t="shared" si="34"/>
        <v>0.39938105011120933</v>
      </c>
      <c r="P43" s="77">
        <f t="shared" si="34"/>
        <v>0.25854562507245965</v>
      </c>
      <c r="Q43" s="20">
        <f t="shared" si="25"/>
        <v>0.25836507696769606</v>
      </c>
      <c r="R43" s="20">
        <f t="shared" si="25"/>
        <v>0.13485967764923001</v>
      </c>
      <c r="S43" s="20">
        <f t="shared" si="25"/>
        <v>0.10430096423858289</v>
      </c>
      <c r="T43" s="20">
        <f t="shared" si="25"/>
        <v>0.13565758552600704</v>
      </c>
      <c r="U43" s="20">
        <f t="shared" si="25"/>
        <v>0.14385850822144575</v>
      </c>
      <c r="V43" s="20">
        <f t="shared" si="25"/>
        <v>0.1130269017367645</v>
      </c>
      <c r="W43" s="20">
        <f t="shared" si="25"/>
        <v>9.2993616724132588E-2</v>
      </c>
      <c r="X43" s="20">
        <f t="shared" si="25"/>
        <v>7.1687877106969278E-2</v>
      </c>
      <c r="Y43" s="20">
        <f t="shared" si="26"/>
        <v>5.951667640594635E-2</v>
      </c>
      <c r="Z43" s="20">
        <f t="shared" si="26"/>
        <v>5.7713783454785172E-2</v>
      </c>
      <c r="AA43" s="20">
        <f t="shared" si="26"/>
        <v>4.5073438685228943E-2</v>
      </c>
      <c r="AB43" s="20">
        <f t="shared" si="26"/>
        <v>3.5426144604142243E-2</v>
      </c>
      <c r="AC43" s="20">
        <f t="shared" ref="AC43" si="35">+AC6/AC$33*100</f>
        <v>2.3179656340278101E-2</v>
      </c>
      <c r="AD43" s="20">
        <f t="shared" ref="AD43:AE43" si="36">+AD6/AD$33*100</f>
        <v>4.3646704019986604E-2</v>
      </c>
      <c r="AE43" s="20">
        <f t="shared" si="36"/>
        <v>4.7959464485031481E-2</v>
      </c>
      <c r="AF43" s="20">
        <f t="shared" ref="AF43" si="37">+AF6/AF$33*100</f>
        <v>1.738927299129971E-2</v>
      </c>
    </row>
    <row r="44" spans="1:32" ht="15" customHeight="1" x14ac:dyDescent="0.15">
      <c r="A44" s="3" t="s">
        <v>164</v>
      </c>
      <c r="B44" s="3"/>
      <c r="C44" s="3"/>
      <c r="D44" s="77">
        <f t="shared" ref="D44:P44" si="38">+D7/D$33*100</f>
        <v>0</v>
      </c>
      <c r="E44" s="77">
        <f t="shared" si="38"/>
        <v>0</v>
      </c>
      <c r="F44" s="77">
        <f t="shared" si="38"/>
        <v>0</v>
      </c>
      <c r="G44" s="77">
        <f t="shared" si="38"/>
        <v>0</v>
      </c>
      <c r="H44" s="77">
        <f t="shared" si="38"/>
        <v>0</v>
      </c>
      <c r="I44" s="77">
        <f t="shared" si="38"/>
        <v>0</v>
      </c>
      <c r="J44" s="77">
        <f t="shared" si="38"/>
        <v>0</v>
      </c>
      <c r="K44" s="77">
        <f t="shared" si="38"/>
        <v>0</v>
      </c>
      <c r="L44" s="77">
        <f t="shared" si="38"/>
        <v>0</v>
      </c>
      <c r="M44" s="77">
        <f t="shared" si="38"/>
        <v>0</v>
      </c>
      <c r="N44" s="77">
        <f t="shared" si="38"/>
        <v>0</v>
      </c>
      <c r="O44" s="77">
        <f t="shared" si="38"/>
        <v>0</v>
      </c>
      <c r="P44" s="77">
        <f t="shared" si="38"/>
        <v>0</v>
      </c>
      <c r="Q44" s="20">
        <f t="shared" si="25"/>
        <v>4.0441282075278515E-2</v>
      </c>
      <c r="R44" s="20">
        <f t="shared" si="25"/>
        <v>6.3762742509500633E-2</v>
      </c>
      <c r="S44" s="20">
        <f t="shared" si="25"/>
        <v>0.11223779472015534</v>
      </c>
      <c r="T44" s="20">
        <f t="shared" si="25"/>
        <v>0.12033158136025789</v>
      </c>
      <c r="U44" s="20">
        <f t="shared" si="25"/>
        <v>4.572016148670395E-2</v>
      </c>
      <c r="V44" s="20">
        <f t="shared" si="25"/>
        <v>3.4648959959258416E-2</v>
      </c>
      <c r="W44" s="20">
        <f t="shared" si="25"/>
        <v>4.2231813350437915E-2</v>
      </c>
      <c r="X44" s="20">
        <f t="shared" si="25"/>
        <v>4.7704081293765174E-2</v>
      </c>
      <c r="Y44" s="20">
        <f t="shared" si="26"/>
        <v>5.2357379264847043E-2</v>
      </c>
      <c r="Z44" s="20">
        <f t="shared" si="26"/>
        <v>0.1112305921664478</v>
      </c>
      <c r="AA44" s="20">
        <f t="shared" si="26"/>
        <v>0.18770025945491647</v>
      </c>
      <c r="AB44" s="20">
        <f t="shared" si="26"/>
        <v>0.13737319651516161</v>
      </c>
      <c r="AC44" s="20">
        <f t="shared" ref="AC44" si="39">+AC7/AC$33*100</f>
        <v>8.8973948041305553E-2</v>
      </c>
      <c r="AD44" s="20">
        <f t="shared" ref="AD44:AE44" si="40">+AD7/AD$33*100</f>
        <v>0.13315078118923579</v>
      </c>
      <c r="AE44" s="20">
        <f t="shared" si="40"/>
        <v>0.10204986819000778</v>
      </c>
      <c r="AF44" s="20">
        <f t="shared" ref="AF44" si="41">+AF7/AF$33*100</f>
        <v>0.10915778016064273</v>
      </c>
    </row>
    <row r="45" spans="1:32" ht="15" customHeight="1" x14ac:dyDescent="0.15">
      <c r="A45" s="3" t="s">
        <v>165</v>
      </c>
      <c r="B45" s="3"/>
      <c r="C45" s="3"/>
      <c r="D45" s="77">
        <f t="shared" ref="D45:P45" si="42">+D8/D$33*100</f>
        <v>0</v>
      </c>
      <c r="E45" s="77">
        <f t="shared" si="42"/>
        <v>0</v>
      </c>
      <c r="F45" s="77">
        <f t="shared" si="42"/>
        <v>0</v>
      </c>
      <c r="G45" s="77">
        <f t="shared" si="42"/>
        <v>0</v>
      </c>
      <c r="H45" s="77">
        <f t="shared" si="42"/>
        <v>0</v>
      </c>
      <c r="I45" s="77">
        <f t="shared" si="42"/>
        <v>0</v>
      </c>
      <c r="J45" s="77">
        <f t="shared" si="42"/>
        <v>0</v>
      </c>
      <c r="K45" s="77">
        <f t="shared" si="42"/>
        <v>0</v>
      </c>
      <c r="L45" s="77">
        <f t="shared" si="42"/>
        <v>0</v>
      </c>
      <c r="M45" s="77">
        <f t="shared" si="42"/>
        <v>0</v>
      </c>
      <c r="N45" s="77">
        <f t="shared" si="42"/>
        <v>0</v>
      </c>
      <c r="O45" s="77">
        <f t="shared" si="42"/>
        <v>0</v>
      </c>
      <c r="P45" s="77">
        <f t="shared" si="42"/>
        <v>0</v>
      </c>
      <c r="Q45" s="20">
        <f t="shared" si="25"/>
        <v>4.6973783819595466E-2</v>
      </c>
      <c r="R45" s="20">
        <f t="shared" si="25"/>
        <v>9.4543464714210962E-2</v>
      </c>
      <c r="S45" s="20">
        <f t="shared" si="25"/>
        <v>8.2207553109690773E-2</v>
      </c>
      <c r="T45" s="20">
        <f t="shared" si="25"/>
        <v>6.9525415040736976E-2</v>
      </c>
      <c r="U45" s="20">
        <f t="shared" si="25"/>
        <v>2.66691087333337E-2</v>
      </c>
      <c r="V45" s="20">
        <f t="shared" si="25"/>
        <v>2.0415721958131357E-2</v>
      </c>
      <c r="W45" s="20">
        <f t="shared" si="25"/>
        <v>1.6338143945474261E-2</v>
      </c>
      <c r="X45" s="20">
        <f t="shared" si="25"/>
        <v>1.2330541350618509E-2</v>
      </c>
      <c r="Y45" s="20">
        <f t="shared" si="26"/>
        <v>1.5212219522128754E-2</v>
      </c>
      <c r="Z45" s="20">
        <f t="shared" si="26"/>
        <v>0.17899989664680657</v>
      </c>
      <c r="AA45" s="20">
        <f t="shared" si="26"/>
        <v>0.10237868865855056</v>
      </c>
      <c r="AB45" s="20">
        <f t="shared" si="26"/>
        <v>0.11783000137601166</v>
      </c>
      <c r="AC45" s="20">
        <f t="shared" ref="AC45" si="43">+AC8/AC$33*100</f>
        <v>5.1408921875243124E-2</v>
      </c>
      <c r="AD45" s="20">
        <f t="shared" ref="AD45:AE45" si="44">+AD8/AD$33*100</f>
        <v>0.14149527874762957</v>
      </c>
      <c r="AE45" s="20">
        <f t="shared" si="44"/>
        <v>9.2132600710714621E-2</v>
      </c>
      <c r="AF45" s="20">
        <f t="shared" ref="AF45" si="45">+AF8/AF$33*100</f>
        <v>7.5733498638585459E-2</v>
      </c>
    </row>
    <row r="46" spans="1:32" ht="15" customHeight="1" x14ac:dyDescent="0.15">
      <c r="A46" s="3" t="s">
        <v>99</v>
      </c>
      <c r="B46" s="3"/>
      <c r="C46" s="3"/>
      <c r="D46" s="77">
        <f t="shared" ref="D46:P46" si="46">+D9/D$33*100</f>
        <v>0</v>
      </c>
      <c r="E46" s="77">
        <f t="shared" si="46"/>
        <v>0</v>
      </c>
      <c r="F46" s="77">
        <f t="shared" si="46"/>
        <v>0</v>
      </c>
      <c r="G46" s="77">
        <f t="shared" si="46"/>
        <v>0</v>
      </c>
      <c r="H46" s="77">
        <f t="shared" si="46"/>
        <v>0</v>
      </c>
      <c r="I46" s="77">
        <f t="shared" si="46"/>
        <v>0</v>
      </c>
      <c r="J46" s="77">
        <f t="shared" si="46"/>
        <v>0.71678439025220009</v>
      </c>
      <c r="K46" s="77">
        <f t="shared" si="46"/>
        <v>3.3172335284149215</v>
      </c>
      <c r="L46" s="77">
        <f t="shared" si="46"/>
        <v>2.8669878111396816</v>
      </c>
      <c r="M46" s="77">
        <f t="shared" si="46"/>
        <v>3.2093547281886798</v>
      </c>
      <c r="N46" s="77">
        <f t="shared" si="46"/>
        <v>3.0273543472906854</v>
      </c>
      <c r="O46" s="77">
        <f t="shared" si="46"/>
        <v>2.6136287874758199</v>
      </c>
      <c r="P46" s="77">
        <f t="shared" si="46"/>
        <v>2.7460711452585191</v>
      </c>
      <c r="Q46" s="20">
        <f t="shared" si="25"/>
        <v>3.0736509457301993</v>
      </c>
      <c r="R46" s="20">
        <f t="shared" si="25"/>
        <v>2.5497710795619457</v>
      </c>
      <c r="S46" s="20">
        <f t="shared" si="25"/>
        <v>2.9557857884447865</v>
      </c>
      <c r="T46" s="20">
        <f t="shared" si="25"/>
        <v>2.8093853895553043</v>
      </c>
      <c r="U46" s="20">
        <f t="shared" si="25"/>
        <v>2.7947906214801082</v>
      </c>
      <c r="V46" s="20">
        <f t="shared" si="25"/>
        <v>2.8701511256281429</v>
      </c>
      <c r="W46" s="20">
        <f t="shared" si="25"/>
        <v>2.750684104759721</v>
      </c>
      <c r="X46" s="20">
        <f t="shared" si="25"/>
        <v>2.6541326924355526</v>
      </c>
      <c r="Y46" s="20">
        <f t="shared" si="26"/>
        <v>2.4845602560792255</v>
      </c>
      <c r="Z46" s="20">
        <f t="shared" si="26"/>
        <v>2.5749473150532056</v>
      </c>
      <c r="AA46" s="20">
        <f t="shared" si="26"/>
        <v>2.7425618457820278</v>
      </c>
      <c r="AB46" s="20">
        <f t="shared" si="26"/>
        <v>4.3358810673655723</v>
      </c>
      <c r="AC46" s="20">
        <f t="shared" ref="AC46" si="47">+AC9/AC$33*100</f>
        <v>4.421646516983305</v>
      </c>
      <c r="AD46" s="20">
        <f t="shared" ref="AD46:AE46" si="48">+AD9/AD$33*100</f>
        <v>4.6781162998363959</v>
      </c>
      <c r="AE46" s="20">
        <f t="shared" si="48"/>
        <v>4.8468496791898161</v>
      </c>
      <c r="AF46" s="20">
        <f t="shared" ref="AF46" si="49">+AF9/AF$33*100</f>
        <v>4.0713272800483296</v>
      </c>
    </row>
    <row r="47" spans="1:32" ht="15" customHeight="1" x14ac:dyDescent="0.15">
      <c r="A47" s="3" t="s">
        <v>100</v>
      </c>
      <c r="B47" s="3"/>
      <c r="C47" s="3"/>
      <c r="D47" s="77">
        <f t="shared" ref="D47:P47" si="50">+D10/D$33*100</f>
        <v>0.89361069139459393</v>
      </c>
      <c r="E47" s="77">
        <f t="shared" si="50"/>
        <v>0.87034943895500072</v>
      </c>
      <c r="F47" s="77">
        <f t="shared" si="50"/>
        <v>0.84490180877065735</v>
      </c>
      <c r="G47" s="77">
        <f t="shared" si="50"/>
        <v>0.77052707556087341</v>
      </c>
      <c r="H47" s="77">
        <f t="shared" si="50"/>
        <v>0.82798706094178076</v>
      </c>
      <c r="I47" s="77">
        <f t="shared" si="50"/>
        <v>0.81226858195824858</v>
      </c>
      <c r="J47" s="77">
        <f t="shared" si="50"/>
        <v>0.66735106734563576</v>
      </c>
      <c r="K47" s="77">
        <f t="shared" si="50"/>
        <v>0.6850134480644785</v>
      </c>
      <c r="L47" s="77">
        <f t="shared" si="50"/>
        <v>0.59548592210760953</v>
      </c>
      <c r="M47" s="77">
        <f t="shared" si="50"/>
        <v>0.60722767869858518</v>
      </c>
      <c r="N47" s="77">
        <f t="shared" si="50"/>
        <v>0.54824783990346238</v>
      </c>
      <c r="O47" s="77">
        <f t="shared" si="50"/>
        <v>0.52581858144560756</v>
      </c>
      <c r="P47" s="77">
        <f t="shared" si="50"/>
        <v>0.46256779002840098</v>
      </c>
      <c r="Q47" s="20">
        <f t="shared" si="25"/>
        <v>0.45411542976912012</v>
      </c>
      <c r="R47" s="20">
        <f t="shared" si="25"/>
        <v>0.40527396070329186</v>
      </c>
      <c r="S47" s="20">
        <f t="shared" si="25"/>
        <v>0.45032064375207426</v>
      </c>
      <c r="T47" s="20">
        <f t="shared" si="25"/>
        <v>0.4284670656737215</v>
      </c>
      <c r="U47" s="20">
        <f t="shared" si="25"/>
        <v>0.44553683619793677</v>
      </c>
      <c r="V47" s="20">
        <f t="shared" si="25"/>
        <v>0.43933459967659899</v>
      </c>
      <c r="W47" s="20">
        <f t="shared" si="25"/>
        <v>0.40147951752651062</v>
      </c>
      <c r="X47" s="20">
        <f t="shared" si="25"/>
        <v>0.35890107305980773</v>
      </c>
      <c r="Y47" s="20">
        <f t="shared" si="26"/>
        <v>0.34399012317615002</v>
      </c>
      <c r="Z47" s="20">
        <f t="shared" si="26"/>
        <v>0.36361728256517717</v>
      </c>
      <c r="AA47" s="20">
        <f t="shared" si="26"/>
        <v>0.28805451611672278</v>
      </c>
      <c r="AB47" s="20">
        <f t="shared" si="26"/>
        <v>0.28255747037084011</v>
      </c>
      <c r="AC47" s="20">
        <f t="shared" ref="AC47" si="51">+AC10/AC$33*100</f>
        <v>0.29917793441109503</v>
      </c>
      <c r="AD47" s="20">
        <f t="shared" ref="AD47:AE47" si="52">+AD10/AD$33*100</f>
        <v>0.30666236101663297</v>
      </c>
      <c r="AE47" s="20">
        <f t="shared" si="52"/>
        <v>0.30813014550568246</v>
      </c>
      <c r="AF47" s="20">
        <f t="shared" ref="AF47" si="53">+AF10/AF$33*100</f>
        <v>0.27470136805837386</v>
      </c>
    </row>
    <row r="48" spans="1:32" ht="15" customHeight="1" x14ac:dyDescent="0.15">
      <c r="A48" s="3" t="s">
        <v>101</v>
      </c>
      <c r="B48" s="3"/>
      <c r="C48" s="3"/>
      <c r="D48" s="77">
        <f t="shared" ref="D48:P48" si="54">+D11/D$33*100</f>
        <v>1.1289664137194757E-2</v>
      </c>
      <c r="E48" s="77">
        <f t="shared" si="54"/>
        <v>1.9234470154944457E-2</v>
      </c>
      <c r="F48" s="77">
        <f t="shared" si="54"/>
        <v>2.0676743525204721E-2</v>
      </c>
      <c r="G48" s="77">
        <f t="shared" si="54"/>
        <v>1.8662717417699988E-2</v>
      </c>
      <c r="H48" s="77">
        <f t="shared" si="54"/>
        <v>1.8173830676737224E-2</v>
      </c>
      <c r="I48" s="77">
        <f t="shared" si="54"/>
        <v>2.0443912468813337E-2</v>
      </c>
      <c r="J48" s="77">
        <f t="shared" si="54"/>
        <v>4.0676963250012771E-2</v>
      </c>
      <c r="K48" s="77">
        <f t="shared" si="54"/>
        <v>4.27719749576492E-2</v>
      </c>
      <c r="L48" s="77">
        <f t="shared" si="54"/>
        <v>3.8515321481667635E-2</v>
      </c>
      <c r="M48" s="77">
        <f t="shared" si="54"/>
        <v>9.5414622145825519E-3</v>
      </c>
      <c r="N48" s="77">
        <f t="shared" si="54"/>
        <v>5.8794761110957734E-4</v>
      </c>
      <c r="O48" s="77">
        <f t="shared" si="54"/>
        <v>0</v>
      </c>
      <c r="P48" s="77">
        <f t="shared" si="54"/>
        <v>0</v>
      </c>
      <c r="Q48" s="20">
        <f t="shared" si="25"/>
        <v>2.3164899802542393E-6</v>
      </c>
      <c r="R48" s="20">
        <f t="shared" si="25"/>
        <v>0</v>
      </c>
      <c r="S48" s="20">
        <f t="shared" si="25"/>
        <v>0</v>
      </c>
      <c r="T48" s="20">
        <f t="shared" si="25"/>
        <v>0</v>
      </c>
      <c r="U48" s="20">
        <f t="shared" si="25"/>
        <v>0</v>
      </c>
      <c r="V48" s="20">
        <f t="shared" si="25"/>
        <v>0</v>
      </c>
      <c r="W48" s="20">
        <f t="shared" si="25"/>
        <v>0</v>
      </c>
      <c r="X48" s="20">
        <f t="shared" si="25"/>
        <v>0</v>
      </c>
      <c r="Y48" s="20">
        <f t="shared" si="26"/>
        <v>0</v>
      </c>
      <c r="Z48" s="20">
        <f t="shared" si="26"/>
        <v>2.1522947400628444E-6</v>
      </c>
      <c r="AA48" s="20">
        <f t="shared" si="26"/>
        <v>3.7875247834317E-6</v>
      </c>
      <c r="AB48" s="20">
        <f t="shared" si="26"/>
        <v>5.4712192438829724E-6</v>
      </c>
      <c r="AC48" s="20">
        <f t="shared" ref="AC48" si="55">+AC11/AC$33*100</f>
        <v>0</v>
      </c>
      <c r="AD48" s="20">
        <f t="shared" ref="AD48:AE48" si="56">+AD11/AD$33*100</f>
        <v>0</v>
      </c>
      <c r="AE48" s="20">
        <f t="shared" si="56"/>
        <v>0</v>
      </c>
      <c r="AF48" s="20">
        <f t="shared" ref="AF48" si="57">+AF11/AF$33*100</f>
        <v>0</v>
      </c>
    </row>
    <row r="49" spans="1:32" ht="15" customHeight="1" x14ac:dyDescent="0.15">
      <c r="A49" s="3" t="s">
        <v>102</v>
      </c>
      <c r="B49" s="3"/>
      <c r="C49" s="3"/>
      <c r="D49" s="77">
        <f t="shared" ref="D49:P49" si="58">+D12/D$33*100</f>
        <v>1.4979654235295696</v>
      </c>
      <c r="E49" s="77">
        <f t="shared" si="58"/>
        <v>1.2525996507822259</v>
      </c>
      <c r="F49" s="77">
        <f t="shared" si="58"/>
        <v>1.0820056609302349</v>
      </c>
      <c r="G49" s="77">
        <f t="shared" si="58"/>
        <v>1.1496610612433888</v>
      </c>
      <c r="H49" s="77">
        <f t="shared" si="58"/>
        <v>1.2800101236468919</v>
      </c>
      <c r="I49" s="77">
        <f t="shared" si="58"/>
        <v>1.2997931789849406</v>
      </c>
      <c r="J49" s="77">
        <f t="shared" si="58"/>
        <v>1.0215197203415889</v>
      </c>
      <c r="K49" s="77">
        <f t="shared" si="58"/>
        <v>0.92371772070925717</v>
      </c>
      <c r="L49" s="77">
        <f t="shared" si="58"/>
        <v>0.83774992053146158</v>
      </c>
      <c r="M49" s="77">
        <f t="shared" si="58"/>
        <v>0.86550160017188016</v>
      </c>
      <c r="N49" s="77">
        <f t="shared" si="58"/>
        <v>0.84833581670629188</v>
      </c>
      <c r="O49" s="77">
        <f t="shared" si="58"/>
        <v>0.76167228148597077</v>
      </c>
      <c r="P49" s="77">
        <f t="shared" si="58"/>
        <v>0.81279971115721938</v>
      </c>
      <c r="Q49" s="20">
        <f t="shared" si="25"/>
        <v>0.78623986419809144</v>
      </c>
      <c r="R49" s="20">
        <f t="shared" si="25"/>
        <v>0.7542109188963132</v>
      </c>
      <c r="S49" s="20">
        <f t="shared" si="25"/>
        <v>0.81064854823425581</v>
      </c>
      <c r="T49" s="20">
        <f t="shared" si="25"/>
        <v>0.78674992148609679</v>
      </c>
      <c r="U49" s="20">
        <f t="shared" si="25"/>
        <v>0.68710796930488705</v>
      </c>
      <c r="V49" s="20">
        <f t="shared" si="25"/>
        <v>0.41903578787115847</v>
      </c>
      <c r="W49" s="20">
        <f t="shared" si="25"/>
        <v>0.33776207657105317</v>
      </c>
      <c r="X49" s="20">
        <f t="shared" si="25"/>
        <v>0.23423019692083605</v>
      </c>
      <c r="Y49" s="20">
        <f t="shared" si="26"/>
        <v>0.31276677493121763</v>
      </c>
      <c r="Z49" s="20">
        <f t="shared" si="26"/>
        <v>0.27452304180027576</v>
      </c>
      <c r="AA49" s="20">
        <f t="shared" si="26"/>
        <v>0.11681105184581707</v>
      </c>
      <c r="AB49" s="20">
        <f t="shared" si="26"/>
        <v>0.17342306011310651</v>
      </c>
      <c r="AC49" s="20">
        <f t="shared" ref="AC49" si="59">+AC12/AC$33*100</f>
        <v>0.20286400390027332</v>
      </c>
      <c r="AD49" s="20">
        <f t="shared" ref="AD49:AE49" si="60">+AD12/AD$33*100</f>
        <v>0.23790536173199719</v>
      </c>
      <c r="AE49" s="20">
        <f t="shared" si="60"/>
        <v>0.31227846338982562</v>
      </c>
      <c r="AF49" s="20">
        <f t="shared" ref="AF49" si="61">+AF12/AF$33*100</f>
        <v>0.12236786323414389</v>
      </c>
    </row>
    <row r="50" spans="1:32" ht="15" customHeight="1" x14ac:dyDescent="0.15">
      <c r="A50" s="3" t="s">
        <v>340</v>
      </c>
      <c r="B50" s="3"/>
      <c r="C50" s="3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20">
        <f t="shared" si="25"/>
        <v>2.3164899802542393E-6</v>
      </c>
      <c r="R50" s="20">
        <f t="shared" si="25"/>
        <v>2.0806220227599242E-6</v>
      </c>
      <c r="S50" s="20">
        <f t="shared" si="25"/>
        <v>2.3329895595451024E-6</v>
      </c>
      <c r="T50" s="20">
        <f t="shared" si="25"/>
        <v>2.2561466459221504E-6</v>
      </c>
      <c r="U50" s="20">
        <f t="shared" si="25"/>
        <v>0</v>
      </c>
      <c r="V50" s="20">
        <f t="shared" si="25"/>
        <v>0</v>
      </c>
      <c r="W50" s="20">
        <f t="shared" si="25"/>
        <v>0</v>
      </c>
      <c r="X50" s="20">
        <f t="shared" si="25"/>
        <v>0</v>
      </c>
      <c r="Y50" s="20">
        <f t="shared" si="26"/>
        <v>0</v>
      </c>
      <c r="Z50" s="20">
        <f t="shared" si="26"/>
        <v>2.1522947400628444E-6</v>
      </c>
      <c r="AA50" s="20">
        <f t="shared" si="26"/>
        <v>3.7875247834317E-6</v>
      </c>
      <c r="AB50" s="20">
        <f t="shared" si="26"/>
        <v>5.4712192438829724E-6</v>
      </c>
      <c r="AC50" s="20">
        <f t="shared" ref="AC50" si="62">+AC13/AC$33*100</f>
        <v>0</v>
      </c>
      <c r="AD50" s="20">
        <f t="shared" ref="AD50:AE50" si="63">+AD13/AD$33*100</f>
        <v>0</v>
      </c>
      <c r="AE50" s="20">
        <f t="shared" si="63"/>
        <v>0</v>
      </c>
      <c r="AF50" s="20">
        <f t="shared" ref="AF50" si="64">+AF13/AF$33*100</f>
        <v>3.8501387576040658E-2</v>
      </c>
    </row>
    <row r="51" spans="1:32" ht="15" customHeight="1" x14ac:dyDescent="0.15">
      <c r="A51" s="3" t="s">
        <v>104</v>
      </c>
      <c r="B51" s="3"/>
      <c r="C51" s="3"/>
      <c r="D51" s="77">
        <f t="shared" ref="D51:P51" si="65">+D14/D$33*100</f>
        <v>0</v>
      </c>
      <c r="E51" s="77">
        <f t="shared" si="65"/>
        <v>0</v>
      </c>
      <c r="F51" s="77">
        <f t="shared" si="65"/>
        <v>0</v>
      </c>
      <c r="G51" s="77">
        <f t="shared" si="65"/>
        <v>0</v>
      </c>
      <c r="H51" s="77">
        <f t="shared" si="65"/>
        <v>0</v>
      </c>
      <c r="I51" s="77">
        <f t="shared" si="65"/>
        <v>0</v>
      </c>
      <c r="J51" s="77">
        <f t="shared" si="65"/>
        <v>0</v>
      </c>
      <c r="K51" s="77">
        <f t="shared" si="65"/>
        <v>0</v>
      </c>
      <c r="L51" s="77">
        <f t="shared" si="65"/>
        <v>0.83833684241825612</v>
      </c>
      <c r="M51" s="77">
        <f t="shared" si="65"/>
        <v>1.1828835042496195</v>
      </c>
      <c r="N51" s="77">
        <f t="shared" si="65"/>
        <v>1.1424330186732887</v>
      </c>
      <c r="O51" s="77">
        <f t="shared" si="65"/>
        <v>1.1677733039470932</v>
      </c>
      <c r="P51" s="77">
        <f t="shared" si="65"/>
        <v>1.0685497298631148</v>
      </c>
      <c r="Q51" s="20">
        <f t="shared" si="25"/>
        <v>1.094722201888588</v>
      </c>
      <c r="R51" s="20">
        <f t="shared" si="25"/>
        <v>0.99189701753236137</v>
      </c>
      <c r="S51" s="20">
        <f t="shared" si="25"/>
        <v>0.88640305222224491</v>
      </c>
      <c r="T51" s="20">
        <f t="shared" si="25"/>
        <v>0.23694954534132792</v>
      </c>
      <c r="U51" s="20">
        <f t="shared" si="25"/>
        <v>0.48252496953250634</v>
      </c>
      <c r="V51" s="20">
        <f t="shared" si="25"/>
        <v>0.51250660112545965</v>
      </c>
      <c r="W51" s="20">
        <f t="shared" si="25"/>
        <v>0.46550065781716143</v>
      </c>
      <c r="X51" s="20">
        <f t="shared" si="25"/>
        <v>0.42912766559484744</v>
      </c>
      <c r="Y51" s="20">
        <f t="shared" si="26"/>
        <v>0.15428419176950564</v>
      </c>
      <c r="Z51" s="20">
        <f t="shared" si="26"/>
        <v>0.15957113202825929</v>
      </c>
      <c r="AA51" s="20">
        <f t="shared" si="26"/>
        <v>0.14499023623454893</v>
      </c>
      <c r="AB51" s="20">
        <f t="shared" si="26"/>
        <v>0.14559643903871772</v>
      </c>
      <c r="AC51" s="20">
        <f t="shared" ref="AC51" si="66">+AC14/AC$33*100</f>
        <v>0.1744542469931071</v>
      </c>
      <c r="AD51" s="20">
        <f t="shared" ref="AD51:AE51" si="67">+AD14/AD$33*100</f>
        <v>0.18817257143310248</v>
      </c>
      <c r="AE51" s="20">
        <f t="shared" si="67"/>
        <v>0.21583319318371039</v>
      </c>
      <c r="AF51" s="20">
        <f t="shared" ref="AF51" si="68">+AF14/AF$33*100</f>
        <v>0.55568075881377665</v>
      </c>
    </row>
    <row r="52" spans="1:32" ht="15" customHeight="1" x14ac:dyDescent="0.15">
      <c r="A52" s="3" t="s">
        <v>105</v>
      </c>
      <c r="B52" s="3"/>
      <c r="C52" s="3"/>
      <c r="D52" s="77">
        <f t="shared" ref="D52:P52" si="69">+D15/D$33*100</f>
        <v>16.461792467471103</v>
      </c>
      <c r="E52" s="77">
        <f t="shared" si="69"/>
        <v>16.285723041406925</v>
      </c>
      <c r="F52" s="77">
        <f t="shared" si="69"/>
        <v>15.370223726999956</v>
      </c>
      <c r="G52" s="77">
        <f t="shared" si="69"/>
        <v>13.723937964248375</v>
      </c>
      <c r="H52" s="77">
        <f t="shared" si="69"/>
        <v>15.782053242155669</v>
      </c>
      <c r="I52" s="77">
        <f t="shared" si="69"/>
        <v>17.382298861448646</v>
      </c>
      <c r="J52" s="77">
        <f t="shared" si="69"/>
        <v>17.643202119541609</v>
      </c>
      <c r="K52" s="77">
        <f t="shared" si="69"/>
        <v>19.444361434795816</v>
      </c>
      <c r="L52" s="77">
        <f t="shared" si="69"/>
        <v>19.933908941558542</v>
      </c>
      <c r="M52" s="77">
        <f t="shared" si="69"/>
        <v>22.397183183853318</v>
      </c>
      <c r="N52" s="77">
        <f t="shared" si="69"/>
        <v>19.601403941470132</v>
      </c>
      <c r="O52" s="77">
        <f t="shared" si="69"/>
        <v>17.500545757066739</v>
      </c>
      <c r="P52" s="77">
        <f t="shared" si="69"/>
        <v>15.549856944436957</v>
      </c>
      <c r="Q52" s="20">
        <f t="shared" si="25"/>
        <v>14.040350012370057</v>
      </c>
      <c r="R52" s="20">
        <f t="shared" si="25"/>
        <v>13.96222422655477</v>
      </c>
      <c r="S52" s="20">
        <f t="shared" si="25"/>
        <v>14.517986392978374</v>
      </c>
      <c r="T52" s="20">
        <f t="shared" si="25"/>
        <v>13.185327105165312</v>
      </c>
      <c r="U52" s="20">
        <f t="shared" si="25"/>
        <v>14.608340155920155</v>
      </c>
      <c r="V52" s="20">
        <f t="shared" si="25"/>
        <v>15.680516920761715</v>
      </c>
      <c r="W52" s="20">
        <f t="shared" si="25"/>
        <v>15.999756864474261</v>
      </c>
      <c r="X52" s="20">
        <f t="shared" si="25"/>
        <v>17.34537164680652</v>
      </c>
      <c r="Y52" s="20">
        <f t="shared" si="26"/>
        <v>16.494295829488067</v>
      </c>
      <c r="Z52" s="20">
        <f t="shared" si="26"/>
        <v>17.505986284975275</v>
      </c>
      <c r="AA52" s="20">
        <f t="shared" si="26"/>
        <v>16.406966507959908</v>
      </c>
      <c r="AB52" s="20">
        <f t="shared" si="26"/>
        <v>14.508436939228522</v>
      </c>
      <c r="AC52" s="20">
        <f t="shared" ref="AC52" si="70">+AC15/AC$33*100</f>
        <v>15.41805017452686</v>
      </c>
      <c r="AD52" s="20">
        <f t="shared" ref="AD52:AE52" si="71">+AD15/AD$33*100</f>
        <v>13.94345199700121</v>
      </c>
      <c r="AE52" s="20">
        <f t="shared" si="71"/>
        <v>13.739037435469109</v>
      </c>
      <c r="AF52" s="20">
        <f t="shared" ref="AF52" si="72">+AF15/AF$33*100</f>
        <v>13.39328567874386</v>
      </c>
    </row>
    <row r="53" spans="1:32" ht="15" customHeight="1" x14ac:dyDescent="0.15">
      <c r="A53" s="3" t="s">
        <v>106</v>
      </c>
      <c r="B53" s="3"/>
      <c r="C53" s="3"/>
      <c r="D53" s="77">
        <f t="shared" ref="D53:P53" si="73">+D16/D$33*100</f>
        <v>14.232279039454513</v>
      </c>
      <c r="E53" s="77">
        <f t="shared" si="73"/>
        <v>14.186351939332765</v>
      </c>
      <c r="F53" s="77">
        <f t="shared" si="73"/>
        <v>0</v>
      </c>
      <c r="G53" s="77">
        <f t="shared" si="73"/>
        <v>0</v>
      </c>
      <c r="H53" s="77">
        <f t="shared" si="73"/>
        <v>0</v>
      </c>
      <c r="I53" s="77">
        <f t="shared" si="73"/>
        <v>0</v>
      </c>
      <c r="J53" s="77">
        <f t="shared" si="73"/>
        <v>15.563141447440747</v>
      </c>
      <c r="K53" s="77">
        <f t="shared" si="73"/>
        <v>17.140150081221879</v>
      </c>
      <c r="L53" s="77">
        <f t="shared" si="73"/>
        <v>17.555324638713611</v>
      </c>
      <c r="M53" s="77">
        <f t="shared" si="73"/>
        <v>19.645355079108239</v>
      </c>
      <c r="N53" s="77">
        <f t="shared" si="73"/>
        <v>17.025317532237253</v>
      </c>
      <c r="O53" s="77">
        <f t="shared" si="73"/>
        <v>14.924752917062495</v>
      </c>
      <c r="P53" s="77">
        <f t="shared" si="73"/>
        <v>13.237451952799567</v>
      </c>
      <c r="Q53" s="20">
        <f t="shared" si="25"/>
        <v>11.762392526447366</v>
      </c>
      <c r="R53" s="20">
        <f t="shared" si="25"/>
        <v>11.839492494676209</v>
      </c>
      <c r="S53" s="20">
        <f t="shared" si="25"/>
        <v>12.296364423047716</v>
      </c>
      <c r="T53" s="20">
        <f t="shared" si="25"/>
        <v>11.246875236895399</v>
      </c>
      <c r="U53" s="20">
        <f t="shared" si="25"/>
        <v>12.639873278688308</v>
      </c>
      <c r="V53" s="20">
        <f t="shared" si="25"/>
        <v>13.734187529340725</v>
      </c>
      <c r="W53" s="20">
        <f t="shared" si="25"/>
        <v>14.020453666066912</v>
      </c>
      <c r="X53" s="20">
        <f t="shared" si="25"/>
        <v>14.99413428177308</v>
      </c>
      <c r="Y53" s="20">
        <f t="shared" si="26"/>
        <v>14.589576870507937</v>
      </c>
      <c r="Z53" s="20">
        <f t="shared" si="26"/>
        <v>15.051328570649442</v>
      </c>
      <c r="AA53" s="20">
        <f t="shared" si="26"/>
        <v>13.421611067223168</v>
      </c>
      <c r="AB53" s="20">
        <f t="shared" si="26"/>
        <v>12.801839642758564</v>
      </c>
      <c r="AC53" s="20">
        <f t="shared" ref="AC53" si="74">+AC16/AC$33*100</f>
        <v>13.699579372118231</v>
      </c>
      <c r="AD53" s="20">
        <f t="shared" ref="AD53:AE53" si="75">+AD16/AD$33*100</f>
        <v>12.357671568837569</v>
      </c>
      <c r="AE53" s="20">
        <f t="shared" si="75"/>
        <v>12.157088684711946</v>
      </c>
      <c r="AF53" s="20">
        <f t="shared" ref="AF53" si="76">+AF16/AF$33*100</f>
        <v>10.691443092015231</v>
      </c>
    </row>
    <row r="54" spans="1:32" ht="15" customHeight="1" x14ac:dyDescent="0.15">
      <c r="A54" s="3" t="s">
        <v>107</v>
      </c>
      <c r="B54" s="3"/>
      <c r="C54" s="3"/>
      <c r="D54" s="77">
        <f t="shared" ref="D54:P54" si="77">+D17/D$33*100</f>
        <v>2.2295134280165914</v>
      </c>
      <c r="E54" s="77">
        <f t="shared" si="77"/>
        <v>2.0986734520282395</v>
      </c>
      <c r="F54" s="77">
        <f t="shared" si="77"/>
        <v>0</v>
      </c>
      <c r="G54" s="77">
        <f t="shared" si="77"/>
        <v>0</v>
      </c>
      <c r="H54" s="77">
        <f t="shared" si="77"/>
        <v>0</v>
      </c>
      <c r="I54" s="77">
        <f t="shared" si="77"/>
        <v>0</v>
      </c>
      <c r="J54" s="77">
        <f t="shared" si="77"/>
        <v>2.0800606721008608</v>
      </c>
      <c r="K54" s="77">
        <f t="shared" si="77"/>
        <v>2.3042113535739381</v>
      </c>
      <c r="L54" s="77">
        <f t="shared" si="77"/>
        <v>2.3785843028449336</v>
      </c>
      <c r="M54" s="77">
        <f t="shared" si="77"/>
        <v>2.7518281047450763</v>
      </c>
      <c r="N54" s="77">
        <f t="shared" si="77"/>
        <v>2.5760864092328779</v>
      </c>
      <c r="O54" s="77">
        <f t="shared" si="77"/>
        <v>2.5757928400042456</v>
      </c>
      <c r="P54" s="77">
        <f t="shared" si="77"/>
        <v>2.3124049916373912</v>
      </c>
      <c r="Q54" s="20">
        <f t="shared" si="25"/>
        <v>2.2779574859226903</v>
      </c>
      <c r="R54" s="20">
        <f t="shared" si="25"/>
        <v>2.1227317318785626</v>
      </c>
      <c r="S54" s="20">
        <f t="shared" si="25"/>
        <v>2.2216219699306574</v>
      </c>
      <c r="T54" s="20">
        <f t="shared" si="25"/>
        <v>1.9384518682699148</v>
      </c>
      <c r="U54" s="20">
        <f t="shared" si="25"/>
        <v>1.9684668772318468</v>
      </c>
      <c r="V54" s="20">
        <f t="shared" si="25"/>
        <v>1.9463293914209909</v>
      </c>
      <c r="W54" s="20">
        <f t="shared" si="25"/>
        <v>1.9793031984073477</v>
      </c>
      <c r="X54" s="20">
        <f t="shared" si="25"/>
        <v>2.3038664827553288</v>
      </c>
      <c r="Y54" s="20">
        <f t="shared" si="26"/>
        <v>1.8850365542140195</v>
      </c>
      <c r="Z54" s="20">
        <f t="shared" si="26"/>
        <v>1.8340090893128709</v>
      </c>
      <c r="AA54" s="20">
        <f t="shared" si="26"/>
        <v>1.6578128540447972</v>
      </c>
      <c r="AB54" s="20">
        <f t="shared" si="26"/>
        <v>1.6020532391578444</v>
      </c>
      <c r="AC54" s="20">
        <f t="shared" ref="AC54" si="78">+AC17/AC$33*100</f>
        <v>1.7085022846680877</v>
      </c>
      <c r="AD54" s="20">
        <f t="shared" ref="AD54:AE54" si="79">+AD17/AD$33*100</f>
        <v>1.5752397916956016</v>
      </c>
      <c r="AE54" s="20">
        <f t="shared" si="79"/>
        <v>1.5700114147395017</v>
      </c>
      <c r="AF54" s="20">
        <f t="shared" ref="AF54" si="80">+AF17/AF$33*100</f>
        <v>2.6925049979379336</v>
      </c>
    </row>
    <row r="55" spans="1:32" ht="15" customHeight="1" x14ac:dyDescent="0.15">
      <c r="A55" s="3" t="s">
        <v>310</v>
      </c>
      <c r="B55" s="3"/>
      <c r="C55" s="3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20"/>
      <c r="R55" s="20"/>
      <c r="S55" s="20"/>
      <c r="T55" s="20"/>
      <c r="U55" s="20"/>
      <c r="V55" s="20"/>
      <c r="W55" s="20"/>
      <c r="X55" s="20">
        <f t="shared" ref="X55:Y69" si="81">+X18/X$33*100</f>
        <v>4.7370882278109108E-2</v>
      </c>
      <c r="Y55" s="20">
        <f t="shared" si="81"/>
        <v>1.9682404766111095E-2</v>
      </c>
      <c r="Z55" s="20">
        <f t="shared" ref="Z55:AB69" si="82">+Z18/Z$33*100</f>
        <v>0.62064862501296214</v>
      </c>
      <c r="AA55" s="20">
        <f t="shared" si="82"/>
        <v>1.3275425866919446</v>
      </c>
      <c r="AB55" s="20">
        <f t="shared" si="82"/>
        <v>0.10454405731211583</v>
      </c>
      <c r="AC55" s="20">
        <f t="shared" ref="AC55" si="83">+AC18/AC$33*100</f>
        <v>9.9685177405384653E-3</v>
      </c>
      <c r="AD55" s="20">
        <f t="shared" ref="AD55:AE55" si="84">+AD18/AD$33*100</f>
        <v>1.0540636468040709E-2</v>
      </c>
      <c r="AE55" s="20">
        <f t="shared" si="84"/>
        <v>1.1937336017659768E-2</v>
      </c>
      <c r="AF55" s="20">
        <f t="shared" ref="AF55" si="85">+AF18/AF$33*100</f>
        <v>9.3375887906957857E-3</v>
      </c>
    </row>
    <row r="56" spans="1:32" ht="15" customHeight="1" x14ac:dyDescent="0.15">
      <c r="A56" s="3" t="s">
        <v>108</v>
      </c>
      <c r="B56" s="3"/>
      <c r="C56" s="3"/>
      <c r="D56" s="77">
        <f t="shared" ref="D56:P56" si="86">+D19/D$33*100</f>
        <v>7.7827712428740231E-2</v>
      </c>
      <c r="E56" s="77">
        <f t="shared" si="86"/>
        <v>7.1767518612786449E-2</v>
      </c>
      <c r="F56" s="77">
        <f t="shared" si="86"/>
        <v>7.2077003972206427E-2</v>
      </c>
      <c r="G56" s="77">
        <f t="shared" si="86"/>
        <v>6.6462840849035087E-2</v>
      </c>
      <c r="H56" s="77">
        <f t="shared" si="86"/>
        <v>6.9754581603716573E-2</v>
      </c>
      <c r="I56" s="77">
        <f t="shared" si="86"/>
        <v>7.2925672839417893E-2</v>
      </c>
      <c r="J56" s="77">
        <f t="shared" si="86"/>
        <v>6.7197328479127127E-2</v>
      </c>
      <c r="K56" s="77">
        <f t="shared" si="86"/>
        <v>6.7769299985649914E-2</v>
      </c>
      <c r="L56" s="77">
        <f t="shared" si="86"/>
        <v>5.9866032453035005E-2</v>
      </c>
      <c r="M56" s="77">
        <f t="shared" si="86"/>
        <v>5.44426066917802E-2</v>
      </c>
      <c r="N56" s="77">
        <f t="shared" si="86"/>
        <v>5.2956417137264691E-2</v>
      </c>
      <c r="O56" s="77">
        <f t="shared" si="86"/>
        <v>5.1653770272738937E-2</v>
      </c>
      <c r="P56" s="77">
        <f t="shared" si="86"/>
        <v>5.3264980453138558E-2</v>
      </c>
      <c r="Q56" s="20">
        <f t="shared" ref="Q56:W69" si="87">+Q19/Q$33*100</f>
        <v>5.7140858342931325E-2</v>
      </c>
      <c r="R56" s="20">
        <f t="shared" si="87"/>
        <v>5.2849880000124839E-2</v>
      </c>
      <c r="S56" s="20">
        <f t="shared" si="87"/>
        <v>6.3380327364161798E-2</v>
      </c>
      <c r="T56" s="20">
        <f t="shared" si="87"/>
        <v>6.1960555336960009E-2</v>
      </c>
      <c r="U56" s="20">
        <f t="shared" si="87"/>
        <v>5.9099653159679189E-2</v>
      </c>
      <c r="V56" s="20">
        <f t="shared" si="87"/>
        <v>5.5601093206206612E-2</v>
      </c>
      <c r="W56" s="20">
        <f t="shared" si="87"/>
        <v>5.0418491081736974E-2</v>
      </c>
      <c r="X56" s="20">
        <f t="shared" si="81"/>
        <v>4.8501145605726742E-2</v>
      </c>
      <c r="Y56" s="20">
        <f t="shared" si="81"/>
        <v>4.2412195143043868E-2</v>
      </c>
      <c r="Z56" s="20">
        <f t="shared" si="82"/>
        <v>3.9722751722599856E-2</v>
      </c>
      <c r="AA56" s="20">
        <f t="shared" si="82"/>
        <v>3.037405500073052E-2</v>
      </c>
      <c r="AB56" s="20">
        <f t="shared" si="82"/>
        <v>3.1138532456685953E-2</v>
      </c>
      <c r="AC56" s="20">
        <f t="shared" ref="AC56" si="88">+AC19/AC$33*100</f>
        <v>3.4374270643700695E-2</v>
      </c>
      <c r="AD56" s="20">
        <f t="shared" ref="AD56:AE56" si="89">+AD19/AD$33*100</f>
        <v>3.375577594393029E-2</v>
      </c>
      <c r="AE56" s="20">
        <f t="shared" si="89"/>
        <v>3.1243449340051306E-2</v>
      </c>
      <c r="AF56" s="20">
        <f t="shared" ref="AF56" si="90">+AF19/AF$33*100</f>
        <v>2.5710701545572329E-2</v>
      </c>
    </row>
    <row r="57" spans="1:32" ht="15" customHeight="1" x14ac:dyDescent="0.15">
      <c r="A57" s="3" t="s">
        <v>109</v>
      </c>
      <c r="B57" s="3"/>
      <c r="C57" s="3"/>
      <c r="D57" s="77">
        <f t="shared" ref="D57:P57" si="91">+D20/D$33*100</f>
        <v>0.40875652686380004</v>
      </c>
      <c r="E57" s="77">
        <f t="shared" si="91"/>
        <v>0.33766520611476314</v>
      </c>
      <c r="F57" s="77">
        <f t="shared" si="91"/>
        <v>0.35578566048099519</v>
      </c>
      <c r="G57" s="77">
        <f t="shared" si="91"/>
        <v>0.36514358786673695</v>
      </c>
      <c r="H57" s="77">
        <f t="shared" si="91"/>
        <v>0.36505210101640728</v>
      </c>
      <c r="I57" s="77">
        <f t="shared" si="91"/>
        <v>0.41398599474323772</v>
      </c>
      <c r="J57" s="77">
        <f t="shared" si="91"/>
        <v>0.3702195628189312</v>
      </c>
      <c r="K57" s="77">
        <f t="shared" si="91"/>
        <v>0.41308637416896615</v>
      </c>
      <c r="L57" s="77">
        <f t="shared" si="91"/>
        <v>0.42326659757431345</v>
      </c>
      <c r="M57" s="77">
        <f t="shared" si="91"/>
        <v>0.22538822707510006</v>
      </c>
      <c r="N57" s="77">
        <f t="shared" si="91"/>
        <v>0.28541348190003279</v>
      </c>
      <c r="O57" s="77">
        <f t="shared" si="91"/>
        <v>0.27625055388024244</v>
      </c>
      <c r="P57" s="77">
        <f t="shared" si="91"/>
        <v>0.17782249123792099</v>
      </c>
      <c r="Q57" s="20">
        <f t="shared" si="87"/>
        <v>7.6770794435605749E-2</v>
      </c>
      <c r="R57" s="20">
        <f t="shared" si="87"/>
        <v>6.650500233549822E-2</v>
      </c>
      <c r="S57" s="20">
        <f t="shared" si="87"/>
        <v>0.25847424629156146</v>
      </c>
      <c r="T57" s="20">
        <f t="shared" si="87"/>
        <v>0.28231388595088458</v>
      </c>
      <c r="U57" s="20">
        <f t="shared" si="87"/>
        <v>0.27801765364443448</v>
      </c>
      <c r="V57" s="20">
        <f t="shared" si="87"/>
        <v>0.2735193254660136</v>
      </c>
      <c r="W57" s="20">
        <f t="shared" si="87"/>
        <v>0.30762541935266352</v>
      </c>
      <c r="X57" s="20">
        <f t="shared" si="81"/>
        <v>0.30704615958407877</v>
      </c>
      <c r="Y57" s="20">
        <f t="shared" si="81"/>
        <v>0.31064595926963229</v>
      </c>
      <c r="Z57" s="20">
        <f t="shared" si="82"/>
        <v>0.33728610871524833</v>
      </c>
      <c r="AA57" s="20">
        <f t="shared" si="82"/>
        <v>0.34705468343063012</v>
      </c>
      <c r="AB57" s="20">
        <f t="shared" si="82"/>
        <v>0.32135935724845816</v>
      </c>
      <c r="AC57" s="20">
        <f t="shared" ref="AC57" si="92">+AC20/AC$33*100</f>
        <v>0.37578718614988044</v>
      </c>
      <c r="AD57" s="20">
        <f t="shared" ref="AD57:AE57" si="93">+AD20/AD$33*100</f>
        <v>0.35280618706715383</v>
      </c>
      <c r="AE57" s="20">
        <f t="shared" si="93"/>
        <v>0.29589323186750283</v>
      </c>
      <c r="AF57" s="20">
        <f t="shared" ref="AF57" si="94">+AF20/AF$33*100</f>
        <v>0.22125503475064778</v>
      </c>
    </row>
    <row r="58" spans="1:32" ht="15" customHeight="1" x14ac:dyDescent="0.15">
      <c r="A58" s="3" t="s">
        <v>110</v>
      </c>
      <c r="B58" s="3"/>
      <c r="C58" s="3"/>
      <c r="D58" s="77">
        <f t="shared" ref="D58:P58" si="95">+D21/D$33*100</f>
        <v>1.629163234662923</v>
      </c>
      <c r="E58" s="77">
        <f t="shared" si="95"/>
        <v>1.5928125715091297</v>
      </c>
      <c r="F58" s="77">
        <f t="shared" si="95"/>
        <v>1.6568007946144609</v>
      </c>
      <c r="G58" s="77">
        <f t="shared" si="95"/>
        <v>1.6687086836255045</v>
      </c>
      <c r="H58" s="77">
        <f t="shared" si="95"/>
        <v>1.8742348627314738</v>
      </c>
      <c r="I58" s="77">
        <f t="shared" si="95"/>
        <v>1.9859146744800258</v>
      </c>
      <c r="J58" s="77">
        <f t="shared" si="95"/>
        <v>1.8330607763363345</v>
      </c>
      <c r="K58" s="77">
        <f t="shared" si="95"/>
        <v>1.8710689569173571</v>
      </c>
      <c r="L58" s="77">
        <f t="shared" si="95"/>
        <v>1.7201561467998061</v>
      </c>
      <c r="M58" s="77">
        <f t="shared" si="95"/>
        <v>1.7954483531607266</v>
      </c>
      <c r="N58" s="77">
        <f t="shared" si="95"/>
        <v>1.7971598646249416</v>
      </c>
      <c r="O58" s="77">
        <f t="shared" si="95"/>
        <v>1.8723137861243644</v>
      </c>
      <c r="P58" s="77">
        <f t="shared" si="95"/>
        <v>1.7224909364340322</v>
      </c>
      <c r="Q58" s="20">
        <f t="shared" si="87"/>
        <v>1.7918049997266543</v>
      </c>
      <c r="R58" s="20">
        <f t="shared" si="87"/>
        <v>1.7027373703642441</v>
      </c>
      <c r="S58" s="20">
        <f t="shared" si="87"/>
        <v>1.6984094003801562</v>
      </c>
      <c r="T58" s="20">
        <f t="shared" si="87"/>
        <v>1.7206908501521547</v>
      </c>
      <c r="U58" s="20">
        <f t="shared" si="87"/>
        <v>1.7347242959080942</v>
      </c>
      <c r="V58" s="20">
        <f t="shared" si="87"/>
        <v>1.6345575224657187</v>
      </c>
      <c r="W58" s="20">
        <f t="shared" si="87"/>
        <v>1.5492539361744597</v>
      </c>
      <c r="X58" s="20">
        <f t="shared" si="81"/>
        <v>1.4443523997287107</v>
      </c>
      <c r="Y58" s="20">
        <f t="shared" si="81"/>
        <v>1.2687234048686515</v>
      </c>
      <c r="Z58" s="20">
        <f t="shared" si="82"/>
        <v>1.301598091758265</v>
      </c>
      <c r="AA58" s="20">
        <f t="shared" si="82"/>
        <v>1.1393518427775737</v>
      </c>
      <c r="AB58" s="20">
        <f t="shared" si="82"/>
        <v>1.0239769800274052</v>
      </c>
      <c r="AC58" s="20">
        <f t="shared" ref="AC58" si="96">+AC21/AC$33*100</f>
        <v>1.0871638477856094</v>
      </c>
      <c r="AD58" s="20">
        <f t="shared" ref="AD58:AE58" si="97">+AD21/AD$33*100</f>
        <v>1.0748813000411683</v>
      </c>
      <c r="AE58" s="20">
        <f t="shared" si="97"/>
        <v>1.0290865736883139</v>
      </c>
      <c r="AF58" s="20">
        <f t="shared" ref="AF58" si="98">+AF21/AF$33*100</f>
        <v>0.79849132352505914</v>
      </c>
    </row>
    <row r="59" spans="1:32" ht="15" customHeight="1" x14ac:dyDescent="0.15">
      <c r="A59" s="4" t="s">
        <v>111</v>
      </c>
      <c r="B59" s="4"/>
      <c r="C59" s="4"/>
      <c r="D59" s="77">
        <f t="shared" ref="D59:P59" si="99">+D22/D$33*100</f>
        <v>0.25293293987956</v>
      </c>
      <c r="E59" s="77">
        <f t="shared" si="99"/>
        <v>0.24044121249304157</v>
      </c>
      <c r="F59" s="77">
        <f t="shared" si="99"/>
        <v>0.25004368882068911</v>
      </c>
      <c r="G59" s="77">
        <f t="shared" si="99"/>
        <v>0.39269699302307987</v>
      </c>
      <c r="H59" s="77">
        <f t="shared" si="99"/>
        <v>0.45552358312256752</v>
      </c>
      <c r="I59" s="77">
        <f t="shared" si="99"/>
        <v>0.51857710265769053</v>
      </c>
      <c r="J59" s="77">
        <f t="shared" si="99"/>
        <v>0.47836688673382999</v>
      </c>
      <c r="K59" s="77">
        <f t="shared" si="99"/>
        <v>0.52390592642428102</v>
      </c>
      <c r="L59" s="77">
        <f t="shared" si="99"/>
        <v>0.49995467912512281</v>
      </c>
      <c r="M59" s="77">
        <f t="shared" si="99"/>
        <v>0.55068788389728651</v>
      </c>
      <c r="N59" s="77">
        <f t="shared" si="99"/>
        <v>0.72480149086093504</v>
      </c>
      <c r="O59" s="77">
        <f t="shared" si="99"/>
        <v>0.68120350083602521</v>
      </c>
      <c r="P59" s="77">
        <f t="shared" si="99"/>
        <v>0.65036675888817819</v>
      </c>
      <c r="Q59" s="20">
        <f t="shared" si="87"/>
        <v>0.81720901874411023</v>
      </c>
      <c r="R59" s="20">
        <f t="shared" si="87"/>
        <v>0.7777573183278873</v>
      </c>
      <c r="S59" s="20">
        <f t="shared" si="87"/>
        <v>0.90935733649860906</v>
      </c>
      <c r="T59" s="20">
        <f t="shared" si="87"/>
        <v>0.90910752253439264</v>
      </c>
      <c r="U59" s="20">
        <f t="shared" si="87"/>
        <v>0.93162840877849795</v>
      </c>
      <c r="V59" s="20">
        <f t="shared" si="87"/>
        <v>0.88043660577917149</v>
      </c>
      <c r="W59" s="20">
        <f t="shared" si="87"/>
        <v>0.83744871607584903</v>
      </c>
      <c r="X59" s="20">
        <f t="shared" si="81"/>
        <v>0.83073701248492349</v>
      </c>
      <c r="Y59" s="20">
        <f t="shared" si="81"/>
        <v>0.82309885348293521</v>
      </c>
      <c r="Z59" s="20">
        <f t="shared" si="82"/>
        <v>0.87150072926202682</v>
      </c>
      <c r="AA59" s="20">
        <f t="shared" si="82"/>
        <v>0.7789556032973054</v>
      </c>
      <c r="AB59" s="20">
        <f t="shared" si="82"/>
        <v>0.767373150009798</v>
      </c>
      <c r="AC59" s="20">
        <f t="shared" ref="AC59" si="100">+AC22/AC$33*100</f>
        <v>0.81611352284927419</v>
      </c>
      <c r="AD59" s="20">
        <f t="shared" ref="AD59:AE59" si="101">+AD22/AD$33*100</f>
        <v>0.81238665520550613</v>
      </c>
      <c r="AE59" s="20">
        <f t="shared" si="101"/>
        <v>0.81011613708971486</v>
      </c>
      <c r="AF59" s="20">
        <f t="shared" ref="AF59" si="102">+AF22/AF$33*100</f>
        <v>0.73414066709847936</v>
      </c>
    </row>
    <row r="60" spans="1:32" ht="15" customHeight="1" x14ac:dyDescent="0.15">
      <c r="A60" s="3" t="s">
        <v>112</v>
      </c>
      <c r="B60" s="3"/>
      <c r="C60" s="3"/>
      <c r="D60" s="77">
        <f t="shared" ref="D60:P60" si="103">+D23/D$33*100</f>
        <v>6.627976266566499</v>
      </c>
      <c r="E60" s="77">
        <f t="shared" si="103"/>
        <v>7.9912970482271533</v>
      </c>
      <c r="F60" s="77">
        <f t="shared" si="103"/>
        <v>7.2430920347092211</v>
      </c>
      <c r="G60" s="77">
        <f t="shared" si="103"/>
        <v>6.8907152171944066</v>
      </c>
      <c r="H60" s="77">
        <f t="shared" si="103"/>
        <v>7.278628051316514</v>
      </c>
      <c r="I60" s="77">
        <f t="shared" si="103"/>
        <v>7.3126775765866334</v>
      </c>
      <c r="J60" s="77">
        <f t="shared" si="103"/>
        <v>6.8537457430537101</v>
      </c>
      <c r="K60" s="77">
        <f t="shared" si="103"/>
        <v>7.5782733910632576</v>
      </c>
      <c r="L60" s="77">
        <f t="shared" si="103"/>
        <v>9.1908244971329776</v>
      </c>
      <c r="M60" s="77">
        <f t="shared" si="103"/>
        <v>5.7786530990329652</v>
      </c>
      <c r="N60" s="77">
        <f t="shared" si="103"/>
        <v>7.431667482575036</v>
      </c>
      <c r="O60" s="77">
        <f t="shared" si="103"/>
        <v>7.3906482149832753</v>
      </c>
      <c r="P60" s="77">
        <f t="shared" si="103"/>
        <v>7.099995093984905</v>
      </c>
      <c r="Q60" s="20">
        <f t="shared" si="87"/>
        <v>7.4620929579631197</v>
      </c>
      <c r="R60" s="20">
        <f t="shared" si="87"/>
        <v>8.7379799864967627</v>
      </c>
      <c r="S60" s="20">
        <f t="shared" si="87"/>
        <v>7.4188111467814846</v>
      </c>
      <c r="T60" s="20">
        <f t="shared" si="87"/>
        <v>7.0155534237476589</v>
      </c>
      <c r="U60" s="20">
        <f t="shared" si="87"/>
        <v>8.3253289741938765</v>
      </c>
      <c r="V60" s="20">
        <f t="shared" si="87"/>
        <v>12.752825368806258</v>
      </c>
      <c r="W60" s="20">
        <f t="shared" si="87"/>
        <v>12.359559414131411</v>
      </c>
      <c r="X60" s="20">
        <f t="shared" si="81"/>
        <v>11.283900087073832</v>
      </c>
      <c r="Y60" s="20">
        <f t="shared" si="81"/>
        <v>9.679359439544605</v>
      </c>
      <c r="Z60" s="20">
        <f t="shared" si="82"/>
        <v>10.198612036777208</v>
      </c>
      <c r="AA60" s="20">
        <f t="shared" si="82"/>
        <v>9.9400292794603384</v>
      </c>
      <c r="AB60" s="20">
        <f t="shared" si="82"/>
        <v>10.400612703605724</v>
      </c>
      <c r="AC60" s="20">
        <f t="shared" ref="AC60" si="104">+AC23/AC$33*100</f>
        <v>12.468856421188027</v>
      </c>
      <c r="AD60" s="20">
        <f t="shared" ref="AD60:AE60" si="105">+AD23/AD$33*100</f>
        <v>12.911760736934546</v>
      </c>
      <c r="AE60" s="20">
        <f t="shared" si="105"/>
        <v>12.051117262253328</v>
      </c>
      <c r="AF60" s="20">
        <f t="shared" ref="AF60" si="106">+AF23/AF$33*100</f>
        <v>14.301707064209243</v>
      </c>
    </row>
    <row r="61" spans="1:32" ht="15" customHeight="1" x14ac:dyDescent="0.15">
      <c r="A61" s="3" t="s">
        <v>113</v>
      </c>
      <c r="B61" s="3"/>
      <c r="C61" s="3"/>
      <c r="D61" s="77">
        <f t="shared" ref="D61:P61" si="107">+D24/D$33*100</f>
        <v>3.4673149402159411</v>
      </c>
      <c r="E61" s="77">
        <f t="shared" si="107"/>
        <v>3.4663362664952895</v>
      </c>
      <c r="F61" s="77">
        <f t="shared" si="107"/>
        <v>3.6912915077540465</v>
      </c>
      <c r="G61" s="77">
        <f t="shared" si="107"/>
        <v>3.7151653521833943</v>
      </c>
      <c r="H61" s="77">
        <f t="shared" si="107"/>
        <v>4.0304642541140741</v>
      </c>
      <c r="I61" s="77">
        <f t="shared" si="107"/>
        <v>3.9164148375787402</v>
      </c>
      <c r="J61" s="77">
        <f t="shared" si="107"/>
        <v>4.0521189931288193</v>
      </c>
      <c r="K61" s="77">
        <f t="shared" si="107"/>
        <v>3.9599713880783192</v>
      </c>
      <c r="L61" s="77">
        <f t="shared" si="107"/>
        <v>3.9856974672539263</v>
      </c>
      <c r="M61" s="77">
        <f t="shared" si="107"/>
        <v>3.6050539655335814</v>
      </c>
      <c r="N61" s="77">
        <f t="shared" si="107"/>
        <v>3.7710306501444837</v>
      </c>
      <c r="O61" s="77">
        <f t="shared" si="107"/>
        <v>4.009168718721261</v>
      </c>
      <c r="P61" s="77">
        <f t="shared" si="107"/>
        <v>4.1858129920232949</v>
      </c>
      <c r="Q61" s="20">
        <f t="shared" si="87"/>
        <v>4.4172197672576186</v>
      </c>
      <c r="R61" s="20">
        <f t="shared" si="87"/>
        <v>3.5262278010634058</v>
      </c>
      <c r="S61" s="20">
        <f t="shared" si="87"/>
        <v>4.1535542932630403</v>
      </c>
      <c r="T61" s="20">
        <f t="shared" si="87"/>
        <v>4.1000434082614676</v>
      </c>
      <c r="U61" s="20">
        <f t="shared" si="87"/>
        <v>4.9805766771406859</v>
      </c>
      <c r="V61" s="20">
        <f t="shared" si="87"/>
        <v>5.7717121122792276</v>
      </c>
      <c r="W61" s="20">
        <f t="shared" si="87"/>
        <v>6.4316630940914683</v>
      </c>
      <c r="X61" s="20">
        <f t="shared" si="81"/>
        <v>6.0301116523768208</v>
      </c>
      <c r="Y61" s="20">
        <f t="shared" si="81"/>
        <v>5.8485424642889647</v>
      </c>
      <c r="Z61" s="20">
        <f t="shared" si="82"/>
        <v>5.5958716231948324</v>
      </c>
      <c r="AA61" s="20">
        <f t="shared" si="82"/>
        <v>5.232569645242438</v>
      </c>
      <c r="AB61" s="20">
        <f t="shared" si="82"/>
        <v>5.0847359639745742</v>
      </c>
      <c r="AC61" s="20">
        <f t="shared" ref="AC61" si="108">+AC24/AC$33*100</f>
        <v>5.8801101619754474</v>
      </c>
      <c r="AD61" s="20">
        <f t="shared" ref="AD61:AE61" si="109">+AD24/AD$33*100</f>
        <v>6.6973165735691271</v>
      </c>
      <c r="AE61" s="20">
        <f t="shared" si="109"/>
        <v>6.0944968506486568</v>
      </c>
      <c r="AF61" s="20">
        <f t="shared" ref="AF61" si="110">+AF24/AF$33*100</f>
        <v>6.9201398931169402</v>
      </c>
    </row>
    <row r="62" spans="1:32" ht="15" customHeight="1" x14ac:dyDescent="0.15">
      <c r="A62" s="3" t="s">
        <v>114</v>
      </c>
      <c r="B62" s="3"/>
      <c r="C62" s="3"/>
      <c r="D62" s="77">
        <f t="shared" ref="D62:P62" si="111">+D25/D$33*100</f>
        <v>1.3111971550160382</v>
      </c>
      <c r="E62" s="77">
        <f t="shared" si="111"/>
        <v>1.7421742785626713</v>
      </c>
      <c r="F62" s="77">
        <f t="shared" si="111"/>
        <v>1.201576271258094</v>
      </c>
      <c r="G62" s="77">
        <f t="shared" si="111"/>
        <v>6.3521887306114131</v>
      </c>
      <c r="H62" s="77">
        <f t="shared" si="111"/>
        <v>0.81052245292559921</v>
      </c>
      <c r="I62" s="77">
        <f t="shared" si="111"/>
        <v>0.38869295692603417</v>
      </c>
      <c r="J62" s="77">
        <f t="shared" si="111"/>
        <v>0.61505936323771904</v>
      </c>
      <c r="K62" s="77">
        <f t="shared" si="111"/>
        <v>0.35291830670612218</v>
      </c>
      <c r="L62" s="77">
        <f t="shared" si="111"/>
        <v>0.29816088597708645</v>
      </c>
      <c r="M62" s="77">
        <f t="shared" si="111"/>
        <v>0.41891704329496116</v>
      </c>
      <c r="N62" s="77">
        <f t="shared" si="111"/>
        <v>1.0708606800550484</v>
      </c>
      <c r="O62" s="77">
        <f t="shared" si="111"/>
        <v>0.26609598248186006</v>
      </c>
      <c r="P62" s="77">
        <f t="shared" si="111"/>
        <v>0.46154227756223493</v>
      </c>
      <c r="Q62" s="20">
        <f t="shared" si="87"/>
        <v>0.79813040726673634</v>
      </c>
      <c r="R62" s="20">
        <f t="shared" si="87"/>
        <v>0.40320998365671401</v>
      </c>
      <c r="S62" s="20">
        <f t="shared" si="87"/>
        <v>2.4185776145265745</v>
      </c>
      <c r="T62" s="20">
        <f t="shared" si="87"/>
        <v>4.0048385320968443</v>
      </c>
      <c r="U62" s="20">
        <f t="shared" si="87"/>
        <v>0.58826008615474978</v>
      </c>
      <c r="V62" s="20">
        <f t="shared" si="87"/>
        <v>0.49117393679328242</v>
      </c>
      <c r="W62" s="20">
        <f t="shared" si="87"/>
        <v>0.59510324875101439</v>
      </c>
      <c r="X62" s="20">
        <f t="shared" si="81"/>
        <v>0.34292929802175826</v>
      </c>
      <c r="Y62" s="20">
        <f t="shared" si="81"/>
        <v>0.53748469615300509</v>
      </c>
      <c r="Z62" s="20">
        <f t="shared" si="82"/>
        <v>1.4482081048618658</v>
      </c>
      <c r="AA62" s="20">
        <f t="shared" si="82"/>
        <v>0.42013497412694478</v>
      </c>
      <c r="AB62" s="20">
        <f t="shared" si="82"/>
        <v>0.30504235772345117</v>
      </c>
      <c r="AC62" s="20">
        <f t="shared" ref="AC62" si="112">+AC25/AC$33*100</f>
        <v>0.36553444636346188</v>
      </c>
      <c r="AD62" s="20">
        <f t="shared" ref="AD62:AE62" si="113">+AD25/AD$33*100</f>
        <v>0.3916890547944753</v>
      </c>
      <c r="AE62" s="20">
        <f t="shared" si="113"/>
        <v>0.2333709663849777</v>
      </c>
      <c r="AF62" s="20">
        <f t="shared" ref="AF62" si="114">+AF25/AF$33*100</f>
        <v>0.20104083630209166</v>
      </c>
    </row>
    <row r="63" spans="1:32" ht="15" customHeight="1" x14ac:dyDescent="0.15">
      <c r="A63" s="3" t="s">
        <v>115</v>
      </c>
      <c r="B63" s="3"/>
      <c r="C63" s="3"/>
      <c r="D63" s="77">
        <f t="shared" ref="D63:P63" si="115">+D26/D$33*100</f>
        <v>0.42530767042469114</v>
      </c>
      <c r="E63" s="77">
        <f t="shared" si="115"/>
        <v>0.3124697039007836</v>
      </c>
      <c r="F63" s="77">
        <f t="shared" si="115"/>
        <v>0.72477856223822046</v>
      </c>
      <c r="G63" s="77">
        <f t="shared" si="115"/>
        <v>0.12168072439256766</v>
      </c>
      <c r="H63" s="77">
        <f t="shared" si="115"/>
        <v>0.26251370192850815</v>
      </c>
      <c r="I63" s="77">
        <f t="shared" si="115"/>
        <v>0.13827895153478956</v>
      </c>
      <c r="J63" s="77">
        <f t="shared" si="115"/>
        <v>0.13739317857353586</v>
      </c>
      <c r="K63" s="77">
        <f t="shared" si="115"/>
        <v>0.12405903409995139</v>
      </c>
      <c r="L63" s="77">
        <f t="shared" si="115"/>
        <v>0.13565660310302632</v>
      </c>
      <c r="M63" s="77">
        <f t="shared" si="115"/>
        <v>0.10678306738253002</v>
      </c>
      <c r="N63" s="77">
        <f t="shared" si="115"/>
        <v>0.12966301431836319</v>
      </c>
      <c r="O63" s="77">
        <f t="shared" si="115"/>
        <v>7.4386628025221085E-2</v>
      </c>
      <c r="P63" s="77">
        <f t="shared" si="115"/>
        <v>4.2034591152161654E-2</v>
      </c>
      <c r="Q63" s="20">
        <f t="shared" si="87"/>
        <v>0.27665144887182308</v>
      </c>
      <c r="R63" s="20">
        <f t="shared" si="87"/>
        <v>0.21785360951510063</v>
      </c>
      <c r="S63" s="20">
        <f t="shared" si="87"/>
        <v>2.422809657587589E-2</v>
      </c>
      <c r="T63" s="20">
        <f t="shared" si="87"/>
        <v>3.3343591280083455E-2</v>
      </c>
      <c r="U63" s="20">
        <f t="shared" si="87"/>
        <v>0.15691870850749298</v>
      </c>
      <c r="V63" s="20">
        <f t="shared" si="87"/>
        <v>3.0969728683399353E-2</v>
      </c>
      <c r="W63" s="20">
        <f t="shared" si="87"/>
        <v>5.1483639474733951E-2</v>
      </c>
      <c r="X63" s="20">
        <f t="shared" si="81"/>
        <v>2.8372005071681014E-2</v>
      </c>
      <c r="Y63" s="20">
        <f t="shared" si="81"/>
        <v>2.141817913768047E-2</v>
      </c>
      <c r="Z63" s="20">
        <f t="shared" si="82"/>
        <v>7.3302854257060346E-2</v>
      </c>
      <c r="AA63" s="20">
        <f t="shared" si="82"/>
        <v>0.27227190034416293</v>
      </c>
      <c r="AB63" s="20">
        <f t="shared" si="82"/>
        <v>9.3568791508886584E-2</v>
      </c>
      <c r="AC63" s="20">
        <f t="shared" ref="AC63" si="116">+AC26/AC$33*100</f>
        <v>4.323079556240178E-2</v>
      </c>
      <c r="AD63" s="20">
        <f t="shared" ref="AD63:AE63" si="117">+AD26/AD$33*100</f>
        <v>0.2163217583458831</v>
      </c>
      <c r="AE63" s="20">
        <f t="shared" si="117"/>
        <v>8.0062119083934902E-2</v>
      </c>
      <c r="AF63" s="20">
        <f t="shared" ref="AF63" si="118">+AF26/AF$33*100</f>
        <v>0.29956219013348317</v>
      </c>
    </row>
    <row r="64" spans="1:32" ht="15" customHeight="1" x14ac:dyDescent="0.15">
      <c r="A64" s="3" t="s">
        <v>116</v>
      </c>
      <c r="B64" s="3"/>
      <c r="C64" s="3"/>
      <c r="D64" s="77">
        <f t="shared" ref="D64:P64" si="119">+D27/D$33*100</f>
        <v>1.3567035366404896</v>
      </c>
      <c r="E64" s="77">
        <f t="shared" si="119"/>
        <v>1.4368102695740448</v>
      </c>
      <c r="F64" s="77">
        <f t="shared" si="119"/>
        <v>2.0791905779449054</v>
      </c>
      <c r="G64" s="77">
        <f t="shared" si="119"/>
        <v>1.8549953942036048</v>
      </c>
      <c r="H64" s="77">
        <f t="shared" si="119"/>
        <v>2.0057399416269224</v>
      </c>
      <c r="I64" s="77">
        <f t="shared" si="119"/>
        <v>1.2329243869806854</v>
      </c>
      <c r="J64" s="77">
        <f t="shared" si="119"/>
        <v>2.9461380950404257</v>
      </c>
      <c r="K64" s="77">
        <f t="shared" si="119"/>
        <v>1.3152062656618733</v>
      </c>
      <c r="L64" s="77">
        <f t="shared" si="119"/>
        <v>0.9896644882729696</v>
      </c>
      <c r="M64" s="77">
        <f t="shared" si="119"/>
        <v>0.48176575504510705</v>
      </c>
      <c r="N64" s="77">
        <f t="shared" si="119"/>
        <v>0.7885345279977144</v>
      </c>
      <c r="O64" s="77">
        <f t="shared" si="119"/>
        <v>3.7885721478807901</v>
      </c>
      <c r="P64" s="77">
        <f t="shared" si="119"/>
        <v>3.7384223296957257</v>
      </c>
      <c r="Q64" s="20">
        <f t="shared" si="87"/>
        <v>4.128550368368237</v>
      </c>
      <c r="R64" s="20">
        <f t="shared" si="87"/>
        <v>4.809068599148401</v>
      </c>
      <c r="S64" s="20">
        <f t="shared" si="87"/>
        <v>1.6367134914779857</v>
      </c>
      <c r="T64" s="20">
        <f t="shared" si="87"/>
        <v>5.3963282567025601</v>
      </c>
      <c r="U64" s="20">
        <f t="shared" si="87"/>
        <v>3.9811804453277597</v>
      </c>
      <c r="V64" s="20">
        <f t="shared" si="87"/>
        <v>2.0947342223043801</v>
      </c>
      <c r="W64" s="20">
        <f t="shared" si="87"/>
        <v>1.860682199376501</v>
      </c>
      <c r="X64" s="20">
        <f t="shared" si="81"/>
        <v>2.457791361360365</v>
      </c>
      <c r="Y64" s="20">
        <f t="shared" si="81"/>
        <v>3.5091098298364582</v>
      </c>
      <c r="Z64" s="20">
        <f t="shared" si="82"/>
        <v>2.9460718016717218</v>
      </c>
      <c r="AA64" s="20">
        <f t="shared" si="82"/>
        <v>7.9508042193404833</v>
      </c>
      <c r="AB64" s="20">
        <f t="shared" si="82"/>
        <v>3.3767781576526352</v>
      </c>
      <c r="AC64" s="20">
        <f t="shared" ref="AC64" si="120">+AC27/AC$33*100</f>
        <v>3.5613623986680985</v>
      </c>
      <c r="AD64" s="20">
        <f t="shared" ref="AD64:AE64" si="121">+AD27/AD$33*100</f>
        <v>3.1123564385759148</v>
      </c>
      <c r="AE64" s="20">
        <f t="shared" si="121"/>
        <v>3.0675583317154755</v>
      </c>
      <c r="AF64" s="20">
        <f t="shared" ref="AF64" si="122">+AF27/AF$33*100</f>
        <v>6.3894733041957696</v>
      </c>
    </row>
    <row r="65" spans="1:32" ht="15" customHeight="1" x14ac:dyDescent="0.15">
      <c r="A65" s="3" t="s">
        <v>117</v>
      </c>
      <c r="B65" s="3"/>
      <c r="C65" s="3"/>
      <c r="D65" s="77">
        <f t="shared" ref="D65:P65" si="123">+D28/D$33*100</f>
        <v>3.1653043111724433</v>
      </c>
      <c r="E65" s="77">
        <f t="shared" si="123"/>
        <v>3.7489387967634826</v>
      </c>
      <c r="F65" s="77">
        <f t="shared" si="123"/>
        <v>3.5530866158183634</v>
      </c>
      <c r="G65" s="77">
        <f t="shared" si="123"/>
        <v>2.7245032062616135</v>
      </c>
      <c r="H65" s="77">
        <f t="shared" si="123"/>
        <v>2.4684823982587165</v>
      </c>
      <c r="I65" s="77">
        <f t="shared" si="123"/>
        <v>2.3844895023160331</v>
      </c>
      <c r="J65" s="77">
        <f t="shared" si="123"/>
        <v>3.6196190973884548</v>
      </c>
      <c r="K65" s="77">
        <f t="shared" si="123"/>
        <v>3.1002524351270404</v>
      </c>
      <c r="L65" s="77">
        <f t="shared" si="123"/>
        <v>4.7879671604187006</v>
      </c>
      <c r="M65" s="77">
        <f t="shared" si="123"/>
        <v>5.1259615551705862</v>
      </c>
      <c r="N65" s="77">
        <f t="shared" si="123"/>
        <v>4.7427023906216021</v>
      </c>
      <c r="O65" s="77">
        <f t="shared" si="123"/>
        <v>4.1175210522629486</v>
      </c>
      <c r="P65" s="77">
        <f t="shared" si="123"/>
        <v>3.7530147554113942</v>
      </c>
      <c r="Q65" s="20">
        <f t="shared" si="87"/>
        <v>4.6353659451881404</v>
      </c>
      <c r="R65" s="20">
        <f t="shared" si="87"/>
        <v>3.9456957652059659</v>
      </c>
      <c r="S65" s="20">
        <f t="shared" si="87"/>
        <v>4.6383378587887147</v>
      </c>
      <c r="T65" s="20">
        <f t="shared" si="87"/>
        <v>4.374469805538209</v>
      </c>
      <c r="U65" s="20">
        <f t="shared" si="87"/>
        <v>3.9082330064609443</v>
      </c>
      <c r="V65" s="20">
        <f t="shared" si="87"/>
        <v>2.7017615357024236</v>
      </c>
      <c r="W65" s="20">
        <f t="shared" si="87"/>
        <v>3.1356560229145991</v>
      </c>
      <c r="X65" s="20">
        <f t="shared" si="81"/>
        <v>5.0363052994127449</v>
      </c>
      <c r="Y65" s="20">
        <f t="shared" si="81"/>
        <v>4.1731783943654666</v>
      </c>
      <c r="Z65" s="20">
        <f t="shared" si="82"/>
        <v>3.8246492760390751</v>
      </c>
      <c r="AA65" s="20">
        <f t="shared" si="82"/>
        <v>4.7765043172574684</v>
      </c>
      <c r="AB65" s="20">
        <f t="shared" si="82"/>
        <v>9.4629077323556139</v>
      </c>
      <c r="AC65" s="20">
        <f t="shared" ref="AC65" si="124">+AC28/AC$33*100</f>
        <v>5.7266613764023084</v>
      </c>
      <c r="AD65" s="20">
        <f t="shared" ref="AD65:AE65" si="125">+AD28/AD$33*100</f>
        <v>5.6709745100716118</v>
      </c>
      <c r="AE65" s="20">
        <f t="shared" si="125"/>
        <v>5.9395819344376042</v>
      </c>
      <c r="AF65" s="20">
        <f t="shared" ref="AF65" si="126">+AF28/AF$33*100</f>
        <v>4.4739392035395191</v>
      </c>
    </row>
    <row r="66" spans="1:32" ht="15" customHeight="1" x14ac:dyDescent="0.15">
      <c r="A66" s="3" t="s">
        <v>118</v>
      </c>
      <c r="B66" s="3"/>
      <c r="C66" s="3"/>
      <c r="D66" s="77">
        <f t="shared" ref="D66:P66" si="127">+D29/D$33*100</f>
        <v>7.0128110183473717</v>
      </c>
      <c r="E66" s="77">
        <f t="shared" si="127"/>
        <v>6.9471862378347922</v>
      </c>
      <c r="F66" s="77">
        <f t="shared" si="127"/>
        <v>8.1237827678252046</v>
      </c>
      <c r="G66" s="77">
        <f t="shared" si="127"/>
        <v>7.5986742588922391</v>
      </c>
      <c r="H66" s="77">
        <f t="shared" si="127"/>
        <v>7.5875755740068271</v>
      </c>
      <c r="I66" s="77">
        <f t="shared" si="127"/>
        <v>6.3062965672821836</v>
      </c>
      <c r="J66" s="77">
        <f t="shared" si="127"/>
        <v>5.349877215251472</v>
      </c>
      <c r="K66" s="77">
        <f t="shared" si="127"/>
        <v>5.9965125585297407</v>
      </c>
      <c r="L66" s="77">
        <f t="shared" si="127"/>
        <v>5.2927017131199356</v>
      </c>
      <c r="M66" s="77">
        <f t="shared" si="127"/>
        <v>5.0245553211326737</v>
      </c>
      <c r="N66" s="77">
        <f t="shared" si="127"/>
        <v>5.2513714361936632</v>
      </c>
      <c r="O66" s="77">
        <f t="shared" si="127"/>
        <v>5.1645081483275037</v>
      </c>
      <c r="P66" s="77">
        <f t="shared" si="127"/>
        <v>4.8946111215616446</v>
      </c>
      <c r="Q66" s="20">
        <f t="shared" si="87"/>
        <v>4.0294810413827031</v>
      </c>
      <c r="R66" s="20">
        <f t="shared" si="87"/>
        <v>3.4050815031661865</v>
      </c>
      <c r="S66" s="20">
        <f t="shared" si="87"/>
        <v>3.8601575262546475</v>
      </c>
      <c r="T66" s="20">
        <f t="shared" si="87"/>
        <v>3.6215508030077141</v>
      </c>
      <c r="U66" s="20">
        <f t="shared" si="87"/>
        <v>3.6197142138686558</v>
      </c>
      <c r="V66" s="20">
        <f t="shared" si="87"/>
        <v>4.4300191070159549</v>
      </c>
      <c r="W66" s="20">
        <f t="shared" si="87"/>
        <v>4.4490852245915997</v>
      </c>
      <c r="X66" s="20">
        <f t="shared" si="81"/>
        <v>5.0084951593478557</v>
      </c>
      <c r="Y66" s="20">
        <f t="shared" si="81"/>
        <v>5.302908070671343</v>
      </c>
      <c r="Z66" s="20">
        <f t="shared" si="82"/>
        <v>6.2131777344764769</v>
      </c>
      <c r="AA66" s="20">
        <f t="shared" si="82"/>
        <v>5.8659933962611639</v>
      </c>
      <c r="AB66" s="20">
        <f t="shared" si="82"/>
        <v>5.4581412061503434</v>
      </c>
      <c r="AC66" s="20">
        <f t="shared" ref="AC66" si="128">+AC29/AC$33*100</f>
        <v>5.7559611424896397</v>
      </c>
      <c r="AD66" s="20">
        <f t="shared" ref="AD66:AE66" si="129">+AD29/AD$33*100</f>
        <v>4.6493381619882435</v>
      </c>
      <c r="AE66" s="20">
        <f t="shared" si="129"/>
        <v>6.1385534844663594</v>
      </c>
      <c r="AF66" s="20">
        <f t="shared" ref="AF66" si="130">+AF29/AF$33*100</f>
        <v>3.4973112954413468</v>
      </c>
    </row>
    <row r="67" spans="1:32" ht="15" customHeight="1" x14ac:dyDescent="0.15">
      <c r="A67" s="3" t="s">
        <v>119</v>
      </c>
      <c r="B67" s="3"/>
      <c r="C67" s="3"/>
      <c r="D67" s="77">
        <f t="shared" ref="D67:P67" si="131">+D30/D$33*100</f>
        <v>7.7575554744767086</v>
      </c>
      <c r="E67" s="77">
        <f t="shared" si="131"/>
        <v>7.990242821491095</v>
      </c>
      <c r="F67" s="77">
        <f t="shared" si="131"/>
        <v>7.7138973336398218</v>
      </c>
      <c r="G67" s="77">
        <f t="shared" si="131"/>
        <v>10.500368243979787</v>
      </c>
      <c r="H67" s="77">
        <f t="shared" si="131"/>
        <v>10.027716928162128</v>
      </c>
      <c r="I67" s="77">
        <f t="shared" si="131"/>
        <v>9.5241683898734024</v>
      </c>
      <c r="J67" s="77">
        <f t="shared" si="131"/>
        <v>10.512746712970349</v>
      </c>
      <c r="K67" s="77">
        <f t="shared" si="131"/>
        <v>7.3251538522555055</v>
      </c>
      <c r="L67" s="77">
        <f t="shared" si="131"/>
        <v>8.2500960485107147</v>
      </c>
      <c r="M67" s="77">
        <f t="shared" si="131"/>
        <v>6.0728171971606448</v>
      </c>
      <c r="N67" s="77">
        <f t="shared" si="131"/>
        <v>7.1837350559988646</v>
      </c>
      <c r="O67" s="77">
        <f t="shared" si="131"/>
        <v>9.3593185100820051</v>
      </c>
      <c r="P67" s="77">
        <f t="shared" si="131"/>
        <v>15.081656829817097</v>
      </c>
      <c r="Q67" s="20">
        <f t="shared" si="87"/>
        <v>12.756678672262071</v>
      </c>
      <c r="R67" s="20">
        <f t="shared" si="87"/>
        <v>16.906926494744869</v>
      </c>
      <c r="S67" s="20">
        <f t="shared" si="87"/>
        <v>10.58897301286331</v>
      </c>
      <c r="T67" s="20">
        <f t="shared" si="87"/>
        <v>7.9490814775775114</v>
      </c>
      <c r="U67" s="20">
        <f t="shared" si="87"/>
        <v>7.2841008404506153</v>
      </c>
      <c r="V67" s="20">
        <f t="shared" si="87"/>
        <v>6.8454332934394628</v>
      </c>
      <c r="W67" s="20">
        <f t="shared" si="87"/>
        <v>8.7161709200492137</v>
      </c>
      <c r="X67" s="20">
        <f t="shared" si="81"/>
        <v>6.5237318385575422</v>
      </c>
      <c r="Y67" s="20">
        <f t="shared" si="81"/>
        <v>12.227428858988819</v>
      </c>
      <c r="Z67" s="20">
        <f t="shared" si="82"/>
        <v>8.0394665425567435</v>
      </c>
      <c r="AA67" s="20">
        <f t="shared" si="82"/>
        <v>9.5405855532252808</v>
      </c>
      <c r="AB67" s="20">
        <f t="shared" si="82"/>
        <v>11.728835067086722</v>
      </c>
      <c r="AC67" s="20">
        <f t="shared" ref="AC67" si="132">+AC30/AC$33*100</f>
        <v>5.631953196720036</v>
      </c>
      <c r="AD67" s="20">
        <f t="shared" ref="AD67:AE67" si="133">+AD30/AD$33*100</f>
        <v>6.1902887111049631</v>
      </c>
      <c r="AE67" s="20">
        <f t="shared" si="133"/>
        <v>6.0468910541878493</v>
      </c>
      <c r="AF67" s="20">
        <f t="shared" ref="AF67" si="134">+AF30/AF$33*100</f>
        <v>9.069507244686692</v>
      </c>
    </row>
    <row r="68" spans="1:32" ht="15" customHeight="1" x14ac:dyDescent="0.15">
      <c r="A68" s="3" t="s">
        <v>159</v>
      </c>
      <c r="B68" s="3"/>
      <c r="C68" s="3"/>
      <c r="D68" s="77">
        <f t="shared" ref="D68:P68" si="135">+D31/D$33*100</f>
        <v>0</v>
      </c>
      <c r="E68" s="77">
        <f t="shared" si="135"/>
        <v>0</v>
      </c>
      <c r="F68" s="77">
        <f t="shared" si="135"/>
        <v>0</v>
      </c>
      <c r="G68" s="77">
        <f t="shared" si="135"/>
        <v>0</v>
      </c>
      <c r="H68" s="77">
        <f t="shared" si="135"/>
        <v>0</v>
      </c>
      <c r="I68" s="77">
        <f t="shared" si="135"/>
        <v>0</v>
      </c>
      <c r="J68" s="77">
        <f t="shared" si="135"/>
        <v>0</v>
      </c>
      <c r="K68" s="77">
        <f t="shared" si="135"/>
        <v>0</v>
      </c>
      <c r="L68" s="77">
        <f t="shared" si="135"/>
        <v>0</v>
      </c>
      <c r="M68" s="77">
        <f t="shared" si="135"/>
        <v>0</v>
      </c>
      <c r="N68" s="77">
        <f t="shared" si="135"/>
        <v>0.45559891017256554</v>
      </c>
      <c r="O68" s="77">
        <f t="shared" si="135"/>
        <v>0.45369440829464097</v>
      </c>
      <c r="P68" s="77">
        <f t="shared" si="135"/>
        <v>0.47415676609371654</v>
      </c>
      <c r="Q68" s="20">
        <f t="shared" si="87"/>
        <v>0.5913998919589073</v>
      </c>
      <c r="R68" s="20">
        <f t="shared" si="87"/>
        <v>0.39074081587431375</v>
      </c>
      <c r="S68" s="20">
        <f t="shared" si="87"/>
        <v>0.33035132163158648</v>
      </c>
      <c r="T68" s="20">
        <f t="shared" si="87"/>
        <v>0</v>
      </c>
      <c r="U68" s="20">
        <f t="shared" si="87"/>
        <v>0</v>
      </c>
      <c r="V68" s="20">
        <f t="shared" si="87"/>
        <v>0</v>
      </c>
      <c r="W68" s="20">
        <f t="shared" si="87"/>
        <v>0</v>
      </c>
      <c r="X68" s="20">
        <f t="shared" si="81"/>
        <v>0</v>
      </c>
      <c r="Y68" s="20">
        <f t="shared" si="81"/>
        <v>0</v>
      </c>
      <c r="Z68" s="20">
        <f t="shared" si="82"/>
        <v>0</v>
      </c>
      <c r="AA68" s="20">
        <f t="shared" si="82"/>
        <v>0</v>
      </c>
      <c r="AB68" s="20">
        <f t="shared" si="82"/>
        <v>0</v>
      </c>
      <c r="AC68" s="20">
        <f t="shared" ref="AC68" si="136">+AC31/AC$33*100</f>
        <v>0</v>
      </c>
      <c r="AD68" s="20">
        <f t="shared" ref="AD68:AE68" si="137">+AD31/AD$33*100</f>
        <v>0</v>
      </c>
      <c r="AE68" s="20">
        <f t="shared" si="137"/>
        <v>0</v>
      </c>
      <c r="AF68" s="20">
        <f t="shared" ref="AF68" si="138">+AF31/AF$33*100</f>
        <v>0</v>
      </c>
    </row>
    <row r="69" spans="1:32" ht="15" customHeight="1" x14ac:dyDescent="0.15">
      <c r="A69" s="3" t="s">
        <v>160</v>
      </c>
      <c r="B69" s="3"/>
      <c r="C69" s="3"/>
      <c r="D69" s="77">
        <f t="shared" ref="D69:P69" si="139">+D32/D$33*100</f>
        <v>0</v>
      </c>
      <c r="E69" s="77">
        <f t="shared" si="139"/>
        <v>0</v>
      </c>
      <c r="F69" s="77">
        <f t="shared" si="139"/>
        <v>0</v>
      </c>
      <c r="G69" s="77">
        <f t="shared" si="139"/>
        <v>0</v>
      </c>
      <c r="H69" s="77">
        <f t="shared" si="139"/>
        <v>0</v>
      </c>
      <c r="I69" s="77">
        <f t="shared" si="139"/>
        <v>0</v>
      </c>
      <c r="J69" s="77">
        <f t="shared" si="139"/>
        <v>0</v>
      </c>
      <c r="K69" s="77">
        <f t="shared" si="139"/>
        <v>0</v>
      </c>
      <c r="L69" s="77">
        <f t="shared" si="139"/>
        <v>0</v>
      </c>
      <c r="M69" s="77">
        <f t="shared" si="139"/>
        <v>0</v>
      </c>
      <c r="N69" s="77">
        <f t="shared" si="139"/>
        <v>1.4461575603300181</v>
      </c>
      <c r="O69" s="77">
        <f t="shared" si="139"/>
        <v>3.0006409486521424</v>
      </c>
      <c r="P69" s="77">
        <f t="shared" si="139"/>
        <v>5.8225811358512125</v>
      </c>
      <c r="Q69" s="20">
        <f t="shared" si="87"/>
        <v>4.2590984776954439</v>
      </c>
      <c r="R69" s="20">
        <f t="shared" si="87"/>
        <v>2.9355496119119771</v>
      </c>
      <c r="S69" s="20">
        <f t="shared" si="87"/>
        <v>2.9003726204264715</v>
      </c>
      <c r="T69" s="20">
        <f t="shared" si="87"/>
        <v>2.5449334166001853</v>
      </c>
      <c r="U69" s="20">
        <f t="shared" si="87"/>
        <v>2.498750742884627</v>
      </c>
      <c r="V69" s="20">
        <f t="shared" si="87"/>
        <v>3.7590052624010548</v>
      </c>
      <c r="W69" s="20">
        <f t="shared" si="87"/>
        <v>6.0937931822492226</v>
      </c>
      <c r="X69" s="20">
        <f t="shared" si="81"/>
        <v>4.0484769287883795</v>
      </c>
      <c r="Y69" s="20">
        <f t="shared" si="81"/>
        <v>4.6946210761306935</v>
      </c>
      <c r="Z69" s="20">
        <f t="shared" si="82"/>
        <v>5.1655073761508268</v>
      </c>
      <c r="AA69" s="20">
        <f t="shared" si="82"/>
        <v>3.8822129030174928</v>
      </c>
      <c r="AB69" s="20">
        <f t="shared" si="82"/>
        <v>3.5927673034831513</v>
      </c>
      <c r="AC69" s="20">
        <f t="shared" ref="AC69" si="140">+AC32/AC$33*100</f>
        <v>3.4282987650863301</v>
      </c>
      <c r="AD69" s="20">
        <f t="shared" ref="AD69:AE69" si="141">+AD32/AD$33*100</f>
        <v>3.1966483183896597</v>
      </c>
      <c r="AE69" s="20">
        <f t="shared" si="141"/>
        <v>3.2393910618853301</v>
      </c>
      <c r="AF69" s="20">
        <f t="shared" ref="AF69" si="142">+AF32/AF$33*100</f>
        <v>2.4696388873215387</v>
      </c>
    </row>
    <row r="70" spans="1:32" ht="15" customHeight="1" x14ac:dyDescent="0.15">
      <c r="A70" s="3" t="s">
        <v>0</v>
      </c>
      <c r="B70" s="3"/>
      <c r="C70" s="3"/>
      <c r="D70" s="78">
        <f t="shared" ref="D70:P70" si="143">SUM(D41:D67)-D53-D54</f>
        <v>100.00000000000001</v>
      </c>
      <c r="E70" s="78">
        <f t="shared" si="143"/>
        <v>100</v>
      </c>
      <c r="F70" s="78">
        <f t="shared" si="143"/>
        <v>99.999999999999972</v>
      </c>
      <c r="G70" s="78">
        <f t="shared" si="143"/>
        <v>100</v>
      </c>
      <c r="H70" s="78">
        <f t="shared" si="143"/>
        <v>100.00000000000003</v>
      </c>
      <c r="I70" s="78">
        <f t="shared" si="143"/>
        <v>100</v>
      </c>
      <c r="J70" s="78">
        <f t="shared" si="143"/>
        <v>99.999999999999986</v>
      </c>
      <c r="K70" s="78">
        <f t="shared" si="143"/>
        <v>100.00000000000003</v>
      </c>
      <c r="L70" s="78">
        <f t="shared" si="143"/>
        <v>100</v>
      </c>
      <c r="M70" s="78">
        <f t="shared" si="143"/>
        <v>100.00000000000003</v>
      </c>
      <c r="N70" s="78">
        <f t="shared" si="143"/>
        <v>100.00000000000001</v>
      </c>
      <c r="O70" s="78">
        <f t="shared" si="143"/>
        <v>99.999999999999972</v>
      </c>
      <c r="P70" s="78">
        <f t="shared" si="143"/>
        <v>99.999999999999986</v>
      </c>
      <c r="Q70" s="21">
        <f t="shared" ref="Q70:V70" si="144">SUM(Q41:Q67)-Q53-Q54</f>
        <v>100</v>
      </c>
      <c r="R70" s="21">
        <f t="shared" si="144"/>
        <v>100</v>
      </c>
      <c r="S70" s="21">
        <f t="shared" si="144"/>
        <v>100</v>
      </c>
      <c r="T70" s="21">
        <f t="shared" si="144"/>
        <v>100</v>
      </c>
      <c r="U70" s="21">
        <f t="shared" si="144"/>
        <v>100.00000000000004</v>
      </c>
      <c r="V70" s="21">
        <f t="shared" si="144"/>
        <v>99.999999999999986</v>
      </c>
      <c r="W70" s="21">
        <f>SUM(W41:W67)-W53-W54</f>
        <v>100</v>
      </c>
      <c r="X70" s="21">
        <f t="shared" ref="X70:AC70" si="145">SUM(X41:X67)-X53-X54-X55</f>
        <v>100</v>
      </c>
      <c r="Y70" s="21">
        <f t="shared" si="145"/>
        <v>100.00000000000001</v>
      </c>
      <c r="Z70" s="21">
        <f t="shared" si="145"/>
        <v>100.00000000000001</v>
      </c>
      <c r="AA70" s="21">
        <f t="shared" si="145"/>
        <v>99.999999999999972</v>
      </c>
      <c r="AB70" s="21">
        <f t="shared" si="145"/>
        <v>100.00000000000001</v>
      </c>
      <c r="AC70" s="21">
        <f t="shared" si="145"/>
        <v>99.999999999999986</v>
      </c>
      <c r="AD70" s="21">
        <f t="shared" ref="AD70:AE70" si="146">SUM(AD41:AD67)-AD53-AD54-AD55</f>
        <v>100</v>
      </c>
      <c r="AE70" s="21">
        <f t="shared" si="146"/>
        <v>100.00000000000001</v>
      </c>
      <c r="AF70" s="21">
        <f t="shared" ref="AF70" si="147">SUM(AF41:AF67)-AF53-AF54-AF55</f>
        <v>99.999999999999986</v>
      </c>
    </row>
    <row r="71" spans="1:32" ht="15" customHeight="1" x14ac:dyDescent="0.15">
      <c r="A71" s="3" t="s">
        <v>1</v>
      </c>
      <c r="B71" s="3"/>
      <c r="C71" s="3"/>
      <c r="D71" s="77">
        <f t="shared" ref="D71:P71" si="148">+D34/D$33*100</f>
        <v>66.584976925733528</v>
      </c>
      <c r="E71" s="77">
        <f t="shared" si="148"/>
        <v>64.19362558703375</v>
      </c>
      <c r="F71" s="77">
        <f t="shared" si="148"/>
        <v>63.406674184895984</v>
      </c>
      <c r="G71" s="77">
        <f t="shared" si="148"/>
        <v>57.815159607765651</v>
      </c>
      <c r="H71" s="77">
        <f t="shared" si="148"/>
        <v>62.833546150790262</v>
      </c>
      <c r="I71" s="77">
        <f t="shared" si="148"/>
        <v>65.877579059040542</v>
      </c>
      <c r="J71" s="77">
        <f t="shared" si="148"/>
        <v>63.23165437546642</v>
      </c>
      <c r="K71" s="77">
        <f t="shared" si="148"/>
        <v>67.439591510967588</v>
      </c>
      <c r="L71" s="77">
        <f t="shared" si="148"/>
        <v>64.425853712711429</v>
      </c>
      <c r="M71" s="77">
        <f t="shared" si="148"/>
        <v>70.813968532113833</v>
      </c>
      <c r="N71" s="77">
        <f t="shared" si="148"/>
        <v>66.823059924709312</v>
      </c>
      <c r="O71" s="77">
        <f t="shared" si="148"/>
        <v>63.000012756394511</v>
      </c>
      <c r="P71" s="77">
        <f t="shared" si="148"/>
        <v>58.192229822231411</v>
      </c>
      <c r="Q71" s="20">
        <f t="shared" ref="Q71:R74" si="149">+Q34/Q$33*100</f>
        <v>58.81004457853318</v>
      </c>
      <c r="R71" s="20">
        <f t="shared" si="149"/>
        <v>55.500956565974967</v>
      </c>
      <c r="S71" s="20">
        <f t="shared" ref="S71:T74" si="150">+S34/S$33*100</f>
        <v>62.394405976298039</v>
      </c>
      <c r="T71" s="20">
        <f t="shared" si="150"/>
        <v>60.592678443150518</v>
      </c>
      <c r="U71" s="20">
        <f t="shared" ref="U71:V74" si="151">+U34/U$33*100</f>
        <v>64.211316689564185</v>
      </c>
      <c r="V71" s="20">
        <f t="shared" si="151"/>
        <v>62.09285724126471</v>
      </c>
      <c r="W71" s="20">
        <f t="shared" ref="W71:X74" si="152">+W34/W$33*100</f>
        <v>59.706268165016482</v>
      </c>
      <c r="X71" s="20">
        <f t="shared" si="152"/>
        <v>60.706227726979691</v>
      </c>
      <c r="Y71" s="20">
        <f t="shared" ref="Y71:AB74" si="153">+Y34/Y$33*100</f>
        <v>56.298101849392438</v>
      </c>
      <c r="Z71" s="20">
        <f t="shared" si="153"/>
        <v>59.150255096429468</v>
      </c>
      <c r="AA71" s="20">
        <f t="shared" si="153"/>
        <v>53.735744585236212</v>
      </c>
      <c r="AB71" s="20">
        <f t="shared" si="153"/>
        <v>51.97666853265639</v>
      </c>
      <c r="AC71" s="20">
        <f t="shared" ref="AC71" si="154">+AC34/AC$33*100</f>
        <v>58.287265503845816</v>
      </c>
      <c r="AD71" s="20">
        <f t="shared" ref="AD71:AE71" si="155">+AD34/AD$33*100</f>
        <v>57.919879912301411</v>
      </c>
      <c r="AE71" s="20">
        <f t="shared" si="155"/>
        <v>58.213272054176279</v>
      </c>
      <c r="AF71" s="20">
        <f t="shared" ref="AF71" si="156">+AF34/AF$33*100</f>
        <v>53.093431943000724</v>
      </c>
    </row>
    <row r="72" spans="1:32" ht="15" customHeight="1" x14ac:dyDescent="0.15">
      <c r="A72" s="3" t="s">
        <v>151</v>
      </c>
      <c r="B72" s="3"/>
      <c r="C72" s="3"/>
      <c r="D72" s="77">
        <f t="shared" ref="D72:P72" si="157">+D35/D$33*100</f>
        <v>33.415023074266465</v>
      </c>
      <c r="E72" s="77">
        <f t="shared" si="157"/>
        <v>35.80637441296625</v>
      </c>
      <c r="F72" s="77">
        <f t="shared" si="157"/>
        <v>36.593325815104023</v>
      </c>
      <c r="G72" s="77">
        <f t="shared" si="157"/>
        <v>42.184840392234349</v>
      </c>
      <c r="H72" s="77">
        <f t="shared" si="157"/>
        <v>37.166453849209738</v>
      </c>
      <c r="I72" s="77">
        <f t="shared" si="157"/>
        <v>34.122420940959451</v>
      </c>
      <c r="J72" s="77">
        <f t="shared" si="157"/>
        <v>36.76834562453358</v>
      </c>
      <c r="K72" s="77">
        <f t="shared" si="157"/>
        <v>32.560408489032419</v>
      </c>
      <c r="L72" s="77">
        <f t="shared" si="157"/>
        <v>35.574146287288585</v>
      </c>
      <c r="M72" s="77">
        <f t="shared" si="157"/>
        <v>29.186031467886163</v>
      </c>
      <c r="N72" s="77">
        <f t="shared" si="157"/>
        <v>33.176940075290688</v>
      </c>
      <c r="O72" s="77">
        <f t="shared" si="157"/>
        <v>36.999987243605496</v>
      </c>
      <c r="P72" s="77">
        <f t="shared" si="157"/>
        <v>41.807770177768589</v>
      </c>
      <c r="Q72" s="20">
        <f t="shared" si="149"/>
        <v>41.18995542146682</v>
      </c>
      <c r="R72" s="20">
        <f t="shared" si="149"/>
        <v>44.49904343402504</v>
      </c>
      <c r="S72" s="20">
        <f t="shared" si="150"/>
        <v>37.605594023701961</v>
      </c>
      <c r="T72" s="20">
        <f t="shared" si="150"/>
        <v>39.407321556849482</v>
      </c>
      <c r="U72" s="20">
        <f t="shared" si="151"/>
        <v>35.7886833104358</v>
      </c>
      <c r="V72" s="20">
        <f t="shared" si="151"/>
        <v>37.90714275873529</v>
      </c>
      <c r="W72" s="20">
        <f t="shared" si="152"/>
        <v>40.293731834983518</v>
      </c>
      <c r="X72" s="20">
        <f t="shared" si="152"/>
        <v>39.293772273020309</v>
      </c>
      <c r="Y72" s="20">
        <f t="shared" si="153"/>
        <v>43.701898150607562</v>
      </c>
      <c r="Z72" s="20">
        <f t="shared" si="153"/>
        <v>40.849744903570524</v>
      </c>
      <c r="AA72" s="20">
        <f t="shared" si="153"/>
        <v>46.264255414763788</v>
      </c>
      <c r="AB72" s="20">
        <f t="shared" si="153"/>
        <v>48.023331467343617</v>
      </c>
      <c r="AC72" s="20">
        <f t="shared" ref="AC72" si="158">+AC35/AC$33*100</f>
        <v>41.712734496154184</v>
      </c>
      <c r="AD72" s="20">
        <f t="shared" ref="AD72:AE72" si="159">+AD35/AD$33*100</f>
        <v>42.080120087698589</v>
      </c>
      <c r="AE72" s="20">
        <f t="shared" si="159"/>
        <v>41.786727945823714</v>
      </c>
      <c r="AF72" s="20">
        <f t="shared" ref="AF72" si="160">+AF35/AF$33*100</f>
        <v>46.906568056999269</v>
      </c>
    </row>
    <row r="73" spans="1:32" ht="15" customHeight="1" x14ac:dyDescent="0.15">
      <c r="A73" s="3" t="s">
        <v>3</v>
      </c>
      <c r="B73" s="3"/>
      <c r="C73" s="3"/>
      <c r="D73" s="77">
        <f t="shared" ref="D73:P73" si="161">+D36/D$33*100</f>
        <v>58.973884963253298</v>
      </c>
      <c r="E73" s="77">
        <f t="shared" si="161"/>
        <v>58.499780576141113</v>
      </c>
      <c r="F73" s="77">
        <f t="shared" si="161"/>
        <v>60.18196298315366</v>
      </c>
      <c r="G73" s="77">
        <f t="shared" si="161"/>
        <v>59.235030449398188</v>
      </c>
      <c r="H73" s="77">
        <f t="shared" si="161"/>
        <v>56.907066299451436</v>
      </c>
      <c r="I73" s="77">
        <f t="shared" si="161"/>
        <v>56.173863721267416</v>
      </c>
      <c r="J73" s="77">
        <f t="shared" si="161"/>
        <v>56.272552035706234</v>
      </c>
      <c r="K73" s="77">
        <f t="shared" si="161"/>
        <v>55.067259375613901</v>
      </c>
      <c r="L73" s="77">
        <f t="shared" si="161"/>
        <v>51.946245537195558</v>
      </c>
      <c r="M73" s="77">
        <f t="shared" si="161"/>
        <v>53.613905041355139</v>
      </c>
      <c r="N73" s="77">
        <f t="shared" si="161"/>
        <v>53.857119003959639</v>
      </c>
      <c r="O73" s="77">
        <f t="shared" si="161"/>
        <v>54.936958139049032</v>
      </c>
      <c r="P73" s="77">
        <f t="shared" si="161"/>
        <v>51.404113853535996</v>
      </c>
      <c r="Q73" s="20">
        <f t="shared" si="149"/>
        <v>53.63678965993001</v>
      </c>
      <c r="R73" s="20">
        <f t="shared" si="149"/>
        <v>49.653763689192523</v>
      </c>
      <c r="S73" s="20">
        <f t="shared" si="150"/>
        <v>54.323899858942781</v>
      </c>
      <c r="T73" s="20">
        <f t="shared" si="150"/>
        <v>61.770314795629211</v>
      </c>
      <c r="U73" s="20">
        <f t="shared" si="151"/>
        <v>58.772634921187525</v>
      </c>
      <c r="V73" s="20">
        <f t="shared" si="151"/>
        <v>53.26122131726887</v>
      </c>
      <c r="W73" s="20">
        <f t="shared" si="152"/>
        <v>51.196210061171641</v>
      </c>
      <c r="X73" s="20">
        <f t="shared" si="152"/>
        <v>53.940846024531766</v>
      </c>
      <c r="Y73" s="20">
        <f t="shared" si="153"/>
        <v>51.37897699265045</v>
      </c>
      <c r="Z73" s="20">
        <f t="shared" si="153"/>
        <v>53.99675967722294</v>
      </c>
      <c r="AA73" s="20">
        <f t="shared" si="153"/>
        <v>54.463271283261683</v>
      </c>
      <c r="AB73" s="20">
        <f t="shared" si="153"/>
        <v>52.255004045510702</v>
      </c>
      <c r="AC73" s="20">
        <f t="shared" ref="AC73" si="162">+AC36/AC$33*100</f>
        <v>54.447523170839233</v>
      </c>
      <c r="AD73" s="20">
        <f t="shared" ref="AD73:AE73" si="163">+AD36/AD$33*100</f>
        <v>53.636572512988408</v>
      </c>
      <c r="AE73" s="20">
        <f t="shared" si="163"/>
        <v>55.243176308336608</v>
      </c>
      <c r="AF73" s="20">
        <f t="shared" ref="AF73" si="164">+AF36/AF$33*100</f>
        <v>50.221707687946868</v>
      </c>
    </row>
    <row r="74" spans="1:32" ht="15" customHeight="1" x14ac:dyDescent="0.15">
      <c r="A74" s="3" t="s">
        <v>2</v>
      </c>
      <c r="B74" s="3"/>
      <c r="C74" s="3"/>
      <c r="D74" s="77">
        <f t="shared" ref="D74:P74" si="165">+D37/D$33*100</f>
        <v>41.026115036746702</v>
      </c>
      <c r="E74" s="77">
        <f t="shared" si="165"/>
        <v>41.500219423858887</v>
      </c>
      <c r="F74" s="77">
        <f t="shared" si="165"/>
        <v>39.818037016846333</v>
      </c>
      <c r="G74" s="77">
        <f t="shared" si="165"/>
        <v>40.764969550601812</v>
      </c>
      <c r="H74" s="77">
        <f t="shared" si="165"/>
        <v>43.092933700548564</v>
      </c>
      <c r="I74" s="77">
        <f t="shared" si="165"/>
        <v>43.826136278732584</v>
      </c>
      <c r="J74" s="77">
        <f t="shared" si="165"/>
        <v>43.727447964293766</v>
      </c>
      <c r="K74" s="77">
        <f t="shared" si="165"/>
        <v>44.932740624386099</v>
      </c>
      <c r="L74" s="77">
        <f t="shared" si="165"/>
        <v>48.053754462804442</v>
      </c>
      <c r="M74" s="77">
        <f t="shared" si="165"/>
        <v>46.386094958644861</v>
      </c>
      <c r="N74" s="77">
        <f t="shared" si="165"/>
        <v>46.142880996040354</v>
      </c>
      <c r="O74" s="77">
        <f t="shared" si="165"/>
        <v>45.063041860950968</v>
      </c>
      <c r="P74" s="77">
        <f t="shared" si="165"/>
        <v>48.595886146464011</v>
      </c>
      <c r="Q74" s="20">
        <f t="shared" si="149"/>
        <v>46.36321034006999</v>
      </c>
      <c r="R74" s="20">
        <f t="shared" si="149"/>
        <v>50.346236310807477</v>
      </c>
      <c r="S74" s="20">
        <f t="shared" si="150"/>
        <v>45.676100141057212</v>
      </c>
      <c r="T74" s="20">
        <f t="shared" si="150"/>
        <v>38.229685204370789</v>
      </c>
      <c r="U74" s="20">
        <f t="shared" si="151"/>
        <v>41.227365078812468</v>
      </c>
      <c r="V74" s="20">
        <f t="shared" si="151"/>
        <v>46.73877868273113</v>
      </c>
      <c r="W74" s="20">
        <f t="shared" si="152"/>
        <v>48.803789938828352</v>
      </c>
      <c r="X74" s="20">
        <f t="shared" si="152"/>
        <v>46.106524857746344</v>
      </c>
      <c r="Y74" s="20">
        <f t="shared" si="153"/>
        <v>48.640705412115665</v>
      </c>
      <c r="Z74" s="20">
        <f t="shared" si="153"/>
        <v>46.623888947790022</v>
      </c>
      <c r="AA74" s="20">
        <f t="shared" si="153"/>
        <v>46.864271303430257</v>
      </c>
      <c r="AB74" s="20">
        <f t="shared" si="153"/>
        <v>47.849540011801423</v>
      </c>
      <c r="AC74" s="20">
        <f t="shared" ref="AC74" si="166">+AC37/AC$33*100</f>
        <v>45.562445346901306</v>
      </c>
      <c r="AD74" s="20">
        <f t="shared" ref="AD74:AE74" si="167">+AD37/AD$33*100</f>
        <v>46.373968123479628</v>
      </c>
      <c r="AE74" s="20">
        <f t="shared" si="167"/>
        <v>44.768761027681052</v>
      </c>
      <c r="AF74" s="20">
        <f t="shared" ref="AF74" si="168">+AF37/AF$33*100</f>
        <v>49.787629900843825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5433070866141736" bottom="0.55118110236220474" header="0.51181102362204722" footer="0.51181102362204722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2" manualBreakCount="2">
    <brk id="12" max="73" man="1"/>
    <brk id="22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Q554"/>
  <sheetViews>
    <sheetView workbookViewId="0">
      <selection activeCell="B1" sqref="B1:C65536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74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[1]財政指標!$Q$1</f>
        <v>佐野市</v>
      </c>
      <c r="P1" s="23" t="str">
        <f>[1]財政指標!$Q$1</f>
        <v>佐野市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196</v>
      </c>
      <c r="C3" s="2" t="s">
        <v>205</v>
      </c>
      <c r="D3" s="2" t="s">
        <v>171</v>
      </c>
      <c r="E3" s="2" t="s">
        <v>173</v>
      </c>
      <c r="F3" s="2" t="s">
        <v>175</v>
      </c>
      <c r="G3" s="2" t="s">
        <v>177</v>
      </c>
      <c r="H3" s="2" t="s">
        <v>179</v>
      </c>
      <c r="I3" s="2" t="s">
        <v>181</v>
      </c>
      <c r="J3" s="64" t="s">
        <v>219</v>
      </c>
      <c r="K3" s="64" t="s">
        <v>221</v>
      </c>
      <c r="L3" s="2" t="s">
        <v>223</v>
      </c>
      <c r="M3" s="2" t="s">
        <v>225</v>
      </c>
      <c r="N3" s="2" t="s">
        <v>191</v>
      </c>
      <c r="O3" s="2" t="s">
        <v>193</v>
      </c>
      <c r="P3" s="2" t="s">
        <v>195</v>
      </c>
      <c r="Q3" s="2" t="s">
        <v>217</v>
      </c>
    </row>
    <row r="4" spans="1:17" ht="15" customHeight="1" x14ac:dyDescent="0.15">
      <c r="A4" s="3" t="s">
        <v>226</v>
      </c>
      <c r="B4" s="12">
        <v>9581868</v>
      </c>
      <c r="C4" s="12">
        <v>10287703</v>
      </c>
      <c r="D4" s="12">
        <v>10854329</v>
      </c>
      <c r="E4" s="12">
        <v>11352195</v>
      </c>
      <c r="F4" s="12">
        <v>11679565</v>
      </c>
      <c r="G4" s="12">
        <v>11250403</v>
      </c>
      <c r="H4" s="12">
        <v>11514434</v>
      </c>
      <c r="I4" s="12">
        <v>11892650</v>
      </c>
      <c r="J4" s="6">
        <v>12201897</v>
      </c>
      <c r="K4" s="7">
        <v>11962027</v>
      </c>
      <c r="L4" s="7">
        <v>12053034</v>
      </c>
      <c r="M4" s="7">
        <v>11772859</v>
      </c>
      <c r="N4" s="7">
        <v>11899744</v>
      </c>
      <c r="O4" s="7">
        <v>11804801</v>
      </c>
      <c r="P4" s="7">
        <v>11660420</v>
      </c>
      <c r="Q4" s="7">
        <v>16008196</v>
      </c>
    </row>
    <row r="5" spans="1:17" ht="15" customHeight="1" x14ac:dyDescent="0.15">
      <c r="A5" s="3" t="s">
        <v>227</v>
      </c>
      <c r="B5" s="12">
        <v>562957</v>
      </c>
      <c r="C5" s="12">
        <v>621527</v>
      </c>
      <c r="D5" s="12">
        <v>629372</v>
      </c>
      <c r="E5" s="12">
        <v>661715</v>
      </c>
      <c r="F5" s="12">
        <v>724217</v>
      </c>
      <c r="G5" s="12">
        <v>738687</v>
      </c>
      <c r="H5" s="12">
        <v>755944</v>
      </c>
      <c r="I5" s="12">
        <v>775857</v>
      </c>
      <c r="J5" s="6">
        <v>490708</v>
      </c>
      <c r="K5" s="7">
        <v>339130</v>
      </c>
      <c r="L5" s="7">
        <v>348667</v>
      </c>
      <c r="M5" s="7">
        <v>355689</v>
      </c>
      <c r="N5" s="7">
        <v>354351</v>
      </c>
      <c r="O5" s="7">
        <v>364778</v>
      </c>
      <c r="P5" s="7">
        <v>384782</v>
      </c>
      <c r="Q5" s="7">
        <v>809507</v>
      </c>
    </row>
    <row r="6" spans="1:17" ht="15" customHeight="1" x14ac:dyDescent="0.15">
      <c r="A6" s="3" t="s">
        <v>228</v>
      </c>
      <c r="B6" s="12">
        <v>152498</v>
      </c>
      <c r="C6" s="12">
        <v>340483</v>
      </c>
      <c r="D6" s="12">
        <v>380033</v>
      </c>
      <c r="E6" s="12">
        <v>273442</v>
      </c>
      <c r="F6" s="12">
        <v>285382</v>
      </c>
      <c r="G6" s="12">
        <v>368673</v>
      </c>
      <c r="H6" s="12">
        <v>258579</v>
      </c>
      <c r="I6" s="12">
        <v>144246</v>
      </c>
      <c r="J6" s="6">
        <v>113733</v>
      </c>
      <c r="K6" s="7">
        <v>90020</v>
      </c>
      <c r="L6" s="7">
        <v>84138</v>
      </c>
      <c r="M6" s="7">
        <v>355828</v>
      </c>
      <c r="N6" s="7">
        <v>359121</v>
      </c>
      <c r="O6" s="7">
        <v>113064</v>
      </c>
      <c r="P6" s="7">
        <v>77344</v>
      </c>
      <c r="Q6" s="7">
        <v>111533</v>
      </c>
    </row>
    <row r="7" spans="1:17" ht="15" customHeight="1" x14ac:dyDescent="0.15">
      <c r="A7" s="3" t="s">
        <v>229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17458</v>
      </c>
    </row>
    <row r="8" spans="1:17" ht="15" customHeight="1" x14ac:dyDescent="0.15">
      <c r="A8" s="3" t="s">
        <v>230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20278</v>
      </c>
    </row>
    <row r="9" spans="1:17" ht="15" customHeight="1" x14ac:dyDescent="0.15">
      <c r="A9" s="3" t="s">
        <v>231</v>
      </c>
      <c r="B9" s="12"/>
      <c r="C9" s="12"/>
      <c r="D9" s="12"/>
      <c r="E9" s="12"/>
      <c r="F9" s="12"/>
      <c r="G9" s="12"/>
      <c r="H9" s="12"/>
      <c r="I9" s="12"/>
      <c r="J9" s="6">
        <v>205307</v>
      </c>
      <c r="K9" s="7">
        <v>918943</v>
      </c>
      <c r="L9" s="7">
        <v>871859</v>
      </c>
      <c r="M9" s="7">
        <v>899121</v>
      </c>
      <c r="N9" s="7">
        <v>871311</v>
      </c>
      <c r="O9" s="7">
        <v>760647</v>
      </c>
      <c r="P9" s="7">
        <v>847809</v>
      </c>
      <c r="Q9" s="7">
        <v>1326857</v>
      </c>
    </row>
    <row r="10" spans="1:17" ht="15" customHeight="1" x14ac:dyDescent="0.15">
      <c r="A10" s="3" t="s">
        <v>232</v>
      </c>
      <c r="B10" s="12">
        <v>94152</v>
      </c>
      <c r="C10" s="12">
        <v>98884</v>
      </c>
      <c r="D10" s="12">
        <v>107822</v>
      </c>
      <c r="E10" s="12">
        <v>117761</v>
      </c>
      <c r="F10" s="12">
        <v>112701</v>
      </c>
      <c r="G10" s="12">
        <v>103238</v>
      </c>
      <c r="H10" s="12">
        <v>104595</v>
      </c>
      <c r="I10" s="12">
        <v>99843</v>
      </c>
      <c r="J10" s="6">
        <v>88875</v>
      </c>
      <c r="K10" s="7">
        <v>90113</v>
      </c>
      <c r="L10" s="7">
        <v>86792</v>
      </c>
      <c r="M10" s="7">
        <v>85743</v>
      </c>
      <c r="N10" s="13">
        <v>72447</v>
      </c>
      <c r="O10" s="13">
        <v>70506</v>
      </c>
      <c r="P10" s="13">
        <v>64700</v>
      </c>
      <c r="Q10" s="13">
        <v>196036</v>
      </c>
    </row>
    <row r="11" spans="1:17" ht="15" customHeight="1" x14ac:dyDescent="0.15">
      <c r="A11" s="3" t="s">
        <v>233</v>
      </c>
      <c r="B11" s="12"/>
      <c r="C11" s="12"/>
      <c r="D11" s="12">
        <v>3816</v>
      </c>
      <c r="E11" s="12">
        <v>6980</v>
      </c>
      <c r="F11" s="12">
        <v>7613</v>
      </c>
      <c r="G11" s="12">
        <v>7152</v>
      </c>
      <c r="H11" s="12">
        <v>6732</v>
      </c>
      <c r="I11" s="12">
        <v>7614</v>
      </c>
      <c r="J11" s="6">
        <v>16340</v>
      </c>
      <c r="K11" s="7">
        <v>16741</v>
      </c>
      <c r="L11" s="7">
        <v>16742</v>
      </c>
      <c r="M11" s="7">
        <v>3849</v>
      </c>
      <c r="N11" s="13">
        <v>243</v>
      </c>
      <c r="O11" s="13">
        <v>0</v>
      </c>
      <c r="P11" s="13">
        <v>0</v>
      </c>
      <c r="Q11" s="13">
        <v>1</v>
      </c>
    </row>
    <row r="12" spans="1:17" ht="15" customHeight="1" x14ac:dyDescent="0.15">
      <c r="A12" s="3" t="s">
        <v>234</v>
      </c>
      <c r="B12" s="12">
        <v>325857</v>
      </c>
      <c r="C12" s="12">
        <v>338893</v>
      </c>
      <c r="D12" s="12">
        <v>354987</v>
      </c>
      <c r="E12" s="12">
        <v>326416</v>
      </c>
      <c r="F12" s="12">
        <v>287156</v>
      </c>
      <c r="G12" s="12">
        <v>323391</v>
      </c>
      <c r="H12" s="12">
        <v>342277</v>
      </c>
      <c r="I12" s="12">
        <v>340381</v>
      </c>
      <c r="J12" s="6">
        <v>286145</v>
      </c>
      <c r="K12" s="7">
        <v>250581</v>
      </c>
      <c r="L12" s="7">
        <v>249749</v>
      </c>
      <c r="M12" s="7">
        <v>237704</v>
      </c>
      <c r="N12" s="7">
        <v>239881</v>
      </c>
      <c r="O12" s="7">
        <v>216491</v>
      </c>
      <c r="P12" s="7">
        <v>244973</v>
      </c>
      <c r="Q12" s="7">
        <v>339410</v>
      </c>
    </row>
    <row r="13" spans="1:17" ht="15" customHeight="1" x14ac:dyDescent="0.15">
      <c r="A13" s="3" t="s">
        <v>235</v>
      </c>
      <c r="B13" s="12"/>
      <c r="C13" s="12"/>
      <c r="D13" s="12"/>
      <c r="E13" s="12"/>
      <c r="F13" s="12"/>
      <c r="G13" s="12"/>
      <c r="H13" s="12"/>
      <c r="I13" s="12"/>
      <c r="J13" s="6">
        <v>0</v>
      </c>
      <c r="K13" s="7">
        <v>0</v>
      </c>
      <c r="L13" s="7">
        <v>0</v>
      </c>
      <c r="M13" s="7"/>
      <c r="N13" s="7"/>
      <c r="O13" s="7"/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240815</v>
      </c>
      <c r="M14" s="7">
        <v>329498</v>
      </c>
      <c r="N14" s="7">
        <v>328161</v>
      </c>
      <c r="O14" s="7">
        <v>340637</v>
      </c>
      <c r="P14" s="7">
        <v>324880</v>
      </c>
      <c r="Q14" s="7">
        <v>472578</v>
      </c>
    </row>
    <row r="15" spans="1:17" ht="15" customHeight="1" x14ac:dyDescent="0.15">
      <c r="A15" s="3" t="s">
        <v>236</v>
      </c>
      <c r="B15" s="12">
        <v>2230642</v>
      </c>
      <c r="C15" s="12">
        <v>2546354</v>
      </c>
      <c r="D15" s="12">
        <v>2677591</v>
      </c>
      <c r="E15" s="12">
        <v>2850505</v>
      </c>
      <c r="F15" s="12">
        <v>2247637</v>
      </c>
      <c r="G15" s="12">
        <v>2390846</v>
      </c>
      <c r="H15" s="12">
        <v>2648259</v>
      </c>
      <c r="I15" s="12">
        <v>2864682</v>
      </c>
      <c r="J15" s="6">
        <v>2992818</v>
      </c>
      <c r="K15" s="7">
        <v>3202132</v>
      </c>
      <c r="L15" s="7">
        <v>3857510</v>
      </c>
      <c r="M15" s="7">
        <v>3980522</v>
      </c>
      <c r="N15" s="7">
        <v>3272065</v>
      </c>
      <c r="O15" s="7">
        <v>2715004</v>
      </c>
      <c r="P15" s="7">
        <v>2679745</v>
      </c>
      <c r="Q15" s="7">
        <v>6061045</v>
      </c>
    </row>
    <row r="16" spans="1:17" ht="15" customHeight="1" x14ac:dyDescent="0.15">
      <c r="A16" s="3" t="s">
        <v>237</v>
      </c>
      <c r="B16" s="12">
        <v>1823391</v>
      </c>
      <c r="C16" s="12">
        <v>2095511</v>
      </c>
      <c r="D16" s="12">
        <v>2201938</v>
      </c>
      <c r="E16" s="12">
        <v>2354879</v>
      </c>
      <c r="F16" s="12"/>
      <c r="G16" s="12"/>
      <c r="H16" s="12"/>
      <c r="I16" s="12"/>
      <c r="J16" s="6">
        <v>2480826</v>
      </c>
      <c r="K16" s="6">
        <v>2660331</v>
      </c>
      <c r="L16" s="6">
        <v>3234477</v>
      </c>
      <c r="M16" s="6">
        <v>3334517</v>
      </c>
      <c r="N16" s="6">
        <v>2670062</v>
      </c>
      <c r="O16" s="6">
        <v>2135993</v>
      </c>
      <c r="P16" s="6">
        <v>2139726</v>
      </c>
      <c r="Q16" s="6">
        <v>5077679</v>
      </c>
    </row>
    <row r="17" spans="1:17" ht="15" customHeight="1" x14ac:dyDescent="0.15">
      <c r="A17" s="3" t="s">
        <v>238</v>
      </c>
      <c r="B17" s="12">
        <v>407251</v>
      </c>
      <c r="C17" s="12">
        <v>450843</v>
      </c>
      <c r="D17" s="12">
        <v>475653</v>
      </c>
      <c r="E17" s="12">
        <v>495626</v>
      </c>
      <c r="F17" s="12"/>
      <c r="G17" s="12"/>
      <c r="H17" s="12"/>
      <c r="I17" s="12"/>
      <c r="J17" s="6">
        <v>511992</v>
      </c>
      <c r="K17" s="6">
        <v>541801</v>
      </c>
      <c r="L17" s="6">
        <v>623033</v>
      </c>
      <c r="M17" s="6">
        <v>646005</v>
      </c>
      <c r="N17" s="6">
        <v>602003</v>
      </c>
      <c r="O17" s="6">
        <v>579011</v>
      </c>
      <c r="P17" s="6">
        <v>540019</v>
      </c>
      <c r="Q17" s="6">
        <v>983366</v>
      </c>
    </row>
    <row r="18" spans="1:17" ht="15" customHeight="1" x14ac:dyDescent="0.15">
      <c r="A18" s="3" t="s">
        <v>239</v>
      </c>
      <c r="B18" s="12">
        <v>15288</v>
      </c>
      <c r="C18" s="12">
        <v>16864</v>
      </c>
      <c r="D18" s="12">
        <v>20510</v>
      </c>
      <c r="E18" s="12">
        <v>20858</v>
      </c>
      <c r="F18" s="12">
        <v>21034</v>
      </c>
      <c r="G18" s="12">
        <v>20481</v>
      </c>
      <c r="H18" s="12">
        <v>20501</v>
      </c>
      <c r="I18" s="12">
        <v>20622</v>
      </c>
      <c r="J18" s="6">
        <v>20143</v>
      </c>
      <c r="K18" s="7">
        <v>19862</v>
      </c>
      <c r="L18" s="7">
        <v>19395</v>
      </c>
      <c r="M18" s="7">
        <v>16412</v>
      </c>
      <c r="N18" s="7">
        <v>16534</v>
      </c>
      <c r="O18" s="7">
        <v>16139</v>
      </c>
      <c r="P18" s="7">
        <v>17479</v>
      </c>
      <c r="Q18" s="7">
        <v>24667</v>
      </c>
    </row>
    <row r="19" spans="1:17" ht="15" customHeight="1" x14ac:dyDescent="0.15">
      <c r="A19" s="3" t="s">
        <v>240</v>
      </c>
      <c r="B19" s="12">
        <v>78094</v>
      </c>
      <c r="C19" s="12">
        <v>78586</v>
      </c>
      <c r="D19" s="12">
        <v>86137</v>
      </c>
      <c r="E19" s="12">
        <v>97214</v>
      </c>
      <c r="F19" s="12">
        <v>97224</v>
      </c>
      <c r="G19" s="12">
        <v>102721</v>
      </c>
      <c r="H19" s="12">
        <v>96827</v>
      </c>
      <c r="I19" s="12">
        <v>101186</v>
      </c>
      <c r="J19" s="6">
        <v>99180</v>
      </c>
      <c r="K19" s="7">
        <v>107480</v>
      </c>
      <c r="L19" s="7">
        <v>113795</v>
      </c>
      <c r="M19" s="7">
        <v>52716</v>
      </c>
      <c r="N19" s="7">
        <v>56794</v>
      </c>
      <c r="O19" s="7">
        <v>53157</v>
      </c>
      <c r="P19" s="7">
        <v>24303</v>
      </c>
      <c r="Q19" s="7">
        <v>33141</v>
      </c>
    </row>
    <row r="20" spans="1:17" ht="15" customHeight="1" x14ac:dyDescent="0.15">
      <c r="A20" s="3" t="s">
        <v>241</v>
      </c>
      <c r="B20" s="12">
        <v>365201</v>
      </c>
      <c r="C20" s="12">
        <v>391293</v>
      </c>
      <c r="D20" s="12">
        <v>395015</v>
      </c>
      <c r="E20" s="12">
        <v>423935</v>
      </c>
      <c r="F20" s="12">
        <v>448069</v>
      </c>
      <c r="G20" s="12">
        <v>484452</v>
      </c>
      <c r="H20" s="12">
        <v>522070</v>
      </c>
      <c r="I20" s="12">
        <v>524700</v>
      </c>
      <c r="J20" s="6">
        <v>525952</v>
      </c>
      <c r="K20" s="7">
        <v>492150</v>
      </c>
      <c r="L20" s="7">
        <v>525542</v>
      </c>
      <c r="M20" s="7">
        <v>507636</v>
      </c>
      <c r="N20" s="7">
        <v>519002</v>
      </c>
      <c r="O20" s="7">
        <v>529973</v>
      </c>
      <c r="P20" s="7">
        <v>516650</v>
      </c>
      <c r="Q20" s="7">
        <v>773500</v>
      </c>
    </row>
    <row r="21" spans="1:17" ht="15" customHeight="1" x14ac:dyDescent="0.15">
      <c r="A21" s="4" t="s">
        <v>242</v>
      </c>
      <c r="B21" s="12">
        <v>61119</v>
      </c>
      <c r="C21" s="12">
        <v>66513</v>
      </c>
      <c r="D21" s="12">
        <v>70608</v>
      </c>
      <c r="E21" s="12">
        <v>74588</v>
      </c>
      <c r="F21" s="12">
        <v>79084</v>
      </c>
      <c r="G21" s="12">
        <v>143264</v>
      </c>
      <c r="H21" s="12">
        <v>159177</v>
      </c>
      <c r="I21" s="12">
        <v>179696</v>
      </c>
      <c r="J21" s="6">
        <v>177580</v>
      </c>
      <c r="K21" s="8">
        <v>189147</v>
      </c>
      <c r="L21" s="8">
        <v>199298</v>
      </c>
      <c r="M21" s="8">
        <v>199233</v>
      </c>
      <c r="N21" s="8">
        <v>277084</v>
      </c>
      <c r="O21" s="8">
        <v>260369</v>
      </c>
      <c r="P21" s="8">
        <v>261743</v>
      </c>
      <c r="Q21" s="8">
        <v>352779</v>
      </c>
    </row>
    <row r="22" spans="1:17" ht="15" customHeight="1" x14ac:dyDescent="0.15">
      <c r="A22" s="3" t="s">
        <v>243</v>
      </c>
      <c r="B22" s="12">
        <v>1608708</v>
      </c>
      <c r="C22" s="12">
        <v>1479890</v>
      </c>
      <c r="D22" s="12">
        <v>1554864</v>
      </c>
      <c r="E22" s="12">
        <v>2336188</v>
      </c>
      <c r="F22" s="12">
        <v>2053817</v>
      </c>
      <c r="G22" s="12">
        <v>2217146</v>
      </c>
      <c r="H22" s="12">
        <v>2031033</v>
      </c>
      <c r="I22" s="12">
        <v>2155558</v>
      </c>
      <c r="J22" s="6">
        <v>2279654</v>
      </c>
      <c r="K22" s="7">
        <v>2270273</v>
      </c>
      <c r="L22" s="7">
        <v>2908697</v>
      </c>
      <c r="M22" s="7">
        <v>1775803</v>
      </c>
      <c r="N22" s="7">
        <v>2359721</v>
      </c>
      <c r="O22" s="7">
        <v>2327531</v>
      </c>
      <c r="P22" s="7">
        <v>2215684</v>
      </c>
      <c r="Q22" s="7">
        <v>3221293</v>
      </c>
    </row>
    <row r="23" spans="1:17" ht="15" customHeight="1" x14ac:dyDescent="0.15">
      <c r="A23" s="3" t="s">
        <v>244</v>
      </c>
      <c r="B23" s="12">
        <v>735978</v>
      </c>
      <c r="C23" s="12">
        <v>693121</v>
      </c>
      <c r="D23" s="12">
        <v>672997</v>
      </c>
      <c r="E23" s="12">
        <v>623927</v>
      </c>
      <c r="F23" s="12">
        <v>621456</v>
      </c>
      <c r="G23" s="12">
        <v>683064</v>
      </c>
      <c r="H23" s="12">
        <v>726176</v>
      </c>
      <c r="I23" s="12">
        <v>764932</v>
      </c>
      <c r="J23" s="6">
        <v>813933</v>
      </c>
      <c r="K23" s="7">
        <v>900789</v>
      </c>
      <c r="L23" s="7">
        <v>904062</v>
      </c>
      <c r="M23" s="7">
        <v>819942</v>
      </c>
      <c r="N23" s="7">
        <v>932545</v>
      </c>
      <c r="O23" s="7">
        <v>1074660</v>
      </c>
      <c r="P23" s="7">
        <v>917576</v>
      </c>
      <c r="Q23" s="7">
        <v>1906859</v>
      </c>
    </row>
    <row r="24" spans="1:17" ht="15" customHeight="1" x14ac:dyDescent="0.15">
      <c r="A24" s="3" t="s">
        <v>245</v>
      </c>
      <c r="B24" s="12">
        <v>355220</v>
      </c>
      <c r="C24" s="12">
        <v>217833</v>
      </c>
      <c r="D24" s="12">
        <v>248651</v>
      </c>
      <c r="E24" s="12">
        <v>311454</v>
      </c>
      <c r="F24" s="12">
        <v>284456</v>
      </c>
      <c r="G24" s="12">
        <v>2462789</v>
      </c>
      <c r="H24" s="12">
        <v>98663</v>
      </c>
      <c r="I24" s="12">
        <v>34735</v>
      </c>
      <c r="J24" s="6">
        <v>90909</v>
      </c>
      <c r="K24" s="7">
        <v>62786</v>
      </c>
      <c r="L24" s="7">
        <v>36437</v>
      </c>
      <c r="M24" s="7">
        <v>62362</v>
      </c>
      <c r="N24" s="7">
        <v>18739</v>
      </c>
      <c r="O24" s="7">
        <v>34975</v>
      </c>
      <c r="P24" s="7">
        <v>18015</v>
      </c>
      <c r="Q24" s="7">
        <v>344543</v>
      </c>
    </row>
    <row r="25" spans="1:17" ht="15" customHeight="1" x14ac:dyDescent="0.15">
      <c r="A25" s="3" t="s">
        <v>115</v>
      </c>
      <c r="B25" s="12">
        <v>4649</v>
      </c>
      <c r="C25" s="12">
        <v>14023</v>
      </c>
      <c r="D25" s="12">
        <v>6936</v>
      </c>
      <c r="E25" s="12">
        <v>3767</v>
      </c>
      <c r="F25" s="12">
        <v>75903</v>
      </c>
      <c r="G25" s="12">
        <v>50079</v>
      </c>
      <c r="H25" s="12">
        <v>88640</v>
      </c>
      <c r="I25" s="12">
        <v>52468</v>
      </c>
      <c r="J25" s="6">
        <v>55513</v>
      </c>
      <c r="K25" s="7">
        <v>45515</v>
      </c>
      <c r="L25" s="7">
        <v>53076</v>
      </c>
      <c r="M25" s="7">
        <v>41796</v>
      </c>
      <c r="N25" s="7">
        <v>43090</v>
      </c>
      <c r="O25" s="7">
        <v>24756</v>
      </c>
      <c r="P25" s="7">
        <v>17374</v>
      </c>
      <c r="Q25" s="7">
        <v>119427</v>
      </c>
    </row>
    <row r="26" spans="1:17" ht="15" customHeight="1" x14ac:dyDescent="0.15">
      <c r="A26" s="3" t="s">
        <v>246</v>
      </c>
      <c r="B26" s="12">
        <v>10936</v>
      </c>
      <c r="C26" s="12">
        <v>93031</v>
      </c>
      <c r="D26" s="12">
        <v>224194</v>
      </c>
      <c r="E26" s="12">
        <v>199361</v>
      </c>
      <c r="F26" s="12">
        <v>224433</v>
      </c>
      <c r="G26" s="12">
        <v>1760</v>
      </c>
      <c r="H26" s="12">
        <v>309482</v>
      </c>
      <c r="I26" s="12">
        <v>7564</v>
      </c>
      <c r="J26" s="6">
        <v>12035</v>
      </c>
      <c r="K26" s="7">
        <v>75403</v>
      </c>
      <c r="L26" s="7">
        <v>186193</v>
      </c>
      <c r="M26" s="7">
        <v>7937</v>
      </c>
      <c r="N26" s="7">
        <v>2054</v>
      </c>
      <c r="O26" s="7">
        <v>955187</v>
      </c>
      <c r="P26" s="7">
        <v>266910</v>
      </c>
      <c r="Q26" s="7">
        <v>1782244</v>
      </c>
    </row>
    <row r="27" spans="1:17" ht="15" customHeight="1" x14ac:dyDescent="0.15">
      <c r="A27" s="3" t="s">
        <v>247</v>
      </c>
      <c r="B27" s="12">
        <v>288796</v>
      </c>
      <c r="C27" s="12">
        <v>664455</v>
      </c>
      <c r="D27" s="12">
        <v>675697</v>
      </c>
      <c r="E27" s="12">
        <v>914649</v>
      </c>
      <c r="F27" s="12">
        <v>858135</v>
      </c>
      <c r="G27" s="12">
        <v>606769</v>
      </c>
      <c r="H27" s="12">
        <v>536560</v>
      </c>
      <c r="I27" s="12">
        <v>636994</v>
      </c>
      <c r="J27" s="6">
        <v>1164572</v>
      </c>
      <c r="K27" s="7">
        <v>956900</v>
      </c>
      <c r="L27" s="7">
        <v>1427649</v>
      </c>
      <c r="M27" s="7">
        <v>1686893</v>
      </c>
      <c r="N27" s="7">
        <v>1301064</v>
      </c>
      <c r="O27" s="7">
        <v>1314428</v>
      </c>
      <c r="P27" s="7">
        <v>1245787</v>
      </c>
      <c r="Q27" s="7">
        <v>2001030</v>
      </c>
    </row>
    <row r="28" spans="1:17" ht="15" customHeight="1" x14ac:dyDescent="0.15">
      <c r="A28" s="3" t="s">
        <v>248</v>
      </c>
      <c r="B28" s="12">
        <v>1767361</v>
      </c>
      <c r="C28" s="12">
        <v>2082095</v>
      </c>
      <c r="D28" s="12">
        <v>2190879</v>
      </c>
      <c r="E28" s="12">
        <v>2441040</v>
      </c>
      <c r="F28" s="12">
        <v>3048839</v>
      </c>
      <c r="G28" s="12">
        <v>2902588</v>
      </c>
      <c r="H28" s="12">
        <v>2743682</v>
      </c>
      <c r="I28" s="12">
        <v>2200333</v>
      </c>
      <c r="J28" s="6">
        <v>1993412</v>
      </c>
      <c r="K28" s="7">
        <v>2084663</v>
      </c>
      <c r="L28" s="7">
        <v>2049246</v>
      </c>
      <c r="M28" s="7">
        <v>1715176</v>
      </c>
      <c r="N28" s="7">
        <v>1902090</v>
      </c>
      <c r="O28" s="7">
        <v>1900260</v>
      </c>
      <c r="P28" s="7">
        <v>1896406</v>
      </c>
      <c r="Q28" s="7">
        <v>1739477</v>
      </c>
    </row>
    <row r="29" spans="1:17" ht="15" customHeight="1" x14ac:dyDescent="0.15">
      <c r="A29" s="3" t="s">
        <v>249</v>
      </c>
      <c r="B29" s="12">
        <v>2294993</v>
      </c>
      <c r="C29" s="12">
        <v>2397160</v>
      </c>
      <c r="D29" s="12">
        <v>2022453</v>
      </c>
      <c r="E29" s="12">
        <v>1996532</v>
      </c>
      <c r="F29" s="12">
        <v>1571765</v>
      </c>
      <c r="G29" s="12">
        <v>2863335</v>
      </c>
      <c r="H29" s="12">
        <v>2150407</v>
      </c>
      <c r="I29" s="12">
        <v>1918708</v>
      </c>
      <c r="J29" s="6">
        <v>1579617</v>
      </c>
      <c r="K29" s="7">
        <v>2172277</v>
      </c>
      <c r="L29" s="7">
        <v>2479133</v>
      </c>
      <c r="M29" s="7">
        <v>1324158</v>
      </c>
      <c r="N29" s="7">
        <v>2113049</v>
      </c>
      <c r="O29" s="7">
        <v>2684134</v>
      </c>
      <c r="P29" s="7">
        <v>4255900</v>
      </c>
      <c r="Q29" s="7">
        <v>5506900</v>
      </c>
    </row>
    <row r="30" spans="1:17" ht="15" customHeight="1" x14ac:dyDescent="0.15">
      <c r="A30" s="3" t="s">
        <v>250</v>
      </c>
      <c r="B30" s="12"/>
      <c r="C30" s="12"/>
      <c r="D30" s="12"/>
      <c r="E30" s="12"/>
      <c r="F30" s="12"/>
      <c r="G30" s="12"/>
      <c r="H30" s="12"/>
      <c r="I30" s="12"/>
      <c r="J30" s="6"/>
      <c r="K30" s="7"/>
      <c r="L30" s="7"/>
      <c r="M30" s="7"/>
      <c r="N30" s="7">
        <v>132700</v>
      </c>
      <c r="O30" s="7">
        <v>134200</v>
      </c>
      <c r="P30" s="7">
        <v>131600</v>
      </c>
      <c r="Q30" s="7">
        <v>255300</v>
      </c>
    </row>
    <row r="31" spans="1:17" ht="15" customHeight="1" x14ac:dyDescent="0.15">
      <c r="A31" s="3" t="s">
        <v>251</v>
      </c>
      <c r="B31" s="12"/>
      <c r="C31" s="12"/>
      <c r="D31" s="12"/>
      <c r="E31" s="12"/>
      <c r="F31" s="12"/>
      <c r="G31" s="12"/>
      <c r="H31" s="12"/>
      <c r="I31" s="12"/>
      <c r="J31" s="6"/>
      <c r="K31" s="7"/>
      <c r="L31" s="7"/>
      <c r="M31" s="7"/>
      <c r="N31" s="7">
        <v>351600</v>
      </c>
      <c r="O31" s="7">
        <v>756900</v>
      </c>
      <c r="P31" s="7">
        <v>1549300</v>
      </c>
      <c r="Q31" s="7">
        <v>1838600</v>
      </c>
    </row>
    <row r="32" spans="1:17" ht="15" customHeight="1" x14ac:dyDescent="0.15">
      <c r="A32" s="3" t="s">
        <v>0</v>
      </c>
      <c r="B32" s="6">
        <f t="shared" ref="B32:Q32" si="0">SUM(B4:B29)-B16-B17</f>
        <v>20534317</v>
      </c>
      <c r="C32" s="6">
        <f t="shared" si="0"/>
        <v>22428708</v>
      </c>
      <c r="D32" s="6">
        <f t="shared" si="0"/>
        <v>23176891</v>
      </c>
      <c r="E32" s="6">
        <f t="shared" si="0"/>
        <v>25032527</v>
      </c>
      <c r="F32" s="6">
        <f t="shared" si="0"/>
        <v>24728486</v>
      </c>
      <c r="G32" s="6">
        <f t="shared" si="0"/>
        <v>27720838</v>
      </c>
      <c r="H32" s="6">
        <f t="shared" si="0"/>
        <v>25114038</v>
      </c>
      <c r="I32" s="6">
        <f t="shared" si="0"/>
        <v>24722769</v>
      </c>
      <c r="J32" s="6">
        <f t="shared" si="0"/>
        <v>25208323</v>
      </c>
      <c r="K32" s="6">
        <f t="shared" si="0"/>
        <v>26246932</v>
      </c>
      <c r="L32" s="6">
        <f t="shared" si="0"/>
        <v>28711829</v>
      </c>
      <c r="M32" s="6">
        <f t="shared" si="0"/>
        <v>26230877</v>
      </c>
      <c r="N32" s="6">
        <f t="shared" si="0"/>
        <v>26939090</v>
      </c>
      <c r="O32" s="6">
        <f t="shared" si="0"/>
        <v>27561497</v>
      </c>
      <c r="P32" s="6">
        <f t="shared" si="0"/>
        <v>27938480</v>
      </c>
      <c r="Q32" s="6">
        <f t="shared" si="0"/>
        <v>43168760</v>
      </c>
    </row>
    <row r="33" spans="1:17" ht="15" customHeight="1" x14ac:dyDescent="0.15">
      <c r="A33" s="3" t="s">
        <v>252</v>
      </c>
      <c r="B33" s="12">
        <f t="shared" ref="B33:L33" si="1">+B4+B5+B6+B9+B10+B11+B12+B13+B14+B15+B18</f>
        <v>12963262</v>
      </c>
      <c r="C33" s="12">
        <f t="shared" si="1"/>
        <v>14250708</v>
      </c>
      <c r="D33" s="12">
        <f t="shared" si="1"/>
        <v>15028460</v>
      </c>
      <c r="E33" s="12">
        <f t="shared" si="1"/>
        <v>15609872</v>
      </c>
      <c r="F33" s="12">
        <f t="shared" si="1"/>
        <v>15365305</v>
      </c>
      <c r="G33" s="12">
        <f t="shared" si="1"/>
        <v>15202871</v>
      </c>
      <c r="H33" s="12">
        <f t="shared" si="1"/>
        <v>15651321</v>
      </c>
      <c r="I33" s="12">
        <f t="shared" si="1"/>
        <v>16145895</v>
      </c>
      <c r="J33" s="9">
        <f t="shared" si="1"/>
        <v>16415966</v>
      </c>
      <c r="K33" s="9">
        <f t="shared" si="1"/>
        <v>16889549</v>
      </c>
      <c r="L33" s="9">
        <f t="shared" si="1"/>
        <v>17828701</v>
      </c>
      <c r="M33" s="9">
        <f>+M4+M5+M6+M9+M10+M11+M12+M13+M14+M15+M18</f>
        <v>18037225</v>
      </c>
      <c r="N33" s="9">
        <f>+N4+N5+N6+N9+N10+N11+N12+N13+N14+N15+N18</f>
        <v>17413858</v>
      </c>
      <c r="O33" s="9">
        <f>+O4+O5+O6+O9+O10+O11+O12+O13+O14+O15+O18</f>
        <v>16402067</v>
      </c>
      <c r="P33" s="9">
        <f>+P4+P5+P6+P9+P10+P11+P12+P13+P14+P15+P18</f>
        <v>16302132</v>
      </c>
      <c r="Q33" s="9">
        <f>SUM(Q4:Q15)+Q18</f>
        <v>25387567</v>
      </c>
    </row>
    <row r="34" spans="1:17" ht="15" customHeight="1" x14ac:dyDescent="0.15">
      <c r="A34" s="3" t="s">
        <v>151</v>
      </c>
      <c r="B34" s="12">
        <f t="shared" ref="B34:O34" si="2">SUM(B19:B29)</f>
        <v>7571055</v>
      </c>
      <c r="C34" s="12">
        <f t="shared" si="2"/>
        <v>8178000</v>
      </c>
      <c r="D34" s="12">
        <f t="shared" si="2"/>
        <v>8148431</v>
      </c>
      <c r="E34" s="12">
        <f t="shared" si="2"/>
        <v>9422655</v>
      </c>
      <c r="F34" s="12">
        <f t="shared" si="2"/>
        <v>9363181</v>
      </c>
      <c r="G34" s="12">
        <f t="shared" si="2"/>
        <v>12517967</v>
      </c>
      <c r="H34" s="12">
        <f t="shared" si="2"/>
        <v>9462717</v>
      </c>
      <c r="I34" s="12">
        <f t="shared" si="2"/>
        <v>8576874</v>
      </c>
      <c r="J34" s="9">
        <f t="shared" si="2"/>
        <v>8792357</v>
      </c>
      <c r="K34" s="9">
        <f t="shared" si="2"/>
        <v>9357383</v>
      </c>
      <c r="L34" s="9">
        <f t="shared" si="2"/>
        <v>10883128</v>
      </c>
      <c r="M34" s="9">
        <f t="shared" si="2"/>
        <v>8193652</v>
      </c>
      <c r="N34" s="9">
        <f t="shared" si="2"/>
        <v>9525232</v>
      </c>
      <c r="O34" s="9">
        <f t="shared" si="2"/>
        <v>11159430</v>
      </c>
      <c r="P34" s="9">
        <f>SUM(P19:P29)</f>
        <v>11636348</v>
      </c>
      <c r="Q34" s="9">
        <f>SUM(Q19:Q29)</f>
        <v>17781193</v>
      </c>
    </row>
    <row r="35" spans="1:17" ht="15" customHeight="1" x14ac:dyDescent="0.15">
      <c r="A35" s="3" t="s">
        <v>253</v>
      </c>
      <c r="B35" s="12">
        <f t="shared" ref="B35:L35" si="3">+B4+B19+B20+B21+B24+B25+B26+B27+B28</f>
        <v>12513244</v>
      </c>
      <c r="C35" s="12">
        <f t="shared" si="3"/>
        <v>13895532</v>
      </c>
      <c r="D35" s="12">
        <f t="shared" si="3"/>
        <v>14752446</v>
      </c>
      <c r="E35" s="12">
        <f t="shared" si="3"/>
        <v>15818203</v>
      </c>
      <c r="F35" s="12">
        <f t="shared" si="3"/>
        <v>16795708</v>
      </c>
      <c r="G35" s="12">
        <f t="shared" si="3"/>
        <v>18004825</v>
      </c>
      <c r="H35" s="12">
        <f t="shared" si="3"/>
        <v>16069535</v>
      </c>
      <c r="I35" s="12">
        <f t="shared" si="3"/>
        <v>15630326</v>
      </c>
      <c r="J35" s="9">
        <f t="shared" si="3"/>
        <v>16321050</v>
      </c>
      <c r="K35" s="9">
        <f t="shared" si="3"/>
        <v>15976071</v>
      </c>
      <c r="L35" s="9">
        <f t="shared" si="3"/>
        <v>16644270</v>
      </c>
      <c r="M35" s="9">
        <f>+M4+M19+M20+M21+M24+M25+M26+M27+M28</f>
        <v>16046608</v>
      </c>
      <c r="N35" s="9">
        <f>+N4+N19+N20+N21+N24+N25+N26+N27+N28</f>
        <v>16019661</v>
      </c>
      <c r="O35" s="9">
        <f>+O4+O19+O20+O21+O24+O25+O26+O27+O28</f>
        <v>16877906</v>
      </c>
      <c r="P35" s="9">
        <f>+P4+P19+P20+P21+P24+P25+P26+P27+P28</f>
        <v>15907608</v>
      </c>
      <c r="Q35" s="9">
        <f>+Q4+Q19+Q20+Q21+Q24+Q25+Q26+Q27+Q28</f>
        <v>23154337</v>
      </c>
    </row>
    <row r="36" spans="1:17" ht="15" customHeight="1" x14ac:dyDescent="0.15">
      <c r="A36" s="3" t="s">
        <v>254</v>
      </c>
      <c r="B36" s="9">
        <f t="shared" ref="B36:Q36" si="4">SUM(B5:B18)-B16-B17+B22+B23+B29</f>
        <v>8021073</v>
      </c>
      <c r="C36" s="9">
        <f t="shared" si="4"/>
        <v>8533176</v>
      </c>
      <c r="D36" s="9">
        <f t="shared" si="4"/>
        <v>8424445</v>
      </c>
      <c r="E36" s="9">
        <f t="shared" si="4"/>
        <v>9214324</v>
      </c>
      <c r="F36" s="9">
        <f t="shared" si="4"/>
        <v>7932778</v>
      </c>
      <c r="G36" s="9">
        <f t="shared" si="4"/>
        <v>9716013</v>
      </c>
      <c r="H36" s="9">
        <f t="shared" si="4"/>
        <v>9044503</v>
      </c>
      <c r="I36" s="9">
        <f t="shared" si="4"/>
        <v>9092443</v>
      </c>
      <c r="J36" s="9">
        <f t="shared" si="4"/>
        <v>8887273</v>
      </c>
      <c r="K36" s="9">
        <f t="shared" si="4"/>
        <v>10270861</v>
      </c>
      <c r="L36" s="9">
        <f t="shared" si="4"/>
        <v>12067559</v>
      </c>
      <c r="M36" s="9">
        <f t="shared" si="4"/>
        <v>10184269</v>
      </c>
      <c r="N36" s="9">
        <f t="shared" si="4"/>
        <v>10919429</v>
      </c>
      <c r="O36" s="9">
        <f t="shared" si="4"/>
        <v>10683591</v>
      </c>
      <c r="P36" s="9">
        <f t="shared" si="4"/>
        <v>12030872</v>
      </c>
      <c r="Q36" s="9">
        <f t="shared" si="4"/>
        <v>20014423</v>
      </c>
    </row>
    <row r="37" spans="1:17" ht="15" customHeight="1" x14ac:dyDescent="0.2">
      <c r="A37" s="22" t="s">
        <v>78</v>
      </c>
      <c r="L37" s="23"/>
      <c r="M37" s="54" t="str">
        <f>[1]財政指標!$Q$1</f>
        <v>佐野市</v>
      </c>
      <c r="P37" s="54"/>
      <c r="Q37" s="54" t="str">
        <f>[1]財政指標!$Q$1</f>
        <v>佐野市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196</v>
      </c>
      <c r="C39" s="2" t="s">
        <v>205</v>
      </c>
      <c r="D39" s="2" t="s">
        <v>171</v>
      </c>
      <c r="E39" s="2" t="s">
        <v>173</v>
      </c>
      <c r="F39" s="2" t="s">
        <v>175</v>
      </c>
      <c r="G39" s="2" t="s">
        <v>177</v>
      </c>
      <c r="H39" s="2" t="s">
        <v>179</v>
      </c>
      <c r="I39" s="2" t="s">
        <v>181</v>
      </c>
      <c r="J39" s="64" t="s">
        <v>219</v>
      </c>
      <c r="K39" s="64" t="s">
        <v>221</v>
      </c>
      <c r="L39" s="2" t="s">
        <v>187</v>
      </c>
      <c r="M39" s="2" t="s">
        <v>225</v>
      </c>
      <c r="N39" s="2" t="s">
        <v>191</v>
      </c>
      <c r="O39" s="2" t="s">
        <v>193</v>
      </c>
      <c r="P39" s="2" t="s">
        <v>195</v>
      </c>
      <c r="Q39" s="2" t="s">
        <v>217</v>
      </c>
    </row>
    <row r="40" spans="1:17" ht="15" customHeight="1" x14ac:dyDescent="0.15">
      <c r="A40" s="3" t="s">
        <v>226</v>
      </c>
      <c r="B40" s="20">
        <f>+B4/$B$32*100</f>
        <v>46.662706142113223</v>
      </c>
      <c r="C40" s="20">
        <f t="shared" ref="C40:Q40" si="5">+C4/C$32*100</f>
        <v>45.868460189503558</v>
      </c>
      <c r="D40" s="20">
        <f t="shared" si="5"/>
        <v>46.832549715145142</v>
      </c>
      <c r="E40" s="20">
        <f t="shared" si="5"/>
        <v>45.349776313034631</v>
      </c>
      <c r="F40" s="20">
        <f t="shared" si="5"/>
        <v>47.231217471219225</v>
      </c>
      <c r="G40" s="20">
        <f t="shared" si="5"/>
        <v>40.584642498902809</v>
      </c>
      <c r="H40" s="20">
        <f t="shared" si="5"/>
        <v>45.848596709139329</v>
      </c>
      <c r="I40" s="20">
        <f t="shared" si="5"/>
        <v>48.104037213630882</v>
      </c>
      <c r="J40" s="20">
        <f t="shared" si="5"/>
        <v>48.404239345870018</v>
      </c>
      <c r="K40" s="20">
        <f t="shared" si="5"/>
        <v>45.574953293588749</v>
      </c>
      <c r="L40" s="20">
        <f t="shared" si="5"/>
        <v>41.979331933190323</v>
      </c>
      <c r="M40" s="20">
        <f t="shared" si="5"/>
        <v>44.881682758834181</v>
      </c>
      <c r="N40" s="20">
        <f t="shared" si="5"/>
        <v>44.172776437511438</v>
      </c>
      <c r="O40" s="20">
        <f t="shared" si="5"/>
        <v>42.830768589964471</v>
      </c>
      <c r="P40" s="20">
        <f t="shared" si="5"/>
        <v>41.736057222869675</v>
      </c>
      <c r="Q40" s="20">
        <f t="shared" si="5"/>
        <v>37.082825635945994</v>
      </c>
    </row>
    <row r="41" spans="1:17" ht="15" customHeight="1" x14ac:dyDescent="0.15">
      <c r="A41" s="3" t="s">
        <v>227</v>
      </c>
      <c r="B41" s="20">
        <f>+B5/$B$32*100</f>
        <v>2.741542365397398</v>
      </c>
      <c r="C41" s="20">
        <f t="shared" ref="C41:Q41" si="6">+C5/C$32*100</f>
        <v>2.7711226166036851</v>
      </c>
      <c r="D41" s="20">
        <f t="shared" si="6"/>
        <v>2.7155152086619383</v>
      </c>
      <c r="E41" s="20">
        <f t="shared" si="6"/>
        <v>2.6434206981979886</v>
      </c>
      <c r="F41" s="20">
        <f t="shared" si="6"/>
        <v>2.9286750511131174</v>
      </c>
      <c r="G41" s="20">
        <f t="shared" si="6"/>
        <v>2.6647354600174786</v>
      </c>
      <c r="H41" s="20">
        <f t="shared" si="6"/>
        <v>3.0100456167184264</v>
      </c>
      <c r="I41" s="20">
        <f t="shared" si="6"/>
        <v>3.138228569785205</v>
      </c>
      <c r="J41" s="20">
        <f t="shared" si="6"/>
        <v>1.946611045883536</v>
      </c>
      <c r="K41" s="20">
        <f t="shared" si="6"/>
        <v>1.292074822306851</v>
      </c>
      <c r="L41" s="20">
        <f t="shared" si="6"/>
        <v>1.2143670819438217</v>
      </c>
      <c r="M41" s="20">
        <f t="shared" si="6"/>
        <v>1.3559935491291428</v>
      </c>
      <c r="N41" s="20">
        <f t="shared" si="6"/>
        <v>1.3153785075887865</v>
      </c>
      <c r="O41" s="20">
        <f t="shared" si="6"/>
        <v>1.3235057587764554</v>
      </c>
      <c r="P41" s="20">
        <f t="shared" si="6"/>
        <v>1.3772474379422215</v>
      </c>
      <c r="Q41" s="20">
        <f t="shared" si="6"/>
        <v>1.8752148544456684</v>
      </c>
    </row>
    <row r="42" spans="1:17" ht="15" customHeight="1" x14ac:dyDescent="0.15">
      <c r="A42" s="3" t="s">
        <v>228</v>
      </c>
      <c r="B42" s="20">
        <f>+B6/$B$32*100</f>
        <v>0.7426494876844455</v>
      </c>
      <c r="C42" s="20">
        <f t="shared" ref="C42:Q42" si="7">+C6/C$32*100</f>
        <v>1.518067826287631</v>
      </c>
      <c r="D42" s="20">
        <f t="shared" si="7"/>
        <v>1.6397065508052828</v>
      </c>
      <c r="E42" s="20">
        <f t="shared" si="7"/>
        <v>1.0923467694651843</v>
      </c>
      <c r="F42" s="20">
        <f t="shared" si="7"/>
        <v>1.1540617569551164</v>
      </c>
      <c r="G42" s="20">
        <f t="shared" si="7"/>
        <v>1.3299489719610929</v>
      </c>
      <c r="H42" s="20">
        <f t="shared" si="7"/>
        <v>1.0296193706483998</v>
      </c>
      <c r="I42" s="20">
        <f t="shared" si="7"/>
        <v>0.58345406212386652</v>
      </c>
      <c r="J42" s="20">
        <f t="shared" si="7"/>
        <v>0.45117241634836242</v>
      </c>
      <c r="K42" s="20">
        <f t="shared" si="7"/>
        <v>0.34297341875995258</v>
      </c>
      <c r="L42" s="20">
        <f t="shared" si="7"/>
        <v>0.29304298238889626</v>
      </c>
      <c r="M42" s="20">
        <f t="shared" si="7"/>
        <v>1.3565234589754662</v>
      </c>
      <c r="N42" s="20">
        <f t="shared" si="7"/>
        <v>1.3330851190593298</v>
      </c>
      <c r="O42" s="20">
        <f t="shared" si="7"/>
        <v>0.41022445188663009</v>
      </c>
      <c r="P42" s="20">
        <f t="shared" si="7"/>
        <v>0.276836821473466</v>
      </c>
      <c r="Q42" s="20">
        <f t="shared" si="7"/>
        <v>0.25836507696769606</v>
      </c>
    </row>
    <row r="43" spans="1:17" ht="15" customHeight="1" x14ac:dyDescent="0.15">
      <c r="A43" s="3" t="s">
        <v>229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4.0441282075278515E-2</v>
      </c>
    </row>
    <row r="44" spans="1:17" ht="15" customHeight="1" x14ac:dyDescent="0.15">
      <c r="A44" s="3" t="s">
        <v>230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4.6973783819595466E-2</v>
      </c>
    </row>
    <row r="45" spans="1:17" ht="15" customHeight="1" x14ac:dyDescent="0.15">
      <c r="A45" s="3" t="s">
        <v>231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0.81444132558917159</v>
      </c>
      <c r="K45" s="20">
        <f t="shared" si="10"/>
        <v>3.501144438519519</v>
      </c>
      <c r="L45" s="20">
        <f t="shared" si="10"/>
        <v>3.036584677346748</v>
      </c>
      <c r="M45" s="20">
        <f t="shared" si="10"/>
        <v>3.4277199347928775</v>
      </c>
      <c r="N45" s="20">
        <f t="shared" si="10"/>
        <v>3.2343742865850329</v>
      </c>
      <c r="O45" s="20">
        <f t="shared" si="10"/>
        <v>2.7598174366218209</v>
      </c>
      <c r="P45" s="20">
        <f t="shared" si="10"/>
        <v>3.0345566401608104</v>
      </c>
      <c r="Q45" s="20">
        <f t="shared" si="8"/>
        <v>3.0736509457301993</v>
      </c>
    </row>
    <row r="46" spans="1:17" ht="15" customHeight="1" x14ac:dyDescent="0.15">
      <c r="A46" s="3" t="s">
        <v>232</v>
      </c>
      <c r="B46" s="20">
        <f t="shared" si="9"/>
        <v>0.45851050219980533</v>
      </c>
      <c r="C46" s="20">
        <f t="shared" si="10"/>
        <v>0.44088139183050579</v>
      </c>
      <c r="D46" s="20">
        <f t="shared" si="10"/>
        <v>0.46521338862921691</v>
      </c>
      <c r="E46" s="20">
        <f t="shared" si="10"/>
        <v>0.47043193042396397</v>
      </c>
      <c r="F46" s="20">
        <f t="shared" si="10"/>
        <v>0.45575374084770087</v>
      </c>
      <c r="G46" s="20">
        <f t="shared" si="10"/>
        <v>0.37242019884103073</v>
      </c>
      <c r="H46" s="20">
        <f t="shared" si="10"/>
        <v>0.41648021715982109</v>
      </c>
      <c r="I46" s="20">
        <f t="shared" si="10"/>
        <v>0.4038503939425232</v>
      </c>
      <c r="J46" s="20">
        <f t="shared" si="10"/>
        <v>0.35256212799240949</v>
      </c>
      <c r="K46" s="20">
        <f t="shared" si="10"/>
        <v>0.34332774588664305</v>
      </c>
      <c r="L46" s="20">
        <f t="shared" si="10"/>
        <v>0.30228655931323634</v>
      </c>
      <c r="M46" s="20">
        <f t="shared" si="10"/>
        <v>0.32687812916053094</v>
      </c>
      <c r="N46" s="20">
        <f t="shared" si="10"/>
        <v>0.26892890591330293</v>
      </c>
      <c r="O46" s="20">
        <f t="shared" si="10"/>
        <v>0.25581339068774095</v>
      </c>
      <c r="P46" s="20">
        <f t="shared" si="10"/>
        <v>0.23158024344917832</v>
      </c>
      <c r="Q46" s="20">
        <f t="shared" si="8"/>
        <v>0.45411542976912012</v>
      </c>
    </row>
    <row r="47" spans="1:17" ht="15" customHeight="1" x14ac:dyDescent="0.15">
      <c r="A47" s="3" t="s">
        <v>233</v>
      </c>
      <c r="B47" s="20">
        <f t="shared" si="9"/>
        <v>0</v>
      </c>
      <c r="C47" s="20">
        <f t="shared" si="10"/>
        <v>0</v>
      </c>
      <c r="D47" s="20">
        <f t="shared" si="10"/>
        <v>1.6464675956753647E-2</v>
      </c>
      <c r="E47" s="20">
        <f t="shared" si="10"/>
        <v>2.7883721048218582E-2</v>
      </c>
      <c r="F47" s="20">
        <f t="shared" si="10"/>
        <v>3.0786357078229534E-2</v>
      </c>
      <c r="G47" s="20">
        <f t="shared" si="10"/>
        <v>2.580008584156078E-2</v>
      </c>
      <c r="H47" s="20">
        <f t="shared" si="10"/>
        <v>2.6805725148620067E-2</v>
      </c>
      <c r="I47" s="20">
        <f t="shared" si="10"/>
        <v>3.0797521102915292E-2</v>
      </c>
      <c r="J47" s="20">
        <f t="shared" si="10"/>
        <v>6.4819861281529917E-2</v>
      </c>
      <c r="K47" s="20">
        <f t="shared" si="10"/>
        <v>6.3782692773387759E-2</v>
      </c>
      <c r="L47" s="20">
        <f t="shared" si="10"/>
        <v>5.8310461517446344E-2</v>
      </c>
      <c r="M47" s="20">
        <f t="shared" si="10"/>
        <v>1.4673546751791791E-2</v>
      </c>
      <c r="N47" s="20">
        <f t="shared" si="10"/>
        <v>9.0203492397107697E-4</v>
      </c>
      <c r="O47" s="20">
        <f t="shared" si="10"/>
        <v>0</v>
      </c>
      <c r="P47" s="20">
        <f t="shared" si="10"/>
        <v>0</v>
      </c>
      <c r="Q47" s="20">
        <f t="shared" si="8"/>
        <v>2.3164899802542393E-6</v>
      </c>
    </row>
    <row r="48" spans="1:17" ht="15" customHeight="1" x14ac:dyDescent="0.15">
      <c r="A48" s="3" t="s">
        <v>234</v>
      </c>
      <c r="B48" s="20">
        <f t="shared" si="9"/>
        <v>1.5868898877912521</v>
      </c>
      <c r="C48" s="20">
        <f t="shared" si="10"/>
        <v>1.5109786974800332</v>
      </c>
      <c r="D48" s="20">
        <f t="shared" si="10"/>
        <v>1.5316420135901747</v>
      </c>
      <c r="E48" s="20">
        <f t="shared" si="10"/>
        <v>1.3039674340509051</v>
      </c>
      <c r="F48" s="20">
        <f t="shared" si="10"/>
        <v>1.1612356696645318</v>
      </c>
      <c r="G48" s="20">
        <f t="shared" si="10"/>
        <v>1.1665989318216137</v>
      </c>
      <c r="H48" s="20">
        <f t="shared" si="10"/>
        <v>1.3628911447852392</v>
      </c>
      <c r="I48" s="20">
        <f t="shared" si="10"/>
        <v>1.3767915721738129</v>
      </c>
      <c r="J48" s="20">
        <f t="shared" si="10"/>
        <v>1.1351211264628749</v>
      </c>
      <c r="K48" s="20">
        <f t="shared" si="10"/>
        <v>0.95470586809917446</v>
      </c>
      <c r="L48" s="20">
        <f t="shared" si="10"/>
        <v>0.86984705850679178</v>
      </c>
      <c r="M48" s="20">
        <f t="shared" si="10"/>
        <v>0.90619920942788157</v>
      </c>
      <c r="N48" s="20">
        <f t="shared" si="10"/>
        <v>0.89045695307451</v>
      </c>
      <c r="O48" s="20">
        <f t="shared" si="10"/>
        <v>0.78548345904433281</v>
      </c>
      <c r="P48" s="20">
        <f t="shared" si="10"/>
        <v>0.87683009240302268</v>
      </c>
      <c r="Q48" s="20">
        <f t="shared" si="8"/>
        <v>0.78623986419809144</v>
      </c>
    </row>
    <row r="49" spans="1:17" ht="15" customHeight="1" x14ac:dyDescent="0.15">
      <c r="A49" s="3" t="s">
        <v>235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2.3164899802542393E-6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0.83873096346457066</v>
      </c>
      <c r="M50" s="20">
        <f t="shared" si="10"/>
        <v>1.2561455722582207</v>
      </c>
      <c r="N50" s="20">
        <f t="shared" si="10"/>
        <v>1.2181591880052369</v>
      </c>
      <c r="O50" s="20">
        <f t="shared" si="10"/>
        <v>1.2359161768317593</v>
      </c>
      <c r="P50" s="20">
        <f t="shared" si="10"/>
        <v>1.1628406412947303</v>
      </c>
      <c r="Q50" s="20">
        <f t="shared" si="8"/>
        <v>1.094722201888588</v>
      </c>
    </row>
    <row r="51" spans="1:17" ht="15" customHeight="1" x14ac:dyDescent="0.15">
      <c r="A51" s="3" t="s">
        <v>236</v>
      </c>
      <c r="B51" s="20">
        <f t="shared" si="9"/>
        <v>10.862995832780802</v>
      </c>
      <c r="C51" s="20">
        <f t="shared" si="10"/>
        <v>11.353101569649041</v>
      </c>
      <c r="D51" s="20">
        <f t="shared" si="10"/>
        <v>11.552848050241078</v>
      </c>
      <c r="E51" s="20">
        <f t="shared" si="10"/>
        <v>11.387204336182281</v>
      </c>
      <c r="F51" s="20">
        <f t="shared" si="10"/>
        <v>9.0892624805254965</v>
      </c>
      <c r="G51" s="20">
        <f t="shared" si="10"/>
        <v>8.6247248369620007</v>
      </c>
      <c r="H51" s="20">
        <f t="shared" si="10"/>
        <v>10.544935067789577</v>
      </c>
      <c r="I51" s="20">
        <f t="shared" si="10"/>
        <v>11.587221479924033</v>
      </c>
      <c r="J51" s="20">
        <f t="shared" si="10"/>
        <v>11.872340734447111</v>
      </c>
      <c r="K51" s="20">
        <f t="shared" si="10"/>
        <v>12.20002398756548</v>
      </c>
      <c r="L51" s="20">
        <f t="shared" si="10"/>
        <v>13.435263911609393</v>
      </c>
      <c r="M51" s="20">
        <f t="shared" si="10"/>
        <v>15.174948210843276</v>
      </c>
      <c r="N51" s="20">
        <f t="shared" si="10"/>
        <v>12.146160096721902</v>
      </c>
      <c r="O51" s="20">
        <f t="shared" si="10"/>
        <v>9.8507131161997474</v>
      </c>
      <c r="P51" s="20">
        <f t="shared" si="10"/>
        <v>9.5915919548951845</v>
      </c>
      <c r="Q51" s="20">
        <f t="shared" si="8"/>
        <v>14.040350012370057</v>
      </c>
    </row>
    <row r="52" spans="1:17" ht="15" customHeight="1" x14ac:dyDescent="0.15">
      <c r="A52" s="3" t="s">
        <v>237</v>
      </c>
      <c r="B52" s="20">
        <f t="shared" si="9"/>
        <v>8.879725583276036</v>
      </c>
      <c r="C52" s="20">
        <f t="shared" si="10"/>
        <v>9.3429857841120398</v>
      </c>
      <c r="D52" s="20">
        <f t="shared" si="10"/>
        <v>9.5005753791567642</v>
      </c>
      <c r="E52" s="20">
        <f t="shared" si="10"/>
        <v>9.4072763808464082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9.8412972572590398</v>
      </c>
      <c r="K52" s="20">
        <f t="shared" si="10"/>
        <v>10.135778916941607</v>
      </c>
      <c r="L52" s="20">
        <f t="shared" si="10"/>
        <v>11.265311589867716</v>
      </c>
      <c r="M52" s="20">
        <f t="shared" si="10"/>
        <v>12.712182669302289</v>
      </c>
      <c r="N52" s="20">
        <f t="shared" si="10"/>
        <v>9.9114780788809131</v>
      </c>
      <c r="O52" s="20">
        <f t="shared" si="10"/>
        <v>7.7499164867568693</v>
      </c>
      <c r="P52" s="20">
        <f t="shared" si="10"/>
        <v>7.6587058422648626</v>
      </c>
      <c r="Q52" s="20">
        <f t="shared" si="8"/>
        <v>11.762392526447366</v>
      </c>
    </row>
    <row r="53" spans="1:17" ht="15" customHeight="1" x14ac:dyDescent="0.15">
      <c r="A53" s="3" t="s">
        <v>238</v>
      </c>
      <c r="B53" s="20">
        <f t="shared" si="9"/>
        <v>1.983270249504768</v>
      </c>
      <c r="C53" s="20">
        <f t="shared" si="10"/>
        <v>2.0101157855370002</v>
      </c>
      <c r="D53" s="20">
        <f t="shared" si="10"/>
        <v>2.0522726710843142</v>
      </c>
      <c r="E53" s="20">
        <f t="shared" si="10"/>
        <v>1.9799279553358715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2.0310434771880699</v>
      </c>
      <c r="K53" s="20">
        <f t="shared" si="10"/>
        <v>2.0642450706238735</v>
      </c>
      <c r="L53" s="20">
        <f t="shared" si="10"/>
        <v>2.1699523217416767</v>
      </c>
      <c r="M53" s="20">
        <f t="shared" si="10"/>
        <v>2.4627655415409859</v>
      </c>
      <c r="N53" s="20">
        <f t="shared" si="10"/>
        <v>2.2346820178409885</v>
      </c>
      <c r="O53" s="20">
        <f t="shared" si="10"/>
        <v>2.1007966294428781</v>
      </c>
      <c r="P53" s="20">
        <f t="shared" si="10"/>
        <v>1.9328861126303221</v>
      </c>
      <c r="Q53" s="20">
        <f t="shared" si="8"/>
        <v>2.2779574859226903</v>
      </c>
    </row>
    <row r="54" spans="1:17" ht="15" customHeight="1" x14ac:dyDescent="0.15">
      <c r="A54" s="3" t="s">
        <v>239</v>
      </c>
      <c r="B54" s="20">
        <f t="shared" si="9"/>
        <v>7.4450978817556968E-2</v>
      </c>
      <c r="C54" s="20">
        <f t="shared" si="10"/>
        <v>7.5189351076308086E-2</v>
      </c>
      <c r="D54" s="20">
        <f t="shared" si="10"/>
        <v>8.8493318625004536E-2</v>
      </c>
      <c r="E54" s="20">
        <f t="shared" si="10"/>
        <v>8.3323589344375823E-2</v>
      </c>
      <c r="F54" s="20">
        <f t="shared" si="10"/>
        <v>8.5059797029223713E-2</v>
      </c>
      <c r="G54" s="20">
        <f t="shared" si="10"/>
        <v>7.3883047835711174E-2</v>
      </c>
      <c r="H54" s="20">
        <f t="shared" si="10"/>
        <v>8.1631635661298274E-2</v>
      </c>
      <c r="I54" s="20">
        <f t="shared" si="10"/>
        <v>8.3412986627832836E-2</v>
      </c>
      <c r="J54" s="20">
        <f t="shared" si="10"/>
        <v>7.9906148457396395E-2</v>
      </c>
      <c r="K54" s="20">
        <f t="shared" si="10"/>
        <v>7.5673606347591404E-2</v>
      </c>
      <c r="L54" s="20">
        <f t="shared" si="10"/>
        <v>6.7550555556735864E-2</v>
      </c>
      <c r="M54" s="20">
        <f t="shared" si="10"/>
        <v>6.2567484876697027E-2</v>
      </c>
      <c r="N54" s="20">
        <f t="shared" si="10"/>
        <v>6.1375495608797473E-2</v>
      </c>
      <c r="O54" s="20">
        <f t="shared" si="10"/>
        <v>5.8556325877364354E-2</v>
      </c>
      <c r="P54" s="20">
        <f t="shared" si="10"/>
        <v>6.2562458659168291E-2</v>
      </c>
      <c r="Q54" s="20">
        <f t="shared" si="8"/>
        <v>5.7140858342931325E-2</v>
      </c>
    </row>
    <row r="55" spans="1:17" ht="15" customHeight="1" x14ac:dyDescent="0.15">
      <c r="A55" s="3" t="s">
        <v>240</v>
      </c>
      <c r="B55" s="20">
        <f t="shared" si="9"/>
        <v>0.38030970302055822</v>
      </c>
      <c r="C55" s="20">
        <f t="shared" si="10"/>
        <v>0.35038130595841721</v>
      </c>
      <c r="D55" s="20">
        <f t="shared" si="10"/>
        <v>0.37165036501228749</v>
      </c>
      <c r="E55" s="20">
        <f t="shared" si="10"/>
        <v>0.38835072463918646</v>
      </c>
      <c r="F55" s="20">
        <f t="shared" si="10"/>
        <v>0.39316600296516335</v>
      </c>
      <c r="G55" s="20">
        <f t="shared" si="10"/>
        <v>0.3705551758572378</v>
      </c>
      <c r="H55" s="20">
        <f t="shared" si="10"/>
        <v>0.38554930911548352</v>
      </c>
      <c r="I55" s="20">
        <f t="shared" si="10"/>
        <v>0.40928263334903947</v>
      </c>
      <c r="J55" s="20">
        <f t="shared" si="10"/>
        <v>0.39344148359254205</v>
      </c>
      <c r="K55" s="20">
        <f t="shared" si="10"/>
        <v>0.40949547931925911</v>
      </c>
      <c r="L55" s="20">
        <f t="shared" si="10"/>
        <v>0.39633490433507385</v>
      </c>
      <c r="M55" s="20">
        <f t="shared" si="10"/>
        <v>0.20096926229344142</v>
      </c>
      <c r="N55" s="20">
        <f t="shared" si="10"/>
        <v>0.21082375091363517</v>
      </c>
      <c r="O55" s="20">
        <f t="shared" si="10"/>
        <v>0.1928668823758013</v>
      </c>
      <c r="P55" s="20">
        <f t="shared" si="10"/>
        <v>8.6987552651396918E-2</v>
      </c>
      <c r="Q55" s="20">
        <f t="shared" si="8"/>
        <v>7.6770794435605749E-2</v>
      </c>
    </row>
    <row r="56" spans="1:17" ht="15" customHeight="1" x14ac:dyDescent="0.15">
      <c r="A56" s="3" t="s">
        <v>241</v>
      </c>
      <c r="B56" s="20">
        <f t="shared" si="9"/>
        <v>1.7784910985838973</v>
      </c>
      <c r="C56" s="20">
        <f t="shared" si="10"/>
        <v>1.7446078481203644</v>
      </c>
      <c r="D56" s="20">
        <f t="shared" si="10"/>
        <v>1.7043485254342354</v>
      </c>
      <c r="E56" s="20">
        <f t="shared" si="10"/>
        <v>1.6935365734350352</v>
      </c>
      <c r="F56" s="20">
        <f t="shared" si="10"/>
        <v>1.8119548443038525</v>
      </c>
      <c r="G56" s="20">
        <f t="shared" si="10"/>
        <v>1.7476095058886747</v>
      </c>
      <c r="H56" s="20">
        <f t="shared" si="10"/>
        <v>2.0787975235205107</v>
      </c>
      <c r="I56" s="20">
        <f t="shared" si="10"/>
        <v>2.1223350830968815</v>
      </c>
      <c r="J56" s="20">
        <f t="shared" si="10"/>
        <v>2.0864220122853867</v>
      </c>
      <c r="K56" s="20">
        <f t="shared" si="10"/>
        <v>1.8750762946313115</v>
      </c>
      <c r="L56" s="20">
        <f t="shared" si="10"/>
        <v>1.8304023752718783</v>
      </c>
      <c r="M56" s="20">
        <f t="shared" si="10"/>
        <v>1.9352612571817556</v>
      </c>
      <c r="N56" s="20">
        <f t="shared" si="10"/>
        <v>1.9265758420199051</v>
      </c>
      <c r="O56" s="20">
        <f t="shared" si="10"/>
        <v>1.9228745085943626</v>
      </c>
      <c r="P56" s="20">
        <f t="shared" si="10"/>
        <v>1.8492416194438637</v>
      </c>
      <c r="Q56" s="20">
        <f t="shared" si="10"/>
        <v>1.7918049997266543</v>
      </c>
    </row>
    <row r="57" spans="1:17" ht="15" customHeight="1" x14ac:dyDescent="0.15">
      <c r="A57" s="4" t="s">
        <v>242</v>
      </c>
      <c r="B57" s="20">
        <f t="shared" si="9"/>
        <v>0.2976432086832983</v>
      </c>
      <c r="C57" s="20">
        <f t="shared" si="10"/>
        <v>0.29655297130802183</v>
      </c>
      <c r="D57" s="20">
        <f t="shared" si="10"/>
        <v>0.30464828091049834</v>
      </c>
      <c r="E57" s="20">
        <f t="shared" si="10"/>
        <v>0.2979643245765799</v>
      </c>
      <c r="F57" s="20">
        <f t="shared" si="10"/>
        <v>0.31980930818004794</v>
      </c>
      <c r="G57" s="20">
        <f t="shared" si="10"/>
        <v>0.51680977321104071</v>
      </c>
      <c r="H57" s="20">
        <f t="shared" si="10"/>
        <v>0.63381683184520143</v>
      </c>
      <c r="I57" s="20">
        <f t="shared" si="10"/>
        <v>0.72684414921322127</v>
      </c>
      <c r="J57" s="20">
        <f t="shared" si="10"/>
        <v>0.70444987554308947</v>
      </c>
      <c r="K57" s="20">
        <f t="shared" si="10"/>
        <v>0.72064422615184132</v>
      </c>
      <c r="L57" s="20">
        <f t="shared" si="10"/>
        <v>0.69413202481806369</v>
      </c>
      <c r="M57" s="20">
        <f t="shared" si="10"/>
        <v>0.75953617562996467</v>
      </c>
      <c r="N57" s="20">
        <f t="shared" si="10"/>
        <v>1.028557386311119</v>
      </c>
      <c r="O57" s="20">
        <f t="shared" si="10"/>
        <v>0.94468381017184955</v>
      </c>
      <c r="P57" s="20">
        <f t="shared" si="10"/>
        <v>0.9368548324747803</v>
      </c>
      <c r="Q57" s="20">
        <f t="shared" si="10"/>
        <v>0.81720901874411023</v>
      </c>
    </row>
    <row r="58" spans="1:17" ht="15" customHeight="1" x14ac:dyDescent="0.15">
      <c r="A58" s="3" t="s">
        <v>243</v>
      </c>
      <c r="B58" s="20">
        <f t="shared" si="9"/>
        <v>7.8342415771608085</v>
      </c>
      <c r="C58" s="20">
        <f t="shared" si="10"/>
        <v>6.5981954912427403</v>
      </c>
      <c r="D58" s="20">
        <f t="shared" si="10"/>
        <v>6.7086823681398862</v>
      </c>
      <c r="E58" s="20">
        <f t="shared" si="10"/>
        <v>9.3326095283947961</v>
      </c>
      <c r="F58" s="20">
        <f t="shared" si="10"/>
        <v>8.3054700558699786</v>
      </c>
      <c r="G58" s="20">
        <f t="shared" si="10"/>
        <v>7.998120403142214</v>
      </c>
      <c r="H58" s="20">
        <f t="shared" si="10"/>
        <v>8.0872418843994733</v>
      </c>
      <c r="I58" s="20">
        <f t="shared" si="10"/>
        <v>8.7189181761962029</v>
      </c>
      <c r="J58" s="20">
        <f t="shared" si="10"/>
        <v>9.0432592441789961</v>
      </c>
      <c r="K58" s="20">
        <f t="shared" si="10"/>
        <v>8.6496699880961323</v>
      </c>
      <c r="L58" s="20">
        <f t="shared" si="10"/>
        <v>10.130657298077388</v>
      </c>
      <c r="M58" s="20">
        <f t="shared" si="10"/>
        <v>6.7698956462645148</v>
      </c>
      <c r="N58" s="20">
        <f t="shared" si="10"/>
        <v>8.7594681186335546</v>
      </c>
      <c r="O58" s="20">
        <f t="shared" si="10"/>
        <v>8.444864224900412</v>
      </c>
      <c r="P58" s="20">
        <f t="shared" si="10"/>
        <v>7.9305817639327554</v>
      </c>
      <c r="Q58" s="20">
        <f t="shared" si="10"/>
        <v>7.4620929579631197</v>
      </c>
    </row>
    <row r="59" spans="1:17" ht="15" customHeight="1" x14ac:dyDescent="0.15">
      <c r="A59" s="3" t="s">
        <v>244</v>
      </c>
      <c r="B59" s="20">
        <f t="shared" si="9"/>
        <v>3.5841367404623194</v>
      </c>
      <c r="C59" s="20">
        <f t="shared" si="10"/>
        <v>3.0903295900949801</v>
      </c>
      <c r="D59" s="20">
        <f t="shared" si="10"/>
        <v>2.9037414897451086</v>
      </c>
      <c r="E59" s="20">
        <f t="shared" si="10"/>
        <v>2.4924651035031342</v>
      </c>
      <c r="F59" s="20">
        <f t="shared" si="10"/>
        <v>2.5131178673858159</v>
      </c>
      <c r="G59" s="20">
        <f t="shared" si="10"/>
        <v>2.4640813528075882</v>
      </c>
      <c r="H59" s="20">
        <f t="shared" si="10"/>
        <v>2.8915142996916705</v>
      </c>
      <c r="I59" s="20">
        <f t="shared" si="10"/>
        <v>3.094038535893775</v>
      </c>
      <c r="J59" s="20">
        <f t="shared" si="10"/>
        <v>3.2288264475189408</v>
      </c>
      <c r="K59" s="20">
        <f t="shared" si="10"/>
        <v>3.4319782594018986</v>
      </c>
      <c r="L59" s="20">
        <f t="shared" si="10"/>
        <v>3.148744024631799</v>
      </c>
      <c r="M59" s="20">
        <f t="shared" si="10"/>
        <v>3.1258657497421836</v>
      </c>
      <c r="N59" s="20">
        <f t="shared" si="10"/>
        <v>3.461679663269992</v>
      </c>
      <c r="O59" s="20">
        <f t="shared" si="10"/>
        <v>3.8991350868931391</v>
      </c>
      <c r="P59" s="20">
        <f t="shared" si="10"/>
        <v>3.2842731601719208</v>
      </c>
      <c r="Q59" s="20">
        <f t="shared" si="10"/>
        <v>4.4172197672576186</v>
      </c>
    </row>
    <row r="60" spans="1:17" ht="15" customHeight="1" x14ac:dyDescent="0.15">
      <c r="A60" s="3" t="s">
        <v>245</v>
      </c>
      <c r="B60" s="20">
        <f t="shared" si="9"/>
        <v>1.7298846608825609</v>
      </c>
      <c r="C60" s="20">
        <f t="shared" si="10"/>
        <v>0.97122402235563454</v>
      </c>
      <c r="D60" s="20">
        <f t="shared" si="10"/>
        <v>1.0728401837847881</v>
      </c>
      <c r="E60" s="20">
        <f t="shared" si="10"/>
        <v>1.2441971999071448</v>
      </c>
      <c r="F60" s="20">
        <f t="shared" si="10"/>
        <v>1.15031708775054</v>
      </c>
      <c r="G60" s="20">
        <f t="shared" si="10"/>
        <v>8.884251623273439</v>
      </c>
      <c r="H60" s="20">
        <f t="shared" si="10"/>
        <v>0.39285996142874358</v>
      </c>
      <c r="I60" s="20">
        <f t="shared" si="10"/>
        <v>0.14049801622140304</v>
      </c>
      <c r="J60" s="20">
        <f t="shared" si="10"/>
        <v>0.36063089163051426</v>
      </c>
      <c r="K60" s="20">
        <f t="shared" si="10"/>
        <v>0.23921272017620954</v>
      </c>
      <c r="L60" s="20">
        <f t="shared" si="10"/>
        <v>0.12690588258936761</v>
      </c>
      <c r="M60" s="20">
        <f t="shared" si="10"/>
        <v>0.23774271824765902</v>
      </c>
      <c r="N60" s="20">
        <f t="shared" si="10"/>
        <v>6.956062732631281E-2</v>
      </c>
      <c r="O60" s="20">
        <f t="shared" si="10"/>
        <v>0.12689804185890194</v>
      </c>
      <c r="P60" s="20">
        <f t="shared" si="10"/>
        <v>6.4480959594079568E-2</v>
      </c>
      <c r="Q60" s="20">
        <f t="shared" si="10"/>
        <v>0.79813040726673634</v>
      </c>
    </row>
    <row r="61" spans="1:17" ht="15" customHeight="1" x14ac:dyDescent="0.15">
      <c r="A61" s="3" t="s">
        <v>115</v>
      </c>
      <c r="B61" s="20">
        <f t="shared" si="9"/>
        <v>2.2640149170775926E-2</v>
      </c>
      <c r="C61" s="20">
        <f t="shared" ref="C61:Q67" si="11">+C25/C$32*100</f>
        <v>6.2522549225751206E-2</v>
      </c>
      <c r="D61" s="20">
        <f t="shared" si="11"/>
        <v>2.9926360701269208E-2</v>
      </c>
      <c r="E61" s="20">
        <f t="shared" si="11"/>
        <v>1.504842080066467E-2</v>
      </c>
      <c r="F61" s="20">
        <f t="shared" si="11"/>
        <v>0.30694560111767455</v>
      </c>
      <c r="G61" s="20">
        <f t="shared" si="11"/>
        <v>0.1806547118092173</v>
      </c>
      <c r="H61" s="20">
        <f t="shared" si="11"/>
        <v>0.35295001146370808</v>
      </c>
      <c r="I61" s="20">
        <f t="shared" si="11"/>
        <v>0.21222541860096655</v>
      </c>
      <c r="J61" s="20">
        <f t="shared" si="11"/>
        <v>0.2202169497748819</v>
      </c>
      <c r="K61" s="20">
        <f t="shared" si="11"/>
        <v>0.17341074377759655</v>
      </c>
      <c r="L61" s="20">
        <f t="shared" si="11"/>
        <v>0.18485760694660031</v>
      </c>
      <c r="M61" s="20">
        <f t="shared" si="11"/>
        <v>0.15933893479810071</v>
      </c>
      <c r="N61" s="20">
        <f t="shared" si="11"/>
        <v>0.15995343569511813</v>
      </c>
      <c r="O61" s="20">
        <f t="shared" si="11"/>
        <v>8.9820955661443214E-2</v>
      </c>
      <c r="P61" s="20">
        <f t="shared" si="11"/>
        <v>6.2186632916321857E-2</v>
      </c>
      <c r="Q61" s="20">
        <f t="shared" si="11"/>
        <v>0.27665144887182308</v>
      </c>
    </row>
    <row r="62" spans="1:17" ht="15" customHeight="1" x14ac:dyDescent="0.15">
      <c r="A62" s="3" t="s">
        <v>246</v>
      </c>
      <c r="B62" s="20">
        <f t="shared" si="9"/>
        <v>5.3257188929147242E-2</v>
      </c>
      <c r="C62" s="20">
        <f t="shared" si="11"/>
        <v>0.41478537238970697</v>
      </c>
      <c r="D62" s="20">
        <f t="shared" si="11"/>
        <v>0.96731697102946201</v>
      </c>
      <c r="E62" s="20">
        <f t="shared" si="11"/>
        <v>0.79640780972692038</v>
      </c>
      <c r="F62" s="20">
        <f t="shared" si="11"/>
        <v>0.90758892396404689</v>
      </c>
      <c r="G62" s="20">
        <f t="shared" si="11"/>
        <v>6.3490144129120483E-3</v>
      </c>
      <c r="H62" s="20">
        <f t="shared" si="11"/>
        <v>1.2323068078498567</v>
      </c>
      <c r="I62" s="20">
        <f t="shared" si="11"/>
        <v>3.059527838487671E-2</v>
      </c>
      <c r="J62" s="20">
        <f t="shared" si="11"/>
        <v>4.7742168330673962E-2</v>
      </c>
      <c r="K62" s="20">
        <f t="shared" si="11"/>
        <v>0.28728310036388249</v>
      </c>
      <c r="L62" s="20">
        <f t="shared" si="11"/>
        <v>0.64848881622971488</v>
      </c>
      <c r="M62" s="20">
        <f t="shared" si="11"/>
        <v>3.0258233455175747E-2</v>
      </c>
      <c r="N62" s="20">
        <f t="shared" si="11"/>
        <v>7.6246079581752755E-3</v>
      </c>
      <c r="O62" s="20">
        <f t="shared" si="11"/>
        <v>3.4656571811030443</v>
      </c>
      <c r="P62" s="20">
        <f t="shared" si="11"/>
        <v>0.95534903831561346</v>
      </c>
      <c r="Q62" s="20">
        <f t="shared" si="11"/>
        <v>4.128550368368237</v>
      </c>
    </row>
    <row r="63" spans="1:17" ht="15" customHeight="1" x14ac:dyDescent="0.15">
      <c r="A63" s="3" t="s">
        <v>247</v>
      </c>
      <c r="B63" s="20">
        <f t="shared" si="9"/>
        <v>1.4064066508761894</v>
      </c>
      <c r="C63" s="20">
        <f t="shared" si="11"/>
        <v>2.9625201772656724</v>
      </c>
      <c r="D63" s="20">
        <f t="shared" si="11"/>
        <v>2.9153910246201704</v>
      </c>
      <c r="E63" s="20">
        <f t="shared" si="11"/>
        <v>3.65384205917365</v>
      </c>
      <c r="F63" s="20">
        <f t="shared" si="11"/>
        <v>3.4702286262086566</v>
      </c>
      <c r="G63" s="20">
        <f t="shared" si="11"/>
        <v>2.1888551854024039</v>
      </c>
      <c r="H63" s="20">
        <f t="shared" si="11"/>
        <v>2.1364943383457491</v>
      </c>
      <c r="I63" s="20">
        <f t="shared" si="11"/>
        <v>2.5765479586853721</v>
      </c>
      <c r="J63" s="20">
        <f t="shared" si="11"/>
        <v>4.6197916457988892</v>
      </c>
      <c r="K63" s="20">
        <f t="shared" si="11"/>
        <v>3.6457594358075829</v>
      </c>
      <c r="L63" s="20">
        <f t="shared" si="11"/>
        <v>4.9723373596297193</v>
      </c>
      <c r="M63" s="20">
        <f t="shared" si="11"/>
        <v>6.4309439596701239</v>
      </c>
      <c r="N63" s="20">
        <f t="shared" si="11"/>
        <v>4.8296508902119566</v>
      </c>
      <c r="O63" s="20">
        <f t="shared" si="11"/>
        <v>4.7690733199288848</v>
      </c>
      <c r="P63" s="20">
        <f t="shared" si="11"/>
        <v>4.4590364257468558</v>
      </c>
      <c r="Q63" s="20">
        <f t="shared" si="11"/>
        <v>4.6353659451881404</v>
      </c>
    </row>
    <row r="64" spans="1:17" ht="15" customHeight="1" x14ac:dyDescent="0.15">
      <c r="A64" s="3" t="s">
        <v>248</v>
      </c>
      <c r="B64" s="20">
        <f t="shared" si="9"/>
        <v>8.6068652782559063</v>
      </c>
      <c r="C64" s="20">
        <f t="shared" si="11"/>
        <v>9.2831695878335925</v>
      </c>
      <c r="D64" s="20">
        <f t="shared" si="11"/>
        <v>9.4528597472370226</v>
      </c>
      <c r="E64" s="20">
        <f t="shared" si="11"/>
        <v>9.7514725540893252</v>
      </c>
      <c r="F64" s="20">
        <f t="shared" si="11"/>
        <v>12.329258653360339</v>
      </c>
      <c r="G64" s="20">
        <f t="shared" si="11"/>
        <v>10.470780140196339</v>
      </c>
      <c r="H64" s="20">
        <f t="shared" si="11"/>
        <v>10.924893878077272</v>
      </c>
      <c r="I64" s="20">
        <f t="shared" si="11"/>
        <v>8.9000265301997512</v>
      </c>
      <c r="J64" s="20">
        <f t="shared" si="11"/>
        <v>7.907753324169958</v>
      </c>
      <c r="K64" s="20">
        <f t="shared" si="11"/>
        <v>7.9425016226658416</v>
      </c>
      <c r="L64" s="20">
        <f t="shared" si="11"/>
        <v>7.1372882584387076</v>
      </c>
      <c r="M64" s="20">
        <f t="shared" si="11"/>
        <v>6.5387672703432678</v>
      </c>
      <c r="N64" s="20">
        <f t="shared" si="11"/>
        <v>7.0607062079676775</v>
      </c>
      <c r="O64" s="20">
        <f t="shared" si="11"/>
        <v>6.8946182422529523</v>
      </c>
      <c r="P64" s="20">
        <f t="shared" si="11"/>
        <v>6.7877923208420787</v>
      </c>
      <c r="Q64" s="20">
        <f t="shared" si="11"/>
        <v>4.0294810413827031</v>
      </c>
    </row>
    <row r="65" spans="1:17" ht="15" customHeight="1" x14ac:dyDescent="0.15">
      <c r="A65" s="3" t="s">
        <v>249</v>
      </c>
      <c r="B65" s="20">
        <f t="shared" si="9"/>
        <v>11.176378547190053</v>
      </c>
      <c r="C65" s="20">
        <f t="shared" si="11"/>
        <v>10.687909441774353</v>
      </c>
      <c r="D65" s="20">
        <f t="shared" si="11"/>
        <v>8.7261617617306833</v>
      </c>
      <c r="E65" s="20">
        <f t="shared" si="11"/>
        <v>7.9757509100060089</v>
      </c>
      <c r="F65" s="20">
        <f t="shared" si="11"/>
        <v>6.356090704461244</v>
      </c>
      <c r="G65" s="20">
        <f t="shared" si="11"/>
        <v>10.329179081815635</v>
      </c>
      <c r="H65" s="20">
        <f t="shared" si="11"/>
        <v>8.5625696672116209</v>
      </c>
      <c r="I65" s="20">
        <f t="shared" si="11"/>
        <v>7.7608944208474373</v>
      </c>
      <c r="J65" s="20">
        <f t="shared" si="11"/>
        <v>6.2662518248437227</v>
      </c>
      <c r="K65" s="20">
        <f t="shared" si="11"/>
        <v>8.2763082557610925</v>
      </c>
      <c r="L65" s="20">
        <f t="shared" si="11"/>
        <v>8.6345352641937225</v>
      </c>
      <c r="M65" s="20">
        <f t="shared" si="11"/>
        <v>5.0480889373237501</v>
      </c>
      <c r="N65" s="20">
        <f t="shared" si="11"/>
        <v>7.8438024447002475</v>
      </c>
      <c r="O65" s="20">
        <f t="shared" si="11"/>
        <v>9.7387090403688887</v>
      </c>
      <c r="P65" s="20">
        <f t="shared" si="11"/>
        <v>15.233112180762875</v>
      </c>
      <c r="Q65" s="20">
        <f t="shared" si="11"/>
        <v>12.756678672262071</v>
      </c>
    </row>
    <row r="66" spans="1:17" ht="15" customHeight="1" x14ac:dyDescent="0.15">
      <c r="A66" s="3" t="s">
        <v>250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0.49259273420148941</v>
      </c>
      <c r="O66" s="20">
        <f t="shared" si="11"/>
        <v>0.48691114274380676</v>
      </c>
      <c r="P66" s="20">
        <f t="shared" si="11"/>
        <v>0.47103493103418648</v>
      </c>
      <c r="Q66" s="20">
        <f t="shared" si="11"/>
        <v>0.5913998919589073</v>
      </c>
    </row>
    <row r="67" spans="1:17" ht="15" customHeight="1" x14ac:dyDescent="0.15">
      <c r="A67" s="3" t="s">
        <v>251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1.3051665813507436</v>
      </c>
      <c r="O67" s="20">
        <f t="shared" si="11"/>
        <v>2.7462223840744207</v>
      </c>
      <c r="P67" s="20">
        <f t="shared" si="11"/>
        <v>5.5453983180187327</v>
      </c>
      <c r="Q67" s="20">
        <f t="shared" si="11"/>
        <v>4.2590984776954439</v>
      </c>
    </row>
    <row r="68" spans="1:17" ht="15" customHeight="1" x14ac:dyDescent="0.15">
      <c r="A68" s="3" t="s">
        <v>0</v>
      </c>
      <c r="B68" s="21">
        <f t="shared" ref="B68:N68" si="12">SUM(B40:B65)-B52-B53</f>
        <v>100</v>
      </c>
      <c r="C68" s="21">
        <f t="shared" si="12"/>
        <v>99.999999999999986</v>
      </c>
      <c r="D68" s="21">
        <f t="shared" si="12"/>
        <v>100.00000000000001</v>
      </c>
      <c r="E68" s="21">
        <f t="shared" si="12"/>
        <v>100.00000000000001</v>
      </c>
      <c r="F68" s="21">
        <f t="shared" si="12"/>
        <v>99.999999999999986</v>
      </c>
      <c r="G68" s="21">
        <f t="shared" si="12"/>
        <v>100.00000000000001</v>
      </c>
      <c r="H68" s="21">
        <f t="shared" si="12"/>
        <v>99.999999999999986</v>
      </c>
      <c r="I68" s="21">
        <f t="shared" si="12"/>
        <v>99.999999999999986</v>
      </c>
      <c r="J68" s="21">
        <f t="shared" si="12"/>
        <v>100</v>
      </c>
      <c r="K68" s="21">
        <f t="shared" si="12"/>
        <v>100.00000000000001</v>
      </c>
      <c r="L68" s="21">
        <f t="shared" si="12"/>
        <v>99.999999999999986</v>
      </c>
      <c r="M68" s="21">
        <f t="shared" si="12"/>
        <v>100</v>
      </c>
      <c r="N68" s="21">
        <f t="shared" si="12"/>
        <v>100</v>
      </c>
      <c r="O68" s="21">
        <f>SUM(O40:O65)-O52-O53</f>
        <v>99.999999999999986</v>
      </c>
      <c r="P68" s="21">
        <f>SUM(P40:P65)-P52-P53</f>
        <v>99.999999999999986</v>
      </c>
      <c r="Q68" s="21">
        <f>SUM(Q40:Q65)-Q52-Q53</f>
        <v>100</v>
      </c>
    </row>
    <row r="69" spans="1:17" ht="15" customHeight="1" x14ac:dyDescent="0.15">
      <c r="A69" s="3" t="s">
        <v>252</v>
      </c>
      <c r="B69" s="20">
        <f>+B33/$B$32*100</f>
        <v>63.129745196784484</v>
      </c>
      <c r="C69" s="20">
        <f t="shared" ref="C69:P72" si="13">+C33/C$32*100</f>
        <v>63.537801642430757</v>
      </c>
      <c r="D69" s="20">
        <f t="shared" si="13"/>
        <v>64.842432921654591</v>
      </c>
      <c r="E69" s="20">
        <f t="shared" si="13"/>
        <v>62.358354791747551</v>
      </c>
      <c r="F69" s="20">
        <f t="shared" si="13"/>
        <v>62.136052324432647</v>
      </c>
      <c r="G69" s="20">
        <f t="shared" si="13"/>
        <v>54.842754032183294</v>
      </c>
      <c r="H69" s="20">
        <f t="shared" si="13"/>
        <v>62.321005487050705</v>
      </c>
      <c r="I69" s="20">
        <f t="shared" si="13"/>
        <v>65.307793799311071</v>
      </c>
      <c r="J69" s="20">
        <f t="shared" si="13"/>
        <v>65.121214132332412</v>
      </c>
      <c r="K69" s="20">
        <f t="shared" si="13"/>
        <v>64.348659873847353</v>
      </c>
      <c r="L69" s="20">
        <f t="shared" si="13"/>
        <v>62.095316184837969</v>
      </c>
      <c r="M69" s="20">
        <f t="shared" si="13"/>
        <v>68.763331855050055</v>
      </c>
      <c r="N69" s="20">
        <f t="shared" si="13"/>
        <v>64.641597024992308</v>
      </c>
      <c r="O69" s="20">
        <f t="shared" si="13"/>
        <v>59.510798705890323</v>
      </c>
      <c r="P69" s="20">
        <f t="shared" si="13"/>
        <v>58.350103513147452</v>
      </c>
      <c r="Q69" s="20">
        <f>+Q33/Q$32*100</f>
        <v>58.81004457853318</v>
      </c>
    </row>
    <row r="70" spans="1:17" ht="15" customHeight="1" x14ac:dyDescent="0.15">
      <c r="A70" s="3" t="s">
        <v>151</v>
      </c>
      <c r="B70" s="20">
        <f>+B34/$B$32*100</f>
        <v>36.870254803215516</v>
      </c>
      <c r="C70" s="20">
        <f t="shared" si="13"/>
        <v>36.462198357569235</v>
      </c>
      <c r="D70" s="20">
        <f t="shared" si="13"/>
        <v>35.157567078345409</v>
      </c>
      <c r="E70" s="20">
        <f t="shared" si="13"/>
        <v>37.641645208252442</v>
      </c>
      <c r="F70" s="20">
        <f t="shared" si="13"/>
        <v>37.86394767556736</v>
      </c>
      <c r="G70" s="20">
        <f t="shared" si="13"/>
        <v>45.157245967816699</v>
      </c>
      <c r="H70" s="20">
        <f t="shared" si="13"/>
        <v>37.678994512949295</v>
      </c>
      <c r="I70" s="20">
        <f t="shared" si="13"/>
        <v>34.692206200688929</v>
      </c>
      <c r="J70" s="20">
        <f t="shared" si="13"/>
        <v>34.878785867667595</v>
      </c>
      <c r="K70" s="20">
        <f t="shared" si="13"/>
        <v>35.651340126152647</v>
      </c>
      <c r="L70" s="20">
        <f t="shared" si="13"/>
        <v>37.904683815162038</v>
      </c>
      <c r="M70" s="20">
        <f t="shared" si="13"/>
        <v>31.236668144949935</v>
      </c>
      <c r="N70" s="20">
        <f t="shared" si="13"/>
        <v>35.358402975007692</v>
      </c>
      <c r="O70" s="20">
        <f t="shared" si="13"/>
        <v>40.489201294109677</v>
      </c>
      <c r="P70" s="20">
        <f t="shared" si="13"/>
        <v>41.649896486852541</v>
      </c>
      <c r="Q70" s="20">
        <f>+Q34/Q$32*100</f>
        <v>41.18995542146682</v>
      </c>
    </row>
    <row r="71" spans="1:17" ht="15" customHeight="1" x14ac:dyDescent="0.15">
      <c r="A71" s="3" t="s">
        <v>253</v>
      </c>
      <c r="B71" s="20">
        <f>+B35/$B$32*100</f>
        <v>60.938204080515554</v>
      </c>
      <c r="C71" s="20">
        <f t="shared" si="13"/>
        <v>61.954224023960727</v>
      </c>
      <c r="D71" s="20">
        <f t="shared" si="13"/>
        <v>63.651531173874872</v>
      </c>
      <c r="E71" s="20">
        <f t="shared" si="13"/>
        <v>63.190595979383147</v>
      </c>
      <c r="F71" s="20">
        <f t="shared" si="13"/>
        <v>67.920486519069541</v>
      </c>
      <c r="G71" s="20">
        <f t="shared" si="13"/>
        <v>64.950507628954085</v>
      </c>
      <c r="H71" s="20">
        <f t="shared" si="13"/>
        <v>63.986265370785858</v>
      </c>
      <c r="I71" s="20">
        <f t="shared" si="13"/>
        <v>63.222392281382398</v>
      </c>
      <c r="J71" s="20">
        <f t="shared" si="13"/>
        <v>64.744687696995953</v>
      </c>
      <c r="K71" s="20">
        <f t="shared" si="13"/>
        <v>60.868336916482278</v>
      </c>
      <c r="L71" s="20">
        <f t="shared" si="13"/>
        <v>57.970079161449448</v>
      </c>
      <c r="M71" s="20">
        <f t="shared" si="13"/>
        <v>61.174500570453674</v>
      </c>
      <c r="N71" s="20">
        <f t="shared" si="13"/>
        <v>59.466229185915346</v>
      </c>
      <c r="O71" s="20">
        <f t="shared" si="13"/>
        <v>61.237261531911713</v>
      </c>
      <c r="P71" s="20">
        <f t="shared" si="13"/>
        <v>56.937986604854665</v>
      </c>
      <c r="Q71" s="20">
        <f>+Q35/Q$32*100</f>
        <v>53.63678965993001</v>
      </c>
    </row>
    <row r="72" spans="1:17" ht="15" customHeight="1" x14ac:dyDescent="0.15">
      <c r="A72" s="3" t="s">
        <v>254</v>
      </c>
      <c r="B72" s="20">
        <f>+B36/$B$32*100</f>
        <v>39.061795919484446</v>
      </c>
      <c r="C72" s="20">
        <f t="shared" si="13"/>
        <v>38.04577597603928</v>
      </c>
      <c r="D72" s="20">
        <f t="shared" si="13"/>
        <v>36.348468826125128</v>
      </c>
      <c r="E72" s="20">
        <f t="shared" si="13"/>
        <v>36.809404020616853</v>
      </c>
      <c r="F72" s="20">
        <f t="shared" si="13"/>
        <v>32.079513480930459</v>
      </c>
      <c r="G72" s="20">
        <f t="shared" si="13"/>
        <v>35.049492371045929</v>
      </c>
      <c r="H72" s="20">
        <f t="shared" si="13"/>
        <v>36.013734629214142</v>
      </c>
      <c r="I72" s="20">
        <f t="shared" si="13"/>
        <v>36.777607718617602</v>
      </c>
      <c r="J72" s="20">
        <f t="shared" si="13"/>
        <v>35.255312303004047</v>
      </c>
      <c r="K72" s="20">
        <f t="shared" si="13"/>
        <v>39.131663083517722</v>
      </c>
      <c r="L72" s="20">
        <f t="shared" si="13"/>
        <v>42.029920838550552</v>
      </c>
      <c r="M72" s="20">
        <f t="shared" si="13"/>
        <v>38.825499429546333</v>
      </c>
      <c r="N72" s="20">
        <f t="shared" si="13"/>
        <v>40.533770814084662</v>
      </c>
      <c r="O72" s="20">
        <f t="shared" si="13"/>
        <v>38.762738468088294</v>
      </c>
      <c r="P72" s="20">
        <f t="shared" si="13"/>
        <v>43.062013395145335</v>
      </c>
      <c r="Q72" s="20">
        <f>+Q36/Q$32*100</f>
        <v>46.36321034006999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P550"/>
  <sheetViews>
    <sheetView workbookViewId="0">
      <selection activeCell="B1" sqref="B1:C65536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74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6" ht="15" customHeight="1" x14ac:dyDescent="0.2">
      <c r="A1" s="22" t="s">
        <v>77</v>
      </c>
      <c r="L1" s="23" t="str">
        <f>[2]財政指標!$M$1</f>
        <v>田沼町</v>
      </c>
      <c r="O1" s="23" t="str">
        <f>[2]財政指標!$M$1</f>
        <v>田沼町</v>
      </c>
      <c r="P1" s="51"/>
    </row>
    <row r="2" spans="1:16" ht="15" customHeight="1" x14ac:dyDescent="0.15">
      <c r="M2" s="18" t="s">
        <v>148</v>
      </c>
      <c r="P2" s="18" t="s">
        <v>148</v>
      </c>
    </row>
    <row r="3" spans="1:16" ht="15" customHeight="1" x14ac:dyDescent="0.15">
      <c r="A3" s="2"/>
      <c r="B3" s="2" t="s">
        <v>196</v>
      </c>
      <c r="C3" s="2" t="s">
        <v>197</v>
      </c>
      <c r="D3" s="2" t="s">
        <v>170</v>
      </c>
      <c r="E3" s="2" t="s">
        <v>172</v>
      </c>
      <c r="F3" s="2" t="s">
        <v>174</v>
      </c>
      <c r="G3" s="2" t="s">
        <v>176</v>
      </c>
      <c r="H3" s="2" t="s">
        <v>178</v>
      </c>
      <c r="I3" s="2" t="s">
        <v>180</v>
      </c>
      <c r="J3" s="64" t="s">
        <v>218</v>
      </c>
      <c r="K3" s="64" t="s">
        <v>220</v>
      </c>
      <c r="L3" s="2" t="s">
        <v>222</v>
      </c>
      <c r="M3" s="2" t="s">
        <v>224</v>
      </c>
      <c r="N3" s="2" t="s">
        <v>255</v>
      </c>
      <c r="O3" s="2" t="s">
        <v>256</v>
      </c>
      <c r="P3" s="2" t="s">
        <v>257</v>
      </c>
    </row>
    <row r="4" spans="1:16" ht="15" customHeight="1" x14ac:dyDescent="0.15">
      <c r="A4" s="3" t="s">
        <v>97</v>
      </c>
      <c r="B4" s="12"/>
      <c r="C4" s="12"/>
      <c r="D4" s="12">
        <v>2606849</v>
      </c>
      <c r="E4" s="12">
        <v>2986358</v>
      </c>
      <c r="F4" s="12">
        <v>2965337</v>
      </c>
      <c r="G4" s="12">
        <v>2756950</v>
      </c>
      <c r="H4" s="12">
        <v>2915901</v>
      </c>
      <c r="I4" s="12">
        <v>2922856</v>
      </c>
      <c r="J4" s="6">
        <v>3009173</v>
      </c>
      <c r="K4" s="7">
        <v>2849666</v>
      </c>
      <c r="L4" s="7">
        <v>2900895</v>
      </c>
      <c r="M4" s="7">
        <v>2792106</v>
      </c>
      <c r="N4" s="7">
        <v>2730434</v>
      </c>
      <c r="O4" s="7">
        <v>2761108</v>
      </c>
      <c r="P4" s="7">
        <v>2666318</v>
      </c>
    </row>
    <row r="5" spans="1:16" ht="15" customHeight="1" x14ac:dyDescent="0.15">
      <c r="A5" s="3" t="s">
        <v>98</v>
      </c>
      <c r="B5" s="12"/>
      <c r="C5" s="12"/>
      <c r="D5" s="12">
        <v>192396</v>
      </c>
      <c r="E5" s="12">
        <v>211195</v>
      </c>
      <c r="F5" s="12">
        <v>228948</v>
      </c>
      <c r="G5" s="12">
        <v>232414</v>
      </c>
      <c r="H5" s="12">
        <v>238802</v>
      </c>
      <c r="I5" s="12">
        <v>244780</v>
      </c>
      <c r="J5" s="6">
        <v>160206</v>
      </c>
      <c r="K5" s="7">
        <v>114707</v>
      </c>
      <c r="L5" s="7">
        <v>117458</v>
      </c>
      <c r="M5" s="7">
        <v>120035</v>
      </c>
      <c r="N5" s="7">
        <v>119791</v>
      </c>
      <c r="O5" s="7">
        <v>121260</v>
      </c>
      <c r="P5" s="7">
        <v>127435</v>
      </c>
    </row>
    <row r="6" spans="1:16" ht="15" customHeight="1" x14ac:dyDescent="0.15">
      <c r="A6" s="3" t="s">
        <v>258</v>
      </c>
      <c r="B6" s="12"/>
      <c r="C6" s="12"/>
      <c r="D6" s="12">
        <v>112707</v>
      </c>
      <c r="E6" s="12">
        <v>80352</v>
      </c>
      <c r="F6" s="12">
        <v>85472</v>
      </c>
      <c r="G6" s="12">
        <v>112247</v>
      </c>
      <c r="H6" s="12">
        <v>79372</v>
      </c>
      <c r="I6" s="12">
        <v>44181</v>
      </c>
      <c r="J6" s="6">
        <v>35123</v>
      </c>
      <c r="K6" s="7">
        <v>28292</v>
      </c>
      <c r="L6" s="7">
        <v>26551</v>
      </c>
      <c r="M6" s="7">
        <v>111363</v>
      </c>
      <c r="N6" s="7">
        <v>111786</v>
      </c>
      <c r="O6" s="7">
        <v>35047</v>
      </c>
      <c r="P6" s="7">
        <v>23962</v>
      </c>
    </row>
    <row r="7" spans="1:16" ht="15" customHeight="1" x14ac:dyDescent="0.15">
      <c r="A7" s="3" t="s">
        <v>99</v>
      </c>
      <c r="B7" s="12"/>
      <c r="C7" s="12"/>
      <c r="D7" s="12"/>
      <c r="E7" s="12"/>
      <c r="F7" s="12"/>
      <c r="G7" s="12"/>
      <c r="H7" s="12"/>
      <c r="I7" s="12"/>
      <c r="J7" s="6">
        <v>60916</v>
      </c>
      <c r="K7" s="7">
        <v>270633</v>
      </c>
      <c r="L7" s="7">
        <v>256767</v>
      </c>
      <c r="M7" s="7">
        <v>264796</v>
      </c>
      <c r="N7" s="7">
        <v>254995</v>
      </c>
      <c r="O7" s="7">
        <v>219502</v>
      </c>
      <c r="P7" s="7">
        <v>240627</v>
      </c>
    </row>
    <row r="8" spans="1:16" ht="15" customHeight="1" x14ac:dyDescent="0.15">
      <c r="A8" s="3" t="s">
        <v>100</v>
      </c>
      <c r="B8" s="12"/>
      <c r="C8" s="12"/>
      <c r="D8" s="12">
        <v>178176</v>
      </c>
      <c r="E8" s="12">
        <v>185252</v>
      </c>
      <c r="F8" s="12">
        <v>180073</v>
      </c>
      <c r="G8" s="12">
        <v>174808</v>
      </c>
      <c r="H8" s="12">
        <v>189136</v>
      </c>
      <c r="I8" s="12">
        <v>184991</v>
      </c>
      <c r="J8" s="6">
        <v>162265</v>
      </c>
      <c r="K8" s="7">
        <v>163017</v>
      </c>
      <c r="L8" s="7">
        <v>157535</v>
      </c>
      <c r="M8" s="7">
        <v>140176</v>
      </c>
      <c r="N8" s="7">
        <v>139413</v>
      </c>
      <c r="O8" s="7">
        <v>131903</v>
      </c>
      <c r="P8" s="7">
        <v>118876</v>
      </c>
    </row>
    <row r="9" spans="1:16" ht="15" customHeight="1" x14ac:dyDescent="0.15">
      <c r="A9" s="3" t="s">
        <v>101</v>
      </c>
      <c r="B9" s="12"/>
      <c r="C9" s="12"/>
      <c r="D9" s="12">
        <v>145</v>
      </c>
      <c r="E9" s="12">
        <v>250</v>
      </c>
      <c r="F9" s="12">
        <v>280</v>
      </c>
      <c r="G9" s="12">
        <v>394</v>
      </c>
      <c r="H9" s="12">
        <v>298</v>
      </c>
      <c r="I9" s="12">
        <v>141</v>
      </c>
      <c r="J9" s="14">
        <v>281</v>
      </c>
      <c r="K9" s="13">
        <v>183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15" customHeight="1" x14ac:dyDescent="0.15">
      <c r="A10" s="3" t="s">
        <v>102</v>
      </c>
      <c r="B10" s="12"/>
      <c r="C10" s="12"/>
      <c r="D10" s="12">
        <v>122761</v>
      </c>
      <c r="E10" s="12">
        <v>113532</v>
      </c>
      <c r="F10" s="12">
        <v>98025</v>
      </c>
      <c r="G10" s="12">
        <v>108825</v>
      </c>
      <c r="H10" s="12">
        <v>116032</v>
      </c>
      <c r="I10" s="12">
        <v>115621</v>
      </c>
      <c r="J10" s="6">
        <v>97297</v>
      </c>
      <c r="K10" s="7">
        <v>84753</v>
      </c>
      <c r="L10" s="7">
        <v>84072</v>
      </c>
      <c r="M10" s="7">
        <v>80020</v>
      </c>
      <c r="N10" s="7">
        <v>81084</v>
      </c>
      <c r="O10" s="7">
        <v>71957</v>
      </c>
      <c r="P10" s="7">
        <v>81103</v>
      </c>
    </row>
    <row r="11" spans="1:16" ht="15" customHeight="1" x14ac:dyDescent="0.15">
      <c r="A11" s="3" t="s">
        <v>103</v>
      </c>
      <c r="B11" s="12"/>
      <c r="C11" s="12"/>
      <c r="D11" s="12"/>
      <c r="E11" s="12"/>
      <c r="F11" s="12"/>
      <c r="G11" s="12"/>
      <c r="H11" s="12"/>
      <c r="I11" s="12"/>
      <c r="J11" s="14"/>
      <c r="K11" s="13"/>
      <c r="L11" s="13"/>
      <c r="M11" s="13"/>
      <c r="N11" s="13">
        <v>0</v>
      </c>
      <c r="O11" s="13">
        <v>0</v>
      </c>
      <c r="P11" s="13">
        <v>0</v>
      </c>
    </row>
    <row r="12" spans="1:16" ht="15" customHeight="1" x14ac:dyDescent="0.15">
      <c r="A12" s="3" t="s">
        <v>104</v>
      </c>
      <c r="B12" s="12"/>
      <c r="C12" s="12"/>
      <c r="D12" s="12"/>
      <c r="E12" s="12"/>
      <c r="F12" s="12"/>
      <c r="G12" s="12"/>
      <c r="H12" s="12"/>
      <c r="I12" s="12"/>
      <c r="J12" s="6"/>
      <c r="K12" s="7"/>
      <c r="L12" s="7">
        <v>78208</v>
      </c>
      <c r="M12" s="7">
        <v>94333</v>
      </c>
      <c r="N12" s="7">
        <v>93450</v>
      </c>
      <c r="O12" s="7">
        <v>91591</v>
      </c>
      <c r="P12" s="7">
        <v>91309</v>
      </c>
    </row>
    <row r="13" spans="1:16" ht="15" customHeight="1" x14ac:dyDescent="0.15">
      <c r="A13" s="3" t="s">
        <v>105</v>
      </c>
      <c r="B13" s="12"/>
      <c r="C13" s="12"/>
      <c r="D13" s="12">
        <v>2035846</v>
      </c>
      <c r="E13" s="12">
        <v>2247989</v>
      </c>
      <c r="F13" s="12">
        <v>2483548</v>
      </c>
      <c r="G13" s="12">
        <v>2189697</v>
      </c>
      <c r="H13" s="12">
        <v>2356899</v>
      </c>
      <c r="I13" s="12">
        <v>2493466</v>
      </c>
      <c r="J13" s="6">
        <v>2789634</v>
      </c>
      <c r="K13" s="7">
        <v>2879274</v>
      </c>
      <c r="L13" s="7">
        <v>3094819</v>
      </c>
      <c r="M13" s="7">
        <v>3208367</v>
      </c>
      <c r="N13" s="7">
        <v>2959505</v>
      </c>
      <c r="O13" s="7">
        <v>2800534</v>
      </c>
      <c r="P13" s="7">
        <v>2555049</v>
      </c>
    </row>
    <row r="14" spans="1:16" ht="15" customHeight="1" x14ac:dyDescent="0.15">
      <c r="A14" s="3" t="s">
        <v>106</v>
      </c>
      <c r="B14" s="12"/>
      <c r="C14" s="12"/>
      <c r="D14" s="12">
        <v>1866678</v>
      </c>
      <c r="E14" s="12">
        <v>2073440</v>
      </c>
      <c r="F14" s="12"/>
      <c r="G14" s="12"/>
      <c r="H14" s="12"/>
      <c r="I14" s="12"/>
      <c r="J14" s="6">
        <v>2587212</v>
      </c>
      <c r="K14" s="6">
        <v>2669992</v>
      </c>
      <c r="L14" s="6">
        <v>2861718</v>
      </c>
      <c r="M14" s="6">
        <v>2947107</v>
      </c>
      <c r="N14" s="6">
        <v>2698637</v>
      </c>
      <c r="O14" s="6">
        <v>2523953</v>
      </c>
      <c r="P14" s="6">
        <v>2279416</v>
      </c>
    </row>
    <row r="15" spans="1:16" ht="15" customHeight="1" x14ac:dyDescent="0.15">
      <c r="A15" s="3" t="s">
        <v>107</v>
      </c>
      <c r="B15" s="12"/>
      <c r="C15" s="12"/>
      <c r="D15" s="12">
        <v>169168</v>
      </c>
      <c r="E15" s="12">
        <v>174549</v>
      </c>
      <c r="F15" s="12"/>
      <c r="G15" s="12"/>
      <c r="H15" s="12"/>
      <c r="I15" s="12"/>
      <c r="J15" s="6">
        <v>202422</v>
      </c>
      <c r="K15" s="6">
        <v>209282</v>
      </c>
      <c r="L15" s="6">
        <v>233101</v>
      </c>
      <c r="M15" s="6">
        <v>261260</v>
      </c>
      <c r="N15" s="6">
        <v>260868</v>
      </c>
      <c r="O15" s="6">
        <v>276581</v>
      </c>
      <c r="P15" s="6">
        <v>275633</v>
      </c>
    </row>
    <row r="16" spans="1:16" ht="15" customHeight="1" x14ac:dyDescent="0.15">
      <c r="A16" s="3" t="s">
        <v>108</v>
      </c>
      <c r="B16" s="12"/>
      <c r="C16" s="12"/>
      <c r="D16" s="12">
        <v>5258</v>
      </c>
      <c r="E16" s="12">
        <v>5266</v>
      </c>
      <c r="F16" s="12">
        <v>5297</v>
      </c>
      <c r="G16" s="12">
        <v>5268</v>
      </c>
      <c r="H16" s="12">
        <v>5361</v>
      </c>
      <c r="I16" s="12">
        <v>5630</v>
      </c>
      <c r="J16" s="6">
        <v>5667</v>
      </c>
      <c r="K16" s="7">
        <v>5415</v>
      </c>
      <c r="L16" s="7">
        <v>5224</v>
      </c>
      <c r="M16" s="7">
        <v>4180</v>
      </c>
      <c r="N16" s="7">
        <v>4059</v>
      </c>
      <c r="O16" s="7">
        <v>4091</v>
      </c>
      <c r="P16" s="7">
        <v>4498</v>
      </c>
    </row>
    <row r="17" spans="1:16" ht="15" customHeight="1" x14ac:dyDescent="0.15">
      <c r="A17" s="3" t="s">
        <v>109</v>
      </c>
      <c r="B17" s="12"/>
      <c r="C17" s="12"/>
      <c r="D17" s="12">
        <v>14535</v>
      </c>
      <c r="E17" s="12">
        <v>11480</v>
      </c>
      <c r="F17" s="12">
        <v>30952</v>
      </c>
      <c r="G17" s="12">
        <v>35344</v>
      </c>
      <c r="H17" s="12">
        <v>35168</v>
      </c>
      <c r="I17" s="12">
        <v>45164</v>
      </c>
      <c r="J17" s="6">
        <v>39440</v>
      </c>
      <c r="K17" s="7">
        <v>42588</v>
      </c>
      <c r="L17" s="7">
        <v>55882</v>
      </c>
      <c r="M17" s="7">
        <v>33409</v>
      </c>
      <c r="N17" s="7">
        <v>55937</v>
      </c>
      <c r="O17" s="7">
        <v>53152</v>
      </c>
      <c r="P17" s="7">
        <v>44415</v>
      </c>
    </row>
    <row r="18" spans="1:16" ht="15" customHeight="1" x14ac:dyDescent="0.15">
      <c r="A18" s="3" t="s">
        <v>110</v>
      </c>
      <c r="B18" s="12"/>
      <c r="C18" s="12"/>
      <c r="D18" s="12">
        <v>105917</v>
      </c>
      <c r="E18" s="12">
        <v>117050</v>
      </c>
      <c r="F18" s="12">
        <v>121302</v>
      </c>
      <c r="G18" s="12">
        <v>120015</v>
      </c>
      <c r="H18" s="12">
        <v>129850</v>
      </c>
      <c r="I18" s="12">
        <v>127456</v>
      </c>
      <c r="J18" s="6">
        <v>125123</v>
      </c>
      <c r="K18" s="7">
        <v>149378</v>
      </c>
      <c r="L18" s="7">
        <v>124836</v>
      </c>
      <c r="M18" s="7">
        <v>118298</v>
      </c>
      <c r="N18" s="7">
        <v>125003</v>
      </c>
      <c r="O18" s="7">
        <v>131376</v>
      </c>
      <c r="P18" s="7">
        <v>132909</v>
      </c>
    </row>
    <row r="19" spans="1:16" ht="15" customHeight="1" x14ac:dyDescent="0.15">
      <c r="A19" s="4" t="s">
        <v>111</v>
      </c>
      <c r="B19" s="12"/>
      <c r="C19" s="12"/>
      <c r="D19" s="12">
        <v>12535</v>
      </c>
      <c r="E19" s="12">
        <v>12790</v>
      </c>
      <c r="F19" s="12">
        <v>13280</v>
      </c>
      <c r="G19" s="12">
        <v>13759</v>
      </c>
      <c r="H19" s="12">
        <v>14482</v>
      </c>
      <c r="I19" s="12">
        <v>14354</v>
      </c>
      <c r="J19" s="6">
        <v>13846</v>
      </c>
      <c r="K19" s="8">
        <v>13732</v>
      </c>
      <c r="L19" s="8">
        <v>13657</v>
      </c>
      <c r="M19" s="8">
        <v>16227</v>
      </c>
      <c r="N19" s="8">
        <v>15766</v>
      </c>
      <c r="O19" s="8">
        <v>15944</v>
      </c>
      <c r="P19" s="8">
        <v>16454</v>
      </c>
    </row>
    <row r="20" spans="1:16" ht="15" customHeight="1" x14ac:dyDescent="0.15">
      <c r="A20" s="3" t="s">
        <v>112</v>
      </c>
      <c r="B20" s="12"/>
      <c r="C20" s="12"/>
      <c r="D20" s="12">
        <v>459462</v>
      </c>
      <c r="E20" s="12">
        <v>402700</v>
      </c>
      <c r="F20" s="12">
        <v>443707</v>
      </c>
      <c r="G20" s="12">
        <v>418949</v>
      </c>
      <c r="H20" s="12">
        <v>531517</v>
      </c>
      <c r="I20" s="12">
        <v>507867</v>
      </c>
      <c r="J20" s="6">
        <v>418234</v>
      </c>
      <c r="K20" s="7">
        <v>433448</v>
      </c>
      <c r="L20" s="7">
        <v>715768</v>
      </c>
      <c r="M20" s="7">
        <v>295975</v>
      </c>
      <c r="N20" s="7">
        <v>412739</v>
      </c>
      <c r="O20" s="7">
        <v>529037</v>
      </c>
      <c r="P20" s="7">
        <v>588453</v>
      </c>
    </row>
    <row r="21" spans="1:16" ht="15" customHeight="1" x14ac:dyDescent="0.15">
      <c r="A21" s="3" t="s">
        <v>113</v>
      </c>
      <c r="B21" s="12"/>
      <c r="C21" s="12"/>
      <c r="D21" s="12">
        <v>372870</v>
      </c>
      <c r="E21" s="12">
        <v>354556</v>
      </c>
      <c r="F21" s="12">
        <v>452627</v>
      </c>
      <c r="G21" s="12">
        <v>527794</v>
      </c>
      <c r="H21" s="12">
        <v>563577</v>
      </c>
      <c r="I21" s="12">
        <v>548413</v>
      </c>
      <c r="J21" s="6">
        <v>636520</v>
      </c>
      <c r="K21" s="7">
        <v>490075</v>
      </c>
      <c r="L21" s="7">
        <v>533569</v>
      </c>
      <c r="M21" s="7">
        <v>402103</v>
      </c>
      <c r="N21" s="7">
        <v>433065</v>
      </c>
      <c r="O21" s="7">
        <v>445507</v>
      </c>
      <c r="P21" s="7">
        <v>682709</v>
      </c>
    </row>
    <row r="22" spans="1:16" ht="15" customHeight="1" x14ac:dyDescent="0.15">
      <c r="A22" s="3" t="s">
        <v>114</v>
      </c>
      <c r="B22" s="12"/>
      <c r="C22" s="12"/>
      <c r="D22" s="12">
        <v>96609</v>
      </c>
      <c r="E22" s="12">
        <v>195212</v>
      </c>
      <c r="F22" s="12">
        <v>101825</v>
      </c>
      <c r="G22" s="12">
        <v>54498</v>
      </c>
      <c r="H22" s="12">
        <v>42599</v>
      </c>
      <c r="I22" s="12">
        <v>17454</v>
      </c>
      <c r="J22" s="6">
        <v>31078</v>
      </c>
      <c r="K22" s="7">
        <v>12548</v>
      </c>
      <c r="L22" s="7">
        <v>8581</v>
      </c>
      <c r="M22" s="7">
        <v>28174</v>
      </c>
      <c r="N22" s="7">
        <v>30891</v>
      </c>
      <c r="O22" s="7">
        <v>12509</v>
      </c>
      <c r="P22" s="7">
        <v>123583</v>
      </c>
    </row>
    <row r="23" spans="1:16" ht="15" customHeight="1" x14ac:dyDescent="0.15">
      <c r="A23" s="3" t="s">
        <v>115</v>
      </c>
      <c r="B23" s="12"/>
      <c r="C23" s="12"/>
      <c r="D23" s="12">
        <v>141934</v>
      </c>
      <c r="E23" s="12">
        <v>116813</v>
      </c>
      <c r="F23" s="12">
        <v>8691</v>
      </c>
      <c r="G23" s="12">
        <v>307</v>
      </c>
      <c r="H23" s="12">
        <v>15000</v>
      </c>
      <c r="I23" s="12">
        <v>1000</v>
      </c>
      <c r="J23" s="14">
        <v>0</v>
      </c>
      <c r="K23" s="13">
        <v>2170</v>
      </c>
      <c r="L23" s="7">
        <v>5325</v>
      </c>
      <c r="M23" s="7">
        <v>1130</v>
      </c>
      <c r="N23" s="7">
        <v>10200</v>
      </c>
      <c r="O23" s="7">
        <v>6000</v>
      </c>
      <c r="P23" s="7">
        <v>1000</v>
      </c>
    </row>
    <row r="24" spans="1:16" ht="15" customHeight="1" x14ac:dyDescent="0.15">
      <c r="A24" s="3" t="s">
        <v>116</v>
      </c>
      <c r="B24" s="12"/>
      <c r="C24" s="12"/>
      <c r="D24" s="12">
        <v>203111</v>
      </c>
      <c r="E24" s="12">
        <v>195910</v>
      </c>
      <c r="F24" s="12">
        <v>292460</v>
      </c>
      <c r="G24" s="12">
        <v>491650</v>
      </c>
      <c r="H24" s="12">
        <v>328550</v>
      </c>
      <c r="I24" s="12">
        <v>355600</v>
      </c>
      <c r="J24" s="6">
        <v>246810</v>
      </c>
      <c r="K24" s="7">
        <v>155939</v>
      </c>
      <c r="L24" s="7">
        <v>132900</v>
      </c>
      <c r="M24" s="7">
        <v>117510</v>
      </c>
      <c r="N24" s="7">
        <v>179303</v>
      </c>
      <c r="O24" s="7">
        <v>213600</v>
      </c>
      <c r="P24" s="7">
        <v>864594</v>
      </c>
    </row>
    <row r="25" spans="1:16" ht="15" customHeight="1" x14ac:dyDescent="0.15">
      <c r="A25" s="3" t="s">
        <v>117</v>
      </c>
      <c r="B25" s="12"/>
      <c r="C25" s="12"/>
      <c r="D25" s="12">
        <v>245703</v>
      </c>
      <c r="E25" s="12">
        <v>369702</v>
      </c>
      <c r="F25" s="12">
        <v>370649</v>
      </c>
      <c r="G25" s="12">
        <v>313643</v>
      </c>
      <c r="H25" s="12">
        <v>261368</v>
      </c>
      <c r="I25" s="12">
        <v>219405</v>
      </c>
      <c r="J25" s="6">
        <v>237728</v>
      </c>
      <c r="K25" s="7">
        <v>181292</v>
      </c>
      <c r="L25" s="7">
        <v>345688</v>
      </c>
      <c r="M25" s="7">
        <v>231511</v>
      </c>
      <c r="N25" s="7">
        <v>488042</v>
      </c>
      <c r="O25" s="7">
        <v>195624</v>
      </c>
      <c r="P25" s="7">
        <v>211326</v>
      </c>
    </row>
    <row r="26" spans="1:16" ht="15" customHeight="1" x14ac:dyDescent="0.15">
      <c r="A26" s="3" t="s">
        <v>118</v>
      </c>
      <c r="B26" s="12"/>
      <c r="C26" s="12"/>
      <c r="D26" s="12">
        <v>148776</v>
      </c>
      <c r="E26" s="12">
        <v>159901</v>
      </c>
      <c r="F26" s="12">
        <v>97471</v>
      </c>
      <c r="G26" s="12">
        <v>190405</v>
      </c>
      <c r="H26" s="12">
        <v>191123</v>
      </c>
      <c r="I26" s="12">
        <v>172900</v>
      </c>
      <c r="J26" s="6">
        <v>164978</v>
      </c>
      <c r="K26" s="7">
        <v>162686</v>
      </c>
      <c r="L26" s="7">
        <v>186451</v>
      </c>
      <c r="M26" s="7">
        <v>222867</v>
      </c>
      <c r="N26" s="7">
        <v>158961</v>
      </c>
      <c r="O26" s="7">
        <v>138757</v>
      </c>
      <c r="P26" s="7">
        <v>140983</v>
      </c>
    </row>
    <row r="27" spans="1:16" ht="15" customHeight="1" x14ac:dyDescent="0.15">
      <c r="A27" s="3" t="s">
        <v>119</v>
      </c>
      <c r="B27" s="12"/>
      <c r="C27" s="12"/>
      <c r="D27" s="12">
        <v>584000</v>
      </c>
      <c r="E27" s="12">
        <v>603600</v>
      </c>
      <c r="F27" s="12">
        <v>785700</v>
      </c>
      <c r="G27" s="12">
        <v>988700</v>
      </c>
      <c r="H27" s="12">
        <v>936820</v>
      </c>
      <c r="I27" s="12">
        <v>1205480</v>
      </c>
      <c r="J27" s="6">
        <v>595100</v>
      </c>
      <c r="K27" s="7">
        <v>570300</v>
      </c>
      <c r="L27" s="7">
        <v>723800</v>
      </c>
      <c r="M27" s="7">
        <v>961200</v>
      </c>
      <c r="N27" s="7">
        <v>716686</v>
      </c>
      <c r="O27" s="7">
        <v>869422</v>
      </c>
      <c r="P27" s="7">
        <v>1649800</v>
      </c>
    </row>
    <row r="28" spans="1:16" ht="15" customHeight="1" x14ac:dyDescent="0.15">
      <c r="A28" s="3" t="s">
        <v>259</v>
      </c>
      <c r="B28" s="12"/>
      <c r="C28" s="12"/>
      <c r="D28" s="12"/>
      <c r="E28" s="12"/>
      <c r="F28" s="12"/>
      <c r="G28" s="12"/>
      <c r="H28" s="12"/>
      <c r="I28" s="12"/>
      <c r="J28" s="6"/>
      <c r="K28" s="7"/>
      <c r="L28" s="7"/>
      <c r="M28" s="7"/>
      <c r="N28" s="7">
        <v>36500</v>
      </c>
      <c r="O28" s="7">
        <v>34700</v>
      </c>
      <c r="P28" s="7">
        <v>52000</v>
      </c>
    </row>
    <row r="29" spans="1:16" ht="15" customHeight="1" x14ac:dyDescent="0.15">
      <c r="A29" s="3" t="s">
        <v>260</v>
      </c>
      <c r="B29" s="12"/>
      <c r="C29" s="12"/>
      <c r="D29" s="12"/>
      <c r="E29" s="12"/>
      <c r="F29" s="12"/>
      <c r="G29" s="12"/>
      <c r="H29" s="12"/>
      <c r="I29" s="12"/>
      <c r="J29" s="6"/>
      <c r="K29" s="7"/>
      <c r="L29" s="7"/>
      <c r="M29" s="7"/>
      <c r="N29" s="7">
        <v>157100</v>
      </c>
      <c r="O29" s="7">
        <v>311600</v>
      </c>
      <c r="P29" s="7">
        <v>626500</v>
      </c>
    </row>
    <row r="30" spans="1:16" ht="15" customHeight="1" x14ac:dyDescent="0.15">
      <c r="A30" s="3" t="s">
        <v>0</v>
      </c>
      <c r="B30" s="6">
        <f t="shared" ref="B30:K30" si="0">SUM(B4:B27)-B14-B15</f>
        <v>0</v>
      </c>
      <c r="C30" s="6">
        <f t="shared" si="0"/>
        <v>0</v>
      </c>
      <c r="D30" s="6">
        <f t="shared" si="0"/>
        <v>7639590</v>
      </c>
      <c r="E30" s="6">
        <f t="shared" si="0"/>
        <v>8369908</v>
      </c>
      <c r="F30" s="6">
        <f t="shared" si="0"/>
        <v>8765644</v>
      </c>
      <c r="G30" s="6">
        <f t="shared" si="0"/>
        <v>8735667</v>
      </c>
      <c r="H30" s="6">
        <f t="shared" si="0"/>
        <v>8951855</v>
      </c>
      <c r="I30" s="6">
        <f t="shared" si="0"/>
        <v>9226759</v>
      </c>
      <c r="J30" s="6">
        <f t="shared" si="0"/>
        <v>8829419</v>
      </c>
      <c r="K30" s="6">
        <f t="shared" si="0"/>
        <v>8610096</v>
      </c>
      <c r="L30" s="6">
        <f>SUM(L4:L27)-L14-L15</f>
        <v>9567986</v>
      </c>
      <c r="M30" s="6">
        <f>SUM(M4:M27)-M14-M15</f>
        <v>9243780</v>
      </c>
      <c r="N30" s="6">
        <f>SUM(N4:N27)-N14-N15</f>
        <v>9121110</v>
      </c>
      <c r="O30" s="6">
        <f>SUM(O4:O27)-O14-O15</f>
        <v>8847921</v>
      </c>
      <c r="P30" s="6">
        <f>SUM(P4:P27)-P14-P15</f>
        <v>10365403</v>
      </c>
    </row>
    <row r="31" spans="1:16" ht="15" customHeight="1" x14ac:dyDescent="0.15">
      <c r="A31" s="3" t="s">
        <v>1</v>
      </c>
      <c r="B31" s="12">
        <f t="shared" ref="B31:L31" si="1">+B4+B5+B6+B7+B8+B9+B10+B11+B12+B13+B16</f>
        <v>0</v>
      </c>
      <c r="C31" s="12">
        <f t="shared" si="1"/>
        <v>0</v>
      </c>
      <c r="D31" s="12">
        <f t="shared" si="1"/>
        <v>5254138</v>
      </c>
      <c r="E31" s="12">
        <f t="shared" si="1"/>
        <v>5830194</v>
      </c>
      <c r="F31" s="12">
        <f t="shared" si="1"/>
        <v>6046980</v>
      </c>
      <c r="G31" s="12">
        <f t="shared" si="1"/>
        <v>5580603</v>
      </c>
      <c r="H31" s="12">
        <f t="shared" si="1"/>
        <v>5901801</v>
      </c>
      <c r="I31" s="12">
        <f t="shared" si="1"/>
        <v>6011666</v>
      </c>
      <c r="J31" s="9">
        <f t="shared" si="1"/>
        <v>6320562</v>
      </c>
      <c r="K31" s="9">
        <f t="shared" si="1"/>
        <v>6395940</v>
      </c>
      <c r="L31" s="9">
        <f t="shared" si="1"/>
        <v>6721529</v>
      </c>
      <c r="M31" s="9">
        <f>+M4+M5+M6+M7+M8+M9+M10+M11+M12+M13+M16</f>
        <v>6815376</v>
      </c>
      <c r="N31" s="9">
        <f>+N4+N5+N6+N7+N8+N9+N10+N11+N12+N13+N16</f>
        <v>6494517</v>
      </c>
      <c r="O31" s="9">
        <f>+O4+O5+O6+O7+O8+O9+O10+O11+O12+O13+O16</f>
        <v>6236993</v>
      </c>
      <c r="P31" s="9">
        <f>+P4+P5+P6+P7+P8+P9+P10+P11+P12+P13+P16</f>
        <v>5909177</v>
      </c>
    </row>
    <row r="32" spans="1:16" ht="15" customHeight="1" x14ac:dyDescent="0.15">
      <c r="A32" s="3" t="s">
        <v>151</v>
      </c>
      <c r="B32" s="12">
        <f t="shared" ref="B32:P32" si="2">SUM(B17:B27)</f>
        <v>0</v>
      </c>
      <c r="C32" s="12">
        <f t="shared" si="2"/>
        <v>0</v>
      </c>
      <c r="D32" s="12">
        <f t="shared" si="2"/>
        <v>2385452</v>
      </c>
      <c r="E32" s="12">
        <f t="shared" si="2"/>
        <v>2539714</v>
      </c>
      <c r="F32" s="12">
        <f t="shared" si="2"/>
        <v>2718664</v>
      </c>
      <c r="G32" s="12">
        <f t="shared" si="2"/>
        <v>3155064</v>
      </c>
      <c r="H32" s="12">
        <f t="shared" si="2"/>
        <v>3050054</v>
      </c>
      <c r="I32" s="12">
        <f t="shared" si="2"/>
        <v>3215093</v>
      </c>
      <c r="J32" s="9">
        <f t="shared" si="2"/>
        <v>2508857</v>
      </c>
      <c r="K32" s="9">
        <f t="shared" si="2"/>
        <v>2214156</v>
      </c>
      <c r="L32" s="9">
        <f t="shared" si="2"/>
        <v>2846457</v>
      </c>
      <c r="M32" s="9">
        <f t="shared" si="2"/>
        <v>2428404</v>
      </c>
      <c r="N32" s="9">
        <f t="shared" si="2"/>
        <v>2626593</v>
      </c>
      <c r="O32" s="9">
        <f t="shared" si="2"/>
        <v>2610928</v>
      </c>
      <c r="P32" s="9">
        <f t="shared" si="2"/>
        <v>4456226</v>
      </c>
    </row>
    <row r="33" spans="1:16" ht="15" customHeight="1" x14ac:dyDescent="0.15">
      <c r="A33" s="3" t="s">
        <v>3</v>
      </c>
      <c r="B33" s="12">
        <f t="shared" ref="B33:L33" si="3">+B4+B17+B18+B19+B22+B23+B24+B25+B26</f>
        <v>0</v>
      </c>
      <c r="C33" s="12">
        <f t="shared" si="3"/>
        <v>0</v>
      </c>
      <c r="D33" s="12">
        <f t="shared" si="3"/>
        <v>3575969</v>
      </c>
      <c r="E33" s="12">
        <f t="shared" si="3"/>
        <v>4165216</v>
      </c>
      <c r="F33" s="12">
        <f t="shared" si="3"/>
        <v>4001967</v>
      </c>
      <c r="G33" s="12">
        <f t="shared" si="3"/>
        <v>3976571</v>
      </c>
      <c r="H33" s="12">
        <f t="shared" si="3"/>
        <v>3934041</v>
      </c>
      <c r="I33" s="12">
        <f t="shared" si="3"/>
        <v>3876189</v>
      </c>
      <c r="J33" s="9">
        <f t="shared" si="3"/>
        <v>3868176</v>
      </c>
      <c r="K33" s="9">
        <f t="shared" si="3"/>
        <v>3569999</v>
      </c>
      <c r="L33" s="9">
        <f t="shared" si="3"/>
        <v>3774215</v>
      </c>
      <c r="M33" s="9">
        <f>+M4+M17+M18+M19+M22+M23+M24+M25+M26</f>
        <v>3561232</v>
      </c>
      <c r="N33" s="9">
        <f>+N4+N17+N18+N19+N22+N23+N24+N25+N26</f>
        <v>3794537</v>
      </c>
      <c r="O33" s="9">
        <f>+O4+O17+O18+O19+O22+O23+O24+O25+O26</f>
        <v>3528070</v>
      </c>
      <c r="P33" s="9">
        <f>+P4+P17+P18+P19+P22+P23+P24+P25+P26</f>
        <v>4201582</v>
      </c>
    </row>
    <row r="34" spans="1:16" ht="15" customHeight="1" x14ac:dyDescent="0.15">
      <c r="A34" s="3" t="s">
        <v>2</v>
      </c>
      <c r="B34" s="9">
        <f t="shared" ref="B34:K34" si="4">SUM(B5:B16)-B14-B15+B20+B21+B27</f>
        <v>0</v>
      </c>
      <c r="C34" s="9">
        <f t="shared" si="4"/>
        <v>0</v>
      </c>
      <c r="D34" s="9">
        <f t="shared" si="4"/>
        <v>4063621</v>
      </c>
      <c r="E34" s="9">
        <f t="shared" si="4"/>
        <v>4204692</v>
      </c>
      <c r="F34" s="9">
        <f t="shared" si="4"/>
        <v>4763677</v>
      </c>
      <c r="G34" s="9">
        <f t="shared" si="4"/>
        <v>4759096</v>
      </c>
      <c r="H34" s="9">
        <f t="shared" si="4"/>
        <v>5017814</v>
      </c>
      <c r="I34" s="9">
        <f t="shared" si="4"/>
        <v>5350570</v>
      </c>
      <c r="J34" s="9">
        <f t="shared" si="4"/>
        <v>4961243</v>
      </c>
      <c r="K34" s="9">
        <f t="shared" si="4"/>
        <v>5040097</v>
      </c>
      <c r="L34" s="9">
        <f>SUM(L5:L16)-L14-L15+L20+L21+L27</f>
        <v>5793771</v>
      </c>
      <c r="M34" s="9">
        <f>SUM(M5:M16)-M14-M15+M20+M21+M27</f>
        <v>5682548</v>
      </c>
      <c r="N34" s="9">
        <f>SUM(N5:N16)-N14-N15+N20+N21+N27</f>
        <v>5326573</v>
      </c>
      <c r="O34" s="9">
        <f>SUM(O5:O16)-O14-O15+O20+O21+O27</f>
        <v>5319851</v>
      </c>
      <c r="P34" s="9">
        <f>SUM(P5:P16)-P14-P15+P20+P21+P27</f>
        <v>6163821</v>
      </c>
    </row>
    <row r="35" spans="1:16" ht="15" customHeight="1" x14ac:dyDescent="0.2">
      <c r="A35" s="22" t="s">
        <v>78</v>
      </c>
      <c r="L35" s="23"/>
      <c r="M35" s="54" t="str">
        <f>[2]財政指標!$M$1</f>
        <v>田沼町</v>
      </c>
      <c r="P35" s="54" t="str">
        <f>[2]財政指標!$M$1</f>
        <v>田沼町</v>
      </c>
    </row>
    <row r="36" spans="1:16" ht="15" customHeight="1" x14ac:dyDescent="0.15">
      <c r="N36" s="51"/>
    </row>
    <row r="37" spans="1:16" ht="15" customHeight="1" x14ac:dyDescent="0.15">
      <c r="A37" s="2"/>
      <c r="B37" s="2" t="s">
        <v>196</v>
      </c>
      <c r="C37" s="2" t="s">
        <v>197</v>
      </c>
      <c r="D37" s="2" t="s">
        <v>170</v>
      </c>
      <c r="E37" s="2" t="s">
        <v>172</v>
      </c>
      <c r="F37" s="2" t="s">
        <v>174</v>
      </c>
      <c r="G37" s="2" t="s">
        <v>176</v>
      </c>
      <c r="H37" s="2" t="s">
        <v>178</v>
      </c>
      <c r="I37" s="2" t="s">
        <v>180</v>
      </c>
      <c r="J37" s="64" t="s">
        <v>218</v>
      </c>
      <c r="K37" s="64" t="s">
        <v>220</v>
      </c>
      <c r="L37" s="2" t="s">
        <v>186</v>
      </c>
      <c r="M37" s="2" t="s">
        <v>188</v>
      </c>
      <c r="N37" s="2" t="s">
        <v>190</v>
      </c>
      <c r="O37" s="2" t="s">
        <v>256</v>
      </c>
      <c r="P37" s="2" t="s">
        <v>257</v>
      </c>
    </row>
    <row r="38" spans="1:16" ht="15" customHeight="1" x14ac:dyDescent="0.15">
      <c r="A38" s="3" t="s">
        <v>97</v>
      </c>
      <c r="B38" s="20" t="e">
        <f>+B4/$B$30*100</f>
        <v>#DIV/0!</v>
      </c>
      <c r="C38" s="20" t="e">
        <f t="shared" ref="C38:P53" si="5">+C4/C$30*100</f>
        <v>#DIV/0!</v>
      </c>
      <c r="D38" s="20">
        <f t="shared" si="5"/>
        <v>34.122891411711883</v>
      </c>
      <c r="E38" s="20">
        <f t="shared" si="5"/>
        <v>35.679699227279436</v>
      </c>
      <c r="F38" s="20">
        <f t="shared" si="5"/>
        <v>33.829083179741268</v>
      </c>
      <c r="G38" s="20">
        <f t="shared" si="5"/>
        <v>31.55969658641979</v>
      </c>
      <c r="H38" s="20">
        <f t="shared" si="5"/>
        <v>32.573148246927595</v>
      </c>
      <c r="I38" s="20">
        <f t="shared" si="5"/>
        <v>31.678035591912611</v>
      </c>
      <c r="J38" s="20">
        <f t="shared" si="5"/>
        <v>34.081211912131479</v>
      </c>
      <c r="K38" s="20">
        <f t="shared" si="5"/>
        <v>33.096797062425324</v>
      </c>
      <c r="L38" s="20">
        <f t="shared" si="5"/>
        <v>30.318763008223463</v>
      </c>
      <c r="M38" s="20">
        <f t="shared" si="5"/>
        <v>30.205240713214724</v>
      </c>
      <c r="N38" s="20">
        <f t="shared" si="5"/>
        <v>29.935325853980494</v>
      </c>
      <c r="O38" s="20">
        <f t="shared" si="5"/>
        <v>31.206291285828613</v>
      </c>
      <c r="P38" s="20">
        <f t="shared" si="5"/>
        <v>25.723244913873582</v>
      </c>
    </row>
    <row r="39" spans="1:16" ht="15" customHeight="1" x14ac:dyDescent="0.15">
      <c r="A39" s="3" t="s">
        <v>98</v>
      </c>
      <c r="B39" s="20" t="e">
        <f>+B5/$B$30*100</f>
        <v>#DIV/0!</v>
      </c>
      <c r="C39" s="20" t="e">
        <f t="shared" si="5"/>
        <v>#DIV/0!</v>
      </c>
      <c r="D39" s="20">
        <f t="shared" si="5"/>
        <v>2.5184074014443185</v>
      </c>
      <c r="E39" s="20">
        <f t="shared" si="5"/>
        <v>2.5232654887007122</v>
      </c>
      <c r="F39" s="20">
        <f t="shared" si="5"/>
        <v>2.6118788305799323</v>
      </c>
      <c r="G39" s="20">
        <f t="shared" si="5"/>
        <v>2.6605180806457023</v>
      </c>
      <c r="H39" s="20">
        <f t="shared" si="5"/>
        <v>2.6676258719561479</v>
      </c>
      <c r="I39" s="20">
        <f t="shared" si="5"/>
        <v>2.6529358792182607</v>
      </c>
      <c r="J39" s="20">
        <f t="shared" si="5"/>
        <v>1.8144568742292102</v>
      </c>
      <c r="K39" s="20">
        <f t="shared" si="5"/>
        <v>1.3322383397351203</v>
      </c>
      <c r="L39" s="20">
        <f t="shared" si="5"/>
        <v>1.2276146725131079</v>
      </c>
      <c r="M39" s="20">
        <f t="shared" si="5"/>
        <v>1.2985488620456134</v>
      </c>
      <c r="N39" s="20">
        <f t="shared" si="5"/>
        <v>1.3133379599632062</v>
      </c>
      <c r="O39" s="20">
        <f t="shared" si="5"/>
        <v>1.3704914408706859</v>
      </c>
      <c r="P39" s="20">
        <f t="shared" si="5"/>
        <v>1.2294263908504088</v>
      </c>
    </row>
    <row r="40" spans="1:16" ht="15" customHeight="1" x14ac:dyDescent="0.15">
      <c r="A40" s="3" t="s">
        <v>258</v>
      </c>
      <c r="B40" s="20" t="e">
        <f t="shared" ref="B40:B61" si="6">+B6/$B$30*100</f>
        <v>#DIV/0!</v>
      </c>
      <c r="C40" s="20" t="e">
        <f t="shared" si="5"/>
        <v>#DIV/0!</v>
      </c>
      <c r="D40" s="20">
        <f t="shared" si="5"/>
        <v>1.4753016850380714</v>
      </c>
      <c r="E40" s="20">
        <f t="shared" si="5"/>
        <v>0.96001055208731079</v>
      </c>
      <c r="F40" s="20">
        <f t="shared" si="5"/>
        <v>0.97507952638733675</v>
      </c>
      <c r="G40" s="20">
        <f t="shared" si="5"/>
        <v>1.2849276420449636</v>
      </c>
      <c r="H40" s="20">
        <f t="shared" si="5"/>
        <v>0.88665421859491689</v>
      </c>
      <c r="I40" s="20">
        <f t="shared" si="5"/>
        <v>0.47883552610401986</v>
      </c>
      <c r="J40" s="20">
        <f t="shared" si="5"/>
        <v>0.397795143712174</v>
      </c>
      <c r="K40" s="20">
        <f t="shared" si="5"/>
        <v>0.32859099364281186</v>
      </c>
      <c r="L40" s="20">
        <f t="shared" si="5"/>
        <v>0.27749831573750217</v>
      </c>
      <c r="M40" s="20">
        <f t="shared" si="5"/>
        <v>1.2047344268253897</v>
      </c>
      <c r="N40" s="20">
        <f t="shared" si="5"/>
        <v>1.2255745188907929</v>
      </c>
      <c r="O40" s="20">
        <f t="shared" si="5"/>
        <v>0.39610435038920444</v>
      </c>
      <c r="P40" s="20">
        <f t="shared" si="5"/>
        <v>0.23117287383809393</v>
      </c>
    </row>
    <row r="41" spans="1:16" ht="15" customHeight="1" x14ac:dyDescent="0.15">
      <c r="A41" s="3" t="s">
        <v>99</v>
      </c>
      <c r="B41" s="20" t="e">
        <f t="shared" si="6"/>
        <v>#DIV/0!</v>
      </c>
      <c r="C41" s="20" t="e">
        <f t="shared" si="5"/>
        <v>#DIV/0!</v>
      </c>
      <c r="D41" s="20">
        <f t="shared" si="5"/>
        <v>0</v>
      </c>
      <c r="E41" s="20">
        <f t="shared" si="5"/>
        <v>0</v>
      </c>
      <c r="F41" s="20">
        <f t="shared" si="5"/>
        <v>0</v>
      </c>
      <c r="G41" s="20">
        <f t="shared" si="5"/>
        <v>0</v>
      </c>
      <c r="H41" s="20">
        <f t="shared" si="5"/>
        <v>0</v>
      </c>
      <c r="I41" s="20">
        <f t="shared" si="5"/>
        <v>0</v>
      </c>
      <c r="J41" s="20">
        <f t="shared" si="5"/>
        <v>0.68992082038467084</v>
      </c>
      <c r="K41" s="20">
        <f t="shared" si="5"/>
        <v>3.1432053719261663</v>
      </c>
      <c r="L41" s="20">
        <f t="shared" si="5"/>
        <v>2.6836055153090737</v>
      </c>
      <c r="M41" s="20">
        <f t="shared" si="5"/>
        <v>2.8645856997894801</v>
      </c>
      <c r="N41" s="20">
        <f t="shared" si="5"/>
        <v>2.7956575460662134</v>
      </c>
      <c r="O41" s="20">
        <f t="shared" si="5"/>
        <v>2.48083137270326</v>
      </c>
      <c r="P41" s="20">
        <f t="shared" si="5"/>
        <v>2.3214437489791764</v>
      </c>
    </row>
    <row r="42" spans="1:16" ht="15" customHeight="1" x14ac:dyDescent="0.15">
      <c r="A42" s="3" t="s">
        <v>100</v>
      </c>
      <c r="B42" s="20" t="e">
        <f t="shared" si="6"/>
        <v>#DIV/0!</v>
      </c>
      <c r="C42" s="20" t="e">
        <f t="shared" si="5"/>
        <v>#DIV/0!</v>
      </c>
      <c r="D42" s="20">
        <f t="shared" si="5"/>
        <v>2.3322717580393713</v>
      </c>
      <c r="E42" s="20">
        <f t="shared" si="5"/>
        <v>2.2133098715063535</v>
      </c>
      <c r="F42" s="20">
        <f t="shared" si="5"/>
        <v>2.0543042815793111</v>
      </c>
      <c r="G42" s="20">
        <f t="shared" si="5"/>
        <v>2.001083603576006</v>
      </c>
      <c r="H42" s="20">
        <f t="shared" si="5"/>
        <v>2.1128134894946355</v>
      </c>
      <c r="I42" s="20">
        <f t="shared" si="5"/>
        <v>2.0049401962270825</v>
      </c>
      <c r="J42" s="20">
        <f t="shared" si="5"/>
        <v>1.8377766419285346</v>
      </c>
      <c r="K42" s="20">
        <f t="shared" si="5"/>
        <v>1.8933238375042509</v>
      </c>
      <c r="L42" s="20">
        <f t="shared" si="5"/>
        <v>1.6464802519568902</v>
      </c>
      <c r="M42" s="20">
        <f t="shared" si="5"/>
        <v>1.5164359169084509</v>
      </c>
      <c r="N42" s="20">
        <f t="shared" si="5"/>
        <v>1.5284652854751231</v>
      </c>
      <c r="O42" s="20">
        <f t="shared" si="5"/>
        <v>1.4907795853963886</v>
      </c>
      <c r="P42" s="20">
        <f t="shared" si="5"/>
        <v>1.1468536245045176</v>
      </c>
    </row>
    <row r="43" spans="1:16" ht="15" customHeight="1" x14ac:dyDescent="0.15">
      <c r="A43" s="3" t="s">
        <v>101</v>
      </c>
      <c r="B43" s="20" t="e">
        <f t="shared" si="6"/>
        <v>#DIV/0!</v>
      </c>
      <c r="C43" s="20" t="e">
        <f t="shared" si="5"/>
        <v>#DIV/0!</v>
      </c>
      <c r="D43" s="20">
        <f t="shared" si="5"/>
        <v>1.8980076155919361E-3</v>
      </c>
      <c r="E43" s="20">
        <f t="shared" si="5"/>
        <v>2.9868906563847537E-3</v>
      </c>
      <c r="F43" s="20">
        <f t="shared" si="5"/>
        <v>3.1942889763718445E-3</v>
      </c>
      <c r="G43" s="20">
        <f t="shared" si="5"/>
        <v>4.5102451821938724E-3</v>
      </c>
      <c r="H43" s="20">
        <f t="shared" si="5"/>
        <v>3.3289189782452909E-3</v>
      </c>
      <c r="I43" s="20">
        <f t="shared" si="5"/>
        <v>1.5281638980708177E-3</v>
      </c>
      <c r="J43" s="20">
        <f t="shared" si="5"/>
        <v>3.1825423620738804E-3</v>
      </c>
      <c r="K43" s="20">
        <f t="shared" si="5"/>
        <v>2.1254118420979276E-3</v>
      </c>
      <c r="L43" s="20">
        <f t="shared" si="5"/>
        <v>0</v>
      </c>
      <c r="M43" s="20">
        <f t="shared" si="5"/>
        <v>0</v>
      </c>
      <c r="N43" s="20">
        <f t="shared" si="5"/>
        <v>0</v>
      </c>
      <c r="O43" s="20">
        <f t="shared" si="5"/>
        <v>0</v>
      </c>
      <c r="P43" s="20">
        <f t="shared" si="5"/>
        <v>0</v>
      </c>
    </row>
    <row r="44" spans="1:16" ht="15" customHeight="1" x14ac:dyDescent="0.15">
      <c r="A44" s="3" t="s">
        <v>102</v>
      </c>
      <c r="B44" s="20" t="e">
        <f t="shared" si="6"/>
        <v>#DIV/0!</v>
      </c>
      <c r="C44" s="20" t="e">
        <f t="shared" si="5"/>
        <v>#DIV/0!</v>
      </c>
      <c r="D44" s="20">
        <f t="shared" si="5"/>
        <v>1.6069056061909079</v>
      </c>
      <c r="E44" s="20">
        <f t="shared" si="5"/>
        <v>1.3564306800026955</v>
      </c>
      <c r="F44" s="20">
        <f t="shared" si="5"/>
        <v>1.1182863461030359</v>
      </c>
      <c r="G44" s="20">
        <f t="shared" si="5"/>
        <v>1.245754903432102</v>
      </c>
      <c r="H44" s="20">
        <f t="shared" si="5"/>
        <v>1.2961782781334148</v>
      </c>
      <c r="I44" s="20">
        <f t="shared" si="5"/>
        <v>1.2531052344599007</v>
      </c>
      <c r="J44" s="20">
        <f t="shared" si="5"/>
        <v>1.1019637871982291</v>
      </c>
      <c r="K44" s="20">
        <f t="shared" si="5"/>
        <v>0.98434442542800915</v>
      </c>
      <c r="L44" s="20">
        <f t="shared" si="5"/>
        <v>0.8786802154601816</v>
      </c>
      <c r="M44" s="20">
        <f t="shared" si="5"/>
        <v>0.86566318107960172</v>
      </c>
      <c r="N44" s="20">
        <f t="shared" si="5"/>
        <v>0.8889707502705263</v>
      </c>
      <c r="O44" s="20">
        <f t="shared" si="5"/>
        <v>0.81326449456318606</v>
      </c>
      <c r="P44" s="20">
        <f t="shared" si="5"/>
        <v>0.78243942854899129</v>
      </c>
    </row>
    <row r="45" spans="1:16" ht="15" customHeight="1" x14ac:dyDescent="0.15">
      <c r="A45" s="3" t="s">
        <v>103</v>
      </c>
      <c r="B45" s="20" t="e">
        <f t="shared" si="6"/>
        <v>#DIV/0!</v>
      </c>
      <c r="C45" s="20" t="e">
        <f t="shared" si="5"/>
        <v>#DIV/0!</v>
      </c>
      <c r="D45" s="20">
        <f t="shared" si="5"/>
        <v>0</v>
      </c>
      <c r="E45" s="20">
        <f t="shared" si="5"/>
        <v>0</v>
      </c>
      <c r="F45" s="20">
        <f t="shared" si="5"/>
        <v>0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20">
        <f t="shared" si="5"/>
        <v>0</v>
      </c>
      <c r="K45" s="20">
        <f t="shared" si="5"/>
        <v>0</v>
      </c>
      <c r="L45" s="20">
        <f t="shared" si="5"/>
        <v>0</v>
      </c>
      <c r="M45" s="20">
        <f t="shared" si="5"/>
        <v>0</v>
      </c>
      <c r="N45" s="20">
        <f t="shared" si="5"/>
        <v>0</v>
      </c>
      <c r="O45" s="20">
        <f t="shared" si="5"/>
        <v>0</v>
      </c>
      <c r="P45" s="20">
        <f t="shared" si="5"/>
        <v>0</v>
      </c>
    </row>
    <row r="46" spans="1:16" ht="15" customHeight="1" x14ac:dyDescent="0.15">
      <c r="A46" s="3" t="s">
        <v>104</v>
      </c>
      <c r="B46" s="20" t="e">
        <f t="shared" si="6"/>
        <v>#DIV/0!</v>
      </c>
      <c r="C46" s="20" t="e">
        <f t="shared" si="5"/>
        <v>#DIV/0!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0</v>
      </c>
      <c r="L46" s="20">
        <f t="shared" si="5"/>
        <v>0.81739250036528055</v>
      </c>
      <c r="M46" s="20">
        <f t="shared" si="5"/>
        <v>1.0205024351509879</v>
      </c>
      <c r="N46" s="20">
        <f t="shared" si="5"/>
        <v>1.0245463545555311</v>
      </c>
      <c r="O46" s="20">
        <f t="shared" si="5"/>
        <v>1.0351697308328138</v>
      </c>
      <c r="P46" s="20">
        <f t="shared" si="5"/>
        <v>0.8809015915734294</v>
      </c>
    </row>
    <row r="47" spans="1:16" ht="15" customHeight="1" x14ac:dyDescent="0.15">
      <c r="A47" s="3" t="s">
        <v>105</v>
      </c>
      <c r="B47" s="20" t="e">
        <f t="shared" si="6"/>
        <v>#DIV/0!</v>
      </c>
      <c r="C47" s="20" t="e">
        <f t="shared" si="5"/>
        <v>#DIV/0!</v>
      </c>
      <c r="D47" s="20">
        <f t="shared" si="5"/>
        <v>26.648629049464695</v>
      </c>
      <c r="E47" s="20">
        <f t="shared" si="5"/>
        <v>26.85798935902282</v>
      </c>
      <c r="F47" s="20">
        <f t="shared" si="5"/>
        <v>28.332749995322647</v>
      </c>
      <c r="G47" s="20">
        <f t="shared" si="5"/>
        <v>25.066168387599941</v>
      </c>
      <c r="H47" s="20">
        <f t="shared" si="5"/>
        <v>26.328610103715931</v>
      </c>
      <c r="I47" s="20">
        <f t="shared" si="5"/>
        <v>27.024288810404606</v>
      </c>
      <c r="J47" s="20">
        <f t="shared" si="5"/>
        <v>31.594762917016396</v>
      </c>
      <c r="K47" s="20">
        <f t="shared" si="5"/>
        <v>33.440672438495461</v>
      </c>
      <c r="L47" s="20">
        <f t="shared" si="5"/>
        <v>32.345563632722708</v>
      </c>
      <c r="M47" s="20">
        <f t="shared" si="5"/>
        <v>34.708387694211673</v>
      </c>
      <c r="N47" s="20">
        <f t="shared" si="5"/>
        <v>32.44676360662244</v>
      </c>
      <c r="O47" s="20">
        <f t="shared" si="5"/>
        <v>31.651887488597602</v>
      </c>
      <c r="P47" s="20">
        <f t="shared" si="5"/>
        <v>24.649779656420499</v>
      </c>
    </row>
    <row r="48" spans="1:16" ht="15" customHeight="1" x14ac:dyDescent="0.15">
      <c r="A48" s="3" t="s">
        <v>106</v>
      </c>
      <c r="B48" s="20" t="e">
        <f t="shared" si="6"/>
        <v>#DIV/0!</v>
      </c>
      <c r="C48" s="20" t="e">
        <f t="shared" si="5"/>
        <v>#DIV/0!</v>
      </c>
      <c r="D48" s="20">
        <f t="shared" si="5"/>
        <v>24.434269378330512</v>
      </c>
      <c r="E48" s="20">
        <f t="shared" si="5"/>
        <v>24.772554250297613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29.302177187423091</v>
      </c>
      <c r="K48" s="20">
        <f t="shared" si="5"/>
        <v>31.010014290200715</v>
      </c>
      <c r="L48" s="20">
        <f t="shared" si="5"/>
        <v>29.909303797058229</v>
      </c>
      <c r="M48" s="20">
        <f t="shared" si="5"/>
        <v>31.882054743838562</v>
      </c>
      <c r="N48" s="20">
        <f t="shared" si="5"/>
        <v>29.586716967562062</v>
      </c>
      <c r="O48" s="20">
        <f t="shared" si="5"/>
        <v>28.525944117267777</v>
      </c>
      <c r="P48" s="20">
        <f t="shared" si="5"/>
        <v>21.990616283804883</v>
      </c>
    </row>
    <row r="49" spans="1:16" ht="15" customHeight="1" x14ac:dyDescent="0.15">
      <c r="A49" s="3" t="s">
        <v>107</v>
      </c>
      <c r="B49" s="20" t="e">
        <f t="shared" si="6"/>
        <v>#DIV/0!</v>
      </c>
      <c r="C49" s="20" t="e">
        <f t="shared" si="5"/>
        <v>#DIV/0!</v>
      </c>
      <c r="D49" s="20">
        <f t="shared" si="5"/>
        <v>2.2143596711341837</v>
      </c>
      <c r="E49" s="20">
        <f t="shared" si="5"/>
        <v>2.0854351087252097</v>
      </c>
      <c r="F49" s="20">
        <f t="shared" si="5"/>
        <v>0</v>
      </c>
      <c r="G49" s="20">
        <f t="shared" si="5"/>
        <v>0</v>
      </c>
      <c r="H49" s="20">
        <f t="shared" si="5"/>
        <v>0</v>
      </c>
      <c r="I49" s="20">
        <f t="shared" si="5"/>
        <v>0</v>
      </c>
      <c r="J49" s="20">
        <f t="shared" si="5"/>
        <v>2.2925857295933065</v>
      </c>
      <c r="K49" s="20">
        <f t="shared" si="5"/>
        <v>2.430658148294746</v>
      </c>
      <c r="L49" s="20">
        <f t="shared" si="5"/>
        <v>2.4362598356644751</v>
      </c>
      <c r="M49" s="20">
        <f t="shared" si="5"/>
        <v>2.8263329503731156</v>
      </c>
      <c r="N49" s="20">
        <f t="shared" si="5"/>
        <v>2.8600466390603776</v>
      </c>
      <c r="O49" s="20">
        <f t="shared" si="5"/>
        <v>3.1259433713298299</v>
      </c>
      <c r="P49" s="20">
        <f t="shared" si="5"/>
        <v>2.6591633726156139</v>
      </c>
    </row>
    <row r="50" spans="1:16" ht="15" customHeight="1" x14ac:dyDescent="0.15">
      <c r="A50" s="3" t="s">
        <v>108</v>
      </c>
      <c r="B50" s="20" t="e">
        <f t="shared" si="6"/>
        <v>#DIV/0!</v>
      </c>
      <c r="C50" s="20" t="e">
        <f t="shared" si="5"/>
        <v>#DIV/0!</v>
      </c>
      <c r="D50" s="20">
        <f t="shared" si="5"/>
        <v>6.8825683053671718E-2</v>
      </c>
      <c r="E50" s="20">
        <f t="shared" si="5"/>
        <v>6.2915864786088446E-2</v>
      </c>
      <c r="F50" s="20">
        <f t="shared" si="5"/>
        <v>6.0429102528005929E-2</v>
      </c>
      <c r="G50" s="20">
        <f t="shared" si="5"/>
        <v>6.0304496496947517E-2</v>
      </c>
      <c r="H50" s="20">
        <f t="shared" si="5"/>
        <v>5.9887029001251695E-2</v>
      </c>
      <c r="I50" s="20">
        <f t="shared" si="5"/>
        <v>6.1018175504529808E-2</v>
      </c>
      <c r="J50" s="20">
        <f t="shared" si="5"/>
        <v>6.4183158597411666E-2</v>
      </c>
      <c r="K50" s="20">
        <f t="shared" si="5"/>
        <v>6.2891284835848521E-2</v>
      </c>
      <c r="L50" s="20">
        <f t="shared" si="5"/>
        <v>5.4598742096821626E-2</v>
      </c>
      <c r="M50" s="20">
        <f t="shared" si="5"/>
        <v>4.5219596312331106E-2</v>
      </c>
      <c r="N50" s="20">
        <f t="shared" si="5"/>
        <v>4.450116268743607E-2</v>
      </c>
      <c r="O50" s="20">
        <f t="shared" si="5"/>
        <v>4.6236850442041698E-2</v>
      </c>
      <c r="P50" s="20">
        <f t="shared" si="5"/>
        <v>4.3394357170676336E-2</v>
      </c>
    </row>
    <row r="51" spans="1:16" ht="15" customHeight="1" x14ac:dyDescent="0.15">
      <c r="A51" s="3" t="s">
        <v>109</v>
      </c>
      <c r="B51" s="20" t="e">
        <f t="shared" si="6"/>
        <v>#DIV/0!</v>
      </c>
      <c r="C51" s="20" t="e">
        <f t="shared" si="5"/>
        <v>#DIV/0!</v>
      </c>
      <c r="D51" s="20">
        <f t="shared" si="5"/>
        <v>0.19025890132847442</v>
      </c>
      <c r="E51" s="20">
        <f t="shared" si="5"/>
        <v>0.13715801894118787</v>
      </c>
      <c r="F51" s="20">
        <f t="shared" si="5"/>
        <v>0.35310582998807616</v>
      </c>
      <c r="G51" s="20">
        <f t="shared" si="5"/>
        <v>0.40459417695294481</v>
      </c>
      <c r="H51" s="20">
        <f t="shared" si="5"/>
        <v>0.39285712290916236</v>
      </c>
      <c r="I51" s="20">
        <f t="shared" si="5"/>
        <v>0.48948932122319438</v>
      </c>
      <c r="J51" s="20">
        <f t="shared" si="5"/>
        <v>0.44668850804339444</v>
      </c>
      <c r="K51" s="20">
        <f t="shared" si="5"/>
        <v>0.49462863131839641</v>
      </c>
      <c r="L51" s="20">
        <f t="shared" si="5"/>
        <v>0.58405185793541081</v>
      </c>
      <c r="M51" s="20">
        <f t="shared" si="5"/>
        <v>0.36142140985614107</v>
      </c>
      <c r="N51" s="20">
        <f t="shared" si="5"/>
        <v>0.61326965687290258</v>
      </c>
      <c r="O51" s="20">
        <f t="shared" si="5"/>
        <v>0.60072869095463222</v>
      </c>
      <c r="P51" s="20">
        <f t="shared" si="5"/>
        <v>0.42849274649523994</v>
      </c>
    </row>
    <row r="52" spans="1:16" ht="15" customHeight="1" x14ac:dyDescent="0.15">
      <c r="A52" s="3" t="s">
        <v>110</v>
      </c>
      <c r="B52" s="20" t="e">
        <f t="shared" si="6"/>
        <v>#DIV/0!</v>
      </c>
      <c r="C52" s="20" t="e">
        <f t="shared" si="5"/>
        <v>#DIV/0!</v>
      </c>
      <c r="D52" s="20">
        <f t="shared" si="5"/>
        <v>1.3864225697975938</v>
      </c>
      <c r="E52" s="20">
        <f t="shared" si="5"/>
        <v>1.3984622053193416</v>
      </c>
      <c r="F52" s="20">
        <f t="shared" si="5"/>
        <v>1.3838344336137767</v>
      </c>
      <c r="G52" s="20">
        <f t="shared" si="5"/>
        <v>1.3738504455355269</v>
      </c>
      <c r="H52" s="20">
        <f t="shared" si="5"/>
        <v>1.4505373467286948</v>
      </c>
      <c r="I52" s="20">
        <f t="shared" si="5"/>
        <v>1.3813734595213769</v>
      </c>
      <c r="J52" s="20">
        <f t="shared" si="5"/>
        <v>1.4171147614582567</v>
      </c>
      <c r="K52" s="20">
        <f t="shared" si="5"/>
        <v>1.7349167767699687</v>
      </c>
      <c r="L52" s="20">
        <f t="shared" si="5"/>
        <v>1.3047259893565897</v>
      </c>
      <c r="M52" s="20">
        <f t="shared" si="5"/>
        <v>1.279757847979939</v>
      </c>
      <c r="N52" s="20">
        <f t="shared" si="5"/>
        <v>1.3704801279668812</v>
      </c>
      <c r="O52" s="20">
        <f t="shared" si="5"/>
        <v>1.4848233839339209</v>
      </c>
      <c r="P52" s="20">
        <f t="shared" si="5"/>
        <v>1.2822366867935575</v>
      </c>
    </row>
    <row r="53" spans="1:16" ht="15" customHeight="1" x14ac:dyDescent="0.15">
      <c r="A53" s="4" t="s">
        <v>111</v>
      </c>
      <c r="B53" s="20" t="e">
        <f t="shared" si="6"/>
        <v>#DIV/0!</v>
      </c>
      <c r="C53" s="20" t="e">
        <f t="shared" si="5"/>
        <v>#DIV/0!</v>
      </c>
      <c r="D53" s="20">
        <f t="shared" si="5"/>
        <v>0.16407948594099944</v>
      </c>
      <c r="E53" s="20">
        <f t="shared" si="5"/>
        <v>0.15280932598064401</v>
      </c>
      <c r="F53" s="20">
        <f t="shared" si="5"/>
        <v>0.15150056287935035</v>
      </c>
      <c r="G53" s="20">
        <f t="shared" si="5"/>
        <v>0.15750371437006469</v>
      </c>
      <c r="H53" s="20">
        <f t="shared" si="5"/>
        <v>0.16177652564747755</v>
      </c>
      <c r="I53" s="20">
        <f t="shared" si="5"/>
        <v>0.15556925243197531</v>
      </c>
      <c r="J53" s="20">
        <f t="shared" si="5"/>
        <v>0.15681666030346958</v>
      </c>
      <c r="K53" s="20">
        <f t="shared" si="5"/>
        <v>0.15948718806387291</v>
      </c>
      <c r="L53" s="20">
        <f t="shared" si="5"/>
        <v>0.14273641286682487</v>
      </c>
      <c r="M53" s="20">
        <f t="shared" si="5"/>
        <v>0.17554506922492746</v>
      </c>
      <c r="N53" s="20">
        <f t="shared" si="5"/>
        <v>0.1728517691377475</v>
      </c>
      <c r="O53" s="20">
        <f t="shared" si="5"/>
        <v>0.18020052394229108</v>
      </c>
      <c r="P53" s="20">
        <f t="shared" si="5"/>
        <v>0.15873960713346119</v>
      </c>
    </row>
    <row r="54" spans="1:16" ht="15" customHeight="1" x14ac:dyDescent="0.15">
      <c r="A54" s="3" t="s">
        <v>112</v>
      </c>
      <c r="B54" s="20" t="e">
        <f t="shared" si="6"/>
        <v>#DIV/0!</v>
      </c>
      <c r="C54" s="20" t="e">
        <f t="shared" ref="C54:P63" si="7">+C20/C$30*100</f>
        <v>#DIV/0!</v>
      </c>
      <c r="D54" s="20">
        <f t="shared" si="7"/>
        <v>6.0142232763800152</v>
      </c>
      <c r="E54" s="20">
        <f t="shared" si="7"/>
        <v>4.811283469304561</v>
      </c>
      <c r="F54" s="20">
        <f t="shared" si="7"/>
        <v>5.0618870672822212</v>
      </c>
      <c r="G54" s="20">
        <f t="shared" si="7"/>
        <v>4.7958444386673618</v>
      </c>
      <c r="H54" s="20">
        <f t="shared" si="7"/>
        <v>5.9375068072483304</v>
      </c>
      <c r="I54" s="20">
        <f t="shared" si="7"/>
        <v>5.5042837902236315</v>
      </c>
      <c r="J54" s="20">
        <f t="shared" si="7"/>
        <v>4.7368235667601688</v>
      </c>
      <c r="K54" s="20">
        <f t="shared" si="7"/>
        <v>5.0341831264134571</v>
      </c>
      <c r="L54" s="20">
        <f t="shared" si="7"/>
        <v>7.480863788889323</v>
      </c>
      <c r="M54" s="20">
        <f t="shared" si="7"/>
        <v>3.2018827795555498</v>
      </c>
      <c r="N54" s="20">
        <f t="shared" si="7"/>
        <v>4.5250961779871091</v>
      </c>
      <c r="O54" s="20">
        <f t="shared" si="7"/>
        <v>5.9792238199233472</v>
      </c>
      <c r="P54" s="20">
        <f t="shared" si="7"/>
        <v>5.6770875189319705</v>
      </c>
    </row>
    <row r="55" spans="1:16" ht="15" customHeight="1" x14ac:dyDescent="0.15">
      <c r="A55" s="3" t="s">
        <v>113</v>
      </c>
      <c r="B55" s="20" t="e">
        <f t="shared" si="6"/>
        <v>#DIV/0!</v>
      </c>
      <c r="C55" s="20" t="e">
        <f t="shared" si="7"/>
        <v>#DIV/0!</v>
      </c>
      <c r="D55" s="20">
        <f t="shared" si="7"/>
        <v>4.8807593077638982</v>
      </c>
      <c r="E55" s="20">
        <f t="shared" si="7"/>
        <v>4.2360800142606108</v>
      </c>
      <c r="F55" s="20">
        <f t="shared" si="7"/>
        <v>5.1636479875294956</v>
      </c>
      <c r="G55" s="20">
        <f t="shared" si="7"/>
        <v>6.0418282885554131</v>
      </c>
      <c r="H55" s="20">
        <f t="shared" si="7"/>
        <v>6.295644869136062</v>
      </c>
      <c r="I55" s="20">
        <f t="shared" si="7"/>
        <v>5.9437230342745488</v>
      </c>
      <c r="J55" s="20">
        <f t="shared" si="7"/>
        <v>7.2090813676415175</v>
      </c>
      <c r="K55" s="20">
        <f t="shared" si="7"/>
        <v>5.6918645274106119</v>
      </c>
      <c r="L55" s="20">
        <f t="shared" si="7"/>
        <v>5.576607240018955</v>
      </c>
      <c r="M55" s="20">
        <f t="shared" si="7"/>
        <v>4.3499845301381033</v>
      </c>
      <c r="N55" s="20">
        <f t="shared" si="7"/>
        <v>4.7479418623391227</v>
      </c>
      <c r="O55" s="20">
        <f t="shared" si="7"/>
        <v>5.0351602370771618</v>
      </c>
      <c r="P55" s="20">
        <f t="shared" si="7"/>
        <v>6.5864202289095761</v>
      </c>
    </row>
    <row r="56" spans="1:16" ht="15" customHeight="1" x14ac:dyDescent="0.15">
      <c r="A56" s="3" t="s">
        <v>114</v>
      </c>
      <c r="B56" s="20" t="e">
        <f t="shared" si="6"/>
        <v>#DIV/0!</v>
      </c>
      <c r="C56" s="20" t="e">
        <f t="shared" si="7"/>
        <v>#DIV/0!</v>
      </c>
      <c r="D56" s="20">
        <f t="shared" si="7"/>
        <v>1.2645835705842852</v>
      </c>
      <c r="E56" s="20">
        <f t="shared" si="7"/>
        <v>2.3323075952567223</v>
      </c>
      <c r="F56" s="20">
        <f t="shared" si="7"/>
        <v>1.1616374107823682</v>
      </c>
      <c r="G56" s="20">
        <f t="shared" si="7"/>
        <v>0.6238561978152326</v>
      </c>
      <c r="H56" s="20">
        <f t="shared" si="7"/>
        <v>0.47586785085325889</v>
      </c>
      <c r="I56" s="20">
        <f t="shared" si="7"/>
        <v>0.18916718210587269</v>
      </c>
      <c r="J56" s="20">
        <f t="shared" si="7"/>
        <v>0.3519823897812529</v>
      </c>
      <c r="K56" s="20">
        <f t="shared" si="7"/>
        <v>0.14573588958822295</v>
      </c>
      <c r="L56" s="20">
        <f t="shared" si="7"/>
        <v>8.9684495775809031E-2</v>
      </c>
      <c r="M56" s="20">
        <f t="shared" si="7"/>
        <v>0.30478873361330538</v>
      </c>
      <c r="N56" s="20">
        <f t="shared" si="7"/>
        <v>0.33867588484296318</v>
      </c>
      <c r="O56" s="20">
        <f t="shared" si="7"/>
        <v>0.14137784458066477</v>
      </c>
      <c r="P56" s="20">
        <f t="shared" si="7"/>
        <v>1.1922643046295449</v>
      </c>
    </row>
    <row r="57" spans="1:16" ht="15" customHeight="1" x14ac:dyDescent="0.15">
      <c r="A57" s="3" t="s">
        <v>115</v>
      </c>
      <c r="B57" s="20" t="e">
        <f t="shared" si="6"/>
        <v>#DIV/0!</v>
      </c>
      <c r="C57" s="20" t="e">
        <f t="shared" si="7"/>
        <v>#DIV/0!</v>
      </c>
      <c r="D57" s="20">
        <f t="shared" si="7"/>
        <v>1.857874571802937</v>
      </c>
      <c r="E57" s="20">
        <f t="shared" si="7"/>
        <v>1.3956306329770889</v>
      </c>
      <c r="F57" s="20">
        <f t="shared" si="7"/>
        <v>9.9148448191598931E-2</v>
      </c>
      <c r="G57" s="20">
        <f t="shared" si="7"/>
        <v>3.5143280988160375E-3</v>
      </c>
      <c r="H57" s="20">
        <f t="shared" si="7"/>
        <v>0.16756303581771601</v>
      </c>
      <c r="I57" s="20">
        <f t="shared" si="7"/>
        <v>1.0838041830289488E-2</v>
      </c>
      <c r="J57" s="20">
        <f t="shared" si="7"/>
        <v>0</v>
      </c>
      <c r="K57" s="20">
        <f t="shared" si="7"/>
        <v>2.520297102378417E-2</v>
      </c>
      <c r="L57" s="20">
        <f t="shared" si="7"/>
        <v>5.5654345648080999E-2</v>
      </c>
      <c r="M57" s="20">
        <f t="shared" si="7"/>
        <v>1.2224436323668455E-2</v>
      </c>
      <c r="N57" s="20">
        <f t="shared" si="7"/>
        <v>0.1118284945582281</v>
      </c>
      <c r="O57" s="20">
        <f t="shared" si="7"/>
        <v>6.7812540369652938E-2</v>
      </c>
      <c r="P57" s="20">
        <f t="shared" si="7"/>
        <v>9.6474782504838465E-3</v>
      </c>
    </row>
    <row r="58" spans="1:16" ht="15" customHeight="1" x14ac:dyDescent="0.15">
      <c r="A58" s="3" t="s">
        <v>116</v>
      </c>
      <c r="B58" s="20" t="e">
        <f t="shared" si="6"/>
        <v>#DIV/0!</v>
      </c>
      <c r="C58" s="20" t="e">
        <f t="shared" si="7"/>
        <v>#DIV/0!</v>
      </c>
      <c r="D58" s="20">
        <f t="shared" si="7"/>
        <v>2.6586636193827156</v>
      </c>
      <c r="E58" s="20">
        <f t="shared" si="7"/>
        <v>2.3406469939693482</v>
      </c>
      <c r="F58" s="20">
        <f t="shared" si="7"/>
        <v>3.3364348358203912</v>
      </c>
      <c r="G58" s="20">
        <f t="shared" si="7"/>
        <v>5.6280762533645117</v>
      </c>
      <c r="H58" s="20">
        <f t="shared" si="7"/>
        <v>3.6701890278607063</v>
      </c>
      <c r="I58" s="20">
        <f t="shared" si="7"/>
        <v>3.8540076748509415</v>
      </c>
      <c r="J58" s="20">
        <f t="shared" si="7"/>
        <v>2.7953141650656743</v>
      </c>
      <c r="K58" s="20">
        <f t="shared" si="7"/>
        <v>1.8111180177317419</v>
      </c>
      <c r="L58" s="20">
        <f t="shared" si="7"/>
        <v>1.389007049132388</v>
      </c>
      <c r="M58" s="20">
        <f t="shared" si="7"/>
        <v>1.2712331968090975</v>
      </c>
      <c r="N58" s="20">
        <f t="shared" si="7"/>
        <v>1.9658024078209779</v>
      </c>
      <c r="O58" s="20">
        <f t="shared" si="7"/>
        <v>2.4141264371596449</v>
      </c>
      <c r="P58" s="20">
        <f t="shared" si="7"/>
        <v>8.3411518104988307</v>
      </c>
    </row>
    <row r="59" spans="1:16" ht="15" customHeight="1" x14ac:dyDescent="0.15">
      <c r="A59" s="3" t="s">
        <v>117</v>
      </c>
      <c r="B59" s="20" t="e">
        <f t="shared" si="6"/>
        <v>#DIV/0!</v>
      </c>
      <c r="C59" s="20" t="e">
        <f t="shared" si="7"/>
        <v>#DIV/0!</v>
      </c>
      <c r="D59" s="20">
        <f t="shared" si="7"/>
        <v>3.2161804494743826</v>
      </c>
      <c r="E59" s="20">
        <f t="shared" si="7"/>
        <v>4.4170377977870245</v>
      </c>
      <c r="F59" s="20">
        <f t="shared" si="7"/>
        <v>4.2284286242973135</v>
      </c>
      <c r="G59" s="20">
        <f t="shared" si="7"/>
        <v>3.590372664159474</v>
      </c>
      <c r="H59" s="20">
        <f t="shared" si="7"/>
        <v>2.9197077030403196</v>
      </c>
      <c r="I59" s="20">
        <f t="shared" si="7"/>
        <v>2.3779205677746647</v>
      </c>
      <c r="J59" s="20">
        <f t="shared" si="7"/>
        <v>2.6924534898615642</v>
      </c>
      <c r="K59" s="20">
        <f t="shared" si="7"/>
        <v>2.1055746649050135</v>
      </c>
      <c r="L59" s="20">
        <f t="shared" si="7"/>
        <v>3.6129651527500148</v>
      </c>
      <c r="M59" s="20">
        <f t="shared" si="7"/>
        <v>2.5045057325033695</v>
      </c>
      <c r="N59" s="20">
        <f t="shared" si="7"/>
        <v>5.3506864844300752</v>
      </c>
      <c r="O59" s="20">
        <f t="shared" si="7"/>
        <v>2.2109600662121647</v>
      </c>
      <c r="P59" s="20">
        <f t="shared" si="7"/>
        <v>2.0387629887617491</v>
      </c>
    </row>
    <row r="60" spans="1:16" ht="15" customHeight="1" x14ac:dyDescent="0.15">
      <c r="A60" s="3" t="s">
        <v>118</v>
      </c>
      <c r="B60" s="20" t="e">
        <f t="shared" si="6"/>
        <v>#DIV/0!</v>
      </c>
      <c r="C60" s="20" t="e">
        <f t="shared" si="7"/>
        <v>#DIV/0!</v>
      </c>
      <c r="D60" s="20">
        <f t="shared" si="7"/>
        <v>1.9474343518434891</v>
      </c>
      <c r="E60" s="20">
        <f t="shared" si="7"/>
        <v>1.9104272113863139</v>
      </c>
      <c r="F60" s="20">
        <f t="shared" si="7"/>
        <v>1.1119662171997859</v>
      </c>
      <c r="G60" s="20">
        <f t="shared" si="7"/>
        <v>2.1796274972477772</v>
      </c>
      <c r="H60" s="20">
        <f t="shared" si="7"/>
        <v>2.1350100063059556</v>
      </c>
      <c r="I60" s="20">
        <f t="shared" si="7"/>
        <v>1.8738974324570525</v>
      </c>
      <c r="J60" s="20">
        <f t="shared" si="7"/>
        <v>1.8685034655168138</v>
      </c>
      <c r="K60" s="20">
        <f t="shared" si="7"/>
        <v>1.8894795133526967</v>
      </c>
      <c r="L60" s="20">
        <f t="shared" si="7"/>
        <v>1.9486964132263571</v>
      </c>
      <c r="M60" s="20">
        <f t="shared" si="7"/>
        <v>2.4109942036699272</v>
      </c>
      <c r="N60" s="20">
        <f t="shared" si="7"/>
        <v>1.7427813062225979</v>
      </c>
      <c r="O60" s="20">
        <f t="shared" si="7"/>
        <v>1.5682441106786553</v>
      </c>
      <c r="P60" s="20">
        <f t="shared" si="7"/>
        <v>1.3601304261879639</v>
      </c>
    </row>
    <row r="61" spans="1:16" ht="15" customHeight="1" x14ac:dyDescent="0.15">
      <c r="A61" s="3" t="s">
        <v>119</v>
      </c>
      <c r="B61" s="20" t="e">
        <f t="shared" si="6"/>
        <v>#DIV/0!</v>
      </c>
      <c r="C61" s="20" t="e">
        <f t="shared" si="7"/>
        <v>#DIV/0!</v>
      </c>
      <c r="D61" s="20">
        <f t="shared" si="7"/>
        <v>7.6443892931426944</v>
      </c>
      <c r="E61" s="20">
        <f t="shared" si="7"/>
        <v>7.2115488007753488</v>
      </c>
      <c r="F61" s="20">
        <f t="shared" si="7"/>
        <v>8.9634030311977071</v>
      </c>
      <c r="G61" s="20">
        <f t="shared" si="7"/>
        <v>11.317968049835233</v>
      </c>
      <c r="H61" s="20">
        <f t="shared" si="7"/>
        <v>10.465093547650179</v>
      </c>
      <c r="I61" s="20">
        <f t="shared" si="7"/>
        <v>13.065042665577369</v>
      </c>
      <c r="J61" s="20">
        <f t="shared" si="7"/>
        <v>6.7399678280077087</v>
      </c>
      <c r="K61" s="20">
        <f t="shared" si="7"/>
        <v>6.6236195275871488</v>
      </c>
      <c r="L61" s="20">
        <f t="shared" si="7"/>
        <v>7.5648104000152179</v>
      </c>
      <c r="M61" s="20">
        <f t="shared" si="7"/>
        <v>10.398343534787717</v>
      </c>
      <c r="N61" s="20">
        <f t="shared" si="7"/>
        <v>7.8574427893096352</v>
      </c>
      <c r="O61" s="20">
        <f t="shared" si="7"/>
        <v>9.826285745544066</v>
      </c>
      <c r="P61" s="20">
        <f t="shared" si="7"/>
        <v>15.916409617648247</v>
      </c>
    </row>
    <row r="62" spans="1:16" ht="15" customHeight="1" x14ac:dyDescent="0.15">
      <c r="A62" s="3" t="s">
        <v>259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f t="shared" si="7"/>
        <v>0.40017059327209076</v>
      </c>
      <c r="O62" s="20">
        <f t="shared" si="7"/>
        <v>0.39218252513782614</v>
      </c>
      <c r="P62" s="20">
        <f t="shared" si="7"/>
        <v>0.50166886902515995</v>
      </c>
    </row>
    <row r="63" spans="1:16" ht="15" customHeight="1" x14ac:dyDescent="0.15">
      <c r="A63" s="3" t="s">
        <v>260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7"/>
        <v>1.7223780877546704</v>
      </c>
      <c r="O63" s="20">
        <f t="shared" si="7"/>
        <v>3.5217312631973092</v>
      </c>
      <c r="P63" s="20">
        <f t="shared" si="7"/>
        <v>6.0441451239281285</v>
      </c>
    </row>
    <row r="64" spans="1:16" ht="15" customHeight="1" x14ac:dyDescent="0.15">
      <c r="A64" s="3" t="s">
        <v>0</v>
      </c>
      <c r="B64" s="21" t="e">
        <f t="shared" ref="B64:N64" si="8">SUM(B38:B61)-B48-B49</f>
        <v>#DIV/0!</v>
      </c>
      <c r="C64" s="21" t="e">
        <f t="shared" si="8"/>
        <v>#DIV/0!</v>
      </c>
      <c r="D64" s="21">
        <f t="shared" si="8"/>
        <v>100</v>
      </c>
      <c r="E64" s="21">
        <f t="shared" si="8"/>
        <v>99.999999999999986</v>
      </c>
      <c r="F64" s="21">
        <f t="shared" si="8"/>
        <v>100</v>
      </c>
      <c r="G64" s="21">
        <f t="shared" si="8"/>
        <v>99.999999999999986</v>
      </c>
      <c r="H64" s="21">
        <f t="shared" si="8"/>
        <v>100.00000000000001</v>
      </c>
      <c r="I64" s="21">
        <f t="shared" si="8"/>
        <v>99.999999999999986</v>
      </c>
      <c r="J64" s="21">
        <f t="shared" si="8"/>
        <v>99.999999999999986</v>
      </c>
      <c r="K64" s="21">
        <f t="shared" si="8"/>
        <v>99.999999999999972</v>
      </c>
      <c r="L64" s="21">
        <f t="shared" si="8"/>
        <v>99.999999999999972</v>
      </c>
      <c r="M64" s="21">
        <f t="shared" si="8"/>
        <v>99.999999999999986</v>
      </c>
      <c r="N64" s="21">
        <f t="shared" si="8"/>
        <v>99.999999999999986</v>
      </c>
      <c r="O64" s="21">
        <f>SUM(O38:O61)-O48-O49</f>
        <v>99.999999999999957</v>
      </c>
      <c r="P64" s="21">
        <f>SUM(P38:P61)-P48-P49</f>
        <v>99.999999999999986</v>
      </c>
    </row>
    <row r="65" spans="1:16" ht="15" customHeight="1" x14ac:dyDescent="0.15">
      <c r="A65" s="3" t="s">
        <v>1</v>
      </c>
      <c r="B65" s="20" t="e">
        <f>+B31/$B$30*100</f>
        <v>#DIV/0!</v>
      </c>
      <c r="C65" s="20" t="e">
        <f t="shared" ref="C65:P68" si="9">+C31/C$30*100</f>
        <v>#DIV/0!</v>
      </c>
      <c r="D65" s="20">
        <f t="shared" si="9"/>
        <v>68.775130602558505</v>
      </c>
      <c r="E65" s="20">
        <f t="shared" si="9"/>
        <v>69.656607934041801</v>
      </c>
      <c r="F65" s="20">
        <f t="shared" si="9"/>
        <v>68.98500555121791</v>
      </c>
      <c r="G65" s="20">
        <f t="shared" si="9"/>
        <v>63.882963945397641</v>
      </c>
      <c r="H65" s="20">
        <f t="shared" si="9"/>
        <v>65.928246156802146</v>
      </c>
      <c r="I65" s="20">
        <f t="shared" si="9"/>
        <v>65.154687577729078</v>
      </c>
      <c r="J65" s="20">
        <f t="shared" si="9"/>
        <v>71.585253797560171</v>
      </c>
      <c r="K65" s="20">
        <f t="shared" si="9"/>
        <v>74.284189165835073</v>
      </c>
      <c r="L65" s="20">
        <f t="shared" si="9"/>
        <v>70.250196854385024</v>
      </c>
      <c r="M65" s="20">
        <f t="shared" si="9"/>
        <v>73.729318525538261</v>
      </c>
      <c r="N65" s="20">
        <f t="shared" si="9"/>
        <v>71.203143038511769</v>
      </c>
      <c r="O65" s="20">
        <f t="shared" si="9"/>
        <v>70.491056599623803</v>
      </c>
      <c r="P65" s="20">
        <f t="shared" si="9"/>
        <v>57.008656585759375</v>
      </c>
    </row>
    <row r="66" spans="1:16" ht="15" customHeight="1" x14ac:dyDescent="0.15">
      <c r="A66" s="3" t="s">
        <v>151</v>
      </c>
      <c r="B66" s="20" t="e">
        <f>+B32/$B$30*100</f>
        <v>#DIV/0!</v>
      </c>
      <c r="C66" s="20" t="e">
        <f t="shared" si="9"/>
        <v>#DIV/0!</v>
      </c>
      <c r="D66" s="20">
        <f t="shared" si="9"/>
        <v>31.224869397441484</v>
      </c>
      <c r="E66" s="20">
        <f t="shared" si="9"/>
        <v>30.343392065958191</v>
      </c>
      <c r="F66" s="20">
        <f t="shared" si="9"/>
        <v>31.014994448782083</v>
      </c>
      <c r="G66" s="20">
        <f t="shared" si="9"/>
        <v>36.117036054602359</v>
      </c>
      <c r="H66" s="20">
        <f t="shared" si="9"/>
        <v>34.071753843197861</v>
      </c>
      <c r="I66" s="20">
        <f t="shared" si="9"/>
        <v>34.845312422270922</v>
      </c>
      <c r="J66" s="20">
        <f t="shared" si="9"/>
        <v>28.414746202439822</v>
      </c>
      <c r="K66" s="20">
        <f t="shared" si="9"/>
        <v>25.715810834164916</v>
      </c>
      <c r="L66" s="20">
        <f t="shared" si="9"/>
        <v>29.749803145614973</v>
      </c>
      <c r="M66" s="20">
        <f t="shared" si="9"/>
        <v>26.270681474461743</v>
      </c>
      <c r="N66" s="20">
        <f t="shared" si="9"/>
        <v>28.796856961488238</v>
      </c>
      <c r="O66" s="20">
        <f t="shared" si="9"/>
        <v>29.508943400376204</v>
      </c>
      <c r="P66" s="20">
        <f t="shared" si="9"/>
        <v>42.991343414240625</v>
      </c>
    </row>
    <row r="67" spans="1:16" ht="15" customHeight="1" x14ac:dyDescent="0.15">
      <c r="A67" s="3" t="s">
        <v>3</v>
      </c>
      <c r="B67" s="20" t="e">
        <f>+B33/$B$30*100</f>
        <v>#DIV/0!</v>
      </c>
      <c r="C67" s="20" t="e">
        <f t="shared" si="9"/>
        <v>#DIV/0!</v>
      </c>
      <c r="D67" s="20">
        <f t="shared" si="9"/>
        <v>46.808388931866759</v>
      </c>
      <c r="E67" s="20">
        <f t="shared" si="9"/>
        <v>49.764179008897116</v>
      </c>
      <c r="F67" s="20">
        <f t="shared" si="9"/>
        <v>45.655139542513936</v>
      </c>
      <c r="G67" s="20">
        <f t="shared" si="9"/>
        <v>45.521091863964138</v>
      </c>
      <c r="H67" s="20">
        <f t="shared" si="9"/>
        <v>43.946656866090883</v>
      </c>
      <c r="I67" s="20">
        <f t="shared" si="9"/>
        <v>42.010298524107974</v>
      </c>
      <c r="J67" s="20">
        <f t="shared" si="9"/>
        <v>43.810085352161906</v>
      </c>
      <c r="K67" s="20">
        <f t="shared" si="9"/>
        <v>41.462940715179016</v>
      </c>
      <c r="L67" s="20">
        <f t="shared" si="9"/>
        <v>39.446284724914946</v>
      </c>
      <c r="M67" s="20">
        <f t="shared" si="9"/>
        <v>38.525711343195098</v>
      </c>
      <c r="N67" s="20">
        <f t="shared" si="9"/>
        <v>41.601701985832868</v>
      </c>
      <c r="O67" s="20">
        <f t="shared" si="9"/>
        <v>39.874564883660241</v>
      </c>
      <c r="P67" s="20">
        <f t="shared" si="9"/>
        <v>40.534670962624411</v>
      </c>
    </row>
    <row r="68" spans="1:16" ht="15" customHeight="1" x14ac:dyDescent="0.15">
      <c r="A68" s="3" t="s">
        <v>2</v>
      </c>
      <c r="B68" s="20" t="e">
        <f>+B34/$B$30*100</f>
        <v>#DIV/0!</v>
      </c>
      <c r="C68" s="20" t="e">
        <f t="shared" si="9"/>
        <v>#DIV/0!</v>
      </c>
      <c r="D68" s="20">
        <f t="shared" si="9"/>
        <v>53.191611068133241</v>
      </c>
      <c r="E68" s="20">
        <f t="shared" si="9"/>
        <v>50.235820991102884</v>
      </c>
      <c r="F68" s="20">
        <f t="shared" si="9"/>
        <v>54.344860457486064</v>
      </c>
      <c r="G68" s="20">
        <f t="shared" si="9"/>
        <v>54.478908136035862</v>
      </c>
      <c r="H68" s="20">
        <f t="shared" si="9"/>
        <v>56.053343133909117</v>
      </c>
      <c r="I68" s="20">
        <f t="shared" si="9"/>
        <v>57.989701475892019</v>
      </c>
      <c r="J68" s="20">
        <f t="shared" si="9"/>
        <v>56.189914647838101</v>
      </c>
      <c r="K68" s="20">
        <f t="shared" si="9"/>
        <v>58.537059284820984</v>
      </c>
      <c r="L68" s="20">
        <f t="shared" si="9"/>
        <v>60.553715275085061</v>
      </c>
      <c r="M68" s="20">
        <f t="shared" si="9"/>
        <v>61.474288656804902</v>
      </c>
      <c r="N68" s="20">
        <f t="shared" si="9"/>
        <v>58.398298014167139</v>
      </c>
      <c r="O68" s="20">
        <f t="shared" si="9"/>
        <v>60.125435116339766</v>
      </c>
      <c r="P68" s="20">
        <f t="shared" si="9"/>
        <v>59.465329037375582</v>
      </c>
    </row>
    <row r="69" spans="1:16" ht="15" customHeight="1" x14ac:dyDescent="0.15"/>
    <row r="70" spans="1:16" ht="15" customHeight="1" x14ac:dyDescent="0.15"/>
    <row r="71" spans="1:16" ht="15" customHeight="1" x14ac:dyDescent="0.15"/>
    <row r="72" spans="1:16" ht="15" customHeight="1" x14ac:dyDescent="0.15"/>
    <row r="73" spans="1:16" ht="15" customHeight="1" x14ac:dyDescent="0.15"/>
    <row r="74" spans="1:16" ht="15" customHeight="1" x14ac:dyDescent="0.15"/>
    <row r="75" spans="1:16" ht="15" customHeight="1" x14ac:dyDescent="0.15"/>
    <row r="76" spans="1:16" ht="15" customHeight="1" x14ac:dyDescent="0.15"/>
    <row r="77" spans="1:16" ht="15" customHeight="1" x14ac:dyDescent="0.15"/>
    <row r="78" spans="1:16" ht="15" customHeight="1" x14ac:dyDescent="0.15"/>
    <row r="79" spans="1:16" ht="15" customHeight="1" x14ac:dyDescent="0.15"/>
    <row r="80" spans="1:1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550"/>
  <sheetViews>
    <sheetView workbookViewId="0">
      <selection activeCell="B1" sqref="B1:C65536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74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6" ht="15" customHeight="1" x14ac:dyDescent="0.2">
      <c r="A1" s="22" t="s">
        <v>77</v>
      </c>
      <c r="L1" s="23" t="str">
        <f>[3]財政指標!$M$1</f>
        <v>葛生町</v>
      </c>
      <c r="O1" s="23" t="str">
        <f>[3]財政指標!$M$1</f>
        <v>葛生町</v>
      </c>
      <c r="P1" s="51"/>
    </row>
    <row r="2" spans="1:16" ht="15" customHeight="1" x14ac:dyDescent="0.15">
      <c r="M2" s="18" t="s">
        <v>148</v>
      </c>
      <c r="P2" s="18" t="s">
        <v>148</v>
      </c>
    </row>
    <row r="3" spans="1:16" ht="15" customHeight="1" x14ac:dyDescent="0.15">
      <c r="A3" s="2"/>
      <c r="B3" s="2" t="s">
        <v>196</v>
      </c>
      <c r="C3" s="2" t="s">
        <v>197</v>
      </c>
      <c r="D3" s="2" t="s">
        <v>170</v>
      </c>
      <c r="E3" s="2" t="s">
        <v>172</v>
      </c>
      <c r="F3" s="2" t="s">
        <v>174</v>
      </c>
      <c r="G3" s="2" t="s">
        <v>176</v>
      </c>
      <c r="H3" s="2" t="s">
        <v>178</v>
      </c>
      <c r="I3" s="2" t="s">
        <v>180</v>
      </c>
      <c r="J3" s="64" t="s">
        <v>218</v>
      </c>
      <c r="K3" s="64" t="s">
        <v>220</v>
      </c>
      <c r="L3" s="2" t="s">
        <v>222</v>
      </c>
      <c r="M3" s="2" t="s">
        <v>224</v>
      </c>
      <c r="N3" s="2" t="s">
        <v>190</v>
      </c>
      <c r="O3" s="2" t="s">
        <v>256</v>
      </c>
      <c r="P3" s="2" t="s">
        <v>257</v>
      </c>
    </row>
    <row r="4" spans="1:16" ht="15" customHeight="1" x14ac:dyDescent="0.15">
      <c r="A4" s="3" t="s">
        <v>97</v>
      </c>
      <c r="B4" s="12"/>
      <c r="C4" s="12"/>
      <c r="D4" s="12">
        <v>1769902</v>
      </c>
      <c r="E4" s="12">
        <v>1970693</v>
      </c>
      <c r="F4" s="12">
        <v>1939989</v>
      </c>
      <c r="G4" s="12">
        <v>1794800</v>
      </c>
      <c r="H4" s="12">
        <v>1786967</v>
      </c>
      <c r="I4" s="12">
        <v>1735689</v>
      </c>
      <c r="J4" s="6">
        <v>1725682</v>
      </c>
      <c r="K4" s="13">
        <v>1690183</v>
      </c>
      <c r="L4" s="13">
        <v>1597286</v>
      </c>
      <c r="M4" s="13">
        <v>1524293</v>
      </c>
      <c r="N4" s="13">
        <v>1516136</v>
      </c>
      <c r="O4" s="13">
        <v>1511468</v>
      </c>
      <c r="P4" s="13">
        <v>1419292</v>
      </c>
    </row>
    <row r="5" spans="1:16" ht="15" customHeight="1" x14ac:dyDescent="0.15">
      <c r="A5" s="3" t="s">
        <v>98</v>
      </c>
      <c r="B5" s="12"/>
      <c r="C5" s="12"/>
      <c r="D5" s="12">
        <v>98027</v>
      </c>
      <c r="E5" s="12">
        <v>97142</v>
      </c>
      <c r="F5" s="12">
        <v>106669</v>
      </c>
      <c r="G5" s="12">
        <v>107898</v>
      </c>
      <c r="H5" s="12">
        <v>110881</v>
      </c>
      <c r="I5" s="12">
        <v>111278</v>
      </c>
      <c r="J5" s="6">
        <v>69145</v>
      </c>
      <c r="K5" s="13">
        <v>44825</v>
      </c>
      <c r="L5" s="13">
        <v>46064</v>
      </c>
      <c r="M5" s="13">
        <v>47124</v>
      </c>
      <c r="N5" s="13">
        <v>43808</v>
      </c>
      <c r="O5" s="13">
        <v>47200</v>
      </c>
      <c r="P5" s="13">
        <v>46789</v>
      </c>
    </row>
    <row r="6" spans="1:16" ht="15" customHeight="1" x14ac:dyDescent="0.15">
      <c r="A6" s="3" t="s">
        <v>258</v>
      </c>
      <c r="B6" s="12"/>
      <c r="C6" s="12"/>
      <c r="D6" s="12">
        <v>71843</v>
      </c>
      <c r="E6" s="12">
        <v>51085</v>
      </c>
      <c r="F6" s="12">
        <v>53529</v>
      </c>
      <c r="G6" s="12">
        <v>67436</v>
      </c>
      <c r="H6" s="12">
        <v>48028</v>
      </c>
      <c r="I6" s="12">
        <v>27251</v>
      </c>
      <c r="J6" s="6">
        <v>21778</v>
      </c>
      <c r="K6" s="13">
        <v>16641</v>
      </c>
      <c r="L6" s="13">
        <v>14797</v>
      </c>
      <c r="M6" s="13">
        <v>60180</v>
      </c>
      <c r="N6" s="13">
        <v>58917</v>
      </c>
      <c r="O6" s="13">
        <v>17823</v>
      </c>
      <c r="P6" s="13">
        <v>11893</v>
      </c>
    </row>
    <row r="7" spans="1:16" ht="15" customHeight="1" x14ac:dyDescent="0.15">
      <c r="A7" s="3" t="s">
        <v>99</v>
      </c>
      <c r="B7" s="12"/>
      <c r="C7" s="12"/>
      <c r="D7" s="12"/>
      <c r="E7" s="12"/>
      <c r="F7" s="12"/>
      <c r="G7" s="12"/>
      <c r="H7" s="12"/>
      <c r="I7" s="12"/>
      <c r="J7" s="6">
        <v>30433</v>
      </c>
      <c r="K7" s="13">
        <v>133611</v>
      </c>
      <c r="L7" s="13">
        <v>126764</v>
      </c>
      <c r="M7" s="13">
        <v>130728</v>
      </c>
      <c r="N7" s="13">
        <v>124906</v>
      </c>
      <c r="O7" s="13">
        <v>105756</v>
      </c>
      <c r="P7" s="13">
        <v>113876</v>
      </c>
    </row>
    <row r="8" spans="1:16" ht="15" customHeight="1" x14ac:dyDescent="0.15">
      <c r="A8" s="3" t="s">
        <v>100</v>
      </c>
      <c r="B8" s="12"/>
      <c r="C8" s="12"/>
      <c r="D8" s="12">
        <v>27527</v>
      </c>
      <c r="E8" s="12">
        <v>33824</v>
      </c>
      <c r="F8" s="12">
        <v>38988</v>
      </c>
      <c r="G8" s="12">
        <v>41061</v>
      </c>
      <c r="H8" s="12">
        <v>33157</v>
      </c>
      <c r="I8" s="12">
        <v>29244</v>
      </c>
      <c r="J8" s="6">
        <v>25057</v>
      </c>
      <c r="K8" s="13">
        <v>20110</v>
      </c>
      <c r="L8" s="13">
        <v>16423</v>
      </c>
      <c r="M8" s="13">
        <v>19035</v>
      </c>
      <c r="N8" s="13">
        <v>14732</v>
      </c>
      <c r="O8" s="13">
        <v>16057</v>
      </c>
      <c r="P8" s="13">
        <v>18950</v>
      </c>
    </row>
    <row r="9" spans="1:16" ht="15" customHeight="1" x14ac:dyDescent="0.15">
      <c r="A9" s="3" t="s">
        <v>101</v>
      </c>
      <c r="B9" s="12"/>
      <c r="C9" s="12"/>
      <c r="D9" s="12">
        <v>0</v>
      </c>
      <c r="E9" s="12">
        <v>214</v>
      </c>
      <c r="F9" s="12">
        <v>226</v>
      </c>
      <c r="G9" s="12">
        <v>183</v>
      </c>
      <c r="H9" s="12">
        <v>145</v>
      </c>
      <c r="I9" s="12">
        <v>150</v>
      </c>
      <c r="J9" s="12">
        <v>214</v>
      </c>
      <c r="K9" s="12">
        <v>137</v>
      </c>
      <c r="L9" s="12">
        <v>123</v>
      </c>
      <c r="M9" s="12">
        <v>0</v>
      </c>
      <c r="N9" s="12">
        <v>0</v>
      </c>
      <c r="O9" s="13">
        <v>0</v>
      </c>
      <c r="P9" s="13">
        <v>0</v>
      </c>
    </row>
    <row r="10" spans="1:16" ht="15" customHeight="1" x14ac:dyDescent="0.15">
      <c r="A10" s="3" t="s">
        <v>102</v>
      </c>
      <c r="B10" s="12"/>
      <c r="C10" s="12"/>
      <c r="D10" s="12">
        <v>47816</v>
      </c>
      <c r="E10" s="12">
        <v>44825</v>
      </c>
      <c r="F10" s="12">
        <v>39683</v>
      </c>
      <c r="G10" s="12">
        <v>43906</v>
      </c>
      <c r="H10" s="12">
        <v>47037</v>
      </c>
      <c r="I10" s="12">
        <v>46586</v>
      </c>
      <c r="J10" s="6">
        <v>39335</v>
      </c>
      <c r="K10" s="13">
        <v>33121</v>
      </c>
      <c r="L10" s="13">
        <v>33011</v>
      </c>
      <c r="M10" s="13">
        <v>31417</v>
      </c>
      <c r="N10" s="13">
        <v>29654</v>
      </c>
      <c r="O10" s="13">
        <v>28010</v>
      </c>
      <c r="P10" s="13">
        <v>29792</v>
      </c>
    </row>
    <row r="11" spans="1:16" ht="15" customHeight="1" x14ac:dyDescent="0.15">
      <c r="A11" s="3" t="s">
        <v>103</v>
      </c>
      <c r="B11" s="12"/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15" customHeight="1" x14ac:dyDescent="0.15">
      <c r="A12" s="3" t="s">
        <v>104</v>
      </c>
      <c r="B12" s="12"/>
      <c r="C12" s="12"/>
      <c r="D12" s="12">
        <v>0</v>
      </c>
      <c r="E12" s="12"/>
      <c r="F12" s="12"/>
      <c r="G12" s="12"/>
      <c r="H12" s="12"/>
      <c r="I12" s="12"/>
      <c r="J12" s="6"/>
      <c r="K12" s="13"/>
      <c r="L12" s="13">
        <v>48066</v>
      </c>
      <c r="M12" s="13">
        <v>53341</v>
      </c>
      <c r="N12" s="13">
        <v>50559</v>
      </c>
      <c r="O12" s="13">
        <v>52956</v>
      </c>
      <c r="P12" s="13">
        <v>51654</v>
      </c>
    </row>
    <row r="13" spans="1:16" ht="15" customHeight="1" x14ac:dyDescent="0.15">
      <c r="A13" s="3" t="s">
        <v>105</v>
      </c>
      <c r="B13" s="12"/>
      <c r="C13" s="12"/>
      <c r="D13" s="12">
        <v>1062214</v>
      </c>
      <c r="E13" s="12">
        <v>1204301</v>
      </c>
      <c r="F13" s="12">
        <v>1304139</v>
      </c>
      <c r="G13" s="12">
        <v>1103105</v>
      </c>
      <c r="H13" s="12">
        <v>1225572</v>
      </c>
      <c r="I13" s="12">
        <v>1363025</v>
      </c>
      <c r="J13" s="6">
        <v>1519551</v>
      </c>
      <c r="K13" s="7">
        <v>1674613</v>
      </c>
      <c r="L13" s="7">
        <v>1776285</v>
      </c>
      <c r="M13" s="7">
        <v>1846074</v>
      </c>
      <c r="N13" s="7">
        <v>1869732</v>
      </c>
      <c r="O13" s="7">
        <v>1755552</v>
      </c>
      <c r="P13" s="7">
        <v>1573398</v>
      </c>
    </row>
    <row r="14" spans="1:16" ht="15" customHeight="1" x14ac:dyDescent="0.15">
      <c r="A14" s="3" t="s">
        <v>106</v>
      </c>
      <c r="B14" s="12"/>
      <c r="C14" s="12"/>
      <c r="D14" s="12">
        <v>924806</v>
      </c>
      <c r="E14" s="12">
        <v>1061991</v>
      </c>
      <c r="F14" s="12"/>
      <c r="G14" s="12"/>
      <c r="H14" s="12"/>
      <c r="I14" s="12"/>
      <c r="J14" s="6">
        <v>1373089</v>
      </c>
      <c r="K14" s="6">
        <v>1506586</v>
      </c>
      <c r="L14" s="6">
        <v>1590890</v>
      </c>
      <c r="M14" s="6">
        <v>1643259</v>
      </c>
      <c r="N14" s="6">
        <v>1667901</v>
      </c>
      <c r="O14" s="6">
        <v>1540959</v>
      </c>
      <c r="P14" s="6">
        <v>1376610</v>
      </c>
    </row>
    <row r="15" spans="1:16" ht="15" customHeight="1" x14ac:dyDescent="0.15">
      <c r="A15" s="3" t="s">
        <v>107</v>
      </c>
      <c r="B15" s="12"/>
      <c r="C15" s="12"/>
      <c r="D15" s="12">
        <v>137408</v>
      </c>
      <c r="E15" s="12">
        <v>142040</v>
      </c>
      <c r="F15" s="12"/>
      <c r="G15" s="12"/>
      <c r="H15" s="12"/>
      <c r="I15" s="12"/>
      <c r="J15" s="6">
        <v>146462</v>
      </c>
      <c r="K15" s="6">
        <v>168027</v>
      </c>
      <c r="L15" s="6">
        <v>185395</v>
      </c>
      <c r="M15" s="6">
        <v>202815</v>
      </c>
      <c r="N15" s="6">
        <v>201831</v>
      </c>
      <c r="O15" s="6">
        <v>214593</v>
      </c>
      <c r="P15" s="6">
        <v>196788</v>
      </c>
    </row>
    <row r="16" spans="1:16" ht="15" customHeight="1" x14ac:dyDescent="0.15">
      <c r="A16" s="3" t="s">
        <v>108</v>
      </c>
      <c r="B16" s="12"/>
      <c r="C16" s="12"/>
      <c r="D16" s="12">
        <v>1538</v>
      </c>
      <c r="E16" s="12">
        <v>1651</v>
      </c>
      <c r="F16" s="12">
        <v>1971</v>
      </c>
      <c r="G16" s="12">
        <v>1776</v>
      </c>
      <c r="H16" s="12">
        <v>1677</v>
      </c>
      <c r="I16" s="12">
        <v>1946</v>
      </c>
      <c r="J16" s="6">
        <v>2001</v>
      </c>
      <c r="K16" s="7">
        <v>1755</v>
      </c>
      <c r="L16" s="7">
        <v>1595</v>
      </c>
      <c r="M16" s="7">
        <v>1370</v>
      </c>
      <c r="N16" s="7">
        <v>1294</v>
      </c>
      <c r="O16" s="7">
        <v>1231</v>
      </c>
      <c r="P16" s="7">
        <v>1344</v>
      </c>
    </row>
    <row r="17" spans="1:16" ht="15" customHeight="1" x14ac:dyDescent="0.15">
      <c r="A17" s="3" t="s">
        <v>109</v>
      </c>
      <c r="B17" s="12"/>
      <c r="C17" s="12"/>
      <c r="D17" s="12">
        <v>42741</v>
      </c>
      <c r="E17" s="12">
        <v>21987</v>
      </c>
      <c r="F17" s="12">
        <v>11528</v>
      </c>
      <c r="G17" s="12">
        <v>13156</v>
      </c>
      <c r="H17" s="12">
        <v>12127</v>
      </c>
      <c r="I17" s="12">
        <v>13725</v>
      </c>
      <c r="J17" s="6">
        <v>14603</v>
      </c>
      <c r="K17" s="7">
        <v>14705</v>
      </c>
      <c r="L17" s="7">
        <v>15662</v>
      </c>
      <c r="M17" s="7">
        <v>4796</v>
      </c>
      <c r="N17" s="7">
        <v>5231</v>
      </c>
      <c r="O17" s="7">
        <v>8467</v>
      </c>
      <c r="P17" s="7">
        <v>9138</v>
      </c>
    </row>
    <row r="18" spans="1:16" ht="15" customHeight="1" x14ac:dyDescent="0.15">
      <c r="A18" s="3" t="s">
        <v>110</v>
      </c>
      <c r="B18" s="12"/>
      <c r="C18" s="12"/>
      <c r="D18" s="12">
        <v>70663</v>
      </c>
      <c r="E18" s="12">
        <v>75455</v>
      </c>
      <c r="F18" s="12">
        <v>81194</v>
      </c>
      <c r="G18" s="12">
        <v>86614</v>
      </c>
      <c r="H18" s="12">
        <v>88025</v>
      </c>
      <c r="I18" s="12">
        <v>115733</v>
      </c>
      <c r="J18" s="6">
        <v>107575</v>
      </c>
      <c r="K18" s="7">
        <v>104809</v>
      </c>
      <c r="L18" s="7">
        <v>102840</v>
      </c>
      <c r="M18" s="7">
        <v>98345</v>
      </c>
      <c r="N18" s="7">
        <v>98765</v>
      </c>
      <c r="O18" s="7">
        <v>116556</v>
      </c>
      <c r="P18" s="7">
        <v>104599</v>
      </c>
    </row>
    <row r="19" spans="1:16" ht="15" customHeight="1" x14ac:dyDescent="0.15">
      <c r="A19" s="4" t="s">
        <v>111</v>
      </c>
      <c r="B19" s="12"/>
      <c r="C19" s="12"/>
      <c r="D19" s="12">
        <v>5599</v>
      </c>
      <c r="E19" s="12">
        <v>5676</v>
      </c>
      <c r="F19" s="12">
        <v>5819</v>
      </c>
      <c r="G19" s="12">
        <v>5609</v>
      </c>
      <c r="H19" s="12">
        <v>6181</v>
      </c>
      <c r="I19" s="12">
        <v>6467</v>
      </c>
      <c r="J19" s="6">
        <v>6556</v>
      </c>
      <c r="K19" s="8">
        <v>6098</v>
      </c>
      <c r="L19" s="8">
        <v>5964</v>
      </c>
      <c r="M19" s="8">
        <v>6686</v>
      </c>
      <c r="N19" s="8">
        <v>6712</v>
      </c>
      <c r="O19" s="8">
        <v>6712</v>
      </c>
      <c r="P19" s="8">
        <v>6553</v>
      </c>
    </row>
    <row r="20" spans="1:16" ht="15" customHeight="1" x14ac:dyDescent="0.15">
      <c r="A20" s="3" t="s">
        <v>112</v>
      </c>
      <c r="B20" s="12"/>
      <c r="C20" s="12"/>
      <c r="D20" s="12">
        <v>311112</v>
      </c>
      <c r="E20" s="12">
        <v>353852</v>
      </c>
      <c r="F20" s="12">
        <v>346573</v>
      </c>
      <c r="G20" s="12">
        <v>217634</v>
      </c>
      <c r="H20" s="12">
        <v>311041</v>
      </c>
      <c r="I20" s="12">
        <v>164151</v>
      </c>
      <c r="J20" s="6">
        <v>138676</v>
      </c>
      <c r="K20" s="7">
        <v>319121</v>
      </c>
      <c r="L20" s="7">
        <v>399992</v>
      </c>
      <c r="M20" s="7">
        <v>259315</v>
      </c>
      <c r="N20" s="7">
        <v>299064</v>
      </c>
      <c r="O20" s="7">
        <v>214083</v>
      </c>
      <c r="P20" s="7">
        <v>304453</v>
      </c>
    </row>
    <row r="21" spans="1:16" ht="15" customHeight="1" x14ac:dyDescent="0.15">
      <c r="A21" s="3" t="s">
        <v>113</v>
      </c>
      <c r="B21" s="12"/>
      <c r="C21" s="12"/>
      <c r="D21" s="12">
        <v>170647</v>
      </c>
      <c r="E21" s="12">
        <v>363036</v>
      </c>
      <c r="F21" s="12">
        <v>375352</v>
      </c>
      <c r="G21" s="12">
        <v>327745</v>
      </c>
      <c r="H21" s="12">
        <v>301468</v>
      </c>
      <c r="I21" s="12">
        <v>201006</v>
      </c>
      <c r="J21" s="6">
        <v>226600</v>
      </c>
      <c r="K21" s="7">
        <v>188700</v>
      </c>
      <c r="L21" s="7">
        <v>307617</v>
      </c>
      <c r="M21" s="7">
        <v>232224</v>
      </c>
      <c r="N21" s="7">
        <v>192965</v>
      </c>
      <c r="O21" s="7">
        <v>145554</v>
      </c>
      <c r="P21" s="7">
        <v>232389</v>
      </c>
    </row>
    <row r="22" spans="1:16" ht="15" customHeight="1" x14ac:dyDescent="0.15">
      <c r="A22" s="3" t="s">
        <v>114</v>
      </c>
      <c r="B22" s="12"/>
      <c r="C22" s="12"/>
      <c r="D22" s="12">
        <v>114776</v>
      </c>
      <c r="E22" s="12">
        <v>167579</v>
      </c>
      <c r="F22" s="12">
        <v>85534</v>
      </c>
      <c r="G22" s="12">
        <v>113416</v>
      </c>
      <c r="H22" s="12">
        <v>178731</v>
      </c>
      <c r="I22" s="12">
        <v>98106</v>
      </c>
      <c r="J22" s="6">
        <v>132568</v>
      </c>
      <c r="K22" s="7">
        <v>65439</v>
      </c>
      <c r="L22" s="7">
        <v>85540</v>
      </c>
      <c r="M22" s="7">
        <v>78454</v>
      </c>
      <c r="N22" s="7">
        <v>392959</v>
      </c>
      <c r="O22" s="7">
        <v>63073</v>
      </c>
      <c r="P22" s="7">
        <v>60479</v>
      </c>
    </row>
    <row r="23" spans="1:16" ht="15" customHeight="1" x14ac:dyDescent="0.15">
      <c r="A23" s="3" t="s">
        <v>115</v>
      </c>
      <c r="B23" s="12"/>
      <c r="C23" s="12"/>
      <c r="D23" s="12">
        <v>350</v>
      </c>
      <c r="E23" s="12">
        <v>350</v>
      </c>
      <c r="F23" s="12">
        <v>200000</v>
      </c>
      <c r="G23" s="12">
        <v>7</v>
      </c>
      <c r="H23" s="12">
        <v>0</v>
      </c>
      <c r="I23" s="12">
        <v>0</v>
      </c>
      <c r="J23" s="14">
        <v>1350</v>
      </c>
      <c r="K23" s="13">
        <v>1800</v>
      </c>
      <c r="L23" s="7">
        <v>1000</v>
      </c>
      <c r="M23" s="13">
        <v>150</v>
      </c>
      <c r="N23" s="13">
        <v>300</v>
      </c>
      <c r="O23" s="13">
        <v>150</v>
      </c>
      <c r="P23" s="13">
        <v>30</v>
      </c>
    </row>
    <row r="24" spans="1:16" ht="15" customHeight="1" x14ac:dyDescent="0.15">
      <c r="A24" s="3" t="s">
        <v>116</v>
      </c>
      <c r="B24" s="12"/>
      <c r="C24" s="12"/>
      <c r="D24" s="12">
        <v>48697</v>
      </c>
      <c r="E24" s="12">
        <v>160794</v>
      </c>
      <c r="F24" s="12">
        <v>299529</v>
      </c>
      <c r="G24" s="12">
        <v>274820</v>
      </c>
      <c r="H24" s="12">
        <v>153831</v>
      </c>
      <c r="I24" s="12">
        <v>113568</v>
      </c>
      <c r="J24" s="6">
        <v>960475</v>
      </c>
      <c r="K24" s="7">
        <v>293271</v>
      </c>
      <c r="L24" s="7">
        <v>114259</v>
      </c>
      <c r="M24" s="7">
        <v>68896</v>
      </c>
      <c r="N24" s="7">
        <v>144546</v>
      </c>
      <c r="O24" s="7">
        <v>405281</v>
      </c>
      <c r="P24" s="7">
        <v>505289</v>
      </c>
    </row>
    <row r="25" spans="1:16" ht="15" customHeight="1" x14ac:dyDescent="0.15">
      <c r="A25" s="3" t="s">
        <v>117</v>
      </c>
      <c r="B25" s="12"/>
      <c r="C25" s="12"/>
      <c r="D25" s="12">
        <v>189153</v>
      </c>
      <c r="E25" s="12">
        <v>166539</v>
      </c>
      <c r="F25" s="12">
        <v>166383</v>
      </c>
      <c r="G25" s="12">
        <v>207917</v>
      </c>
      <c r="H25" s="12">
        <v>176625</v>
      </c>
      <c r="I25" s="12">
        <v>65606</v>
      </c>
      <c r="J25" s="6">
        <v>95754</v>
      </c>
      <c r="K25" s="7">
        <v>98445</v>
      </c>
      <c r="L25" s="7">
        <v>323207</v>
      </c>
      <c r="M25" s="7">
        <v>149395</v>
      </c>
      <c r="N25" s="7">
        <v>171063</v>
      </c>
      <c r="O25" s="7">
        <v>200687</v>
      </c>
      <c r="P25" s="7">
        <v>186069</v>
      </c>
    </row>
    <row r="26" spans="1:16" ht="15" customHeight="1" x14ac:dyDescent="0.15">
      <c r="A26" s="3" t="s">
        <v>118</v>
      </c>
      <c r="B26" s="12"/>
      <c r="C26" s="12"/>
      <c r="D26" s="12">
        <v>120803</v>
      </c>
      <c r="E26" s="12">
        <v>87714</v>
      </c>
      <c r="F26" s="12">
        <v>43602</v>
      </c>
      <c r="G26" s="12">
        <v>53931</v>
      </c>
      <c r="H26" s="12">
        <v>60758</v>
      </c>
      <c r="I26" s="12">
        <v>65208</v>
      </c>
      <c r="J26" s="6">
        <v>55767</v>
      </c>
      <c r="K26" s="7">
        <v>144556</v>
      </c>
      <c r="L26" s="7">
        <v>81859</v>
      </c>
      <c r="M26" s="7">
        <v>88849</v>
      </c>
      <c r="N26" s="7">
        <v>109352</v>
      </c>
      <c r="O26" s="7">
        <v>106722</v>
      </c>
      <c r="P26" s="7">
        <v>105618</v>
      </c>
    </row>
    <row r="27" spans="1:16" ht="15" customHeight="1" x14ac:dyDescent="0.15">
      <c r="A27" s="3" t="s">
        <v>119</v>
      </c>
      <c r="B27" s="12"/>
      <c r="C27" s="12"/>
      <c r="D27" s="12">
        <v>115300</v>
      </c>
      <c r="E27" s="12">
        <v>492200</v>
      </c>
      <c r="F27" s="12">
        <v>671500</v>
      </c>
      <c r="G27" s="12">
        <v>496600</v>
      </c>
      <c r="H27" s="12">
        <v>871700</v>
      </c>
      <c r="I27" s="12">
        <v>558500</v>
      </c>
      <c r="J27" s="6">
        <v>2176200</v>
      </c>
      <c r="K27" s="7">
        <v>179300</v>
      </c>
      <c r="L27" s="7">
        <v>409600</v>
      </c>
      <c r="M27" s="7">
        <v>164400</v>
      </c>
      <c r="N27" s="7">
        <v>139318</v>
      </c>
      <c r="O27" s="7">
        <v>335034</v>
      </c>
      <c r="P27" s="7">
        <v>697500</v>
      </c>
    </row>
    <row r="28" spans="1:16" ht="15" customHeight="1" x14ac:dyDescent="0.15">
      <c r="A28" s="3" t="s">
        <v>259</v>
      </c>
      <c r="B28" s="75"/>
      <c r="C28" s="75"/>
      <c r="D28" s="75"/>
      <c r="E28" s="12"/>
      <c r="F28" s="12"/>
      <c r="G28" s="12"/>
      <c r="H28" s="12"/>
      <c r="I28" s="12"/>
      <c r="J28" s="6"/>
      <c r="K28" s="7"/>
      <c r="L28" s="7"/>
      <c r="M28" s="7"/>
      <c r="N28" s="7">
        <v>19100</v>
      </c>
      <c r="O28" s="7">
        <v>19600</v>
      </c>
      <c r="P28" s="7">
        <v>24000</v>
      </c>
    </row>
    <row r="29" spans="1:16" ht="15" customHeight="1" x14ac:dyDescent="0.15">
      <c r="A29" s="3" t="s">
        <v>260</v>
      </c>
      <c r="B29" s="75"/>
      <c r="C29" s="75"/>
      <c r="D29" s="75"/>
      <c r="E29" s="12"/>
      <c r="F29" s="12"/>
      <c r="G29" s="12"/>
      <c r="H29" s="12"/>
      <c r="I29" s="12"/>
      <c r="J29" s="6"/>
      <c r="K29" s="7"/>
      <c r="L29" s="7"/>
      <c r="M29" s="7"/>
      <c r="N29" s="7">
        <v>89000</v>
      </c>
      <c r="O29" s="7">
        <v>178200</v>
      </c>
      <c r="P29" s="7">
        <v>373500</v>
      </c>
    </row>
    <row r="30" spans="1:16" ht="15" customHeight="1" x14ac:dyDescent="0.15">
      <c r="A30" s="3" t="s">
        <v>0</v>
      </c>
      <c r="B30" s="76">
        <f t="shared" ref="B30:K30" si="0">SUM(B4:B27)-B14-B15</f>
        <v>0</v>
      </c>
      <c r="C30" s="76">
        <f t="shared" si="0"/>
        <v>0</v>
      </c>
      <c r="D30" s="76">
        <f t="shared" si="0"/>
        <v>4268708</v>
      </c>
      <c r="E30" s="6">
        <f t="shared" si="0"/>
        <v>5298917</v>
      </c>
      <c r="F30" s="6">
        <f t="shared" si="0"/>
        <v>5772208</v>
      </c>
      <c r="G30" s="6">
        <f t="shared" si="0"/>
        <v>4957614</v>
      </c>
      <c r="H30" s="6">
        <f t="shared" si="0"/>
        <v>5413951</v>
      </c>
      <c r="I30" s="6">
        <f t="shared" si="0"/>
        <v>4717239</v>
      </c>
      <c r="J30" s="6">
        <f t="shared" si="0"/>
        <v>7349320</v>
      </c>
      <c r="K30" s="6">
        <f t="shared" si="0"/>
        <v>5031240</v>
      </c>
      <c r="L30" s="6">
        <f>SUM(L4:L27)-L14-L15</f>
        <v>5507954</v>
      </c>
      <c r="M30" s="6">
        <f>SUM(M4:M27)-M14-M15</f>
        <v>4865072</v>
      </c>
      <c r="N30" s="6">
        <f>SUM(N4:N27)-N14-N15</f>
        <v>5270013</v>
      </c>
      <c r="O30" s="6">
        <f>SUM(O4:O27)-O14-O15</f>
        <v>5138372</v>
      </c>
      <c r="P30" s="6">
        <f>SUM(P4:P27)-P14-P15</f>
        <v>5479105</v>
      </c>
    </row>
    <row r="31" spans="1:16" ht="15" customHeight="1" x14ac:dyDescent="0.15">
      <c r="A31" s="3" t="s">
        <v>1</v>
      </c>
      <c r="B31" s="12">
        <f t="shared" ref="B31:L31" si="1">+B4+B5+B6+B7+B8+B9+B10+B11+B12+B13+B16</f>
        <v>0</v>
      </c>
      <c r="C31" s="12">
        <f t="shared" si="1"/>
        <v>0</v>
      </c>
      <c r="D31" s="12">
        <f t="shared" si="1"/>
        <v>3078867</v>
      </c>
      <c r="E31" s="12">
        <f t="shared" si="1"/>
        <v>3403735</v>
      </c>
      <c r="F31" s="12">
        <f t="shared" si="1"/>
        <v>3485194</v>
      </c>
      <c r="G31" s="12">
        <f t="shared" si="1"/>
        <v>3160165</v>
      </c>
      <c r="H31" s="12">
        <f t="shared" si="1"/>
        <v>3253464</v>
      </c>
      <c r="I31" s="12">
        <f t="shared" si="1"/>
        <v>3315169</v>
      </c>
      <c r="J31" s="9">
        <f t="shared" si="1"/>
        <v>3433196</v>
      </c>
      <c r="K31" s="9">
        <f t="shared" si="1"/>
        <v>3614996</v>
      </c>
      <c r="L31" s="9">
        <f t="shared" si="1"/>
        <v>3660414</v>
      </c>
      <c r="M31" s="9">
        <f>+M4+M5+M6+M7+M8+M9+M10+M11+M12+M13+M16</f>
        <v>3713562</v>
      </c>
      <c r="N31" s="9">
        <f>+N4+N5+N6+N7+N8+N9+N10+N11+N12+N13+N16</f>
        <v>3709738</v>
      </c>
      <c r="O31" s="9">
        <f>+O4+O5+O6+O7+O8+O9+O10+O11+O12+O13+O16</f>
        <v>3536053</v>
      </c>
      <c r="P31" s="9">
        <f>+P4+P5+P6+P7+P8+P9+P10+P11+P12+P13+P16</f>
        <v>3266988</v>
      </c>
    </row>
    <row r="32" spans="1:16" ht="15" customHeight="1" x14ac:dyDescent="0.15">
      <c r="A32" s="3" t="s">
        <v>151</v>
      </c>
      <c r="B32" s="12">
        <f t="shared" ref="B32:P32" si="2">SUM(B17:B27)</f>
        <v>0</v>
      </c>
      <c r="C32" s="12">
        <f t="shared" si="2"/>
        <v>0</v>
      </c>
      <c r="D32" s="12">
        <f t="shared" si="2"/>
        <v>1189841</v>
      </c>
      <c r="E32" s="12">
        <f t="shared" si="2"/>
        <v>1895182</v>
      </c>
      <c r="F32" s="12">
        <f t="shared" si="2"/>
        <v>2287014</v>
      </c>
      <c r="G32" s="12">
        <f t="shared" si="2"/>
        <v>1797449</v>
      </c>
      <c r="H32" s="12">
        <f t="shared" si="2"/>
        <v>2160487</v>
      </c>
      <c r="I32" s="12">
        <f t="shared" si="2"/>
        <v>1402070</v>
      </c>
      <c r="J32" s="9">
        <f t="shared" si="2"/>
        <v>3916124</v>
      </c>
      <c r="K32" s="9">
        <f t="shared" si="2"/>
        <v>1416244</v>
      </c>
      <c r="L32" s="9">
        <f t="shared" si="2"/>
        <v>1847540</v>
      </c>
      <c r="M32" s="9">
        <f t="shared" si="2"/>
        <v>1151510</v>
      </c>
      <c r="N32" s="9">
        <f t="shared" si="2"/>
        <v>1560275</v>
      </c>
      <c r="O32" s="9">
        <f t="shared" si="2"/>
        <v>1602319</v>
      </c>
      <c r="P32" s="9">
        <f t="shared" si="2"/>
        <v>2212117</v>
      </c>
    </row>
    <row r="33" spans="1:16" ht="15" customHeight="1" x14ac:dyDescent="0.15">
      <c r="A33" s="3" t="s">
        <v>3</v>
      </c>
      <c r="B33" s="12">
        <f t="shared" ref="B33:L33" si="3">+B4+B17+B18+B19+B22+B23+B24+B25+B26</f>
        <v>0</v>
      </c>
      <c r="C33" s="12">
        <f t="shared" si="3"/>
        <v>0</v>
      </c>
      <c r="D33" s="12">
        <f t="shared" si="3"/>
        <v>2362684</v>
      </c>
      <c r="E33" s="12">
        <f t="shared" si="3"/>
        <v>2656787</v>
      </c>
      <c r="F33" s="12">
        <f t="shared" si="3"/>
        <v>2833578</v>
      </c>
      <c r="G33" s="12">
        <f t="shared" si="3"/>
        <v>2550270</v>
      </c>
      <c r="H33" s="12">
        <f t="shared" si="3"/>
        <v>2463245</v>
      </c>
      <c r="I33" s="12">
        <f t="shared" si="3"/>
        <v>2214102</v>
      </c>
      <c r="J33" s="9">
        <f t="shared" si="3"/>
        <v>3100330</v>
      </c>
      <c r="K33" s="9">
        <f t="shared" si="3"/>
        <v>2419306</v>
      </c>
      <c r="L33" s="9">
        <f t="shared" si="3"/>
        <v>2327617</v>
      </c>
      <c r="M33" s="9">
        <f>+M4+M17+M18+M19+M22+M23+M24+M25+M26</f>
        <v>2019864</v>
      </c>
      <c r="N33" s="9">
        <f>+N4+N17+N18+N19+N22+N23+N24+N25+N26</f>
        <v>2445064</v>
      </c>
      <c r="O33" s="9">
        <f>+O4+O17+O18+O19+O22+O23+O24+O25+O26</f>
        <v>2419116</v>
      </c>
      <c r="P33" s="9">
        <f>+P4+P17+P18+P19+P22+P23+P24+P25+P26</f>
        <v>2397067</v>
      </c>
    </row>
    <row r="34" spans="1:16" ht="15" customHeight="1" x14ac:dyDescent="0.15">
      <c r="A34" s="3" t="s">
        <v>2</v>
      </c>
      <c r="B34" s="9">
        <f t="shared" ref="B34:K34" si="4">SUM(B5:B16)-B14-B15+B20+B21+B27</f>
        <v>0</v>
      </c>
      <c r="C34" s="9">
        <f t="shared" si="4"/>
        <v>0</v>
      </c>
      <c r="D34" s="9">
        <f t="shared" si="4"/>
        <v>1906024</v>
      </c>
      <c r="E34" s="9">
        <f t="shared" si="4"/>
        <v>2642130</v>
      </c>
      <c r="F34" s="9">
        <f t="shared" si="4"/>
        <v>2938630</v>
      </c>
      <c r="G34" s="9">
        <f t="shared" si="4"/>
        <v>2407344</v>
      </c>
      <c r="H34" s="9">
        <f t="shared" si="4"/>
        <v>2950706</v>
      </c>
      <c r="I34" s="9">
        <f t="shared" si="4"/>
        <v>2503137</v>
      </c>
      <c r="J34" s="9">
        <f t="shared" si="4"/>
        <v>4248990</v>
      </c>
      <c r="K34" s="9">
        <f t="shared" si="4"/>
        <v>2611934</v>
      </c>
      <c r="L34" s="9">
        <f>SUM(L5:L16)-L14-L15+L20+L21+L27</f>
        <v>3180337</v>
      </c>
      <c r="M34" s="9">
        <f>SUM(M5:M16)-M14-M15+M20+M21+M27</f>
        <v>2845208</v>
      </c>
      <c r="N34" s="9">
        <f>SUM(N5:N16)-N14-N15+N20+N21+N27</f>
        <v>2824949</v>
      </c>
      <c r="O34" s="9">
        <f>SUM(O5:O16)-O14-O15+O20+O21+O27</f>
        <v>2719256</v>
      </c>
      <c r="P34" s="9">
        <f>SUM(P5:P16)-P14-P15+P20+P21+P27</f>
        <v>3082038</v>
      </c>
    </row>
    <row r="35" spans="1:16" ht="15" customHeight="1" x14ac:dyDescent="0.2">
      <c r="A35" s="22" t="s">
        <v>78</v>
      </c>
      <c r="L35" s="23"/>
      <c r="M35" s="54" t="str">
        <f>[3]財政指標!$M$1</f>
        <v>葛生町</v>
      </c>
      <c r="P35" s="54" t="str">
        <f>[3]財政指標!$M$1</f>
        <v>葛生町</v>
      </c>
    </row>
    <row r="36" spans="1:16" ht="15" customHeight="1" x14ac:dyDescent="0.15">
      <c r="N36" s="51"/>
    </row>
    <row r="37" spans="1:16" ht="15" customHeight="1" x14ac:dyDescent="0.15">
      <c r="A37" s="2"/>
      <c r="B37" s="2" t="s">
        <v>196</v>
      </c>
      <c r="C37" s="2" t="s">
        <v>197</v>
      </c>
      <c r="D37" s="2" t="s">
        <v>170</v>
      </c>
      <c r="E37" s="2" t="s">
        <v>172</v>
      </c>
      <c r="F37" s="2" t="s">
        <v>174</v>
      </c>
      <c r="G37" s="2" t="s">
        <v>176</v>
      </c>
      <c r="H37" s="2" t="s">
        <v>178</v>
      </c>
      <c r="I37" s="2" t="s">
        <v>180</v>
      </c>
      <c r="J37" s="64" t="s">
        <v>218</v>
      </c>
      <c r="K37" s="64" t="s">
        <v>220</v>
      </c>
      <c r="L37" s="2" t="s">
        <v>186</v>
      </c>
      <c r="M37" s="2" t="s">
        <v>188</v>
      </c>
      <c r="N37" s="2" t="s">
        <v>190</v>
      </c>
      <c r="O37" s="2" t="s">
        <v>256</v>
      </c>
      <c r="P37" s="2" t="s">
        <v>257</v>
      </c>
    </row>
    <row r="38" spans="1:16" ht="15" customHeight="1" x14ac:dyDescent="0.15">
      <c r="A38" s="3" t="s">
        <v>97</v>
      </c>
      <c r="B38" s="20" t="e">
        <f>+B4/$B$30*100</f>
        <v>#DIV/0!</v>
      </c>
      <c r="C38" s="20" t="e">
        <f t="shared" ref="C38:P53" si="5">+C4/C$30*100</f>
        <v>#DIV/0!</v>
      </c>
      <c r="D38" s="20">
        <f t="shared" si="5"/>
        <v>41.462241034055268</v>
      </c>
      <c r="E38" s="20">
        <f t="shared" si="5"/>
        <v>37.190486282385628</v>
      </c>
      <c r="F38" s="20">
        <f t="shared" si="5"/>
        <v>33.609131895454915</v>
      </c>
      <c r="G38" s="20">
        <f t="shared" si="5"/>
        <v>36.202899217244422</v>
      </c>
      <c r="H38" s="20">
        <f t="shared" si="5"/>
        <v>33.006708040024748</v>
      </c>
      <c r="I38" s="20">
        <f t="shared" si="5"/>
        <v>36.794595313063425</v>
      </c>
      <c r="J38" s="20">
        <f t="shared" si="5"/>
        <v>23.480839043612196</v>
      </c>
      <c r="K38" s="20">
        <f t="shared" si="5"/>
        <v>33.593766149100418</v>
      </c>
      <c r="L38" s="20">
        <f t="shared" si="5"/>
        <v>28.999624906090354</v>
      </c>
      <c r="M38" s="20">
        <f t="shared" si="5"/>
        <v>31.331355424955682</v>
      </c>
      <c r="N38" s="20">
        <f t="shared" si="5"/>
        <v>28.769113093269411</v>
      </c>
      <c r="O38" s="20">
        <f t="shared" si="5"/>
        <v>29.41530897334798</v>
      </c>
      <c r="P38" s="20">
        <f t="shared" si="5"/>
        <v>25.903719676845032</v>
      </c>
    </row>
    <row r="39" spans="1:16" ht="15" customHeight="1" x14ac:dyDescent="0.15">
      <c r="A39" s="3" t="s">
        <v>98</v>
      </c>
      <c r="B39" s="20" t="e">
        <f>+B5/$B$30*100</f>
        <v>#DIV/0!</v>
      </c>
      <c r="C39" s="20" t="e">
        <f t="shared" si="5"/>
        <v>#DIV/0!</v>
      </c>
      <c r="D39" s="20">
        <f t="shared" si="5"/>
        <v>2.2964091242596121</v>
      </c>
      <c r="E39" s="20">
        <f t="shared" si="5"/>
        <v>1.8332425286148095</v>
      </c>
      <c r="F39" s="20">
        <f t="shared" si="5"/>
        <v>1.8479756793240993</v>
      </c>
      <c r="G39" s="20">
        <f t="shared" si="5"/>
        <v>2.1764098616794287</v>
      </c>
      <c r="H39" s="20">
        <f t="shared" si="5"/>
        <v>2.0480606492374975</v>
      </c>
      <c r="I39" s="20">
        <f t="shared" si="5"/>
        <v>2.3589646401210538</v>
      </c>
      <c r="J39" s="20">
        <f t="shared" si="5"/>
        <v>0.94083534258951851</v>
      </c>
      <c r="K39" s="20">
        <f t="shared" si="5"/>
        <v>0.89093344781803296</v>
      </c>
      <c r="L39" s="20">
        <f t="shared" si="5"/>
        <v>0.83631780512328169</v>
      </c>
      <c r="M39" s="20">
        <f t="shared" si="5"/>
        <v>0.96861875836575495</v>
      </c>
      <c r="N39" s="20">
        <f t="shared" si="5"/>
        <v>0.83126929667915428</v>
      </c>
      <c r="O39" s="20">
        <f t="shared" si="5"/>
        <v>0.91857888062600368</v>
      </c>
      <c r="P39" s="20">
        <f t="shared" si="5"/>
        <v>0.85395333726949929</v>
      </c>
    </row>
    <row r="40" spans="1:16" ht="15" customHeight="1" x14ac:dyDescent="0.15">
      <c r="A40" s="3" t="s">
        <v>258</v>
      </c>
      <c r="B40" s="20" t="e">
        <f t="shared" ref="B40:B61" si="6">+B6/$B$30*100</f>
        <v>#DIV/0!</v>
      </c>
      <c r="C40" s="20" t="e">
        <f t="shared" si="5"/>
        <v>#DIV/0!</v>
      </c>
      <c r="D40" s="20">
        <f t="shared" si="5"/>
        <v>1.6830150949655023</v>
      </c>
      <c r="E40" s="20">
        <f t="shared" si="5"/>
        <v>0.9640649211904998</v>
      </c>
      <c r="F40" s="20">
        <f t="shared" si="5"/>
        <v>0.92735743410493865</v>
      </c>
      <c r="G40" s="20">
        <f t="shared" si="5"/>
        <v>1.3602511208012564</v>
      </c>
      <c r="H40" s="20">
        <f t="shared" si="5"/>
        <v>0.8871155280127212</v>
      </c>
      <c r="I40" s="20">
        <f t="shared" si="5"/>
        <v>0.5776896188639159</v>
      </c>
      <c r="J40" s="20">
        <f t="shared" si="5"/>
        <v>0.29632673499044809</v>
      </c>
      <c r="K40" s="20">
        <f t="shared" si="5"/>
        <v>0.33075345242922222</v>
      </c>
      <c r="L40" s="20">
        <f t="shared" si="5"/>
        <v>0.26864785000019975</v>
      </c>
      <c r="M40" s="20">
        <f t="shared" si="5"/>
        <v>1.2369806654454445</v>
      </c>
      <c r="N40" s="20">
        <f t="shared" si="5"/>
        <v>1.1179668816756239</v>
      </c>
      <c r="O40" s="20">
        <f t="shared" si="5"/>
        <v>0.34686083452112848</v>
      </c>
      <c r="P40" s="20">
        <f t="shared" si="5"/>
        <v>0.21706099810096724</v>
      </c>
    </row>
    <row r="41" spans="1:16" ht="15" customHeight="1" x14ac:dyDescent="0.15">
      <c r="A41" s="3" t="s">
        <v>99</v>
      </c>
      <c r="B41" s="20" t="e">
        <f t="shared" si="6"/>
        <v>#DIV/0!</v>
      </c>
      <c r="C41" s="20" t="e">
        <f t="shared" si="5"/>
        <v>#DIV/0!</v>
      </c>
      <c r="D41" s="20">
        <f t="shared" si="5"/>
        <v>0</v>
      </c>
      <c r="E41" s="20">
        <f t="shared" si="5"/>
        <v>0</v>
      </c>
      <c r="F41" s="20">
        <f t="shared" si="5"/>
        <v>0</v>
      </c>
      <c r="G41" s="20">
        <f t="shared" si="5"/>
        <v>0</v>
      </c>
      <c r="H41" s="20">
        <f t="shared" si="5"/>
        <v>0</v>
      </c>
      <c r="I41" s="20">
        <f t="shared" si="5"/>
        <v>0</v>
      </c>
      <c r="J41" s="20">
        <f t="shared" si="5"/>
        <v>0.41409273238884692</v>
      </c>
      <c r="K41" s="20">
        <f t="shared" si="5"/>
        <v>2.6556276385145612</v>
      </c>
      <c r="L41" s="20">
        <f t="shared" si="5"/>
        <v>2.3014716535395903</v>
      </c>
      <c r="M41" s="20">
        <f t="shared" si="5"/>
        <v>2.6870722571012311</v>
      </c>
      <c r="N41" s="20">
        <f t="shared" si="5"/>
        <v>2.3701269807114329</v>
      </c>
      <c r="O41" s="20">
        <f t="shared" si="5"/>
        <v>2.0581616122771962</v>
      </c>
      <c r="P41" s="20">
        <f t="shared" si="5"/>
        <v>2.078368638673652</v>
      </c>
    </row>
    <row r="42" spans="1:16" ht="15" customHeight="1" x14ac:dyDescent="0.15">
      <c r="A42" s="3" t="s">
        <v>100</v>
      </c>
      <c r="B42" s="20" t="e">
        <f t="shared" si="6"/>
        <v>#DIV/0!</v>
      </c>
      <c r="C42" s="20" t="e">
        <f t="shared" si="5"/>
        <v>#DIV/0!</v>
      </c>
      <c r="D42" s="20">
        <f t="shared" si="5"/>
        <v>0.64485553942785501</v>
      </c>
      <c r="E42" s="20">
        <f t="shared" si="5"/>
        <v>0.63831911313198519</v>
      </c>
      <c r="F42" s="20">
        <f t="shared" si="5"/>
        <v>0.67544343516380556</v>
      </c>
      <c r="G42" s="20">
        <f t="shared" si="5"/>
        <v>0.82824116601252129</v>
      </c>
      <c r="H42" s="20">
        <f t="shared" si="5"/>
        <v>0.61243627805275669</v>
      </c>
      <c r="I42" s="20">
        <f t="shared" si="5"/>
        <v>0.61993890917971295</v>
      </c>
      <c r="J42" s="20">
        <f t="shared" si="5"/>
        <v>0.34094310766166119</v>
      </c>
      <c r="K42" s="20">
        <f t="shared" si="5"/>
        <v>0.39970265779410247</v>
      </c>
      <c r="L42" s="20">
        <f t="shared" si="5"/>
        <v>0.29816879371178479</v>
      </c>
      <c r="M42" s="20">
        <f t="shared" si="5"/>
        <v>0.39125834108929941</v>
      </c>
      <c r="N42" s="20">
        <f t="shared" si="5"/>
        <v>0.27954390245337157</v>
      </c>
      <c r="O42" s="20">
        <f t="shared" si="5"/>
        <v>0.31249197216550301</v>
      </c>
      <c r="P42" s="20">
        <f t="shared" si="5"/>
        <v>0.34585940587011932</v>
      </c>
    </row>
    <row r="43" spans="1:16" ht="15" customHeight="1" x14ac:dyDescent="0.15">
      <c r="A43" s="3" t="s">
        <v>101</v>
      </c>
      <c r="B43" s="20" t="e">
        <f t="shared" si="6"/>
        <v>#DIV/0!</v>
      </c>
      <c r="C43" s="20" t="e">
        <f t="shared" si="5"/>
        <v>#DIV/0!</v>
      </c>
      <c r="D43" s="20">
        <f t="shared" si="5"/>
        <v>0</v>
      </c>
      <c r="E43" s="20">
        <f t="shared" si="5"/>
        <v>4.0385610871051577E-3</v>
      </c>
      <c r="F43" s="20">
        <f t="shared" si="5"/>
        <v>3.91531282309993E-3</v>
      </c>
      <c r="G43" s="20">
        <f t="shared" si="5"/>
        <v>3.6912918190080955E-3</v>
      </c>
      <c r="H43" s="20">
        <f t="shared" si="5"/>
        <v>2.6782658358008781E-3</v>
      </c>
      <c r="I43" s="20">
        <f t="shared" si="5"/>
        <v>3.179826165263197E-3</v>
      </c>
      <c r="J43" s="20">
        <f t="shared" si="5"/>
        <v>2.9118340200181784E-3</v>
      </c>
      <c r="K43" s="20">
        <f t="shared" si="5"/>
        <v>2.7229867786072617E-3</v>
      </c>
      <c r="L43" s="20">
        <f t="shared" si="5"/>
        <v>2.2331341184040391E-3</v>
      </c>
      <c r="M43" s="20">
        <f t="shared" si="5"/>
        <v>0</v>
      </c>
      <c r="N43" s="20">
        <f t="shared" si="5"/>
        <v>0</v>
      </c>
      <c r="O43" s="20">
        <f t="shared" si="5"/>
        <v>0</v>
      </c>
      <c r="P43" s="20">
        <f t="shared" si="5"/>
        <v>0</v>
      </c>
    </row>
    <row r="44" spans="1:16" ht="15" customHeight="1" x14ac:dyDescent="0.15">
      <c r="A44" s="3" t="s">
        <v>102</v>
      </c>
      <c r="B44" s="20" t="e">
        <f t="shared" si="6"/>
        <v>#DIV/0!</v>
      </c>
      <c r="C44" s="20" t="e">
        <f t="shared" si="5"/>
        <v>#DIV/0!</v>
      </c>
      <c r="D44" s="20">
        <f t="shared" si="5"/>
        <v>1.1201515774796496</v>
      </c>
      <c r="E44" s="20">
        <f t="shared" si="5"/>
        <v>0.84592757350228365</v>
      </c>
      <c r="F44" s="20">
        <f t="shared" si="5"/>
        <v>0.68748388831448903</v>
      </c>
      <c r="G44" s="20">
        <f t="shared" si="5"/>
        <v>0.8856276426522921</v>
      </c>
      <c r="H44" s="20">
        <f t="shared" si="5"/>
        <v>0.86881096633493726</v>
      </c>
      <c r="I44" s="20">
        <f t="shared" si="5"/>
        <v>0.98756921156634214</v>
      </c>
      <c r="J44" s="20">
        <f t="shared" si="5"/>
        <v>0.53521958494119182</v>
      </c>
      <c r="K44" s="20">
        <f t="shared" si="5"/>
        <v>0.65830689849818336</v>
      </c>
      <c r="L44" s="20">
        <f t="shared" si="5"/>
        <v>0.59933325514337998</v>
      </c>
      <c r="M44" s="20">
        <f t="shared" si="5"/>
        <v>0.64576639359088628</v>
      </c>
      <c r="N44" s="20">
        <f t="shared" si="5"/>
        <v>0.56269310910618242</v>
      </c>
      <c r="O44" s="20">
        <f t="shared" si="5"/>
        <v>0.54511428911725346</v>
      </c>
      <c r="P44" s="20">
        <f t="shared" si="5"/>
        <v>0.54373843903338226</v>
      </c>
    </row>
    <row r="45" spans="1:16" ht="15" customHeight="1" x14ac:dyDescent="0.15">
      <c r="A45" s="3" t="s">
        <v>103</v>
      </c>
      <c r="B45" s="20" t="e">
        <f t="shared" si="6"/>
        <v>#DIV/0!</v>
      </c>
      <c r="C45" s="20" t="e">
        <f t="shared" si="5"/>
        <v>#DIV/0!</v>
      </c>
      <c r="D45" s="20">
        <f t="shared" si="5"/>
        <v>0</v>
      </c>
      <c r="E45" s="20">
        <f t="shared" si="5"/>
        <v>0</v>
      </c>
      <c r="F45" s="20">
        <f t="shared" si="5"/>
        <v>0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20">
        <f t="shared" si="5"/>
        <v>0</v>
      </c>
      <c r="K45" s="20">
        <f t="shared" si="5"/>
        <v>0</v>
      </c>
      <c r="L45" s="20">
        <f t="shared" si="5"/>
        <v>0</v>
      </c>
      <c r="M45" s="20">
        <f t="shared" si="5"/>
        <v>0</v>
      </c>
      <c r="N45" s="20">
        <f t="shared" si="5"/>
        <v>0</v>
      </c>
      <c r="O45" s="20">
        <f t="shared" si="5"/>
        <v>0</v>
      </c>
      <c r="P45" s="20">
        <f t="shared" si="5"/>
        <v>0</v>
      </c>
    </row>
    <row r="46" spans="1:16" ht="15" customHeight="1" x14ac:dyDescent="0.15">
      <c r="A46" s="3" t="s">
        <v>104</v>
      </c>
      <c r="B46" s="20" t="e">
        <f t="shared" si="6"/>
        <v>#DIV/0!</v>
      </c>
      <c r="C46" s="20" t="e">
        <f t="shared" si="5"/>
        <v>#DIV/0!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0</v>
      </c>
      <c r="L46" s="20">
        <f t="shared" si="5"/>
        <v>0.87266524012364655</v>
      </c>
      <c r="M46" s="20">
        <f t="shared" si="5"/>
        <v>1.0964072063065049</v>
      </c>
      <c r="N46" s="20">
        <f t="shared" si="5"/>
        <v>0.95937144747081271</v>
      </c>
      <c r="O46" s="20">
        <f t="shared" si="5"/>
        <v>1.0305987966616663</v>
      </c>
      <c r="P46" s="20">
        <f t="shared" si="5"/>
        <v>0.94274521112480969</v>
      </c>
    </row>
    <row r="47" spans="1:16" ht="15" customHeight="1" x14ac:dyDescent="0.15">
      <c r="A47" s="3" t="s">
        <v>105</v>
      </c>
      <c r="B47" s="20" t="e">
        <f t="shared" si="6"/>
        <v>#DIV/0!</v>
      </c>
      <c r="C47" s="20" t="e">
        <f t="shared" si="5"/>
        <v>#DIV/0!</v>
      </c>
      <c r="D47" s="20">
        <f t="shared" si="5"/>
        <v>24.883735312886241</v>
      </c>
      <c r="E47" s="20">
        <f t="shared" si="5"/>
        <v>22.727304466176768</v>
      </c>
      <c r="F47" s="20">
        <f t="shared" si="5"/>
        <v>22.593416592056283</v>
      </c>
      <c r="G47" s="20">
        <f t="shared" si="5"/>
        <v>22.250723836103418</v>
      </c>
      <c r="H47" s="20">
        <f t="shared" si="5"/>
        <v>22.637293909752785</v>
      </c>
      <c r="I47" s="20">
        <f t="shared" si="5"/>
        <v>28.894550392719133</v>
      </c>
      <c r="J47" s="20">
        <f t="shared" si="5"/>
        <v>20.676076153984312</v>
      </c>
      <c r="K47" s="20">
        <f t="shared" si="5"/>
        <v>33.284299695502497</v>
      </c>
      <c r="L47" s="20">
        <f t="shared" si="5"/>
        <v>32.249452337474132</v>
      </c>
      <c r="M47" s="20">
        <f t="shared" si="5"/>
        <v>37.945461033259114</v>
      </c>
      <c r="N47" s="20">
        <f t="shared" si="5"/>
        <v>35.478698060137617</v>
      </c>
      <c r="O47" s="20">
        <f t="shared" si="5"/>
        <v>34.165529471202163</v>
      </c>
      <c r="P47" s="20">
        <f t="shared" si="5"/>
        <v>28.716332320698363</v>
      </c>
    </row>
    <row r="48" spans="1:16" ht="15" customHeight="1" x14ac:dyDescent="0.15">
      <c r="A48" s="3" t="s">
        <v>106</v>
      </c>
      <c r="B48" s="20" t="e">
        <f t="shared" si="6"/>
        <v>#DIV/0!</v>
      </c>
      <c r="C48" s="20" t="e">
        <f t="shared" si="5"/>
        <v>#DIV/0!</v>
      </c>
      <c r="D48" s="20">
        <f t="shared" si="5"/>
        <v>21.664775384027205</v>
      </c>
      <c r="E48" s="20">
        <f t="shared" si="5"/>
        <v>20.041661343251839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18.68321150800346</v>
      </c>
      <c r="K48" s="20">
        <f t="shared" si="5"/>
        <v>29.944625976896351</v>
      </c>
      <c r="L48" s="20">
        <f t="shared" si="5"/>
        <v>28.883501931933349</v>
      </c>
      <c r="M48" s="20">
        <f t="shared" si="5"/>
        <v>33.776663531392757</v>
      </c>
      <c r="N48" s="20">
        <f t="shared" si="5"/>
        <v>31.648897260784747</v>
      </c>
      <c r="O48" s="20">
        <f t="shared" si="5"/>
        <v>29.989245620986573</v>
      </c>
      <c r="P48" s="20">
        <f t="shared" si="5"/>
        <v>25.12472383719604</v>
      </c>
    </row>
    <row r="49" spans="1:16" ht="15" customHeight="1" x14ac:dyDescent="0.15">
      <c r="A49" s="3" t="s">
        <v>107</v>
      </c>
      <c r="B49" s="20" t="e">
        <f t="shared" si="6"/>
        <v>#DIV/0!</v>
      </c>
      <c r="C49" s="20" t="e">
        <f t="shared" si="5"/>
        <v>#DIV/0!</v>
      </c>
      <c r="D49" s="20">
        <f t="shared" si="5"/>
        <v>3.2189599288590367</v>
      </c>
      <c r="E49" s="20">
        <f t="shared" si="5"/>
        <v>2.6805477421140962</v>
      </c>
      <c r="F49" s="20">
        <f t="shared" si="5"/>
        <v>0</v>
      </c>
      <c r="G49" s="20">
        <f t="shared" si="5"/>
        <v>0</v>
      </c>
      <c r="H49" s="20">
        <f t="shared" si="5"/>
        <v>0</v>
      </c>
      <c r="I49" s="20">
        <f t="shared" si="5"/>
        <v>0</v>
      </c>
      <c r="J49" s="20">
        <f t="shared" si="5"/>
        <v>1.9928646459808526</v>
      </c>
      <c r="K49" s="20">
        <f t="shared" si="5"/>
        <v>3.3396737186061487</v>
      </c>
      <c r="L49" s="20">
        <f t="shared" si="5"/>
        <v>3.3659504055407874</v>
      </c>
      <c r="M49" s="20">
        <f t="shared" si="5"/>
        <v>4.168797501866365</v>
      </c>
      <c r="N49" s="20">
        <f t="shared" si="5"/>
        <v>3.8298007993528671</v>
      </c>
      <c r="O49" s="20">
        <f t="shared" si="5"/>
        <v>4.1762838502155937</v>
      </c>
      <c r="P49" s="20">
        <f t="shared" si="5"/>
        <v>3.5916084835023239</v>
      </c>
    </row>
    <row r="50" spans="1:16" ht="15" customHeight="1" x14ac:dyDescent="0.15">
      <c r="A50" s="3" t="s">
        <v>108</v>
      </c>
      <c r="B50" s="20" t="e">
        <f t="shared" si="6"/>
        <v>#DIV/0!</v>
      </c>
      <c r="C50" s="20" t="e">
        <f t="shared" si="5"/>
        <v>#DIV/0!</v>
      </c>
      <c r="D50" s="20">
        <f t="shared" si="5"/>
        <v>3.6029637070514077E-2</v>
      </c>
      <c r="E50" s="20">
        <f t="shared" si="5"/>
        <v>3.1157310069208483E-2</v>
      </c>
      <c r="F50" s="20">
        <f t="shared" si="5"/>
        <v>3.4146378647477708E-2</v>
      </c>
      <c r="G50" s="20">
        <f t="shared" si="5"/>
        <v>3.5823684538570363E-2</v>
      </c>
      <c r="H50" s="20">
        <f t="shared" si="5"/>
        <v>3.0975529700952228E-2</v>
      </c>
      <c r="I50" s="20">
        <f t="shared" si="5"/>
        <v>4.1252944784014547E-2</v>
      </c>
      <c r="J50" s="20">
        <f t="shared" si="5"/>
        <v>2.722700875727278E-2</v>
      </c>
      <c r="K50" s="20">
        <f t="shared" si="5"/>
        <v>3.4882056908436092E-2</v>
      </c>
      <c r="L50" s="20">
        <f t="shared" si="5"/>
        <v>2.8958121291499529E-2</v>
      </c>
      <c r="M50" s="20">
        <f t="shared" si="5"/>
        <v>2.815991212463043E-2</v>
      </c>
      <c r="N50" s="20">
        <f t="shared" si="5"/>
        <v>2.455401912670804E-2</v>
      </c>
      <c r="O50" s="20">
        <f t="shared" si="5"/>
        <v>2.3957004280733274E-2</v>
      </c>
      <c r="P50" s="20">
        <f t="shared" si="5"/>
        <v>2.4529553640603712E-2</v>
      </c>
    </row>
    <row r="51" spans="1:16" ht="15" customHeight="1" x14ac:dyDescent="0.15">
      <c r="A51" s="3" t="s">
        <v>109</v>
      </c>
      <c r="B51" s="20" t="e">
        <f t="shared" si="6"/>
        <v>#DIV/0!</v>
      </c>
      <c r="C51" s="20" t="e">
        <f t="shared" si="5"/>
        <v>#DIV/0!</v>
      </c>
      <c r="D51" s="20">
        <f t="shared" si="5"/>
        <v>1.0012631456637464</v>
      </c>
      <c r="E51" s="20">
        <f t="shared" si="5"/>
        <v>0.41493384402888367</v>
      </c>
      <c r="F51" s="20">
        <f t="shared" si="5"/>
        <v>0.19971560276414155</v>
      </c>
      <c r="G51" s="20">
        <f t="shared" si="5"/>
        <v>0.26536959109765301</v>
      </c>
      <c r="H51" s="20">
        <f t="shared" si="5"/>
        <v>0.22399537786729137</v>
      </c>
      <c r="I51" s="20">
        <f t="shared" si="5"/>
        <v>0.29095409412158257</v>
      </c>
      <c r="J51" s="20">
        <f t="shared" si="5"/>
        <v>0.19869865511367035</v>
      </c>
      <c r="K51" s="20">
        <f t="shared" si="5"/>
        <v>0.29227387284248019</v>
      </c>
      <c r="L51" s="20">
        <f t="shared" si="5"/>
        <v>0.28435241107678094</v>
      </c>
      <c r="M51" s="20">
        <f t="shared" si="5"/>
        <v>9.8580247116589428E-2</v>
      </c>
      <c r="N51" s="20">
        <f t="shared" si="5"/>
        <v>9.9259717196143529E-2</v>
      </c>
      <c r="O51" s="20">
        <f t="shared" si="5"/>
        <v>0.16477981742077064</v>
      </c>
      <c r="P51" s="20">
        <f t="shared" si="5"/>
        <v>0.16677906336892614</v>
      </c>
    </row>
    <row r="52" spans="1:16" ht="15" customHeight="1" x14ac:dyDescent="0.15">
      <c r="A52" s="3" t="s">
        <v>110</v>
      </c>
      <c r="B52" s="20" t="e">
        <f t="shared" si="6"/>
        <v>#DIV/0!</v>
      </c>
      <c r="C52" s="20" t="e">
        <f t="shared" si="5"/>
        <v>#DIV/0!</v>
      </c>
      <c r="D52" s="20">
        <f t="shared" si="5"/>
        <v>1.6553720704250561</v>
      </c>
      <c r="E52" s="20">
        <f t="shared" si="5"/>
        <v>1.4239702188201853</v>
      </c>
      <c r="F52" s="20">
        <f t="shared" si="5"/>
        <v>1.4066367670742288</v>
      </c>
      <c r="G52" s="20">
        <f t="shared" si="5"/>
        <v>1.7470904350358862</v>
      </c>
      <c r="H52" s="20">
        <f t="shared" si="5"/>
        <v>1.625892070319809</v>
      </c>
      <c r="I52" s="20">
        <f t="shared" si="5"/>
        <v>2.4534054772293707</v>
      </c>
      <c r="J52" s="20">
        <f t="shared" si="5"/>
        <v>1.4637408631002597</v>
      </c>
      <c r="K52" s="20">
        <f t="shared" si="5"/>
        <v>2.0831643888981644</v>
      </c>
      <c r="L52" s="20">
        <f t="shared" si="5"/>
        <v>1.8671179897290355</v>
      </c>
      <c r="M52" s="20">
        <f t="shared" si="5"/>
        <v>2.0214500422604229</v>
      </c>
      <c r="N52" s="20">
        <f t="shared" si="5"/>
        <v>1.874094048724358</v>
      </c>
      <c r="O52" s="20">
        <f t="shared" si="5"/>
        <v>2.2683449154712818</v>
      </c>
      <c r="P52" s="20">
        <f t="shared" si="5"/>
        <v>1.9090526646231458</v>
      </c>
    </row>
    <row r="53" spans="1:16" ht="15" customHeight="1" x14ac:dyDescent="0.15">
      <c r="A53" s="4" t="s">
        <v>111</v>
      </c>
      <c r="B53" s="20" t="e">
        <f t="shared" si="6"/>
        <v>#DIV/0!</v>
      </c>
      <c r="C53" s="20" t="e">
        <f t="shared" si="5"/>
        <v>#DIV/0!</v>
      </c>
      <c r="D53" s="20">
        <f t="shared" si="5"/>
        <v>0.13116380881521997</v>
      </c>
      <c r="E53" s="20">
        <f t="shared" si="5"/>
        <v>0.107116227712191</v>
      </c>
      <c r="F53" s="20">
        <f t="shared" si="5"/>
        <v>0.10081064299831191</v>
      </c>
      <c r="G53" s="20">
        <f t="shared" si="5"/>
        <v>0.11313910280227545</v>
      </c>
      <c r="H53" s="20">
        <f t="shared" si="5"/>
        <v>0.11416800780058778</v>
      </c>
      <c r="I53" s="20">
        <f t="shared" si="5"/>
        <v>0.13709290540504732</v>
      </c>
      <c r="J53" s="20">
        <f t="shared" si="5"/>
        <v>8.9205531940369995E-2</v>
      </c>
      <c r="K53" s="20">
        <f t="shared" si="5"/>
        <v>0.12120272537187653</v>
      </c>
      <c r="L53" s="20">
        <f t="shared" si="5"/>
        <v>0.10827977139968852</v>
      </c>
      <c r="M53" s="20">
        <f t="shared" si="5"/>
        <v>0.13742859304034966</v>
      </c>
      <c r="N53" s="20">
        <f t="shared" si="5"/>
        <v>0.12736211466651032</v>
      </c>
      <c r="O53" s="20">
        <f t="shared" si="5"/>
        <v>0.1306250306517317</v>
      </c>
      <c r="P53" s="20">
        <f t="shared" si="5"/>
        <v>0.11959982515392568</v>
      </c>
    </row>
    <row r="54" spans="1:16" ht="15" customHeight="1" x14ac:dyDescent="0.15">
      <c r="A54" s="3" t="s">
        <v>112</v>
      </c>
      <c r="B54" s="20" t="e">
        <f t="shared" si="6"/>
        <v>#DIV/0!</v>
      </c>
      <c r="C54" s="20" t="e">
        <f t="shared" ref="C54:P63" si="7">+C20/C$30*100</f>
        <v>#DIV/0!</v>
      </c>
      <c r="D54" s="20">
        <f t="shared" si="7"/>
        <v>7.2882005515486181</v>
      </c>
      <c r="E54" s="20">
        <f t="shared" si="7"/>
        <v>6.6778173728707202</v>
      </c>
      <c r="F54" s="20">
        <f t="shared" si="7"/>
        <v>6.0041668630097877</v>
      </c>
      <c r="G54" s="20">
        <f t="shared" si="7"/>
        <v>4.3898940094973105</v>
      </c>
      <c r="H54" s="20">
        <f t="shared" si="7"/>
        <v>5.7451757505747647</v>
      </c>
      <c r="I54" s="20">
        <f t="shared" si="7"/>
        <v>3.4798109656941274</v>
      </c>
      <c r="J54" s="20">
        <f t="shared" si="7"/>
        <v>1.8869228717758924</v>
      </c>
      <c r="K54" s="20">
        <f t="shared" si="7"/>
        <v>6.3427902465396198</v>
      </c>
      <c r="L54" s="20">
        <f t="shared" si="7"/>
        <v>7.2620795308021817</v>
      </c>
      <c r="M54" s="20">
        <f t="shared" si="7"/>
        <v>5.330136943502584</v>
      </c>
      <c r="N54" s="20">
        <f t="shared" si="7"/>
        <v>5.6748247110585872</v>
      </c>
      <c r="O54" s="20">
        <f t="shared" si="7"/>
        <v>4.1663585275647623</v>
      </c>
      <c r="P54" s="20">
        <f t="shared" si="7"/>
        <v>5.556619192368097</v>
      </c>
    </row>
    <row r="55" spans="1:16" ht="15" customHeight="1" x14ac:dyDescent="0.15">
      <c r="A55" s="3" t="s">
        <v>113</v>
      </c>
      <c r="B55" s="20" t="e">
        <f t="shared" si="6"/>
        <v>#DIV/0!</v>
      </c>
      <c r="C55" s="20" t="e">
        <f t="shared" si="7"/>
        <v>#DIV/0!</v>
      </c>
      <c r="D55" s="20">
        <f t="shared" si="7"/>
        <v>3.9976264480962391</v>
      </c>
      <c r="E55" s="20">
        <f t="shared" si="7"/>
        <v>6.8511358075621862</v>
      </c>
      <c r="F55" s="20">
        <f t="shared" si="7"/>
        <v>6.5027455698062164</v>
      </c>
      <c r="G55" s="20">
        <f t="shared" si="7"/>
        <v>6.6109422798951272</v>
      </c>
      <c r="H55" s="20">
        <f t="shared" si="7"/>
        <v>5.5683547930153043</v>
      </c>
      <c r="I55" s="20">
        <f t="shared" si="7"/>
        <v>4.2610942544992954</v>
      </c>
      <c r="J55" s="20">
        <f t="shared" si="7"/>
        <v>3.0832784529725199</v>
      </c>
      <c r="K55" s="20">
        <f t="shared" si="7"/>
        <v>3.7505664607532139</v>
      </c>
      <c r="L55" s="20">
        <f t="shared" si="7"/>
        <v>5.5849594967568725</v>
      </c>
      <c r="M55" s="20">
        <f t="shared" si="7"/>
        <v>4.7732900972483039</v>
      </c>
      <c r="N55" s="20">
        <f t="shared" si="7"/>
        <v>3.6615659202358701</v>
      </c>
      <c r="O55" s="20">
        <f t="shared" si="7"/>
        <v>2.8326870845474015</v>
      </c>
      <c r="P55" s="20">
        <f t="shared" si="7"/>
        <v>4.2413678876385834</v>
      </c>
    </row>
    <row r="56" spans="1:16" ht="15" customHeight="1" x14ac:dyDescent="0.15">
      <c r="A56" s="3" t="s">
        <v>114</v>
      </c>
      <c r="B56" s="20" t="e">
        <f t="shared" si="6"/>
        <v>#DIV/0!</v>
      </c>
      <c r="C56" s="20" t="e">
        <f t="shared" si="7"/>
        <v>#DIV/0!</v>
      </c>
      <c r="D56" s="20">
        <f t="shared" si="7"/>
        <v>2.6887760886900676</v>
      </c>
      <c r="E56" s="20">
        <f t="shared" si="7"/>
        <v>3.1625141514766129</v>
      </c>
      <c r="F56" s="20">
        <f t="shared" si="7"/>
        <v>1.4818246327921656</v>
      </c>
      <c r="G56" s="20">
        <f t="shared" si="7"/>
        <v>2.2877134040689735</v>
      </c>
      <c r="H56" s="20">
        <f t="shared" si="7"/>
        <v>3.3013043524036325</v>
      </c>
      <c r="I56" s="20">
        <f t="shared" si="7"/>
        <v>2.0797335051287416</v>
      </c>
      <c r="J56" s="20">
        <f t="shared" si="7"/>
        <v>1.8038131418961207</v>
      </c>
      <c r="K56" s="20">
        <f t="shared" si="7"/>
        <v>1.3006535168268658</v>
      </c>
      <c r="L56" s="20">
        <f t="shared" si="7"/>
        <v>1.5530267681974104</v>
      </c>
      <c r="M56" s="20">
        <f t="shared" si="7"/>
        <v>1.6125968947633251</v>
      </c>
      <c r="N56" s="20">
        <f t="shared" si="7"/>
        <v>7.4565091205657366</v>
      </c>
      <c r="O56" s="20">
        <f t="shared" si="7"/>
        <v>1.2274899520704223</v>
      </c>
      <c r="P56" s="20">
        <f t="shared" si="7"/>
        <v>1.1038116626711845</v>
      </c>
    </row>
    <row r="57" spans="1:16" ht="15" customHeight="1" x14ac:dyDescent="0.15">
      <c r="A57" s="3" t="s">
        <v>115</v>
      </c>
      <c r="B57" s="20" t="e">
        <f t="shared" si="6"/>
        <v>#DIV/0!</v>
      </c>
      <c r="C57" s="20" t="e">
        <f t="shared" si="7"/>
        <v>#DIV/0!</v>
      </c>
      <c r="D57" s="20">
        <f t="shared" si="7"/>
        <v>8.1992021942002124E-3</v>
      </c>
      <c r="E57" s="20">
        <f t="shared" si="7"/>
        <v>6.6051232733028275E-3</v>
      </c>
      <c r="F57" s="20">
        <f t="shared" si="7"/>
        <v>3.4648786045132121</v>
      </c>
      <c r="G57" s="20">
        <f t="shared" si="7"/>
        <v>1.4119695482544628E-4</v>
      </c>
      <c r="H57" s="20">
        <f t="shared" si="7"/>
        <v>0</v>
      </c>
      <c r="I57" s="20">
        <f t="shared" si="7"/>
        <v>0</v>
      </c>
      <c r="J57" s="20">
        <f t="shared" si="7"/>
        <v>1.8369046387965146E-2</v>
      </c>
      <c r="K57" s="20">
        <f t="shared" si="7"/>
        <v>3.5776468624037022E-2</v>
      </c>
      <c r="L57" s="20">
        <f t="shared" si="7"/>
        <v>1.8155561938244219E-2</v>
      </c>
      <c r="M57" s="20">
        <f t="shared" si="7"/>
        <v>3.083202057441288E-3</v>
      </c>
      <c r="N57" s="20">
        <f t="shared" si="7"/>
        <v>5.6925855780621416E-3</v>
      </c>
      <c r="O57" s="20">
        <f t="shared" si="7"/>
        <v>2.9192125443623001E-3</v>
      </c>
      <c r="P57" s="20">
        <f t="shared" si="7"/>
        <v>5.475346794777614E-4</v>
      </c>
    </row>
    <row r="58" spans="1:16" ht="15" customHeight="1" x14ac:dyDescent="0.15">
      <c r="A58" s="3" t="s">
        <v>116</v>
      </c>
      <c r="B58" s="20" t="e">
        <f t="shared" si="6"/>
        <v>#DIV/0!</v>
      </c>
      <c r="C58" s="20" t="e">
        <f t="shared" si="7"/>
        <v>#DIV/0!</v>
      </c>
      <c r="D58" s="20">
        <f t="shared" si="7"/>
        <v>1.1407901407170506</v>
      </c>
      <c r="E58" s="20">
        <f t="shared" si="7"/>
        <v>3.0344691188784427</v>
      </c>
      <c r="F58" s="20">
        <f t="shared" si="7"/>
        <v>5.1891581176561896</v>
      </c>
      <c r="G58" s="20">
        <f t="shared" si="7"/>
        <v>5.5433924464470206</v>
      </c>
      <c r="H58" s="20">
        <f t="shared" si="7"/>
        <v>2.8413814606005854</v>
      </c>
      <c r="I58" s="20">
        <f t="shared" si="7"/>
        <v>2.4075099862440719</v>
      </c>
      <c r="J58" s="20">
        <f t="shared" si="7"/>
        <v>13.068896169985795</v>
      </c>
      <c r="K58" s="20">
        <f t="shared" si="7"/>
        <v>5.829000405466644</v>
      </c>
      <c r="L58" s="20">
        <f t="shared" si="7"/>
        <v>2.0744363515018462</v>
      </c>
      <c r="M58" s="20">
        <f t="shared" si="7"/>
        <v>1.4161352596631662</v>
      </c>
      <c r="N58" s="20">
        <f t="shared" si="7"/>
        <v>2.742801583221901</v>
      </c>
      <c r="O58" s="20">
        <f t="shared" si="7"/>
        <v>7.8873425279446492</v>
      </c>
      <c r="P58" s="20">
        <f t="shared" si="7"/>
        <v>9.2221083552879524</v>
      </c>
    </row>
    <row r="59" spans="1:16" ht="15" customHeight="1" x14ac:dyDescent="0.15">
      <c r="A59" s="3" t="s">
        <v>117</v>
      </c>
      <c r="B59" s="20" t="e">
        <f t="shared" si="6"/>
        <v>#DIV/0!</v>
      </c>
      <c r="C59" s="20" t="e">
        <f t="shared" si="7"/>
        <v>#DIV/0!</v>
      </c>
      <c r="D59" s="20">
        <f t="shared" si="7"/>
        <v>4.4311534075415793</v>
      </c>
      <c r="E59" s="20">
        <f t="shared" si="7"/>
        <v>3.1428874994645133</v>
      </c>
      <c r="F59" s="20">
        <f t="shared" si="7"/>
        <v>2.882484484273609</v>
      </c>
      <c r="G59" s="20">
        <f t="shared" si="7"/>
        <v>4.1938924652060452</v>
      </c>
      <c r="H59" s="20">
        <f t="shared" si="7"/>
        <v>3.2624048499884837</v>
      </c>
      <c r="I59" s="20">
        <f t="shared" si="7"/>
        <v>1.3907711693217155</v>
      </c>
      <c r="J59" s="20">
        <f t="shared" si="7"/>
        <v>1.3028960502468256</v>
      </c>
      <c r="K59" s="20">
        <f t="shared" si="7"/>
        <v>1.9566746964962911</v>
      </c>
      <c r="L59" s="20">
        <f t="shared" si="7"/>
        <v>5.8680047073740988</v>
      </c>
      <c r="M59" s="20">
        <f t="shared" si="7"/>
        <v>3.0707664758096076</v>
      </c>
      <c r="N59" s="20">
        <f t="shared" si="7"/>
        <v>3.2459692224668135</v>
      </c>
      <c r="O59" s="20">
        <f t="shared" si="7"/>
        <v>3.9056533859362461</v>
      </c>
      <c r="P59" s="20">
        <f t="shared" si="7"/>
        <v>3.3959743425249198</v>
      </c>
    </row>
    <row r="60" spans="1:16" ht="15" customHeight="1" x14ac:dyDescent="0.15">
      <c r="A60" s="3" t="s">
        <v>118</v>
      </c>
      <c r="B60" s="20" t="e">
        <f t="shared" si="6"/>
        <v>#DIV/0!</v>
      </c>
      <c r="C60" s="20" t="e">
        <f t="shared" si="7"/>
        <v>#DIV/0!</v>
      </c>
      <c r="D60" s="20">
        <f t="shared" si="7"/>
        <v>2.8299663504741948</v>
      </c>
      <c r="E60" s="20">
        <f t="shared" si="7"/>
        <v>1.6553193794128123</v>
      </c>
      <c r="F60" s="20">
        <f t="shared" si="7"/>
        <v>0.75537818456992545</v>
      </c>
      <c r="G60" s="20">
        <f t="shared" si="7"/>
        <v>1.0878418529558775</v>
      </c>
      <c r="H60" s="20">
        <f t="shared" si="7"/>
        <v>1.1222487975971707</v>
      </c>
      <c r="I60" s="20">
        <f t="shared" si="7"/>
        <v>1.3823340305632172</v>
      </c>
      <c r="J60" s="20">
        <f t="shared" si="7"/>
        <v>0.7588048962352979</v>
      </c>
      <c r="K60" s="20">
        <f t="shared" si="7"/>
        <v>2.8731684435646083</v>
      </c>
      <c r="L60" s="20">
        <f t="shared" si="7"/>
        <v>1.4861961447027334</v>
      </c>
      <c r="M60" s="20">
        <f t="shared" si="7"/>
        <v>1.8262627973440064</v>
      </c>
      <c r="N60" s="20">
        <f t="shared" si="7"/>
        <v>2.0749853937741709</v>
      </c>
      <c r="O60" s="20">
        <f t="shared" si="7"/>
        <v>2.0769613410628893</v>
      </c>
      <c r="P60" s="20">
        <f t="shared" si="7"/>
        <v>1.927650592569407</v>
      </c>
    </row>
    <row r="61" spans="1:16" ht="15" customHeight="1" x14ac:dyDescent="0.15">
      <c r="A61" s="3" t="s">
        <v>119</v>
      </c>
      <c r="B61" s="20" t="e">
        <f t="shared" si="6"/>
        <v>#DIV/0!</v>
      </c>
      <c r="C61" s="20" t="e">
        <f t="shared" si="7"/>
        <v>#DIV/0!</v>
      </c>
      <c r="D61" s="20">
        <f t="shared" si="7"/>
        <v>2.701051465689384</v>
      </c>
      <c r="E61" s="20">
        <f t="shared" si="7"/>
        <v>9.2886905003418612</v>
      </c>
      <c r="F61" s="20">
        <f t="shared" si="7"/>
        <v>11.63332991465311</v>
      </c>
      <c r="G61" s="20">
        <f t="shared" si="7"/>
        <v>10.016915395188089</v>
      </c>
      <c r="H61" s="20">
        <f t="shared" si="7"/>
        <v>16.100995372880174</v>
      </c>
      <c r="I61" s="20">
        <f t="shared" si="7"/>
        <v>11.83955275532997</v>
      </c>
      <c r="J61" s="20">
        <f t="shared" si="7"/>
        <v>29.610902777399811</v>
      </c>
      <c r="K61" s="20">
        <f t="shared" si="7"/>
        <v>3.5637337912721319</v>
      </c>
      <c r="L61" s="20">
        <f t="shared" si="7"/>
        <v>7.4365181699048319</v>
      </c>
      <c r="M61" s="20">
        <f t="shared" si="7"/>
        <v>3.3791894549556516</v>
      </c>
      <c r="N61" s="20">
        <f t="shared" si="7"/>
        <v>2.643598791881538</v>
      </c>
      <c r="O61" s="20">
        <f t="shared" si="7"/>
        <v>6.5202363705858595</v>
      </c>
      <c r="P61" s="20">
        <f t="shared" si="7"/>
        <v>12.730181297857953</v>
      </c>
    </row>
    <row r="62" spans="1:16" ht="15" customHeight="1" x14ac:dyDescent="0.15">
      <c r="A62" s="3" t="s">
        <v>259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f t="shared" si="7"/>
        <v>0.36242794846995635</v>
      </c>
      <c r="O62" s="20">
        <f t="shared" si="7"/>
        <v>0.38144377246334055</v>
      </c>
      <c r="P62" s="20">
        <f t="shared" si="7"/>
        <v>0.43802774358220914</v>
      </c>
    </row>
    <row r="63" spans="1:16" ht="15" customHeight="1" x14ac:dyDescent="0.15">
      <c r="A63" s="3" t="s">
        <v>260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7"/>
        <v>1.6888003881584353</v>
      </c>
      <c r="O63" s="20">
        <f t="shared" si="7"/>
        <v>3.4680245027024124</v>
      </c>
      <c r="P63" s="20">
        <f t="shared" si="7"/>
        <v>6.8168067594981299</v>
      </c>
    </row>
    <row r="64" spans="1:16" ht="15" customHeight="1" x14ac:dyDescent="0.15">
      <c r="A64" s="3" t="s">
        <v>0</v>
      </c>
      <c r="B64" s="21" t="e">
        <f t="shared" ref="B64:N64" si="8">SUM(B38:B61)-B48-B49</f>
        <v>#DIV/0!</v>
      </c>
      <c r="C64" s="21" t="e">
        <f t="shared" si="8"/>
        <v>#DIV/0!</v>
      </c>
      <c r="D64" s="21">
        <f t="shared" si="8"/>
        <v>99.999999999999986</v>
      </c>
      <c r="E64" s="21">
        <f t="shared" si="8"/>
        <v>100</v>
      </c>
      <c r="F64" s="21">
        <f t="shared" si="8"/>
        <v>100.00000000000003</v>
      </c>
      <c r="G64" s="21">
        <f t="shared" si="8"/>
        <v>100.00000000000001</v>
      </c>
      <c r="H64" s="21">
        <f t="shared" si="8"/>
        <v>100</v>
      </c>
      <c r="I64" s="21">
        <f t="shared" si="8"/>
        <v>100</v>
      </c>
      <c r="J64" s="21">
        <f t="shared" si="8"/>
        <v>100</v>
      </c>
      <c r="K64" s="21">
        <f t="shared" si="8"/>
        <v>100.00000000000001</v>
      </c>
      <c r="L64" s="21">
        <f t="shared" si="8"/>
        <v>100</v>
      </c>
      <c r="M64" s="21">
        <f t="shared" si="8"/>
        <v>100.00000000000004</v>
      </c>
      <c r="N64" s="21">
        <f t="shared" si="8"/>
        <v>100.00000000000006</v>
      </c>
      <c r="O64" s="21">
        <f>SUM(O38:O61)-O48-O49</f>
        <v>99.999999999999986</v>
      </c>
      <c r="P64" s="21">
        <f>SUM(P38:P61)-P48-P49</f>
        <v>100.00000000000003</v>
      </c>
    </row>
    <row r="65" spans="1:16" ht="15" customHeight="1" x14ac:dyDescent="0.15">
      <c r="A65" s="3" t="s">
        <v>1</v>
      </c>
      <c r="B65" s="20" t="e">
        <f>+B31/$B$30*100</f>
        <v>#DIV/0!</v>
      </c>
      <c r="C65" s="20" t="e">
        <f t="shared" ref="C65:P68" si="9">+C31/C$30*100</f>
        <v>#DIV/0!</v>
      </c>
      <c r="D65" s="20">
        <f t="shared" si="9"/>
        <v>72.126437320144646</v>
      </c>
      <c r="E65" s="20">
        <f t="shared" si="9"/>
        <v>64.234540756158282</v>
      </c>
      <c r="F65" s="20">
        <f t="shared" si="9"/>
        <v>60.378870615889099</v>
      </c>
      <c r="G65" s="20">
        <f t="shared" si="9"/>
        <v>63.743667820850916</v>
      </c>
      <c r="H65" s="20">
        <f t="shared" si="9"/>
        <v>60.094079166952199</v>
      </c>
      <c r="I65" s="20">
        <f t="shared" si="9"/>
        <v>70.277740856462856</v>
      </c>
      <c r="J65" s="20">
        <f t="shared" si="9"/>
        <v>46.714471542945468</v>
      </c>
      <c r="K65" s="20">
        <f t="shared" si="9"/>
        <v>71.850994983344066</v>
      </c>
      <c r="L65" s="20">
        <f t="shared" si="9"/>
        <v>66.456873096616278</v>
      </c>
      <c r="M65" s="20">
        <f t="shared" si="9"/>
        <v>76.331079992238543</v>
      </c>
      <c r="N65" s="20">
        <f t="shared" si="9"/>
        <v>70.393336790630315</v>
      </c>
      <c r="O65" s="20">
        <f t="shared" si="9"/>
        <v>68.816601834199631</v>
      </c>
      <c r="P65" s="20">
        <f t="shared" si="9"/>
        <v>59.626307581256434</v>
      </c>
    </row>
    <row r="66" spans="1:16" ht="15" customHeight="1" x14ac:dyDescent="0.15">
      <c r="A66" s="3" t="s">
        <v>151</v>
      </c>
      <c r="B66" s="20" t="e">
        <f>+B32/$B$30*100</f>
        <v>#DIV/0!</v>
      </c>
      <c r="C66" s="20" t="e">
        <f t="shared" si="9"/>
        <v>#DIV/0!</v>
      </c>
      <c r="D66" s="20">
        <f t="shared" si="9"/>
        <v>27.873562679855358</v>
      </c>
      <c r="E66" s="20">
        <f t="shared" si="9"/>
        <v>35.765459243841711</v>
      </c>
      <c r="F66" s="20">
        <f t="shared" si="9"/>
        <v>39.621129384110901</v>
      </c>
      <c r="G66" s="20">
        <f t="shared" si="9"/>
        <v>36.256332179149084</v>
      </c>
      <c r="H66" s="20">
        <f t="shared" si="9"/>
        <v>39.905920833047801</v>
      </c>
      <c r="I66" s="20">
        <f t="shared" si="9"/>
        <v>29.722259143537137</v>
      </c>
      <c r="J66" s="20">
        <f t="shared" si="9"/>
        <v>53.285528457054532</v>
      </c>
      <c r="K66" s="20">
        <f t="shared" si="9"/>
        <v>28.149005016655931</v>
      </c>
      <c r="L66" s="20">
        <f t="shared" si="9"/>
        <v>33.543126903383722</v>
      </c>
      <c r="M66" s="20">
        <f t="shared" si="9"/>
        <v>23.66892000776145</v>
      </c>
      <c r="N66" s="20">
        <f t="shared" si="9"/>
        <v>29.606663209369692</v>
      </c>
      <c r="O66" s="20">
        <f t="shared" si="9"/>
        <v>31.183398165800373</v>
      </c>
      <c r="P66" s="20">
        <f t="shared" si="9"/>
        <v>40.373692418743573</v>
      </c>
    </row>
    <row r="67" spans="1:16" ht="15" customHeight="1" x14ac:dyDescent="0.15">
      <c r="A67" s="3" t="s">
        <v>3</v>
      </c>
      <c r="B67" s="20" t="e">
        <f>+B33/$B$30*100</f>
        <v>#DIV/0!</v>
      </c>
      <c r="C67" s="20" t="e">
        <f t="shared" si="9"/>
        <v>#DIV/0!</v>
      </c>
      <c r="D67" s="20">
        <f t="shared" si="9"/>
        <v>55.348925248576386</v>
      </c>
      <c r="E67" s="20">
        <f t="shared" si="9"/>
        <v>50.138301845452574</v>
      </c>
      <c r="F67" s="20">
        <f t="shared" si="9"/>
        <v>49.090018932096697</v>
      </c>
      <c r="G67" s="20">
        <f t="shared" si="9"/>
        <v>51.441479711812974</v>
      </c>
      <c r="H67" s="20">
        <f t="shared" si="9"/>
        <v>45.498102956602303</v>
      </c>
      <c r="I67" s="20">
        <f t="shared" si="9"/>
        <v>46.936396481077175</v>
      </c>
      <c r="J67" s="20">
        <f t="shared" si="9"/>
        <v>42.185263398518501</v>
      </c>
      <c r="K67" s="20">
        <f t="shared" si="9"/>
        <v>48.08568066719139</v>
      </c>
      <c r="L67" s="20">
        <f t="shared" si="9"/>
        <v>42.259194612010191</v>
      </c>
      <c r="M67" s="20">
        <f t="shared" si="9"/>
        <v>41.517658937010594</v>
      </c>
      <c r="N67" s="20">
        <f t="shared" si="9"/>
        <v>46.39578687946311</v>
      </c>
      <c r="O67" s="20">
        <f t="shared" si="9"/>
        <v>47.079425156450334</v>
      </c>
      <c r="P67" s="20">
        <f t="shared" si="9"/>
        <v>43.749243717723971</v>
      </c>
    </row>
    <row r="68" spans="1:16" ht="15" customHeight="1" x14ac:dyDescent="0.15">
      <c r="A68" s="3" t="s">
        <v>2</v>
      </c>
      <c r="B68" s="20" t="e">
        <f>+B34/$B$30*100</f>
        <v>#DIV/0!</v>
      </c>
      <c r="C68" s="20" t="e">
        <f t="shared" si="9"/>
        <v>#DIV/0!</v>
      </c>
      <c r="D68" s="20">
        <f t="shared" si="9"/>
        <v>44.651074751423614</v>
      </c>
      <c r="E68" s="20">
        <f t="shared" si="9"/>
        <v>49.861698154547426</v>
      </c>
      <c r="F68" s="20">
        <f t="shared" si="9"/>
        <v>50.90998106790331</v>
      </c>
      <c r="G68" s="20">
        <f t="shared" si="9"/>
        <v>48.558520288187019</v>
      </c>
      <c r="H68" s="20">
        <f t="shared" si="9"/>
        <v>54.501897043397697</v>
      </c>
      <c r="I68" s="20">
        <f t="shared" si="9"/>
        <v>53.063603518922832</v>
      </c>
      <c r="J68" s="20">
        <f t="shared" si="9"/>
        <v>57.814736601481499</v>
      </c>
      <c r="K68" s="20">
        <f t="shared" si="9"/>
        <v>51.91431933280861</v>
      </c>
      <c r="L68" s="20">
        <f t="shared" si="9"/>
        <v>57.740805387989802</v>
      </c>
      <c r="M68" s="20">
        <f t="shared" si="9"/>
        <v>58.482341062989406</v>
      </c>
      <c r="N68" s="20">
        <f t="shared" si="9"/>
        <v>53.60421312053689</v>
      </c>
      <c r="O68" s="20">
        <f t="shared" si="9"/>
        <v>52.920574843549673</v>
      </c>
      <c r="P68" s="20">
        <f t="shared" si="9"/>
        <v>56.250756282276029</v>
      </c>
    </row>
    <row r="69" spans="1:16" ht="15" customHeight="1" x14ac:dyDescent="0.15"/>
    <row r="70" spans="1:16" ht="15" customHeight="1" x14ac:dyDescent="0.15"/>
    <row r="71" spans="1:16" ht="15" customHeight="1" x14ac:dyDescent="0.15"/>
    <row r="72" spans="1:16" ht="15" customHeight="1" x14ac:dyDescent="0.15"/>
    <row r="73" spans="1:16" ht="15" customHeight="1" x14ac:dyDescent="0.15"/>
    <row r="74" spans="1:16" ht="15" customHeight="1" x14ac:dyDescent="0.15"/>
    <row r="75" spans="1:16" ht="15" customHeight="1" x14ac:dyDescent="0.15"/>
    <row r="76" spans="1:16" ht="15" customHeight="1" x14ac:dyDescent="0.15"/>
    <row r="77" spans="1:16" ht="15" customHeight="1" x14ac:dyDescent="0.15"/>
    <row r="78" spans="1:16" ht="15" customHeight="1" x14ac:dyDescent="0.15"/>
    <row r="79" spans="1:16" ht="15" customHeight="1" x14ac:dyDescent="0.15"/>
    <row r="80" spans="1:1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516"/>
  <sheetViews>
    <sheetView view="pageBreakPreview" zoomScaleNormal="100" zoomScaleSheetLayoutView="100" workbookViewId="0">
      <pane xSplit="1" ySplit="3" topLeftCell="N22" activePane="bottomRight" state="frozen"/>
      <selection pane="topRight" activeCell="B1" sqref="B1"/>
      <selection pane="bottomLeft" activeCell="A2" sqref="A2"/>
      <selection pane="bottomRight" activeCell="D1" sqref="D1:AF1048576"/>
    </sheetView>
  </sheetViews>
  <sheetFormatPr defaultColWidth="9" defaultRowHeight="12" x14ac:dyDescent="0.15"/>
  <cols>
    <col min="1" max="1" width="24.77734375" style="10" customWidth="1"/>
    <col min="2" max="3" width="8.6640625" style="10" hidden="1" customWidth="1"/>
    <col min="4" max="25" width="9.77734375" style="10" customWidth="1"/>
    <col min="26" max="32" width="9.77734375" style="107" customWidth="1"/>
    <col min="33" max="16384" width="9" style="10"/>
  </cols>
  <sheetData>
    <row r="1" spans="1:32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107" t="s">
        <v>158</v>
      </c>
      <c r="L1" s="107"/>
      <c r="M1" s="24"/>
      <c r="N1" s="24"/>
      <c r="O1" s="24"/>
      <c r="P1" s="24"/>
      <c r="U1" s="107" t="s">
        <v>158</v>
      </c>
      <c r="V1" s="107"/>
      <c r="X1" s="55"/>
      <c r="AE1" s="107" t="s">
        <v>332</v>
      </c>
    </row>
    <row r="2" spans="1:32" ht="18" customHeight="1" x14ac:dyDescent="0.15">
      <c r="K2" s="108"/>
      <c r="L2" s="140" t="s">
        <v>148</v>
      </c>
      <c r="M2" s="35" t="s">
        <v>261</v>
      </c>
      <c r="N2" s="35"/>
      <c r="O2" s="35"/>
      <c r="P2" s="35"/>
      <c r="U2" s="108"/>
      <c r="V2" s="140" t="s">
        <v>148</v>
      </c>
      <c r="Y2" s="18"/>
      <c r="Z2" s="108"/>
      <c r="AA2" s="108"/>
      <c r="AB2" s="108"/>
      <c r="AC2" s="108"/>
      <c r="AE2" s="108"/>
      <c r="AF2" s="140" t="s">
        <v>148</v>
      </c>
    </row>
    <row r="3" spans="1:32" ht="18" customHeight="1" x14ac:dyDescent="0.15">
      <c r="A3" s="5"/>
      <c r="B3" s="81" t="s">
        <v>196</v>
      </c>
      <c r="C3" s="81" t="s">
        <v>205</v>
      </c>
      <c r="D3" s="81" t="s">
        <v>171</v>
      </c>
      <c r="E3" s="81" t="s">
        <v>173</v>
      </c>
      <c r="F3" s="81" t="s">
        <v>175</v>
      </c>
      <c r="G3" s="81" t="s">
        <v>177</v>
      </c>
      <c r="H3" s="81" t="s">
        <v>179</v>
      </c>
      <c r="I3" s="81" t="s">
        <v>181</v>
      </c>
      <c r="J3" s="79" t="s">
        <v>183</v>
      </c>
      <c r="K3" s="79" t="s">
        <v>185</v>
      </c>
      <c r="L3" s="81" t="s">
        <v>187</v>
      </c>
      <c r="M3" s="81" t="s">
        <v>189</v>
      </c>
      <c r="N3" s="81" t="s">
        <v>191</v>
      </c>
      <c r="O3" s="69" t="s">
        <v>262</v>
      </c>
      <c r="P3" s="69" t="s">
        <v>263</v>
      </c>
      <c r="Q3" s="2" t="s">
        <v>169</v>
      </c>
      <c r="R3" s="2" t="s">
        <v>166</v>
      </c>
      <c r="S3" s="2" t="s">
        <v>296</v>
      </c>
      <c r="T3" s="2" t="s">
        <v>298</v>
      </c>
      <c r="U3" s="2" t="s">
        <v>305</v>
      </c>
      <c r="V3" s="2" t="s">
        <v>306</v>
      </c>
      <c r="W3" s="2" t="s">
        <v>307</v>
      </c>
      <c r="X3" s="2" t="s">
        <v>308</v>
      </c>
      <c r="Y3" s="2" t="s">
        <v>311</v>
      </c>
      <c r="Z3" s="115" t="s">
        <v>314</v>
      </c>
      <c r="AA3" s="115" t="s">
        <v>315</v>
      </c>
      <c r="AB3" s="115" t="s">
        <v>316</v>
      </c>
      <c r="AC3" s="115" t="s">
        <v>327</v>
      </c>
      <c r="AD3" s="115" t="s">
        <v>331</v>
      </c>
      <c r="AE3" s="115" t="str">
        <f>財政指標!AD3</f>
        <v>１８(H30)</v>
      </c>
      <c r="AF3" s="115" t="str">
        <f>財政指標!AE3</f>
        <v>１９(R1)</v>
      </c>
    </row>
    <row r="4" spans="1:32" ht="18" customHeight="1" x14ac:dyDescent="0.15">
      <c r="A4" s="11" t="s">
        <v>31</v>
      </c>
      <c r="B4" s="82"/>
      <c r="C4" s="82"/>
      <c r="D4" s="83">
        <f>+税・旧佐野市!D4+税・旧田沼市!D4+税・旧葛生町!D4</f>
        <v>7574244</v>
      </c>
      <c r="E4" s="83">
        <f>+税・旧佐野市!E4+税・旧田沼市!E4+税・旧葛生町!E4</f>
        <v>7709178</v>
      </c>
      <c r="F4" s="83">
        <f>+税・旧佐野市!F4+税・旧田沼市!F4+税・旧葛生町!F4</f>
        <v>7592462</v>
      </c>
      <c r="G4" s="83">
        <f>+税・旧佐野市!G4+税・旧田沼市!G4+税・旧葛生町!G4</f>
        <v>6532597</v>
      </c>
      <c r="H4" s="83">
        <f>+税・旧佐野市!H4+税・旧田沼市!H4+税・旧葛生町!H4</f>
        <v>6649644</v>
      </c>
      <c r="I4" s="83">
        <f>+税・旧佐野市!I4+税・旧田沼市!I4+税・旧葛生町!I4</f>
        <v>6640916</v>
      </c>
      <c r="J4" s="83">
        <f>+税・旧佐野市!J4+税・旧田沼市!J4+税・旧葛生町!J4</f>
        <v>6964081</v>
      </c>
      <c r="K4" s="83">
        <f>+税・旧佐野市!K4+税・旧田沼市!K4+税・旧葛生町!K4</f>
        <v>6150370</v>
      </c>
      <c r="L4" s="83">
        <f>+税・旧佐野市!L4+税・旧田沼市!L4+税・旧葛生町!L4</f>
        <v>5935849</v>
      </c>
      <c r="M4" s="83">
        <f>+税・旧佐野市!M4+税・旧田沼市!M4+税・旧葛生町!M4</f>
        <v>5817654</v>
      </c>
      <c r="N4" s="83">
        <f>+税・旧佐野市!N4+税・旧田沼市!N4+税・旧葛生町!N4</f>
        <v>5713703</v>
      </c>
      <c r="O4" s="83">
        <f>+税・旧佐野市!O4+税・旧田沼市!O4+税・旧葛生町!O4</f>
        <v>5453611</v>
      </c>
      <c r="P4" s="83">
        <f>+税・旧佐野市!P4+税・旧田沼市!P4+税・旧葛生町!P4</f>
        <v>5494639</v>
      </c>
      <c r="Q4" s="13">
        <f>SUM(Q5:Q8)</f>
        <v>5432615</v>
      </c>
      <c r="R4" s="13">
        <f>SUM(R5:R8)</f>
        <v>5736404</v>
      </c>
      <c r="S4" s="13">
        <v>6145718</v>
      </c>
      <c r="T4" s="13">
        <v>7509734</v>
      </c>
      <c r="U4" s="13">
        <v>7451715</v>
      </c>
      <c r="V4" s="13">
        <v>6969849</v>
      </c>
      <c r="W4" s="13">
        <v>6594446</v>
      </c>
      <c r="X4" s="13">
        <v>6750364</v>
      </c>
      <c r="Y4" s="13">
        <v>6916924</v>
      </c>
      <c r="Z4" s="110">
        <f>SUM(Z5:Z8)</f>
        <v>6839982</v>
      </c>
      <c r="AA4" s="110">
        <f>SUM(AA5:AA8)</f>
        <v>7121743</v>
      </c>
      <c r="AB4" s="110">
        <f>SUM(AB5:AB8)</f>
        <v>7102468</v>
      </c>
      <c r="AC4" s="110">
        <f>SUM(AC5:AC8)</f>
        <v>7303901</v>
      </c>
      <c r="AD4" s="110">
        <f>SUM(AD5:AD8)</f>
        <v>7476346</v>
      </c>
      <c r="AE4" s="110">
        <v>7568355</v>
      </c>
      <c r="AF4" s="110">
        <v>7495764</v>
      </c>
    </row>
    <row r="5" spans="1:32" ht="18" customHeight="1" x14ac:dyDescent="0.15">
      <c r="A5" s="11" t="s">
        <v>32</v>
      </c>
      <c r="B5" s="82"/>
      <c r="C5" s="82"/>
      <c r="D5" s="83">
        <f>+税・旧佐野市!D5+税・旧田沼市!D5+税・旧葛生町!D5</f>
        <v>81284</v>
      </c>
      <c r="E5" s="83">
        <f>+税・旧佐野市!E5+税・旧田沼市!E5+税・旧葛生町!E5</f>
        <v>82043</v>
      </c>
      <c r="F5" s="83">
        <f>+税・旧佐野市!F5+税・旧田沼市!F5+税・旧葛生町!F5</f>
        <v>82959</v>
      </c>
      <c r="G5" s="83">
        <f>+税・旧佐野市!G5+税・旧田沼市!G5+税・旧葛生町!G5</f>
        <v>83349</v>
      </c>
      <c r="H5" s="83">
        <f>+税・旧佐野市!H5+税・旧田沼市!H5+税・旧葛生町!H5</f>
        <v>83903</v>
      </c>
      <c r="I5" s="83">
        <f>+税・旧佐野市!I5+税・旧田沼市!I5+税・旧葛生町!I5</f>
        <v>107217</v>
      </c>
      <c r="J5" s="83">
        <f>+税・旧佐野市!J5+税・旧田沼市!J5+税・旧葛生町!J5</f>
        <v>107227</v>
      </c>
      <c r="K5" s="83">
        <f>+税・旧佐野市!K5+税・旧田沼市!K5+税・旧葛生町!K5</f>
        <v>107169</v>
      </c>
      <c r="L5" s="83">
        <f>+税・旧佐野市!L5+税・旧田沼市!L5+税・旧葛生町!L5</f>
        <v>105959</v>
      </c>
      <c r="M5" s="83">
        <f>+税・旧佐野市!M5+税・旧田沼市!M5+税・旧葛生町!M5</f>
        <v>105939</v>
      </c>
      <c r="N5" s="83">
        <f>+税・旧佐野市!N5+税・旧田沼市!N5+税・旧葛生町!N5</f>
        <v>104267</v>
      </c>
      <c r="O5" s="83">
        <f>+税・旧佐野市!O5+税・旧田沼市!O5+税・旧葛生町!O5</f>
        <v>103342</v>
      </c>
      <c r="P5" s="83">
        <f>+税・旧佐野市!P5+税・旧田沼市!P5+税・旧葛生町!P5</f>
        <v>101898</v>
      </c>
      <c r="Q5" s="13">
        <v>131915</v>
      </c>
      <c r="R5" s="13">
        <v>147952</v>
      </c>
      <c r="S5" s="13">
        <v>169021</v>
      </c>
      <c r="T5" s="13">
        <v>174761</v>
      </c>
      <c r="U5" s="13">
        <v>179439</v>
      </c>
      <c r="V5" s="13">
        <v>178587</v>
      </c>
      <c r="W5" s="13">
        <v>176392</v>
      </c>
      <c r="X5" s="13">
        <v>175836</v>
      </c>
      <c r="Y5" s="13">
        <v>176838</v>
      </c>
      <c r="Z5" s="110">
        <v>177424</v>
      </c>
      <c r="AA5" s="110">
        <v>206560</v>
      </c>
      <c r="AB5" s="107">
        <v>207251</v>
      </c>
      <c r="AC5" s="107">
        <v>208526</v>
      </c>
      <c r="AD5" s="107">
        <v>210087</v>
      </c>
      <c r="AE5" s="107">
        <v>211984</v>
      </c>
      <c r="AF5" s="107">
        <v>211572</v>
      </c>
    </row>
    <row r="6" spans="1:32" ht="18" customHeight="1" x14ac:dyDescent="0.15">
      <c r="A6" s="11" t="s">
        <v>33</v>
      </c>
      <c r="B6" s="82"/>
      <c r="C6" s="82"/>
      <c r="D6" s="83">
        <f>+税・旧佐野市!D6+税・旧田沼市!D6+税・旧葛生町!D6</f>
        <v>5047336</v>
      </c>
      <c r="E6" s="83">
        <f>+税・旧佐野市!E6+税・旧田沼市!E6+税・旧葛生町!E6</f>
        <v>5493707</v>
      </c>
      <c r="F6" s="83">
        <f>+税・旧佐野市!F6+税・旧田沼市!F6+税・旧葛生町!F6</f>
        <v>5625211</v>
      </c>
      <c r="G6" s="83">
        <f>+税・旧佐野市!G6+税・旧田沼市!G6+税・旧葛生町!G6</f>
        <v>4675953</v>
      </c>
      <c r="H6" s="83">
        <f>+税・旧佐野市!H6+税・旧田沼市!H6+税・旧葛生町!H6</f>
        <v>4752070</v>
      </c>
      <c r="I6" s="83">
        <f>+税・旧佐野市!I6+税・旧田沼市!I6+税・旧葛生町!I6</f>
        <v>4601683</v>
      </c>
      <c r="J6" s="83">
        <f>+税・旧佐野市!J6+税・旧田沼市!J6+税・旧葛生町!J6</f>
        <v>5077363</v>
      </c>
      <c r="K6" s="83">
        <f>+税・旧佐野市!K6+税・旧田沼市!K6+税・旧葛生町!K6</f>
        <v>4542070</v>
      </c>
      <c r="L6" s="83">
        <f>+税・旧佐野市!L6+税・旧田沼市!L6+税・旧葛生町!L6</f>
        <v>4388907</v>
      </c>
      <c r="M6" s="83">
        <f>+税・旧佐野市!M6+税・旧田沼市!M6+税・旧葛生町!M6</f>
        <v>4176159</v>
      </c>
      <c r="N6" s="83">
        <f>+税・旧佐野市!N6+税・旧田沼市!N6+税・旧葛生町!N6</f>
        <v>4081683</v>
      </c>
      <c r="O6" s="83">
        <f>+税・旧佐野市!O6+税・旧田沼市!O6+税・旧葛生町!O6</f>
        <v>4044520</v>
      </c>
      <c r="P6" s="83">
        <f>+税・旧佐野市!P6+税・旧田沼市!P6+税・旧葛生町!P6</f>
        <v>3759096</v>
      </c>
      <c r="Q6" s="14">
        <v>3650317</v>
      </c>
      <c r="R6" s="14">
        <v>3859159</v>
      </c>
      <c r="S6" s="14">
        <v>4180319</v>
      </c>
      <c r="T6" s="14">
        <v>5440531</v>
      </c>
      <c r="U6" s="14">
        <v>5631133</v>
      </c>
      <c r="V6" s="14">
        <v>5535009</v>
      </c>
      <c r="W6" s="14">
        <v>4996437</v>
      </c>
      <c r="X6" s="14">
        <v>4987222</v>
      </c>
      <c r="Y6" s="14">
        <v>5177192</v>
      </c>
      <c r="Z6" s="111">
        <v>5208843</v>
      </c>
      <c r="AA6" s="111">
        <v>5235069</v>
      </c>
      <c r="AB6" s="107">
        <v>5271144</v>
      </c>
      <c r="AC6" s="107">
        <v>5437171</v>
      </c>
      <c r="AD6" s="107">
        <v>5512525</v>
      </c>
      <c r="AE6" s="107">
        <v>5675493</v>
      </c>
      <c r="AF6" s="107">
        <v>5691592</v>
      </c>
    </row>
    <row r="7" spans="1:32" ht="18" customHeight="1" x14ac:dyDescent="0.15">
      <c r="A7" s="11" t="s">
        <v>34</v>
      </c>
      <c r="B7" s="82"/>
      <c r="C7" s="82"/>
      <c r="D7" s="83">
        <f>+税・旧佐野市!D7+税・旧田沼市!D7+税・旧葛生町!D7</f>
        <v>315254</v>
      </c>
      <c r="E7" s="83">
        <f>+税・旧佐野市!E7+税・旧田沼市!E7+税・旧葛生町!E7</f>
        <v>323772</v>
      </c>
      <c r="F7" s="83">
        <f>+税・旧佐野市!F7+税・旧田沼市!F7+税・旧葛生町!F7</f>
        <v>335511</v>
      </c>
      <c r="G7" s="83">
        <f>+税・旧佐野市!G7+税・旧田沼市!G7+税・旧葛生町!G7</f>
        <v>368099</v>
      </c>
      <c r="H7" s="83">
        <f>+税・旧佐野市!H7+税・旧田沼市!H7+税・旧葛生町!H7</f>
        <v>391924</v>
      </c>
      <c r="I7" s="83">
        <f>+税・旧佐野市!I7+税・旧田沼市!I7+税・旧葛生町!I7</f>
        <v>408040</v>
      </c>
      <c r="J7" s="83">
        <f>+税・旧佐野市!J7+税・旧田沼市!J7+税・旧葛生町!J7</f>
        <v>399088</v>
      </c>
      <c r="K7" s="83">
        <f>+税・旧佐野市!K7+税・旧田沼市!K7+税・旧葛生町!K7</f>
        <v>413335</v>
      </c>
      <c r="L7" s="83">
        <f>+税・旧佐野市!L7+税・旧田沼市!L7+税・旧葛生町!L7</f>
        <v>419805</v>
      </c>
      <c r="M7" s="83">
        <f>+税・旧佐野市!M7+税・旧田沼市!M7+税・旧葛生町!M7</f>
        <v>431372</v>
      </c>
      <c r="N7" s="83">
        <f>+税・旧佐野市!N7+税・旧田沼市!N7+税・旧葛生町!N7</f>
        <v>438800</v>
      </c>
      <c r="O7" s="83">
        <f>+税・旧佐野市!O7+税・旧田沼市!O7+税・旧葛生町!O7</f>
        <v>431518</v>
      </c>
      <c r="P7" s="83">
        <f>+税・旧佐野市!P7+税・旧田沼市!P7+税・旧葛生町!P7</f>
        <v>442882</v>
      </c>
      <c r="Q7" s="14">
        <v>465738</v>
      </c>
      <c r="R7" s="14">
        <v>435938</v>
      </c>
      <c r="S7" s="14">
        <v>479824</v>
      </c>
      <c r="T7" s="14">
        <v>478641</v>
      </c>
      <c r="U7" s="14">
        <v>499709</v>
      </c>
      <c r="V7" s="14">
        <v>468272</v>
      </c>
      <c r="W7" s="14">
        <v>499363</v>
      </c>
      <c r="X7" s="14">
        <v>504008</v>
      </c>
      <c r="Y7" s="14">
        <v>487935</v>
      </c>
      <c r="Z7" s="111">
        <v>489544</v>
      </c>
      <c r="AA7" s="111">
        <v>495586</v>
      </c>
      <c r="AB7" s="107">
        <v>496362</v>
      </c>
      <c r="AC7" s="107">
        <v>503466</v>
      </c>
      <c r="AD7" s="107">
        <v>512900</v>
      </c>
      <c r="AE7" s="107">
        <v>503522</v>
      </c>
      <c r="AF7" s="107">
        <v>500735</v>
      </c>
    </row>
    <row r="8" spans="1:32" ht="18" customHeight="1" x14ac:dyDescent="0.15">
      <c r="A8" s="11" t="s">
        <v>35</v>
      </c>
      <c r="B8" s="82"/>
      <c r="C8" s="82"/>
      <c r="D8" s="83">
        <f>+税・旧佐野市!D8+税・旧田沼市!D8+税・旧葛生町!D8</f>
        <v>2130370</v>
      </c>
      <c r="E8" s="83">
        <f>+税・旧佐野市!E8+税・旧田沼市!E8+税・旧葛生町!E8</f>
        <v>1809656</v>
      </c>
      <c r="F8" s="83">
        <f>+税・旧佐野市!F8+税・旧田沼市!F8+税・旧葛生町!F8</f>
        <v>1548781</v>
      </c>
      <c r="G8" s="83">
        <f>+税・旧佐野市!G8+税・旧田沼市!G8+税・旧葛生町!G8</f>
        <v>1405196</v>
      </c>
      <c r="H8" s="83">
        <f>+税・旧佐野市!H8+税・旧田沼市!H8+税・旧葛生町!H8</f>
        <v>1421747</v>
      </c>
      <c r="I8" s="83">
        <f>+税・旧佐野市!I8+税・旧田沼市!I8+税・旧葛生町!I8</f>
        <v>1523976</v>
      </c>
      <c r="J8" s="83">
        <f>+税・旧佐野市!J8+税・旧田沼市!J8+税・旧葛生町!J8</f>
        <v>1380403</v>
      </c>
      <c r="K8" s="83">
        <f>+税・旧佐野市!K8+税・旧田沼市!K8+税・旧葛生町!K8</f>
        <v>1087796</v>
      </c>
      <c r="L8" s="83">
        <f>+税・旧佐野市!L8+税・旧田沼市!L8+税・旧葛生町!L8</f>
        <v>1021178</v>
      </c>
      <c r="M8" s="83">
        <f>+税・旧佐野市!M8+税・旧田沼市!M8+税・旧葛生町!M8</f>
        <v>1104184</v>
      </c>
      <c r="N8" s="83">
        <f>+税・旧佐野市!N8+税・旧田沼市!N8+税・旧葛生町!N8</f>
        <v>1088953</v>
      </c>
      <c r="O8" s="83">
        <f>+税・旧佐野市!O8+税・旧田沼市!O8+税・旧葛生町!O8</f>
        <v>874231</v>
      </c>
      <c r="P8" s="83">
        <f>+税・旧佐野市!P8+税・旧田沼市!P8+税・旧葛生町!P8</f>
        <v>1190763</v>
      </c>
      <c r="Q8" s="14">
        <v>1184645</v>
      </c>
      <c r="R8" s="14">
        <v>1293355</v>
      </c>
      <c r="S8" s="14">
        <v>1316554</v>
      </c>
      <c r="T8" s="14">
        <v>1415801</v>
      </c>
      <c r="U8" s="14">
        <v>1141434</v>
      </c>
      <c r="V8" s="14">
        <v>787981</v>
      </c>
      <c r="W8" s="14">
        <v>922254</v>
      </c>
      <c r="X8" s="14">
        <v>1083298</v>
      </c>
      <c r="Y8" s="14">
        <v>1074959</v>
      </c>
      <c r="Z8" s="111">
        <v>964171</v>
      </c>
      <c r="AA8" s="111">
        <v>1184528</v>
      </c>
      <c r="AB8" s="107">
        <v>1127711</v>
      </c>
      <c r="AC8" s="107">
        <v>1154738</v>
      </c>
      <c r="AD8" s="107">
        <v>1240834</v>
      </c>
      <c r="AE8" s="107">
        <v>1177356</v>
      </c>
      <c r="AF8" s="107">
        <v>1091865</v>
      </c>
    </row>
    <row r="9" spans="1:32" ht="18" customHeight="1" x14ac:dyDescent="0.15">
      <c r="A9" s="11" t="s">
        <v>36</v>
      </c>
      <c r="B9" s="82"/>
      <c r="C9" s="82"/>
      <c r="D9" s="83">
        <f>+税・旧佐野市!D9+税・旧田沼市!D9+税・旧葛生町!D9</f>
        <v>5737152</v>
      </c>
      <c r="E9" s="83">
        <f>+税・旧佐野市!E9+税・旧田沼市!E9+税・旧葛生町!E9</f>
        <v>6559235</v>
      </c>
      <c r="F9" s="83">
        <f>+税・旧佐野市!F9+税・旧田沼市!F9+税・旧葛生町!F9</f>
        <v>6883525</v>
      </c>
      <c r="G9" s="83">
        <f>+税・旧佐野市!G9+税・旧田沼市!G9+税・旧葛生町!G9</f>
        <v>7104110</v>
      </c>
      <c r="H9" s="83">
        <f>+税・旧佐野市!H9+税・旧田沼市!H9+税・旧葛生町!H9</f>
        <v>7382926</v>
      </c>
      <c r="I9" s="83">
        <f>+税・旧佐野市!I9+税・旧田沼市!I9+税・旧葛生町!I9</f>
        <v>7653176</v>
      </c>
      <c r="J9" s="83">
        <f>+税・旧佐野市!J9+税・旧田沼市!J9+税・旧葛生町!J9</f>
        <v>7626034</v>
      </c>
      <c r="K9" s="83">
        <f>+税・旧佐野市!K9+税・旧田沼市!K9+税・旧葛生町!K9</f>
        <v>7968183</v>
      </c>
      <c r="L9" s="83">
        <f>+税・旧佐野市!L9+税・旧田沼市!L9+税・旧葛生町!L9</f>
        <v>8158980</v>
      </c>
      <c r="M9" s="83">
        <f>+税・旧佐野市!M9+税・旧田沼市!M9+税・旧葛生町!M9</f>
        <v>7866114</v>
      </c>
      <c r="N9" s="83">
        <f>+税・旧佐野市!N9+税・旧田沼市!N9+税・旧葛生町!N9</f>
        <v>8044977</v>
      </c>
      <c r="O9" s="83">
        <f>+税・旧佐野市!O9+税・旧田沼市!O9+税・旧葛生町!O9</f>
        <v>8241072</v>
      </c>
      <c r="P9" s="83">
        <f>+税・旧佐野市!P9+税・旧田沼市!P9+税・旧葛生町!P9</f>
        <v>7896379</v>
      </c>
      <c r="Q9" s="13">
        <v>8174183</v>
      </c>
      <c r="R9" s="13">
        <v>8357614</v>
      </c>
      <c r="S9" s="13">
        <v>8136693</v>
      </c>
      <c r="T9" s="13">
        <v>8436467</v>
      </c>
      <c r="U9" s="13">
        <v>8566210</v>
      </c>
      <c r="V9" s="13">
        <v>8452437</v>
      </c>
      <c r="W9" s="13">
        <v>8489810</v>
      </c>
      <c r="X9" s="13">
        <v>8446786</v>
      </c>
      <c r="Y9" s="13">
        <v>7905818</v>
      </c>
      <c r="Z9" s="110">
        <v>7864166</v>
      </c>
      <c r="AA9" s="110">
        <v>7825078</v>
      </c>
      <c r="AB9" s="107">
        <v>7738585</v>
      </c>
      <c r="AC9" s="107">
        <v>7962570</v>
      </c>
      <c r="AD9" s="107">
        <v>8117647</v>
      </c>
      <c r="AE9" s="107">
        <v>8139260</v>
      </c>
      <c r="AF9" s="107">
        <v>8264278</v>
      </c>
    </row>
    <row r="10" spans="1:32" ht="18" customHeight="1" x14ac:dyDescent="0.15">
      <c r="A10" s="11" t="s">
        <v>37</v>
      </c>
      <c r="B10" s="82"/>
      <c r="C10" s="82"/>
      <c r="D10" s="83">
        <f>+税・旧佐野市!D10+税・旧田沼市!D10+税・旧葛生町!D10</f>
        <v>5728120</v>
      </c>
      <c r="E10" s="83">
        <f>+税・旧佐野市!E10+税・旧田沼市!E10+税・旧葛生町!E10</f>
        <v>6548980</v>
      </c>
      <c r="F10" s="83">
        <f>+税・旧佐野市!F10+税・旧田沼市!F10+税・旧葛生町!F10</f>
        <v>6872306</v>
      </c>
      <c r="G10" s="83">
        <f>+税・旧佐野市!G10+税・旧田沼市!G10+税・旧葛生町!G10</f>
        <v>7092942</v>
      </c>
      <c r="H10" s="83">
        <f>+税・旧佐野市!H10+税・旧田沼市!H10+税・旧葛生町!H10</f>
        <v>7372009</v>
      </c>
      <c r="I10" s="83">
        <f>+税・旧佐野市!I10+税・旧田沼市!I10+税・旧葛生町!I10</f>
        <v>7642128</v>
      </c>
      <c r="J10" s="83">
        <f>+税・旧佐野市!J10+税・旧田沼市!J10+税・旧葛生町!J10</f>
        <v>7614842</v>
      </c>
      <c r="K10" s="83">
        <f>+税・旧佐野市!K10+税・旧田沼市!K10+税・旧葛生町!K10</f>
        <v>7957229</v>
      </c>
      <c r="L10" s="83">
        <f>+税・旧佐野市!L10+税・旧田沼市!L10+税・旧葛生町!L10</f>
        <v>8146200</v>
      </c>
      <c r="M10" s="83">
        <f>+税・旧佐野市!M10+税・旧田沼市!M10+税・旧葛生町!M10</f>
        <v>7850558</v>
      </c>
      <c r="N10" s="83">
        <f>+税・旧佐野市!N10+税・旧田沼市!N10+税・旧葛生町!N10</f>
        <v>8029823</v>
      </c>
      <c r="O10" s="83">
        <f>+税・旧佐野市!O10+税・旧田沼市!O10+税・旧葛生町!O10</f>
        <v>8226114</v>
      </c>
      <c r="P10" s="83">
        <f>+税・旧佐野市!P10+税・旧田沼市!P10+税・旧葛生町!P10</f>
        <v>7879468</v>
      </c>
      <c r="Q10" s="13">
        <v>8150866</v>
      </c>
      <c r="R10" s="13">
        <v>8334937</v>
      </c>
      <c r="S10" s="13">
        <v>8113711</v>
      </c>
      <c r="T10" s="13">
        <v>8416019</v>
      </c>
      <c r="U10" s="13">
        <v>8549472</v>
      </c>
      <c r="V10" s="13">
        <v>8435706</v>
      </c>
      <c r="W10" s="13">
        <v>8473054</v>
      </c>
      <c r="X10" s="13">
        <v>8429585</v>
      </c>
      <c r="Y10" s="13">
        <v>7889537</v>
      </c>
      <c r="Z10" s="110">
        <v>7848757</v>
      </c>
      <c r="AA10" s="110">
        <v>7809290</v>
      </c>
      <c r="AB10" s="107">
        <v>7722692</v>
      </c>
      <c r="AC10" s="107">
        <v>7947259</v>
      </c>
      <c r="AD10" s="107">
        <v>8102275</v>
      </c>
      <c r="AE10" s="107">
        <v>8123889</v>
      </c>
      <c r="AF10" s="107">
        <v>8247856</v>
      </c>
    </row>
    <row r="11" spans="1:32" ht="18" customHeight="1" x14ac:dyDescent="0.15">
      <c r="A11" s="11" t="s">
        <v>38</v>
      </c>
      <c r="B11" s="82"/>
      <c r="C11" s="82"/>
      <c r="D11" s="83">
        <f>+税・旧佐野市!D11+税・旧田沼市!D11+税・旧葛生町!D11</f>
        <v>124138</v>
      </c>
      <c r="E11" s="83">
        <f>+税・旧佐野市!E11+税・旧田沼市!E11+税・旧葛生町!E11</f>
        <v>128739</v>
      </c>
      <c r="F11" s="83">
        <f>+税・旧佐野市!F11+税・旧田沼市!F11+税・旧葛生町!F11</f>
        <v>130260</v>
      </c>
      <c r="G11" s="83">
        <f>+税・旧佐野市!G11+税・旧田沼市!G11+税・旧葛生町!G11</f>
        <v>133053</v>
      </c>
      <c r="H11" s="83">
        <f>+税・旧佐野市!H11+税・旧田沼市!H11+税・旧葛生町!H11</f>
        <v>137404</v>
      </c>
      <c r="I11" s="83">
        <f>+税・旧佐野市!I11+税・旧田沼市!I11+税・旧葛生町!I11</f>
        <v>141194</v>
      </c>
      <c r="J11" s="83">
        <f>+税・旧佐野市!J11+税・旧田沼市!J11+税・旧葛生町!J11</f>
        <v>144700</v>
      </c>
      <c r="K11" s="83">
        <f>+税・旧佐野市!K11+税・旧田沼市!K11+税・旧葛生町!K11</f>
        <v>147075</v>
      </c>
      <c r="L11" s="83">
        <f>+税・旧佐野市!L11+税・旧田沼市!L11+税・旧葛生町!L11</f>
        <v>151190</v>
      </c>
      <c r="M11" s="83">
        <f>+税・旧佐野市!M11+税・旧田沼市!M11+税・旧葛生町!M11</f>
        <v>157456</v>
      </c>
      <c r="N11" s="83">
        <f>+税・旧佐野市!N11+税・旧田沼市!N11+税・旧葛生町!N11</f>
        <v>162177</v>
      </c>
      <c r="O11" s="83">
        <f>+税・旧佐野市!O11+税・旧田沼市!O11+税・旧葛生町!O11</f>
        <v>171002</v>
      </c>
      <c r="P11" s="83">
        <f>+税・旧佐野市!P11+税・旧田沼市!P11+税・旧葛生町!P11</f>
        <v>177336</v>
      </c>
      <c r="Q11" s="13">
        <v>183742</v>
      </c>
      <c r="R11" s="13">
        <v>193535</v>
      </c>
      <c r="S11" s="13">
        <v>200683</v>
      </c>
      <c r="T11" s="13">
        <v>211478</v>
      </c>
      <c r="U11" s="13">
        <v>217259</v>
      </c>
      <c r="V11" s="13">
        <v>225088</v>
      </c>
      <c r="W11" s="13">
        <v>230084</v>
      </c>
      <c r="X11" s="13">
        <v>236227</v>
      </c>
      <c r="Y11" s="13">
        <v>242829</v>
      </c>
      <c r="Z11" s="110">
        <v>252218</v>
      </c>
      <c r="AA11" s="110">
        <v>262556</v>
      </c>
      <c r="AB11" s="107">
        <v>271289</v>
      </c>
      <c r="AC11" s="107">
        <v>320053</v>
      </c>
      <c r="AD11" s="107">
        <v>330662</v>
      </c>
      <c r="AE11" s="107">
        <v>348993</v>
      </c>
      <c r="AF11" s="107">
        <v>367329</v>
      </c>
    </row>
    <row r="12" spans="1:32" ht="18" customHeight="1" x14ac:dyDescent="0.15">
      <c r="A12" s="11" t="s">
        <v>39</v>
      </c>
      <c r="B12" s="82"/>
      <c r="C12" s="82"/>
      <c r="D12" s="83">
        <f>+税・旧佐野市!D12+税・旧田沼市!D12+税・旧葛生町!D12</f>
        <v>700757</v>
      </c>
      <c r="E12" s="83">
        <f>+税・旧佐野市!E12+税・旧田沼市!E12+税・旧葛生町!E12</f>
        <v>702821</v>
      </c>
      <c r="F12" s="83">
        <f>+税・旧佐野市!F12+税・旧田沼市!F12+税・旧葛生町!F12</f>
        <v>718744</v>
      </c>
      <c r="G12" s="83">
        <f>+税・旧佐野市!G12+税・旧田沼市!G12+税・旧葛生町!G12</f>
        <v>737620</v>
      </c>
      <c r="H12" s="83">
        <f>+税・旧佐野市!H12+税・旧田沼市!H12+税・旧葛生町!H12</f>
        <v>738804</v>
      </c>
      <c r="I12" s="83">
        <f>+税・旧佐野市!I12+税・旧田沼市!I12+税・旧葛生町!I12</f>
        <v>733208</v>
      </c>
      <c r="J12" s="83">
        <f>+税・旧佐野市!J12+税・旧田沼市!J12+税・旧葛生町!J12</f>
        <v>863472</v>
      </c>
      <c r="K12" s="83">
        <f>+税・旧佐野市!K12+税・旧田沼市!K12+税・旧葛生町!K12</f>
        <v>874126</v>
      </c>
      <c r="L12" s="83">
        <f>+税・旧佐野市!L12+税・旧田沼市!L12+税・旧葛生町!L12</f>
        <v>935870</v>
      </c>
      <c r="M12" s="83">
        <f>+税・旧佐野市!M12+税・旧田沼市!M12+税・旧葛生町!M12</f>
        <v>940680</v>
      </c>
      <c r="N12" s="83">
        <f>+税・旧佐野市!N12+税・旧田沼市!N12+税・旧葛生町!N12</f>
        <v>904282</v>
      </c>
      <c r="O12" s="83">
        <f>+税・旧佐野市!O12+税・旧田沼市!O12+税・旧葛生町!O12</f>
        <v>868220</v>
      </c>
      <c r="P12" s="83">
        <f>+税・旧佐野市!P12+税・旧田沼市!P12+税・旧葛生町!P12</f>
        <v>893702</v>
      </c>
      <c r="Q12" s="13">
        <v>899655</v>
      </c>
      <c r="R12" s="13">
        <v>865688</v>
      </c>
      <c r="S12" s="13">
        <v>891767</v>
      </c>
      <c r="T12" s="13">
        <v>880783</v>
      </c>
      <c r="U12" s="13">
        <v>850433</v>
      </c>
      <c r="V12" s="13">
        <v>805945</v>
      </c>
      <c r="W12" s="13">
        <v>825460</v>
      </c>
      <c r="X12" s="13">
        <v>924353</v>
      </c>
      <c r="Y12" s="13">
        <v>917713</v>
      </c>
      <c r="Z12" s="110">
        <v>1012035</v>
      </c>
      <c r="AA12" s="110">
        <v>965485</v>
      </c>
      <c r="AB12" s="107">
        <v>949596</v>
      </c>
      <c r="AC12" s="107">
        <v>915977</v>
      </c>
      <c r="AD12" s="107">
        <v>867571</v>
      </c>
      <c r="AE12" s="107">
        <v>851687</v>
      </c>
      <c r="AF12" s="107">
        <v>861160</v>
      </c>
    </row>
    <row r="13" spans="1:32" ht="18" customHeight="1" x14ac:dyDescent="0.15">
      <c r="A13" s="11" t="s">
        <v>40</v>
      </c>
      <c r="B13" s="82"/>
      <c r="C13" s="82"/>
      <c r="D13" s="83">
        <f>+税・旧佐野市!D13+税・旧田沼市!D13+税・旧葛生町!D13</f>
        <v>40591</v>
      </c>
      <c r="E13" s="83">
        <f>+税・旧佐野市!E13+税・旧田沼市!E13+税・旧葛生町!E13</f>
        <v>40295</v>
      </c>
      <c r="F13" s="83">
        <f>+税・旧佐野市!F13+税・旧田沼市!F13+税・旧葛生町!F13</f>
        <v>38957</v>
      </c>
      <c r="G13" s="83">
        <f>+税・旧佐野市!G13+税・旧田沼市!G13+税・旧葛生町!G13</f>
        <v>30830</v>
      </c>
      <c r="H13" s="83">
        <f>+税・旧佐野市!H13+税・旧田沼市!H13+税・旧葛生町!H13</f>
        <v>29942</v>
      </c>
      <c r="I13" s="83">
        <f>+税・旧佐野市!I13+税・旧田沼市!I13+税・旧葛生町!I13</f>
        <v>31933</v>
      </c>
      <c r="J13" s="83">
        <f>+税・旧佐野市!J13+税・旧田沼市!J13+税・旧葛生町!J13</f>
        <v>32477</v>
      </c>
      <c r="K13" s="83">
        <f>+税・旧佐野市!K13+税・旧田沼市!K13+税・旧葛生町!K13</f>
        <v>30169</v>
      </c>
      <c r="L13" s="83">
        <f>+税・旧佐野市!L13+税・旧田沼市!L13+税・旧葛生町!L13</f>
        <v>29466</v>
      </c>
      <c r="M13" s="83">
        <f>+税・旧佐野市!M13+税・旧田沼市!M13+税・旧葛生町!M13</f>
        <v>29039</v>
      </c>
      <c r="N13" s="83">
        <f>+税・旧佐野市!N13+税・旧田沼市!N13+税・旧葛生町!N13</f>
        <v>28326</v>
      </c>
      <c r="O13" s="83">
        <f>+税・旧佐野市!O13+税・旧田沼市!O13+税・旧葛生町!O13</f>
        <v>26090</v>
      </c>
      <c r="P13" s="83">
        <f>+税・旧佐野市!P13+税・旧田沼市!P13+税・旧葛生町!P13</f>
        <v>26225</v>
      </c>
      <c r="Q13" s="13">
        <v>26381</v>
      </c>
      <c r="R13" s="13">
        <v>27096</v>
      </c>
      <c r="S13" s="13">
        <v>27917</v>
      </c>
      <c r="T13" s="13">
        <v>26371</v>
      </c>
      <c r="U13" s="13">
        <v>23238</v>
      </c>
      <c r="V13" s="13">
        <v>19876</v>
      </c>
      <c r="W13" s="13">
        <v>20411</v>
      </c>
      <c r="X13" s="13">
        <v>20259</v>
      </c>
      <c r="Y13" s="13">
        <v>19960</v>
      </c>
      <c r="Z13" s="110">
        <v>20159</v>
      </c>
      <c r="AA13" s="110">
        <v>21133</v>
      </c>
      <c r="AB13" s="107">
        <v>19845</v>
      </c>
      <c r="AC13" s="107">
        <v>18849</v>
      </c>
      <c r="AD13" s="107">
        <v>18551</v>
      </c>
      <c r="AE13" s="107">
        <v>18791</v>
      </c>
      <c r="AF13" s="107">
        <v>17638</v>
      </c>
    </row>
    <row r="14" spans="1:32" ht="18" customHeight="1" x14ac:dyDescent="0.15">
      <c r="A14" s="11" t="s">
        <v>41</v>
      </c>
      <c r="B14" s="82"/>
      <c r="C14" s="82"/>
      <c r="D14" s="83">
        <f>+税・旧佐野市!D14+税・旧田沼市!D14+税・旧葛生町!D14</f>
        <v>135198</v>
      </c>
      <c r="E14" s="83">
        <f>+税・旧佐野市!E14+税・旧田沼市!E14+税・旧葛生町!E14</f>
        <v>168131</v>
      </c>
      <c r="F14" s="83">
        <f>+税・旧佐野市!F14+税・旧田沼市!F14+税・旧葛生町!F14</f>
        <v>169159</v>
      </c>
      <c r="G14" s="83">
        <f>+税・旧佐野市!G14+税・旧田沼市!G14+税・旧葛生町!G14</f>
        <v>183316</v>
      </c>
      <c r="H14" s="83">
        <f>+税・旧佐野市!H14+税・旧田沼市!H14+税・旧葛生町!H14</f>
        <v>133647</v>
      </c>
      <c r="I14" s="83">
        <f>+税・旧佐野市!I14+税・旧田沼市!I14+税・旧葛生町!I14</f>
        <v>151613</v>
      </c>
      <c r="J14" s="83">
        <f>+税・旧佐野市!J14+税・旧田沼市!J14+税・旧葛生町!J14</f>
        <v>110192</v>
      </c>
      <c r="K14" s="83">
        <f>+税・旧佐野市!K14+税・旧田沼市!K14+税・旧葛生町!K14</f>
        <v>90093</v>
      </c>
      <c r="L14" s="83">
        <f>+税・旧佐野市!L14+税・旧田沼市!L14+税・旧葛生町!L14</f>
        <v>65409</v>
      </c>
      <c r="M14" s="83">
        <f>+税・旧佐野市!M14+税・旧田沼市!M14+税・旧葛生町!M14</f>
        <v>39454</v>
      </c>
      <c r="N14" s="83">
        <f>+税・旧佐野市!N14+税・旧田沼市!N14+税・旧葛生町!N14</f>
        <v>20322</v>
      </c>
      <c r="O14" s="83">
        <f>+税・旧佐野市!O14+税・旧田沼市!O14+税・旧葛生町!O14</f>
        <v>19059</v>
      </c>
      <c r="P14" s="83">
        <f>+税・旧佐野市!P14+税・旧田沼市!P14+税・旧葛生町!P14</f>
        <v>6013</v>
      </c>
      <c r="Q14" s="13">
        <v>300</v>
      </c>
      <c r="R14" s="13">
        <v>320</v>
      </c>
      <c r="S14" s="13">
        <v>169</v>
      </c>
      <c r="T14" s="13">
        <v>169</v>
      </c>
      <c r="U14" s="13">
        <v>169</v>
      </c>
      <c r="V14" s="13">
        <v>169</v>
      </c>
      <c r="W14" s="13"/>
      <c r="X14" s="13"/>
      <c r="Y14" s="13"/>
      <c r="Z14" s="110"/>
      <c r="AA14" s="110"/>
      <c r="AB14" s="110"/>
      <c r="AC14" s="110">
        <v>0</v>
      </c>
      <c r="AD14" s="110"/>
      <c r="AE14" s="110"/>
      <c r="AF14" s="110"/>
    </row>
    <row r="15" spans="1:32" ht="18" customHeight="1" x14ac:dyDescent="0.15">
      <c r="A15" s="11" t="s">
        <v>42</v>
      </c>
      <c r="B15" s="82"/>
      <c r="C15" s="82"/>
      <c r="D15" s="83">
        <f>+税・旧佐野市!D15+税・旧田沼市!D15+税・旧葛生町!D15</f>
        <v>0</v>
      </c>
      <c r="E15" s="83">
        <f>+税・旧佐野市!E15+税・旧田沼市!E15+税・旧葛生町!E15</f>
        <v>0</v>
      </c>
      <c r="F15" s="83">
        <f>+税・旧佐野市!F15+税・旧田沼市!F15+税・旧葛生町!F15</f>
        <v>0</v>
      </c>
      <c r="G15" s="83">
        <f>+税・旧佐野市!G15+税・旧田沼市!G15+税・旧葛生町!G15</f>
        <v>0</v>
      </c>
      <c r="H15" s="83">
        <f>+税・旧佐野市!H15+税・旧田沼市!H15+税・旧葛生町!H15</f>
        <v>0</v>
      </c>
      <c r="I15" s="83">
        <f>+税・旧佐野市!I15+税・旧田沼市!I15+税・旧葛生町!I15</f>
        <v>0</v>
      </c>
      <c r="J15" s="83">
        <f>+税・旧佐野市!J15+税・旧田沼市!J15+税・旧葛生町!J15</f>
        <v>0</v>
      </c>
      <c r="K15" s="83">
        <f>+税・旧佐野市!K15+税・旧田沼市!K15+税・旧葛生町!K15</f>
        <v>0</v>
      </c>
      <c r="L15" s="83">
        <f>+税・旧佐野市!L15+税・旧田沼市!L15+税・旧葛生町!L15</f>
        <v>0</v>
      </c>
      <c r="M15" s="83">
        <f>+税・旧佐野市!M15+税・旧田沼市!M15+税・旧葛生町!M15</f>
        <v>0</v>
      </c>
      <c r="N15" s="83">
        <f>+税・旧佐野市!N15+税・旧田沼市!N15+税・旧葛生町!N15</f>
        <v>0</v>
      </c>
      <c r="O15" s="83">
        <f>+税・旧佐野市!O15+税・旧田沼市!O15+税・旧葛生町!O15</f>
        <v>0</v>
      </c>
      <c r="P15" s="83">
        <f>+税・旧佐野市!P15+税・旧田沼市!P15+税・旧葛生町!P15</f>
        <v>0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/>
      <c r="X15" s="13"/>
      <c r="Y15" s="13"/>
      <c r="Z15" s="110"/>
      <c r="AA15" s="110"/>
      <c r="AB15" s="110"/>
      <c r="AC15" s="110"/>
      <c r="AD15" s="110"/>
      <c r="AE15" s="110"/>
      <c r="AF15" s="110"/>
    </row>
    <row r="16" spans="1:32" ht="18" customHeight="1" x14ac:dyDescent="0.15">
      <c r="A16" s="11" t="s">
        <v>43</v>
      </c>
      <c r="B16" s="82"/>
      <c r="C16" s="82"/>
      <c r="D16" s="83">
        <f>+税・旧佐野市!D16+税・旧田沼市!D16+税・旧葛生町!D16</f>
        <v>0</v>
      </c>
      <c r="E16" s="83">
        <f>+税・旧佐野市!E16+税・旧田沼市!E16+税・旧葛生町!E16</f>
        <v>0</v>
      </c>
      <c r="F16" s="83">
        <f>+税・旧佐野市!F16+税・旧田沼市!F16+税・旧葛生町!F16</f>
        <v>0</v>
      </c>
      <c r="G16" s="83">
        <f>+税・旧佐野市!G16+税・旧田沼市!G16+税・旧葛生町!G16</f>
        <v>0</v>
      </c>
      <c r="H16" s="83">
        <f>+税・旧佐野市!H16+税・旧田沼市!H16+税・旧葛生町!H16</f>
        <v>0</v>
      </c>
      <c r="I16" s="83">
        <f>+税・旧佐野市!I16+税・旧田沼市!I16+税・旧葛生町!I16</f>
        <v>0</v>
      </c>
      <c r="J16" s="83">
        <f>+税・旧佐野市!J16+税・旧田沼市!J16+税・旧葛生町!J16</f>
        <v>0</v>
      </c>
      <c r="K16" s="83">
        <f>+税・旧佐野市!K16+税・旧田沼市!K16+税・旧葛生町!K16</f>
        <v>0</v>
      </c>
      <c r="L16" s="83">
        <f>+税・旧佐野市!L16+税・旧田沼市!L16+税・旧葛生町!L16</f>
        <v>0</v>
      </c>
      <c r="M16" s="83">
        <f>+税・旧佐野市!M16+税・旧田沼市!M16+税・旧葛生町!M16</f>
        <v>0</v>
      </c>
      <c r="N16" s="83">
        <f>+税・旧佐野市!N16+税・旧田沼市!N16+税・旧葛生町!N16</f>
        <v>0</v>
      </c>
      <c r="O16" s="83">
        <f>+税・旧佐野市!O16+税・旧田沼市!O16+税・旧葛生町!O16</f>
        <v>0</v>
      </c>
      <c r="P16" s="83">
        <f>+税・旧佐野市!P16+税・旧田沼市!P16+税・旧葛生町!P16</f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/>
      <c r="X16" s="13"/>
      <c r="Y16" s="13"/>
      <c r="Z16" s="110"/>
      <c r="AA16" s="110"/>
      <c r="AB16" s="110"/>
      <c r="AC16" s="110"/>
      <c r="AD16" s="110"/>
      <c r="AE16" s="110"/>
      <c r="AF16" s="110"/>
    </row>
    <row r="17" spans="1:32" ht="18" customHeight="1" x14ac:dyDescent="0.15">
      <c r="A17" s="11" t="s">
        <v>44</v>
      </c>
      <c r="B17" s="82"/>
      <c r="C17" s="82"/>
      <c r="D17" s="83">
        <f>+税・旧佐野市!D17+税・旧田沼市!D17+税・旧葛生町!D17</f>
        <v>919000</v>
      </c>
      <c r="E17" s="83">
        <f>+税・旧佐野市!E17+税・旧田沼市!E17+税・旧葛生町!E17</f>
        <v>1000847</v>
      </c>
      <c r="F17" s="83">
        <f>+税・旧佐野市!F17+税・旧田沼市!F17+税・旧葛生町!F17</f>
        <v>1051784</v>
      </c>
      <c r="G17" s="83">
        <f>+税・旧佐野市!G17+税・旧田沼市!G17+税・旧葛生町!G17</f>
        <v>1080627</v>
      </c>
      <c r="H17" s="83">
        <f>+税・旧佐野市!H17+税・旧田沼市!H17+税・旧葛生町!H17</f>
        <v>1144932</v>
      </c>
      <c r="I17" s="83">
        <f>+税・旧佐野市!I17+税・旧田沼市!I17+税・旧葛生町!I17</f>
        <v>1199155</v>
      </c>
      <c r="J17" s="83">
        <f>+税・旧佐野市!J17+税・旧田沼市!J17+税・旧葛生町!J17</f>
        <v>1195796</v>
      </c>
      <c r="K17" s="83">
        <f>+税・旧佐野市!K17+税・旧田沼市!K17+税・旧葛生町!K17</f>
        <v>1241860</v>
      </c>
      <c r="L17" s="83">
        <f>+税・旧佐野市!L17+税・旧田沼市!L17+税・旧葛生町!L17</f>
        <v>1274451</v>
      </c>
      <c r="M17" s="83">
        <f>+税・旧佐野市!M17+税・旧田沼市!M17+税・旧葛生町!M17</f>
        <v>1238861</v>
      </c>
      <c r="N17" s="83">
        <f>+税・旧佐野市!N17+税・旧田沼市!N17+税・旧葛生町!N17</f>
        <v>1272527</v>
      </c>
      <c r="O17" s="83">
        <f>+税・旧佐野市!O17+税・旧田沼市!O17+税・旧葛生町!O17</f>
        <v>1298323</v>
      </c>
      <c r="P17" s="83">
        <f>+税・旧佐野市!P17+税・旧田沼市!P17+税・旧葛生町!P17</f>
        <v>1251736</v>
      </c>
      <c r="Q17" s="14">
        <f t="shared" ref="Q17:W17" si="0">SUM(Q18:Q21)</f>
        <v>1291323</v>
      </c>
      <c r="R17" s="14">
        <f t="shared" si="0"/>
        <v>1317227</v>
      </c>
      <c r="S17" s="14">
        <f t="shared" si="0"/>
        <v>1262216</v>
      </c>
      <c r="T17" s="14">
        <f t="shared" si="0"/>
        <v>1297306</v>
      </c>
      <c r="U17" s="14">
        <f t="shared" si="0"/>
        <v>1314709</v>
      </c>
      <c r="V17" s="14">
        <f t="shared" si="0"/>
        <v>1291959</v>
      </c>
      <c r="W17" s="14">
        <f t="shared" si="0"/>
        <v>1293111</v>
      </c>
      <c r="X17" s="14">
        <v>1293663</v>
      </c>
      <c r="Y17" s="13">
        <v>1204938</v>
      </c>
      <c r="Z17" s="110">
        <f>SUM(Z18:Z21)</f>
        <v>1193556</v>
      </c>
      <c r="AA17" s="110">
        <f>SUM(AA18:AA21)</f>
        <v>1183277</v>
      </c>
      <c r="AB17" s="110">
        <f>SUM(AB18:AB21)</f>
        <v>1160736</v>
      </c>
      <c r="AC17" s="110">
        <v>1176264</v>
      </c>
      <c r="AD17" s="110">
        <f>SUM(AD18:AD20)</f>
        <v>1185560</v>
      </c>
      <c r="AE17" s="110">
        <f>SUM(AE18:AE20)</f>
        <v>1169891</v>
      </c>
      <c r="AF17" s="110">
        <f>SUM(AF18:AF20)</f>
        <v>1183454</v>
      </c>
    </row>
    <row r="18" spans="1:32" ht="18" customHeight="1" x14ac:dyDescent="0.15">
      <c r="A18" s="11" t="s">
        <v>45</v>
      </c>
      <c r="B18" s="82"/>
      <c r="C18" s="82"/>
      <c r="D18" s="83">
        <f>+税・旧佐野市!D18+税・旧田沼市!D18+税・旧葛生町!D18</f>
        <v>0</v>
      </c>
      <c r="E18" s="83">
        <f>+税・旧佐野市!E18+税・旧田沼市!E18+税・旧葛生町!E18</f>
        <v>0</v>
      </c>
      <c r="F18" s="83">
        <f>+税・旧佐野市!F18+税・旧田沼市!F18+税・旧葛生町!F18</f>
        <v>0</v>
      </c>
      <c r="G18" s="83">
        <f>+税・旧佐野市!G18+税・旧田沼市!G18+税・旧葛生町!G18</f>
        <v>0</v>
      </c>
      <c r="H18" s="83">
        <f>+税・旧佐野市!H18+税・旧田沼市!H18+税・旧葛生町!H18</f>
        <v>0</v>
      </c>
      <c r="I18" s="83">
        <f>+税・旧佐野市!I18+税・旧田沼市!I18+税・旧葛生町!I18</f>
        <v>0</v>
      </c>
      <c r="J18" s="83">
        <f>+税・旧佐野市!J18+税・旧田沼市!J18+税・旧葛生町!J18</f>
        <v>0</v>
      </c>
      <c r="K18" s="83">
        <f>+税・旧佐野市!K18+税・旧田沼市!K18+税・旧葛生町!K18</f>
        <v>0</v>
      </c>
      <c r="L18" s="83">
        <f>+税・旧佐野市!L18+税・旧田沼市!L18+税・旧葛生町!L18</f>
        <v>0</v>
      </c>
      <c r="M18" s="83">
        <f>+税・旧佐野市!M18+税・旧田沼市!M18+税・旧葛生町!M18</f>
        <v>0</v>
      </c>
      <c r="N18" s="83">
        <f>+税・旧佐野市!N18+税・旧田沼市!N18+税・旧葛生町!N18</f>
        <v>0</v>
      </c>
      <c r="O18" s="83">
        <f>+税・旧佐野市!O18+税・旧田沼市!O18+税・旧葛生町!O18</f>
        <v>0</v>
      </c>
      <c r="P18" s="83">
        <f>+税・旧佐野市!P18+税・旧田沼市!P18+税・旧葛生町!P18</f>
        <v>0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/>
      <c r="X18" s="14">
        <v>1</v>
      </c>
      <c r="Y18" s="14">
        <v>1</v>
      </c>
      <c r="Z18" s="111">
        <v>2</v>
      </c>
      <c r="AA18" s="111">
        <v>2</v>
      </c>
      <c r="AB18" s="111">
        <v>2</v>
      </c>
      <c r="AC18" s="111">
        <v>0</v>
      </c>
      <c r="AD18" s="111">
        <v>0</v>
      </c>
      <c r="AE18" s="111">
        <v>0</v>
      </c>
      <c r="AF18" s="111">
        <v>0</v>
      </c>
    </row>
    <row r="19" spans="1:32" ht="18" customHeight="1" x14ac:dyDescent="0.15">
      <c r="A19" s="11" t="s">
        <v>46</v>
      </c>
      <c r="B19" s="82"/>
      <c r="C19" s="82"/>
      <c r="D19" s="83">
        <f>+税・旧佐野市!D19+税・旧田沼市!D19+税・旧葛生町!D19</f>
        <v>0</v>
      </c>
      <c r="E19" s="83">
        <f>+税・旧佐野市!E19+税・旧田沼市!E19+税・旧葛生町!E19</f>
        <v>0</v>
      </c>
      <c r="F19" s="83">
        <f>+税・旧佐野市!F19+税・旧田沼市!F19+税・旧葛生町!F19</f>
        <v>0</v>
      </c>
      <c r="G19" s="83">
        <f>+税・旧佐野市!G19+税・旧田沼市!G19+税・旧葛生町!G19</f>
        <v>0</v>
      </c>
      <c r="H19" s="83">
        <f>+税・旧佐野市!H19+税・旧田沼市!H19+税・旧葛生町!H19</f>
        <v>0</v>
      </c>
      <c r="I19" s="83">
        <f>+税・旧佐野市!I19+税・旧田沼市!I19+税・旧葛生町!I19</f>
        <v>0</v>
      </c>
      <c r="J19" s="83">
        <f>+税・旧佐野市!J19+税・旧田沼市!J19+税・旧葛生町!J19</f>
        <v>0</v>
      </c>
      <c r="K19" s="83">
        <f>+税・旧佐野市!K19+税・旧田沼市!K19+税・旧葛生町!K19</f>
        <v>0</v>
      </c>
      <c r="L19" s="83">
        <f>+税・旧佐野市!L19+税・旧田沼市!L19+税・旧葛生町!L19</f>
        <v>0</v>
      </c>
      <c r="M19" s="83">
        <f>+税・旧佐野市!M19+税・旧田沼市!M19+税・旧葛生町!M19</f>
        <v>0</v>
      </c>
      <c r="N19" s="83">
        <f>+税・旧佐野市!N19+税・旧田沼市!N19+税・旧葛生町!N19</f>
        <v>0</v>
      </c>
      <c r="O19" s="83">
        <f>+税・旧佐野市!O19+税・旧田沼市!O19+税・旧葛生町!O19</f>
        <v>0</v>
      </c>
      <c r="P19" s="83">
        <f>+税・旧佐野市!P19+税・旧田沼市!P19+税・旧葛生町!P19</f>
        <v>0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/>
      <c r="X19" s="13">
        <v>1</v>
      </c>
      <c r="Y19" s="13">
        <v>1</v>
      </c>
      <c r="Z19" s="110">
        <v>2</v>
      </c>
      <c r="AA19" s="110">
        <v>2</v>
      </c>
      <c r="AB19" s="110">
        <v>2</v>
      </c>
      <c r="AC19" s="110">
        <v>0</v>
      </c>
      <c r="AD19" s="110">
        <v>0</v>
      </c>
      <c r="AE19" s="110">
        <v>0</v>
      </c>
      <c r="AF19" s="110">
        <v>0</v>
      </c>
    </row>
    <row r="20" spans="1:32" ht="18" customHeight="1" x14ac:dyDescent="0.15">
      <c r="A20" s="11" t="s">
        <v>47</v>
      </c>
      <c r="B20" s="82"/>
      <c r="C20" s="82"/>
      <c r="D20" s="83">
        <f>+税・旧佐野市!D20+税・旧田沼市!D20+税・旧葛生町!D20</f>
        <v>919000</v>
      </c>
      <c r="E20" s="83">
        <f>+税・旧佐野市!E20+税・旧田沼市!E20+税・旧葛生町!E20</f>
        <v>1000847</v>
      </c>
      <c r="F20" s="83">
        <f>+税・旧佐野市!F20+税・旧田沼市!F20+税・旧葛生町!F20</f>
        <v>1051784</v>
      </c>
      <c r="G20" s="83">
        <f>+税・旧佐野市!G20+税・旧田沼市!G20+税・旧葛生町!G20</f>
        <v>1080627</v>
      </c>
      <c r="H20" s="83">
        <f>+税・旧佐野市!H20+税・旧田沼市!H20+税・旧葛生町!H20</f>
        <v>1144932</v>
      </c>
      <c r="I20" s="83">
        <f>+税・旧佐野市!I20+税・旧田沼市!I20+税・旧葛生町!I20</f>
        <v>1199155</v>
      </c>
      <c r="J20" s="83">
        <f>+税・旧佐野市!J20+税・旧田沼市!J20+税・旧葛生町!J20</f>
        <v>1195796</v>
      </c>
      <c r="K20" s="83">
        <f>+税・旧佐野市!K20+税・旧田沼市!K20+税・旧葛生町!K20</f>
        <v>1241860</v>
      </c>
      <c r="L20" s="83">
        <f>+税・旧佐野市!L20+税・旧田沼市!L20+税・旧葛生町!L20</f>
        <v>1274451</v>
      </c>
      <c r="M20" s="83">
        <f>+税・旧佐野市!M20+税・旧田沼市!M20+税・旧葛生町!M20</f>
        <v>1238861</v>
      </c>
      <c r="N20" s="83">
        <f>+税・旧佐野市!N20+税・旧田沼市!N20+税・旧葛生町!N20</f>
        <v>1272527</v>
      </c>
      <c r="O20" s="83">
        <f>+税・旧佐野市!O20+税・旧田沼市!O20+税・旧葛生町!O20</f>
        <v>1298323</v>
      </c>
      <c r="P20" s="83">
        <f>+税・旧佐野市!P20+税・旧田沼市!P20+税・旧葛生町!P20</f>
        <v>1251736</v>
      </c>
      <c r="Q20" s="13">
        <v>1291320</v>
      </c>
      <c r="R20" s="13">
        <v>1317224</v>
      </c>
      <c r="S20" s="13">
        <v>1262213</v>
      </c>
      <c r="T20" s="13">
        <v>1297303</v>
      </c>
      <c r="U20" s="13">
        <v>1314706</v>
      </c>
      <c r="V20" s="13">
        <v>1291956</v>
      </c>
      <c r="W20" s="13">
        <v>1293111</v>
      </c>
      <c r="X20" s="13">
        <v>1293663</v>
      </c>
      <c r="Y20" s="13">
        <v>1204938</v>
      </c>
      <c r="Z20" s="110">
        <v>1193550</v>
      </c>
      <c r="AA20" s="110">
        <v>1183271</v>
      </c>
      <c r="AB20" s="107">
        <v>1160730</v>
      </c>
      <c r="AC20" s="107">
        <v>1176264</v>
      </c>
      <c r="AD20" s="107">
        <v>1185560</v>
      </c>
      <c r="AE20" s="107">
        <v>1169891</v>
      </c>
      <c r="AF20" s="107">
        <v>1183454</v>
      </c>
    </row>
    <row r="21" spans="1:32" ht="18" customHeight="1" x14ac:dyDescent="0.15">
      <c r="A21" s="11" t="s">
        <v>48</v>
      </c>
      <c r="B21" s="82"/>
      <c r="C21" s="82"/>
      <c r="D21" s="83">
        <f>+税・旧佐野市!D21+税・旧田沼市!D21+税・旧葛生町!D21</f>
        <v>0</v>
      </c>
      <c r="E21" s="83">
        <f>+税・旧佐野市!E21+税・旧田沼市!E21+税・旧葛生町!E21</f>
        <v>0</v>
      </c>
      <c r="F21" s="83">
        <f>+税・旧佐野市!F21+税・旧田沼市!F21+税・旧葛生町!F21</f>
        <v>0</v>
      </c>
      <c r="G21" s="83">
        <f>+税・旧佐野市!G21+税・旧田沼市!G21+税・旧葛生町!G21</f>
        <v>0</v>
      </c>
      <c r="H21" s="83">
        <f>+税・旧佐野市!H21+税・旧田沼市!H21+税・旧葛生町!H21</f>
        <v>0</v>
      </c>
      <c r="I21" s="83">
        <f>+税・旧佐野市!I21+税・旧田沼市!I21+税・旧葛生町!I21</f>
        <v>0</v>
      </c>
      <c r="J21" s="83">
        <f>+税・旧佐野市!J21+税・旧田沼市!J21+税・旧葛生町!J21</f>
        <v>0</v>
      </c>
      <c r="K21" s="83">
        <f>+税・旧佐野市!K21+税・旧田沼市!K21+税・旧葛生町!K21</f>
        <v>0</v>
      </c>
      <c r="L21" s="83">
        <f>+税・旧佐野市!L21+税・旧田沼市!L21+税・旧葛生町!L21</f>
        <v>0</v>
      </c>
      <c r="M21" s="83">
        <f>+税・旧佐野市!M21+税・旧田沼市!M21+税・旧葛生町!M21</f>
        <v>0</v>
      </c>
      <c r="N21" s="83">
        <f>+税・旧佐野市!N21+税・旧田沼市!N21+税・旧葛生町!N21</f>
        <v>0</v>
      </c>
      <c r="O21" s="83">
        <f>+税・旧佐野市!O21+税・旧田沼市!O21+税・旧葛生町!O21</f>
        <v>0</v>
      </c>
      <c r="P21" s="83">
        <f>+税・旧佐野市!P21+税・旧田沼市!P21+税・旧葛生町!P21</f>
        <v>0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/>
      <c r="X21" s="13">
        <v>1</v>
      </c>
      <c r="Y21" s="13">
        <v>1</v>
      </c>
      <c r="Z21" s="110">
        <v>2</v>
      </c>
      <c r="AA21" s="110">
        <v>2</v>
      </c>
      <c r="AB21" s="110">
        <v>2</v>
      </c>
      <c r="AC21" s="110">
        <v>0</v>
      </c>
      <c r="AD21" s="110">
        <v>0</v>
      </c>
      <c r="AE21" s="110">
        <v>0</v>
      </c>
      <c r="AF21" s="110">
        <v>0</v>
      </c>
    </row>
    <row r="22" spans="1:32" ht="18" customHeight="1" x14ac:dyDescent="0.15">
      <c r="A22" s="11" t="s">
        <v>49</v>
      </c>
      <c r="B22" s="82"/>
      <c r="C22" s="82"/>
      <c r="D22" s="83">
        <f>+税・旧佐野市!D22+税・旧田沼市!D22+税・旧葛生町!D22</f>
        <v>15231080</v>
      </c>
      <c r="E22" s="83">
        <f>+税・旧佐野市!E22+税・旧田沼市!E22+税・旧葛生町!E22</f>
        <v>16309246</v>
      </c>
      <c r="F22" s="83">
        <f>+税・旧佐野市!F22+税・旧田沼市!F22+税・旧葛生町!F22</f>
        <v>16584891</v>
      </c>
      <c r="G22" s="83">
        <f>+税・旧佐野市!G22+税・旧田沼市!G22+税・旧葛生町!G22</f>
        <v>15802153</v>
      </c>
      <c r="H22" s="83">
        <f>+税・旧佐野市!H22+税・旧田沼市!H22+税・旧葛生町!H22</f>
        <v>16217299</v>
      </c>
      <c r="I22" s="83">
        <f>+税・旧佐野市!I22+税・旧田沼市!I22+税・旧葛生町!I22</f>
        <v>16551195</v>
      </c>
      <c r="J22" s="83">
        <f>+税・旧佐野市!J22+税・旧田沼市!J22+税・旧葛生町!J22</f>
        <v>16936752</v>
      </c>
      <c r="K22" s="83">
        <f>+税・旧佐野市!K22+税・旧田沼市!K22+税・旧葛生町!K22</f>
        <v>16501876</v>
      </c>
      <c r="L22" s="83">
        <f>+税・旧佐野市!L22+税・旧田沼市!L22+税・旧葛生町!L22</f>
        <v>16551215</v>
      </c>
      <c r="M22" s="83">
        <f>+税・旧佐野市!M22+税・旧田沼市!M22+税・旧葛生町!M22</f>
        <v>16089258</v>
      </c>
      <c r="N22" s="83">
        <f>+税・旧佐野市!N22+税・旧田沼市!N22+税・旧葛生町!N22</f>
        <v>16146314</v>
      </c>
      <c r="O22" s="83">
        <f>+税・旧佐野市!O22+税・旧田沼市!O22+税・旧葛生町!O22</f>
        <v>16077377</v>
      </c>
      <c r="P22" s="83">
        <f>+税・旧佐野市!P22+税・旧田沼市!P22+税・旧葛生町!P22</f>
        <v>15746030</v>
      </c>
      <c r="Q22" s="14">
        <f t="shared" ref="Q22:V22" si="1">+Q4+Q9+Q11+Q12+Q13+Q14+Q15+Q16+Q17</f>
        <v>16008200</v>
      </c>
      <c r="R22" s="14">
        <f t="shared" si="1"/>
        <v>16497885</v>
      </c>
      <c r="S22" s="14">
        <f t="shared" si="1"/>
        <v>16665164</v>
      </c>
      <c r="T22" s="14">
        <f t="shared" si="1"/>
        <v>18362309</v>
      </c>
      <c r="U22" s="14">
        <f t="shared" si="1"/>
        <v>18423734</v>
      </c>
      <c r="V22" s="14">
        <f t="shared" si="1"/>
        <v>17765324</v>
      </c>
      <c r="W22" s="14">
        <f t="shared" ref="W22:AB22" si="2">+W4+W9+W11+W12+W13+W14+W15+W16+W17</f>
        <v>17453322</v>
      </c>
      <c r="X22" s="14">
        <f t="shared" si="2"/>
        <v>17671652</v>
      </c>
      <c r="Y22" s="14">
        <f t="shared" si="2"/>
        <v>17208182</v>
      </c>
      <c r="Z22" s="111">
        <f t="shared" si="2"/>
        <v>17182116</v>
      </c>
      <c r="AA22" s="111">
        <f t="shared" si="2"/>
        <v>17379272</v>
      </c>
      <c r="AB22" s="111">
        <f t="shared" si="2"/>
        <v>17242519</v>
      </c>
      <c r="AC22" s="111">
        <f t="shared" ref="AC22:AD22" si="3">+AC4+AC9+AC11+AC12+AC13+AC14+AC15+AC16+AC17</f>
        <v>17697614</v>
      </c>
      <c r="AD22" s="111">
        <f t="shared" si="3"/>
        <v>17996337</v>
      </c>
      <c r="AE22" s="111">
        <f t="shared" ref="AE22" si="4">+AE4+AE9+AE11+AE12+AE13+AE14+AE15+AE16+AE17</f>
        <v>18096977</v>
      </c>
      <c r="AF22" s="111">
        <f t="shared" ref="AF22" si="5">+AF4+AF9+AF11+AF12+AF13+AF14+AF15+AF16+AF17</f>
        <v>18189623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107" t="s">
        <v>158</v>
      </c>
      <c r="M30" s="24"/>
      <c r="N30" s="24"/>
      <c r="O30" s="24"/>
      <c r="P30" s="24"/>
      <c r="Q30" s="55"/>
      <c r="R30" s="55"/>
      <c r="S30" s="55"/>
      <c r="T30" s="55"/>
      <c r="U30" s="107" t="s">
        <v>158</v>
      </c>
      <c r="W30" s="55"/>
      <c r="X30" s="55"/>
      <c r="Y30" s="55"/>
      <c r="Z30" s="112"/>
      <c r="AA30" s="112"/>
      <c r="AB30" s="112"/>
      <c r="AC30" s="112"/>
      <c r="AD30" s="112"/>
      <c r="AE30" s="107" t="s">
        <v>158</v>
      </c>
      <c r="AF30" s="10"/>
    </row>
    <row r="31" spans="1:32" ht="18" customHeight="1" x14ac:dyDescent="0.15">
      <c r="L31" s="15" t="s">
        <v>335</v>
      </c>
      <c r="V31" s="15" t="s">
        <v>335</v>
      </c>
      <c r="AE31" s="10"/>
      <c r="AF31" s="15" t="s">
        <v>335</v>
      </c>
    </row>
    <row r="32" spans="1:32" s="118" customFormat="1" ht="18" customHeight="1" x14ac:dyDescent="0.15">
      <c r="A32" s="47"/>
      <c r="B32" s="116" t="s">
        <v>196</v>
      </c>
      <c r="C32" s="116" t="s">
        <v>205</v>
      </c>
      <c r="D32" s="116" t="s">
        <v>171</v>
      </c>
      <c r="E32" s="116" t="s">
        <v>173</v>
      </c>
      <c r="F32" s="116" t="s">
        <v>175</v>
      </c>
      <c r="G32" s="116" t="s">
        <v>177</v>
      </c>
      <c r="H32" s="116" t="s">
        <v>179</v>
      </c>
      <c r="I32" s="116" t="s">
        <v>181</v>
      </c>
      <c r="J32" s="117" t="s">
        <v>183</v>
      </c>
      <c r="K32" s="117" t="s">
        <v>185</v>
      </c>
      <c r="L32" s="116" t="s">
        <v>187</v>
      </c>
      <c r="M32" s="116" t="s">
        <v>189</v>
      </c>
      <c r="N32" s="116" t="s">
        <v>191</v>
      </c>
      <c r="O32" s="70" t="s">
        <v>262</v>
      </c>
      <c r="P32" s="70" t="s">
        <v>263</v>
      </c>
      <c r="Q32" s="39" t="s">
        <v>162</v>
      </c>
      <c r="R32" s="39" t="s">
        <v>166</v>
      </c>
      <c r="S32" s="39" t="s">
        <v>296</v>
      </c>
      <c r="T32" s="39" t="s">
        <v>298</v>
      </c>
      <c r="U32" s="39" t="s">
        <v>305</v>
      </c>
      <c r="V32" s="39" t="s">
        <v>306</v>
      </c>
      <c r="W32" s="39" t="s">
        <v>307</v>
      </c>
      <c r="X32" s="39" t="s">
        <v>308</v>
      </c>
      <c r="Y32" s="39" t="s">
        <v>311</v>
      </c>
      <c r="Z32" s="109" t="s">
        <v>314</v>
      </c>
      <c r="AA32" s="109" t="s">
        <v>315</v>
      </c>
      <c r="AB32" s="109" t="s">
        <v>316</v>
      </c>
      <c r="AC32" s="115" t="s">
        <v>327</v>
      </c>
      <c r="AD32" s="115" t="s">
        <v>330</v>
      </c>
      <c r="AE32" s="115" t="str">
        <f>AE3</f>
        <v>１８(H30)</v>
      </c>
      <c r="AF32" s="115" t="str">
        <f>AF3</f>
        <v>１９(R1)</v>
      </c>
    </row>
    <row r="33" spans="1:32" ht="18" customHeight="1" x14ac:dyDescent="0.15">
      <c r="A33" s="11" t="s">
        <v>31</v>
      </c>
      <c r="B33" s="82"/>
      <c r="C33" s="82"/>
      <c r="D33" s="84">
        <f t="shared" ref="D33:O33" si="6">D4/D$22*100</f>
        <v>49.728870178608474</v>
      </c>
      <c r="E33" s="84">
        <f t="shared" si="6"/>
        <v>47.268757856739668</v>
      </c>
      <c r="F33" s="84">
        <f t="shared" si="6"/>
        <v>45.779390410223378</v>
      </c>
      <c r="G33" s="84">
        <f t="shared" si="6"/>
        <v>41.339917415050977</v>
      </c>
      <c r="H33" s="84">
        <f t="shared" si="6"/>
        <v>41.003400134634013</v>
      </c>
      <c r="I33" s="84">
        <f t="shared" si="6"/>
        <v>40.12348353094746</v>
      </c>
      <c r="J33" s="84">
        <f t="shared" si="6"/>
        <v>41.118161262560847</v>
      </c>
      <c r="K33" s="84">
        <f t="shared" si="6"/>
        <v>37.270732127668396</v>
      </c>
      <c r="L33" s="84">
        <f t="shared" si="6"/>
        <v>35.863524218614771</v>
      </c>
      <c r="M33" s="84">
        <f t="shared" si="6"/>
        <v>36.158622106749732</v>
      </c>
      <c r="N33" s="84">
        <f t="shared" si="6"/>
        <v>35.387042516329117</v>
      </c>
      <c r="O33" s="84">
        <f t="shared" si="6"/>
        <v>33.921024555187081</v>
      </c>
      <c r="P33" s="84">
        <f t="shared" ref="P33:P50" si="7">P4/P$22*100</f>
        <v>34.895392679932655</v>
      </c>
      <c r="Q33" s="25">
        <f t="shared" ref="Q33:R50" si="8">Q4/Q$22*100</f>
        <v>33.93645131869917</v>
      </c>
      <c r="R33" s="25">
        <f t="shared" si="8"/>
        <v>34.770541799751911</v>
      </c>
      <c r="S33" s="25">
        <f t="shared" ref="S33:T50" si="9">S4/S$22*100</f>
        <v>36.877632887381125</v>
      </c>
      <c r="T33" s="25">
        <f t="shared" si="9"/>
        <v>40.897547252908119</v>
      </c>
      <c r="U33" s="25">
        <f t="shared" ref="U33:V50" si="10">U4/U$22*100</f>
        <v>40.446279782372017</v>
      </c>
      <c r="V33" s="25">
        <f t="shared" si="10"/>
        <v>39.232884241233087</v>
      </c>
      <c r="W33" s="25">
        <f t="shared" ref="W33:X50" si="11">W4/W$22*100</f>
        <v>37.783328583521239</v>
      </c>
      <c r="X33" s="25">
        <f t="shared" si="11"/>
        <v>38.198828270271505</v>
      </c>
      <c r="Y33" s="25">
        <f t="shared" ref="Y33:AB50" si="12">Y4/Y$22*100</f>
        <v>40.195553487288777</v>
      </c>
      <c r="Z33" s="113">
        <f t="shared" si="12"/>
        <v>39.8087290296492</v>
      </c>
      <c r="AA33" s="113">
        <f t="shared" si="12"/>
        <v>40.978373547522587</v>
      </c>
      <c r="AB33" s="113">
        <f t="shared" si="12"/>
        <v>41.191591553415137</v>
      </c>
      <c r="AC33" s="113">
        <f t="shared" ref="AC33:AD33" si="13">AC4/AC$22*100</f>
        <v>41.270540763291599</v>
      </c>
      <c r="AD33" s="113">
        <f t="shared" si="13"/>
        <v>41.543709700479603</v>
      </c>
      <c r="AE33" s="113">
        <f t="shared" ref="AE33" si="14">AE4/AE$22*100</f>
        <v>41.821100839106997</v>
      </c>
      <c r="AF33" s="113">
        <f t="shared" ref="AF33" si="15">AF4/AF$22*100</f>
        <v>41.209012413286409</v>
      </c>
    </row>
    <row r="34" spans="1:32" ht="18" customHeight="1" x14ac:dyDescent="0.15">
      <c r="A34" s="11" t="s">
        <v>32</v>
      </c>
      <c r="B34" s="82"/>
      <c r="C34" s="82"/>
      <c r="D34" s="84">
        <f t="shared" ref="D34:O34" si="16">D5/D$22*100</f>
        <v>0.53367193921901801</v>
      </c>
      <c r="E34" s="84">
        <f t="shared" si="16"/>
        <v>0.50304594093436317</v>
      </c>
      <c r="F34" s="84">
        <f t="shared" si="16"/>
        <v>0.50020829199299532</v>
      </c>
      <c r="G34" s="84">
        <f t="shared" si="16"/>
        <v>0.52745344257836257</v>
      </c>
      <c r="H34" s="84">
        <f t="shared" si="16"/>
        <v>0.51736728785724428</v>
      </c>
      <c r="I34" s="84">
        <f t="shared" si="16"/>
        <v>0.6477900840392492</v>
      </c>
      <c r="J34" s="84">
        <f t="shared" si="16"/>
        <v>0.63310249804685104</v>
      </c>
      <c r="K34" s="84">
        <f t="shared" si="16"/>
        <v>0.64943525208891406</v>
      </c>
      <c r="L34" s="84">
        <f t="shared" si="16"/>
        <v>0.64018865080297727</v>
      </c>
      <c r="M34" s="84">
        <f t="shared" si="16"/>
        <v>0.65844552930905831</v>
      </c>
      <c r="N34" s="84">
        <f t="shared" si="16"/>
        <v>0.64576348509015746</v>
      </c>
      <c r="O34" s="84">
        <f t="shared" si="16"/>
        <v>0.64277898067576567</v>
      </c>
      <c r="P34" s="84">
        <f t="shared" si="7"/>
        <v>0.64713454756532285</v>
      </c>
      <c r="Q34" s="25">
        <f t="shared" si="8"/>
        <v>0.8240464262065692</v>
      </c>
      <c r="R34" s="25">
        <f t="shared" si="8"/>
        <v>0.89679374053098315</v>
      </c>
      <c r="S34" s="25">
        <f t="shared" si="9"/>
        <v>1.0142174418445566</v>
      </c>
      <c r="T34" s="25">
        <f t="shared" si="9"/>
        <v>0.95173760554840903</v>
      </c>
      <c r="U34" s="25">
        <f t="shared" si="10"/>
        <v>0.97395565958561925</v>
      </c>
      <c r="V34" s="25">
        <f t="shared" si="10"/>
        <v>1.0052560820168548</v>
      </c>
      <c r="W34" s="25">
        <f t="shared" si="11"/>
        <v>1.0106500069155888</v>
      </c>
      <c r="X34" s="25">
        <f t="shared" si="11"/>
        <v>0.99501733058120434</v>
      </c>
      <c r="Y34" s="25">
        <f t="shared" si="12"/>
        <v>1.0276390614650637</v>
      </c>
      <c r="Z34" s="113">
        <f t="shared" si="12"/>
        <v>1.0326085564781426</v>
      </c>
      <c r="AA34" s="113">
        <f t="shared" si="12"/>
        <v>1.1885423048790538</v>
      </c>
      <c r="AB34" s="113">
        <f t="shared" si="12"/>
        <v>1.2019763469595133</v>
      </c>
      <c r="AC34" s="113">
        <f t="shared" ref="AC34:AD34" si="17">AC5/AC$22*100</f>
        <v>1.1782718280554656</v>
      </c>
      <c r="AD34" s="113">
        <f t="shared" si="17"/>
        <v>1.1673875633691455</v>
      </c>
      <c r="AE34" s="113">
        <f t="shared" ref="AE34" si="18">AE5/AE$22*100</f>
        <v>1.1713779599764094</v>
      </c>
      <c r="AF34" s="113">
        <f t="shared" ref="AF34" si="19">AF5/AF$22*100</f>
        <v>1.1631467018310386</v>
      </c>
    </row>
    <row r="35" spans="1:32" ht="18" customHeight="1" x14ac:dyDescent="0.15">
      <c r="A35" s="11" t="s">
        <v>33</v>
      </c>
      <c r="B35" s="82"/>
      <c r="C35" s="82"/>
      <c r="D35" s="84">
        <f t="shared" ref="D35:O35" si="20">D6/D$22*100</f>
        <v>33.138398590250986</v>
      </c>
      <c r="E35" s="84">
        <f t="shared" si="20"/>
        <v>33.684616689208077</v>
      </c>
      <c r="F35" s="84">
        <f t="shared" si="20"/>
        <v>33.917684475586846</v>
      </c>
      <c r="G35" s="84">
        <f t="shared" si="20"/>
        <v>29.590607052089673</v>
      </c>
      <c r="H35" s="84">
        <f t="shared" si="20"/>
        <v>29.302475091567342</v>
      </c>
      <c r="I35" s="84">
        <f t="shared" si="20"/>
        <v>27.802723609987073</v>
      </c>
      <c r="J35" s="84">
        <f t="shared" si="20"/>
        <v>29.978374838339722</v>
      </c>
      <c r="K35" s="84">
        <f t="shared" si="20"/>
        <v>27.524567509778887</v>
      </c>
      <c r="L35" s="84">
        <f t="shared" si="20"/>
        <v>26.517128802930785</v>
      </c>
      <c r="M35" s="84">
        <f t="shared" si="20"/>
        <v>25.956193877927745</v>
      </c>
      <c r="N35" s="84">
        <f t="shared" si="20"/>
        <v>25.279348586928265</v>
      </c>
      <c r="O35" s="84">
        <f t="shared" si="20"/>
        <v>25.15659115289764</v>
      </c>
      <c r="P35" s="84">
        <f t="shared" si="7"/>
        <v>23.873293776272494</v>
      </c>
      <c r="Q35" s="25">
        <f t="shared" si="8"/>
        <v>22.802794817655954</v>
      </c>
      <c r="R35" s="25">
        <f t="shared" si="8"/>
        <v>23.39184083293101</v>
      </c>
      <c r="S35" s="25">
        <f t="shared" si="9"/>
        <v>25.08417558927113</v>
      </c>
      <c r="T35" s="25">
        <f t="shared" si="9"/>
        <v>29.628795594279566</v>
      </c>
      <c r="U35" s="25">
        <f t="shared" si="10"/>
        <v>30.564558737115938</v>
      </c>
      <c r="V35" s="25">
        <f t="shared" si="10"/>
        <v>31.156251357982551</v>
      </c>
      <c r="W35" s="25">
        <f t="shared" si="11"/>
        <v>28.627426916205405</v>
      </c>
      <c r="X35" s="25">
        <f t="shared" si="11"/>
        <v>28.221594676038208</v>
      </c>
      <c r="Y35" s="25">
        <f t="shared" si="12"/>
        <v>30.085641818525627</v>
      </c>
      <c r="Z35" s="113">
        <f t="shared" si="12"/>
        <v>30.3154919917896</v>
      </c>
      <c r="AA35" s="113">
        <f t="shared" si="12"/>
        <v>30.122487294059269</v>
      </c>
      <c r="AB35" s="113">
        <f t="shared" si="12"/>
        <v>30.57061442124553</v>
      </c>
      <c r="AC35" s="113">
        <f t="shared" ref="AC35:AD35" si="21">AC6/AC$22*100</f>
        <v>30.722621704824167</v>
      </c>
      <c r="AD35" s="113">
        <f t="shared" si="21"/>
        <v>30.631372373166826</v>
      </c>
      <c r="AE35" s="113">
        <f t="shared" ref="AE35" si="22">AE6/AE$22*100</f>
        <v>31.361552816252132</v>
      </c>
      <c r="AF35" s="113">
        <f t="shared" ref="AF35" si="23">AF6/AF$22*100</f>
        <v>31.290324158999887</v>
      </c>
    </row>
    <row r="36" spans="1:32" ht="18" customHeight="1" x14ac:dyDescent="0.15">
      <c r="A36" s="11" t="s">
        <v>34</v>
      </c>
      <c r="B36" s="82"/>
      <c r="C36" s="82"/>
      <c r="D36" s="84">
        <f t="shared" ref="D36:O36" si="24">D7/D$22*100</f>
        <v>2.069807262518482</v>
      </c>
      <c r="E36" s="84">
        <f t="shared" si="24"/>
        <v>1.9852052020062732</v>
      </c>
      <c r="F36" s="84">
        <f t="shared" si="24"/>
        <v>2.0229918906310567</v>
      </c>
      <c r="G36" s="84">
        <f t="shared" si="24"/>
        <v>2.3294230855757441</v>
      </c>
      <c r="H36" s="84">
        <f t="shared" si="24"/>
        <v>2.4167032993595292</v>
      </c>
      <c r="I36" s="84">
        <f t="shared" si="24"/>
        <v>2.4653204798807575</v>
      </c>
      <c r="J36" s="84">
        <f t="shared" si="24"/>
        <v>2.3563431760705948</v>
      </c>
      <c r="K36" s="84">
        <f t="shared" si="24"/>
        <v>2.5047758206400288</v>
      </c>
      <c r="L36" s="84">
        <f t="shared" si="24"/>
        <v>2.5363998957176257</v>
      </c>
      <c r="M36" s="84">
        <f t="shared" si="24"/>
        <v>2.681118047830422</v>
      </c>
      <c r="N36" s="84">
        <f t="shared" si="24"/>
        <v>2.717648126996663</v>
      </c>
      <c r="O36" s="84">
        <f t="shared" si="24"/>
        <v>2.6840074721143878</v>
      </c>
      <c r="P36" s="84">
        <f t="shared" si="7"/>
        <v>2.8126581747907253</v>
      </c>
      <c r="Q36" s="25">
        <f t="shared" si="8"/>
        <v>2.9093714471333443</v>
      </c>
      <c r="R36" s="25">
        <f t="shared" si="8"/>
        <v>2.6423871908429475</v>
      </c>
      <c r="S36" s="25">
        <f t="shared" si="9"/>
        <v>2.8792035889955838</v>
      </c>
      <c r="T36" s="25">
        <f t="shared" si="9"/>
        <v>2.6066493053787516</v>
      </c>
      <c r="U36" s="25">
        <f t="shared" si="10"/>
        <v>2.7123111959823127</v>
      </c>
      <c r="V36" s="25">
        <f t="shared" si="10"/>
        <v>2.6358764973833293</v>
      </c>
      <c r="W36" s="25">
        <f t="shared" si="11"/>
        <v>2.8611344018061433</v>
      </c>
      <c r="X36" s="25">
        <f t="shared" si="11"/>
        <v>2.8520706496483745</v>
      </c>
      <c r="Y36" s="25">
        <f t="shared" si="12"/>
        <v>2.8354825628878166</v>
      </c>
      <c r="Z36" s="113">
        <f t="shared" si="12"/>
        <v>2.8491484983572453</v>
      </c>
      <c r="AA36" s="113">
        <f t="shared" si="12"/>
        <v>2.8515924027197457</v>
      </c>
      <c r="AB36" s="113">
        <f t="shared" si="12"/>
        <v>2.8787093115570874</v>
      </c>
      <c r="AC36" s="113">
        <f t="shared" ref="AC36:AD36" si="25">AC7/AC$22*100</f>
        <v>2.844824166692753</v>
      </c>
      <c r="AD36" s="113">
        <f t="shared" si="25"/>
        <v>2.850024424414813</v>
      </c>
      <c r="AE36" s="113">
        <f t="shared" ref="AE36" si="26">AE7/AE$22*100</f>
        <v>2.7823542020305378</v>
      </c>
      <c r="AF36" s="113">
        <f t="shared" ref="AF36" si="27">AF7/AF$22*100</f>
        <v>2.7528607932116018</v>
      </c>
    </row>
    <row r="37" spans="1:32" ht="18" customHeight="1" x14ac:dyDescent="0.15">
      <c r="A37" s="11" t="s">
        <v>35</v>
      </c>
      <c r="B37" s="82"/>
      <c r="C37" s="82"/>
      <c r="D37" s="84">
        <f t="shared" ref="D37:O37" si="28">D8/D$22*100</f>
        <v>13.98699238661999</v>
      </c>
      <c r="E37" s="84">
        <f t="shared" si="28"/>
        <v>11.095890024590958</v>
      </c>
      <c r="F37" s="84">
        <f t="shared" si="28"/>
        <v>9.3385057520124803</v>
      </c>
      <c r="G37" s="84">
        <f t="shared" si="28"/>
        <v>8.8924338348071945</v>
      </c>
      <c r="H37" s="84">
        <f t="shared" si="28"/>
        <v>8.7668544558498915</v>
      </c>
      <c r="I37" s="84">
        <f t="shared" si="28"/>
        <v>9.207649357040383</v>
      </c>
      <c r="J37" s="84">
        <f t="shared" si="28"/>
        <v>8.1503407501036804</v>
      </c>
      <c r="K37" s="84">
        <f t="shared" si="28"/>
        <v>6.5919535451605631</v>
      </c>
      <c r="L37" s="84">
        <f t="shared" si="28"/>
        <v>6.1698068691633816</v>
      </c>
      <c r="M37" s="84">
        <f t="shared" si="28"/>
        <v>6.8628646516825071</v>
      </c>
      <c r="N37" s="84">
        <f t="shared" si="28"/>
        <v>6.744282317314032</v>
      </c>
      <c r="O37" s="84">
        <f t="shared" si="28"/>
        <v>5.4376469494992872</v>
      </c>
      <c r="P37" s="84">
        <f t="shared" si="7"/>
        <v>7.5623061813041126</v>
      </c>
      <c r="Q37" s="25">
        <f t="shared" si="8"/>
        <v>7.4002386277033025</v>
      </c>
      <c r="R37" s="25">
        <f t="shared" si="8"/>
        <v>7.8395200354469674</v>
      </c>
      <c r="S37" s="25">
        <f t="shared" si="9"/>
        <v>7.900036267269857</v>
      </c>
      <c r="T37" s="25">
        <f t="shared" si="9"/>
        <v>7.7103647477013926</v>
      </c>
      <c r="U37" s="25">
        <f t="shared" si="10"/>
        <v>6.1954541896881485</v>
      </c>
      <c r="V37" s="25">
        <f t="shared" si="10"/>
        <v>4.4355003038503549</v>
      </c>
      <c r="W37" s="25">
        <f t="shared" si="11"/>
        <v>5.2841172585940948</v>
      </c>
      <c r="X37" s="25">
        <f t="shared" si="11"/>
        <v>6.130145614003716</v>
      </c>
      <c r="Y37" s="25">
        <f t="shared" si="12"/>
        <v>6.2467900444102691</v>
      </c>
      <c r="Z37" s="113">
        <f t="shared" si="12"/>
        <v>5.6114799830242097</v>
      </c>
      <c r="AA37" s="113">
        <f t="shared" si="12"/>
        <v>6.8157515458645221</v>
      </c>
      <c r="AB37" s="113">
        <f t="shared" si="12"/>
        <v>6.5402914736530082</v>
      </c>
      <c r="AC37" s="113">
        <f t="shared" ref="AC37:AD37" si="29">AC8/AC$22*100</f>
        <v>6.5248230637192108</v>
      </c>
      <c r="AD37" s="113">
        <f t="shared" si="29"/>
        <v>6.8949253395288164</v>
      </c>
      <c r="AE37" s="113">
        <f t="shared" ref="AE37" si="30">AE8/AE$22*100</f>
        <v>6.5058158608479193</v>
      </c>
      <c r="AF37" s="113">
        <f t="shared" ref="AF37" si="31">AF8/AF$22*100</f>
        <v>6.0026807592438827</v>
      </c>
    </row>
    <row r="38" spans="1:32" ht="18" customHeight="1" x14ac:dyDescent="0.15">
      <c r="A38" s="11" t="s">
        <v>36</v>
      </c>
      <c r="B38" s="82"/>
      <c r="C38" s="82"/>
      <c r="D38" s="84">
        <f t="shared" ref="D38:O38" si="32">D9/D$22*100</f>
        <v>37.667401129795131</v>
      </c>
      <c r="E38" s="84">
        <f t="shared" si="32"/>
        <v>40.217892353821874</v>
      </c>
      <c r="F38" s="84">
        <f t="shared" si="32"/>
        <v>41.504794936547967</v>
      </c>
      <c r="G38" s="84">
        <f t="shared" si="32"/>
        <v>44.956595471515811</v>
      </c>
      <c r="H38" s="84">
        <f t="shared" si="32"/>
        <v>45.525003886282171</v>
      </c>
      <c r="I38" s="84">
        <f t="shared" si="32"/>
        <v>46.239416549681152</v>
      </c>
      <c r="J38" s="84">
        <f t="shared" si="32"/>
        <v>45.026543460044763</v>
      </c>
      <c r="K38" s="84">
        <f t="shared" si="32"/>
        <v>48.286528149890351</v>
      </c>
      <c r="L38" s="84">
        <f t="shared" si="32"/>
        <v>49.295353845624021</v>
      </c>
      <c r="M38" s="84">
        <f t="shared" si="32"/>
        <v>48.890470896793374</v>
      </c>
      <c r="N38" s="84">
        <f t="shared" si="32"/>
        <v>49.825471002236178</v>
      </c>
      <c r="O38" s="84">
        <f t="shared" si="32"/>
        <v>51.258809195057133</v>
      </c>
      <c r="P38" s="84">
        <f t="shared" si="7"/>
        <v>50.148380258388933</v>
      </c>
      <c r="Q38" s="25">
        <f t="shared" si="8"/>
        <v>51.062474231956124</v>
      </c>
      <c r="R38" s="25">
        <f t="shared" si="8"/>
        <v>50.65869958482557</v>
      </c>
      <c r="S38" s="25">
        <f t="shared" si="9"/>
        <v>48.824560022331617</v>
      </c>
      <c r="T38" s="25">
        <f t="shared" si="9"/>
        <v>45.944477897632588</v>
      </c>
      <c r="U38" s="25">
        <f t="shared" si="10"/>
        <v>46.495514969983823</v>
      </c>
      <c r="V38" s="25">
        <f t="shared" si="10"/>
        <v>47.578287905134744</v>
      </c>
      <c r="W38" s="25">
        <f t="shared" si="11"/>
        <v>48.642946024831261</v>
      </c>
      <c r="X38" s="25">
        <f t="shared" si="11"/>
        <v>47.798508028564619</v>
      </c>
      <c r="Y38" s="25">
        <f t="shared" si="12"/>
        <v>45.942203540153166</v>
      </c>
      <c r="Z38" s="113">
        <f t="shared" si="12"/>
        <v>45.769484969138844</v>
      </c>
      <c r="AA38" s="113">
        <f t="shared" si="12"/>
        <v>45.025349738470055</v>
      </c>
      <c r="AB38" s="113">
        <f t="shared" si="12"/>
        <v>44.880826287620735</v>
      </c>
      <c r="AC38" s="113">
        <f t="shared" ref="AC38:AD38" si="33">AC9/AC$22*100</f>
        <v>44.992336255045458</v>
      </c>
      <c r="AD38" s="113">
        <f t="shared" si="33"/>
        <v>45.107218207794176</v>
      </c>
      <c r="AE38" s="113">
        <f t="shared" ref="AE38" si="34">AE9/AE$22*100</f>
        <v>44.975798996705365</v>
      </c>
      <c r="AF38" s="113">
        <f t="shared" ref="AF38" si="35">AF9/AF$22*100</f>
        <v>45.434025762930872</v>
      </c>
    </row>
    <row r="39" spans="1:32" ht="18" customHeight="1" x14ac:dyDescent="0.15">
      <c r="A39" s="11" t="s">
        <v>37</v>
      </c>
      <c r="B39" s="82"/>
      <c r="C39" s="82"/>
      <c r="D39" s="84">
        <f t="shared" ref="D39:O39" si="36">D10/D$22*100</f>
        <v>37.608101329649635</v>
      </c>
      <c r="E39" s="84">
        <f t="shared" si="36"/>
        <v>40.15501391051432</v>
      </c>
      <c r="F39" s="84">
        <f t="shared" si="36"/>
        <v>41.43714902919772</v>
      </c>
      <c r="G39" s="84">
        <f t="shared" si="36"/>
        <v>44.885921557651038</v>
      </c>
      <c r="H39" s="84">
        <f t="shared" si="36"/>
        <v>45.457686881150799</v>
      </c>
      <c r="I39" s="84">
        <f t="shared" si="36"/>
        <v>46.172666082418822</v>
      </c>
      <c r="J39" s="84">
        <f t="shared" si="36"/>
        <v>44.96046231296296</v>
      </c>
      <c r="K39" s="84">
        <f t="shared" si="36"/>
        <v>48.220147818345019</v>
      </c>
      <c r="L39" s="84">
        <f t="shared" si="36"/>
        <v>49.218138970462292</v>
      </c>
      <c r="M39" s="84">
        <f t="shared" si="36"/>
        <v>48.793785269650094</v>
      </c>
      <c r="N39" s="84">
        <f t="shared" si="36"/>
        <v>49.731616764049058</v>
      </c>
      <c r="O39" s="84">
        <f t="shared" si="36"/>
        <v>51.16577163053401</v>
      </c>
      <c r="P39" s="84">
        <f t="shared" si="7"/>
        <v>50.040981758576606</v>
      </c>
      <c r="Q39" s="25">
        <f t="shared" si="8"/>
        <v>50.916817630964125</v>
      </c>
      <c r="R39" s="25">
        <f t="shared" si="8"/>
        <v>50.521245602087781</v>
      </c>
      <c r="S39" s="25">
        <f t="shared" si="9"/>
        <v>48.686655588867893</v>
      </c>
      <c r="T39" s="25">
        <f t="shared" si="9"/>
        <v>45.833119353344941</v>
      </c>
      <c r="U39" s="25">
        <f t="shared" si="10"/>
        <v>46.404664765568157</v>
      </c>
      <c r="V39" s="25">
        <f t="shared" si="10"/>
        <v>47.484110056197117</v>
      </c>
      <c r="W39" s="25">
        <f t="shared" si="11"/>
        <v>48.546941378838937</v>
      </c>
      <c r="X39" s="25">
        <f t="shared" si="11"/>
        <v>47.701171344931417</v>
      </c>
      <c r="Y39" s="25">
        <f t="shared" si="12"/>
        <v>45.847591570103106</v>
      </c>
      <c r="Z39" s="113">
        <f t="shared" si="12"/>
        <v>45.67980451301807</v>
      </c>
      <c r="AA39" s="113">
        <f t="shared" si="12"/>
        <v>44.934505887243148</v>
      </c>
      <c r="AB39" s="113">
        <f t="shared" si="12"/>
        <v>44.788652980460682</v>
      </c>
      <c r="AC39" s="113">
        <f t="shared" ref="AC39:AD39" si="37">AC10/AC$22*100</f>
        <v>44.905821767838312</v>
      </c>
      <c r="AD39" s="113">
        <f t="shared" si="37"/>
        <v>45.021800825356848</v>
      </c>
      <c r="AE39" s="113">
        <f t="shared" ref="AE39" si="38">AE10/AE$22*100</f>
        <v>44.890862158911951</v>
      </c>
      <c r="AF39" s="113">
        <f t="shared" ref="AF39" si="39">AF10/AF$22*100</f>
        <v>45.343743517938776</v>
      </c>
    </row>
    <row r="40" spans="1:32" ht="18" customHeight="1" x14ac:dyDescent="0.15">
      <c r="A40" s="11" t="s">
        <v>38</v>
      </c>
      <c r="B40" s="82"/>
      <c r="C40" s="82"/>
      <c r="D40" s="84">
        <f t="shared" ref="D40:O40" si="40">D11/D$22*100</f>
        <v>0.81503084482518651</v>
      </c>
      <c r="E40" s="84">
        <f t="shared" si="40"/>
        <v>0.78936205879781318</v>
      </c>
      <c r="F40" s="84">
        <f t="shared" si="40"/>
        <v>0.78541366355678788</v>
      </c>
      <c r="G40" s="84">
        <f t="shared" si="40"/>
        <v>0.84199286008685026</v>
      </c>
      <c r="H40" s="84">
        <f t="shared" si="40"/>
        <v>0.84726809316397267</v>
      </c>
      <c r="I40" s="84">
        <f t="shared" si="40"/>
        <v>0.85307435505412155</v>
      </c>
      <c r="J40" s="84">
        <f t="shared" si="40"/>
        <v>0.85435507351114304</v>
      </c>
      <c r="K40" s="84">
        <f t="shared" si="40"/>
        <v>0.89126230254063243</v>
      </c>
      <c r="L40" s="84">
        <f t="shared" si="40"/>
        <v>0.91346768197984252</v>
      </c>
      <c r="M40" s="84">
        <f t="shared" si="40"/>
        <v>0.97864053146515528</v>
      </c>
      <c r="N40" s="84">
        <f t="shared" si="40"/>
        <v>1.0044211948312165</v>
      </c>
      <c r="O40" s="84">
        <f t="shared" si="40"/>
        <v>1.0636187731369364</v>
      </c>
      <c r="P40" s="84">
        <f t="shared" si="7"/>
        <v>1.126226737787239</v>
      </c>
      <c r="Q40" s="25">
        <f t="shared" si="8"/>
        <v>1.1477992528828975</v>
      </c>
      <c r="R40" s="25">
        <f t="shared" si="8"/>
        <v>1.1730897627180696</v>
      </c>
      <c r="S40" s="25">
        <f t="shared" si="9"/>
        <v>1.2042065712644652</v>
      </c>
      <c r="T40" s="25">
        <f t="shared" si="9"/>
        <v>1.1516961183912111</v>
      </c>
      <c r="U40" s="25">
        <f t="shared" si="10"/>
        <v>1.1792343506479197</v>
      </c>
      <c r="V40" s="25">
        <f t="shared" si="10"/>
        <v>1.2670075704783093</v>
      </c>
      <c r="W40" s="25">
        <f t="shared" si="11"/>
        <v>1.318281986661336</v>
      </c>
      <c r="X40" s="25">
        <f t="shared" si="11"/>
        <v>1.3367567446439077</v>
      </c>
      <c r="Y40" s="25">
        <f t="shared" si="12"/>
        <v>1.4111252426316736</v>
      </c>
      <c r="Z40" s="113">
        <f t="shared" si="12"/>
        <v>1.4679100059620132</v>
      </c>
      <c r="AA40" s="113">
        <f t="shared" si="12"/>
        <v>1.5107422221137916</v>
      </c>
      <c r="AB40" s="113">
        <f t="shared" si="12"/>
        <v>1.573372196951037</v>
      </c>
      <c r="AC40" s="113">
        <f t="shared" ref="AC40:AD40" si="41">AC11/AC$22*100</f>
        <v>1.8084528230754724</v>
      </c>
      <c r="AD40" s="113">
        <f t="shared" si="41"/>
        <v>1.8373850189624699</v>
      </c>
      <c r="AE40" s="113">
        <f t="shared" ref="AE40" si="42">AE11/AE$22*100</f>
        <v>1.9284602063648533</v>
      </c>
      <c r="AF40" s="113">
        <f t="shared" ref="AF40" si="43">AF11/AF$22*100</f>
        <v>2.0194426239620249</v>
      </c>
    </row>
    <row r="41" spans="1:32" ht="18" customHeight="1" x14ac:dyDescent="0.15">
      <c r="A41" s="11" t="s">
        <v>39</v>
      </c>
      <c r="B41" s="82"/>
      <c r="C41" s="82"/>
      <c r="D41" s="84">
        <f t="shared" ref="D41:O41" si="44">D12/D$22*100</f>
        <v>4.6008359223377457</v>
      </c>
      <c r="E41" s="84">
        <f t="shared" si="44"/>
        <v>4.3093408487430995</v>
      </c>
      <c r="F41" s="84">
        <f t="shared" si="44"/>
        <v>4.333727607857055</v>
      </c>
      <c r="G41" s="84">
        <f t="shared" si="44"/>
        <v>4.6678449449261761</v>
      </c>
      <c r="H41" s="84">
        <f t="shared" si="44"/>
        <v>4.555653811402256</v>
      </c>
      <c r="I41" s="84">
        <f t="shared" si="44"/>
        <v>4.4299399529762047</v>
      </c>
      <c r="J41" s="84">
        <f t="shared" si="44"/>
        <v>5.0982148171030666</v>
      </c>
      <c r="K41" s="84">
        <f t="shared" si="44"/>
        <v>5.2971310655830894</v>
      </c>
      <c r="L41" s="84">
        <f t="shared" si="44"/>
        <v>5.6543885146800399</v>
      </c>
      <c r="M41" s="84">
        <f t="shared" si="44"/>
        <v>5.8466338223925547</v>
      </c>
      <c r="N41" s="84">
        <f t="shared" si="44"/>
        <v>5.6005475924721893</v>
      </c>
      <c r="O41" s="84">
        <f t="shared" si="44"/>
        <v>5.4002590099118777</v>
      </c>
      <c r="P41" s="84">
        <f t="shared" si="7"/>
        <v>5.6757290567844718</v>
      </c>
      <c r="Q41" s="25">
        <f t="shared" si="8"/>
        <v>5.6199635186966681</v>
      </c>
      <c r="R41" s="25">
        <f t="shared" si="8"/>
        <v>5.2472665435599772</v>
      </c>
      <c r="S41" s="25">
        <f t="shared" si="9"/>
        <v>5.3510844537743525</v>
      </c>
      <c r="T41" s="25">
        <f t="shared" si="9"/>
        <v>4.7966897844927896</v>
      </c>
      <c r="U41" s="25">
        <f t="shared" si="10"/>
        <v>4.615964385938268</v>
      </c>
      <c r="V41" s="25">
        <f t="shared" si="10"/>
        <v>4.5366186397726267</v>
      </c>
      <c r="W41" s="25">
        <f t="shared" si="11"/>
        <v>4.7295294271199486</v>
      </c>
      <c r="X41" s="25">
        <f t="shared" si="11"/>
        <v>5.2307107450961574</v>
      </c>
      <c r="Y41" s="25">
        <f t="shared" si="12"/>
        <v>5.3330038001690125</v>
      </c>
      <c r="Z41" s="113">
        <f t="shared" si="12"/>
        <v>5.8900486994733363</v>
      </c>
      <c r="AA41" s="113">
        <f t="shared" si="12"/>
        <v>5.5553822967958615</v>
      </c>
      <c r="AB41" s="113">
        <f t="shared" si="12"/>
        <v>5.5072927569341807</v>
      </c>
      <c r="AC41" s="113">
        <f t="shared" ref="AC41:AD41" si="45">AC12/AC$22*100</f>
        <v>5.1757089967043015</v>
      </c>
      <c r="AD41" s="113">
        <f t="shared" si="45"/>
        <v>4.8208199257437778</v>
      </c>
      <c r="AE41" s="113">
        <f t="shared" ref="AE41" si="46">AE12/AE$22*100</f>
        <v>4.7062390586007821</v>
      </c>
      <c r="AF41" s="113">
        <f t="shared" ref="AF41" si="47">AF12/AF$22*100</f>
        <v>4.7343477102301685</v>
      </c>
    </row>
    <row r="42" spans="1:32" ht="18" customHeight="1" x14ac:dyDescent="0.15">
      <c r="A42" s="11" t="s">
        <v>40</v>
      </c>
      <c r="B42" s="82"/>
      <c r="C42" s="82"/>
      <c r="D42" s="84">
        <f t="shared" ref="D42:O42" si="48">D13/D$22*100</f>
        <v>0.2665011279567831</v>
      </c>
      <c r="E42" s="84">
        <f t="shared" si="48"/>
        <v>0.24706844203588565</v>
      </c>
      <c r="F42" s="84">
        <f t="shared" si="48"/>
        <v>0.23489451935499606</v>
      </c>
      <c r="G42" s="84">
        <f t="shared" si="48"/>
        <v>0.19509999681688944</v>
      </c>
      <c r="H42" s="84">
        <f t="shared" si="48"/>
        <v>0.1846300052801641</v>
      </c>
      <c r="I42" s="84">
        <f t="shared" si="48"/>
        <v>0.19293470954816253</v>
      </c>
      <c r="J42" s="84">
        <f t="shared" si="48"/>
        <v>0.19175459379696885</v>
      </c>
      <c r="K42" s="84">
        <f t="shared" si="48"/>
        <v>0.18282163797619133</v>
      </c>
      <c r="L42" s="84">
        <f t="shared" si="48"/>
        <v>0.17802922625317841</v>
      </c>
      <c r="M42" s="84">
        <f t="shared" si="48"/>
        <v>0.18048688137140942</v>
      </c>
      <c r="N42" s="84">
        <f t="shared" si="48"/>
        <v>0.17543322890908722</v>
      </c>
      <c r="O42" s="84">
        <f t="shared" si="48"/>
        <v>0.16227771482873107</v>
      </c>
      <c r="P42" s="84">
        <f t="shared" si="7"/>
        <v>0.16654991766178523</v>
      </c>
      <c r="Q42" s="25">
        <f t="shared" si="8"/>
        <v>0.16479679164428232</v>
      </c>
      <c r="R42" s="25">
        <f t="shared" si="8"/>
        <v>0.16423923430185142</v>
      </c>
      <c r="S42" s="25">
        <f t="shared" si="9"/>
        <v>0.16751710334203732</v>
      </c>
      <c r="T42" s="25">
        <f t="shared" si="9"/>
        <v>0.14361483623873228</v>
      </c>
      <c r="U42" s="25">
        <f t="shared" si="10"/>
        <v>0.12613078326033147</v>
      </c>
      <c r="V42" s="25">
        <f t="shared" si="10"/>
        <v>0.1118808753502047</v>
      </c>
      <c r="W42" s="25">
        <f t="shared" si="11"/>
        <v>0.11694621803230354</v>
      </c>
      <c r="X42" s="25">
        <f t="shared" si="11"/>
        <v>0.11464123444712469</v>
      </c>
      <c r="Y42" s="25">
        <f t="shared" si="12"/>
        <v>0.11599133481968055</v>
      </c>
      <c r="Z42" s="113">
        <f t="shared" si="12"/>
        <v>0.11732547958586707</v>
      </c>
      <c r="AA42" s="113">
        <f t="shared" si="12"/>
        <v>0.12159887940070217</v>
      </c>
      <c r="AB42" s="113">
        <f t="shared" si="12"/>
        <v>0.11509339209659564</v>
      </c>
      <c r="AC42" s="113">
        <f t="shared" ref="AC42:AD42" si="49">AC13/AC$22*100</f>
        <v>0.1065058826574023</v>
      </c>
      <c r="AD42" s="113">
        <f t="shared" si="49"/>
        <v>0.10308208831608344</v>
      </c>
      <c r="AE42" s="113">
        <f t="shared" ref="AE42" si="50">AE13/AE$22*100</f>
        <v>0.10383502172766203</v>
      </c>
      <c r="AF42" s="113">
        <f t="shared" ref="AF42" si="51">AF13/AF$22*100</f>
        <v>9.6967375299642E-2</v>
      </c>
    </row>
    <row r="43" spans="1:32" ht="18" customHeight="1" x14ac:dyDescent="0.15">
      <c r="A43" s="11" t="s">
        <v>41</v>
      </c>
      <c r="B43" s="82"/>
      <c r="C43" s="82"/>
      <c r="D43" s="84">
        <f t="shared" ref="D43:O43" si="52">D14/D$22*100</f>
        <v>0.8876455248084838</v>
      </c>
      <c r="E43" s="84">
        <f t="shared" si="52"/>
        <v>1.0308937641875044</v>
      </c>
      <c r="F43" s="84">
        <f t="shared" si="52"/>
        <v>1.0199584670167563</v>
      </c>
      <c r="G43" s="84">
        <f t="shared" si="52"/>
        <v>1.1600697702395364</v>
      </c>
      <c r="H43" s="84">
        <f t="shared" si="52"/>
        <v>0.82410147337112061</v>
      </c>
      <c r="I43" s="84">
        <f t="shared" si="52"/>
        <v>0.91602449249132756</v>
      </c>
      <c r="J43" s="84">
        <f t="shared" si="52"/>
        <v>0.65060880622211392</v>
      </c>
      <c r="K43" s="84">
        <f t="shared" si="52"/>
        <v>0.54595610826308472</v>
      </c>
      <c r="L43" s="84">
        <f t="shared" si="52"/>
        <v>0.39519153125616463</v>
      </c>
      <c r="M43" s="84">
        <f t="shared" si="52"/>
        <v>0.24521951229820541</v>
      </c>
      <c r="N43" s="84">
        <f t="shared" si="52"/>
        <v>0.12586154338383362</v>
      </c>
      <c r="O43" s="84">
        <f t="shared" si="52"/>
        <v>0.11854545676200788</v>
      </c>
      <c r="P43" s="84">
        <f t="shared" si="7"/>
        <v>3.818740342803869E-2</v>
      </c>
      <c r="Q43" s="25">
        <f t="shared" si="8"/>
        <v>1.8740395547282018E-3</v>
      </c>
      <c r="R43" s="25">
        <f t="shared" si="8"/>
        <v>1.9396425663047113E-3</v>
      </c>
      <c r="S43" s="25">
        <f t="shared" si="9"/>
        <v>1.0140914304833724E-3</v>
      </c>
      <c r="T43" s="25">
        <f t="shared" si="9"/>
        <v>9.2036355558552019E-4</v>
      </c>
      <c r="U43" s="25">
        <f t="shared" si="10"/>
        <v>9.1729504996109911E-4</v>
      </c>
      <c r="V43" s="25">
        <f t="shared" si="10"/>
        <v>9.5129140341037406E-4</v>
      </c>
      <c r="W43" s="25">
        <f t="shared" si="11"/>
        <v>0</v>
      </c>
      <c r="X43" s="25">
        <f t="shared" si="11"/>
        <v>0</v>
      </c>
      <c r="Y43" s="25">
        <f t="shared" si="12"/>
        <v>0</v>
      </c>
      <c r="Z43" s="113">
        <f t="shared" si="12"/>
        <v>0</v>
      </c>
      <c r="AA43" s="113">
        <f t="shared" si="12"/>
        <v>0</v>
      </c>
      <c r="AB43" s="113">
        <f t="shared" si="12"/>
        <v>0</v>
      </c>
      <c r="AC43" s="113">
        <f t="shared" ref="AC43:AD43" si="53">AC14/AC$22*100</f>
        <v>0</v>
      </c>
      <c r="AD43" s="113">
        <f t="shared" si="53"/>
        <v>0</v>
      </c>
      <c r="AE43" s="113">
        <f t="shared" ref="AE43" si="54">AE14/AE$22*100</f>
        <v>0</v>
      </c>
      <c r="AF43" s="113">
        <f t="shared" ref="AF43" si="55">AF14/AF$22*100</f>
        <v>0</v>
      </c>
    </row>
    <row r="44" spans="1:32" ht="18" customHeight="1" x14ac:dyDescent="0.15">
      <c r="A44" s="11" t="s">
        <v>42</v>
      </c>
      <c r="B44" s="82"/>
      <c r="C44" s="82"/>
      <c r="D44" s="84">
        <f t="shared" ref="D44:O44" si="56">D15/D$22*100</f>
        <v>0</v>
      </c>
      <c r="E44" s="84">
        <f t="shared" si="56"/>
        <v>0</v>
      </c>
      <c r="F44" s="84">
        <f t="shared" si="56"/>
        <v>0</v>
      </c>
      <c r="G44" s="84">
        <f t="shared" si="56"/>
        <v>0</v>
      </c>
      <c r="H44" s="84">
        <f t="shared" si="56"/>
        <v>0</v>
      </c>
      <c r="I44" s="84">
        <f t="shared" si="56"/>
        <v>0</v>
      </c>
      <c r="J44" s="84">
        <f t="shared" si="56"/>
        <v>0</v>
      </c>
      <c r="K44" s="84">
        <f t="shared" si="56"/>
        <v>0</v>
      </c>
      <c r="L44" s="84">
        <f t="shared" si="56"/>
        <v>0</v>
      </c>
      <c r="M44" s="84">
        <f t="shared" si="56"/>
        <v>0</v>
      </c>
      <c r="N44" s="84">
        <f t="shared" si="56"/>
        <v>0</v>
      </c>
      <c r="O44" s="84">
        <f t="shared" si="56"/>
        <v>0</v>
      </c>
      <c r="P44" s="84">
        <f t="shared" si="7"/>
        <v>0</v>
      </c>
      <c r="Q44" s="25">
        <f t="shared" si="8"/>
        <v>6.2467985157606727E-6</v>
      </c>
      <c r="R44" s="25">
        <f t="shared" si="8"/>
        <v>6.0613830197022229E-6</v>
      </c>
      <c r="S44" s="25">
        <f t="shared" si="9"/>
        <v>6.0005410087773519E-6</v>
      </c>
      <c r="T44" s="25">
        <f t="shared" si="9"/>
        <v>5.4459381987308892E-6</v>
      </c>
      <c r="U44" s="25">
        <f t="shared" si="10"/>
        <v>5.4277813607165629E-6</v>
      </c>
      <c r="V44" s="25">
        <f t="shared" si="10"/>
        <v>5.6289432154460003E-6</v>
      </c>
      <c r="W44" s="25">
        <f t="shared" si="11"/>
        <v>0</v>
      </c>
      <c r="X44" s="25">
        <f t="shared" si="11"/>
        <v>0</v>
      </c>
      <c r="Y44" s="25">
        <f t="shared" si="12"/>
        <v>0</v>
      </c>
      <c r="Z44" s="113">
        <f t="shared" si="12"/>
        <v>0</v>
      </c>
      <c r="AA44" s="113">
        <f t="shared" si="12"/>
        <v>0</v>
      </c>
      <c r="AB44" s="113">
        <f t="shared" si="12"/>
        <v>0</v>
      </c>
      <c r="AC44" s="113">
        <f t="shared" ref="AC44:AD44" si="57">AC15/AC$22*100</f>
        <v>0</v>
      </c>
      <c r="AD44" s="113">
        <f t="shared" si="57"/>
        <v>0</v>
      </c>
      <c r="AE44" s="113">
        <f t="shared" ref="AE44" si="58">AE15/AE$22*100</f>
        <v>0</v>
      </c>
      <c r="AF44" s="113">
        <f t="shared" ref="AF44" si="59">AF15/AF$22*100</f>
        <v>0</v>
      </c>
    </row>
    <row r="45" spans="1:32" ht="18" customHeight="1" x14ac:dyDescent="0.15">
      <c r="A45" s="11" t="s">
        <v>43</v>
      </c>
      <c r="B45" s="82"/>
      <c r="C45" s="82"/>
      <c r="D45" s="84">
        <f t="shared" ref="D45:O45" si="60">D16/D$22*100</f>
        <v>0</v>
      </c>
      <c r="E45" s="84">
        <f t="shared" si="60"/>
        <v>0</v>
      </c>
      <c r="F45" s="84">
        <f t="shared" si="60"/>
        <v>0</v>
      </c>
      <c r="G45" s="84">
        <f t="shared" si="60"/>
        <v>0</v>
      </c>
      <c r="H45" s="84">
        <f t="shared" si="60"/>
        <v>0</v>
      </c>
      <c r="I45" s="84">
        <f t="shared" si="60"/>
        <v>0</v>
      </c>
      <c r="J45" s="84">
        <f t="shared" si="60"/>
        <v>0</v>
      </c>
      <c r="K45" s="84">
        <f t="shared" si="60"/>
        <v>0</v>
      </c>
      <c r="L45" s="84">
        <f t="shared" si="60"/>
        <v>0</v>
      </c>
      <c r="M45" s="84">
        <f t="shared" si="60"/>
        <v>0</v>
      </c>
      <c r="N45" s="84">
        <f t="shared" si="60"/>
        <v>0</v>
      </c>
      <c r="O45" s="84">
        <f t="shared" si="60"/>
        <v>0</v>
      </c>
      <c r="P45" s="84">
        <f t="shared" si="7"/>
        <v>0</v>
      </c>
      <c r="Q45" s="25">
        <f t="shared" si="8"/>
        <v>0</v>
      </c>
      <c r="R45" s="25">
        <f t="shared" si="8"/>
        <v>0</v>
      </c>
      <c r="S45" s="25">
        <f t="shared" si="9"/>
        <v>0</v>
      </c>
      <c r="T45" s="25">
        <f t="shared" si="9"/>
        <v>0</v>
      </c>
      <c r="U45" s="25">
        <f t="shared" si="10"/>
        <v>0</v>
      </c>
      <c r="V45" s="25">
        <f t="shared" si="10"/>
        <v>0</v>
      </c>
      <c r="W45" s="25">
        <f t="shared" si="11"/>
        <v>0</v>
      </c>
      <c r="X45" s="25">
        <f t="shared" si="11"/>
        <v>0</v>
      </c>
      <c r="Y45" s="25">
        <f t="shared" si="12"/>
        <v>0</v>
      </c>
      <c r="Z45" s="113">
        <f t="shared" si="12"/>
        <v>0</v>
      </c>
      <c r="AA45" s="113">
        <f t="shared" si="12"/>
        <v>0</v>
      </c>
      <c r="AB45" s="113">
        <f t="shared" si="12"/>
        <v>0</v>
      </c>
      <c r="AC45" s="113">
        <f t="shared" ref="AC45:AD45" si="61">AC16/AC$22*100</f>
        <v>0</v>
      </c>
      <c r="AD45" s="113">
        <f t="shared" si="61"/>
        <v>0</v>
      </c>
      <c r="AE45" s="113">
        <f t="shared" ref="AE45" si="62">AE16/AE$22*100</f>
        <v>0</v>
      </c>
      <c r="AF45" s="113">
        <f t="shared" ref="AF45" si="63">AF16/AF$22*100</f>
        <v>0</v>
      </c>
    </row>
    <row r="46" spans="1:32" ht="18" customHeight="1" x14ac:dyDescent="0.15">
      <c r="A46" s="11" t="s">
        <v>44</v>
      </c>
      <c r="B46" s="82"/>
      <c r="C46" s="82"/>
      <c r="D46" s="84">
        <f t="shared" ref="D46:O46" si="64">D17/D$22*100</f>
        <v>6.0337152716681945</v>
      </c>
      <c r="E46" s="84">
        <f t="shared" si="64"/>
        <v>6.1366846756741547</v>
      </c>
      <c r="F46" s="84">
        <f t="shared" si="64"/>
        <v>6.3418203954430572</v>
      </c>
      <c r="G46" s="84">
        <f t="shared" si="64"/>
        <v>6.8384795413637622</v>
      </c>
      <c r="H46" s="84">
        <f t="shared" si="64"/>
        <v>7.0599425958663033</v>
      </c>
      <c r="I46" s="84">
        <f t="shared" si="64"/>
        <v>7.2451264093015642</v>
      </c>
      <c r="J46" s="84">
        <f t="shared" si="64"/>
        <v>7.0603619867610972</v>
      </c>
      <c r="K46" s="84">
        <f t="shared" si="64"/>
        <v>7.5255686080782578</v>
      </c>
      <c r="L46" s="84">
        <f t="shared" si="64"/>
        <v>7.7000449815919856</v>
      </c>
      <c r="M46" s="84">
        <f t="shared" si="64"/>
        <v>7.6999262489295655</v>
      </c>
      <c r="N46" s="84">
        <f t="shared" si="64"/>
        <v>7.8812229218383836</v>
      </c>
      <c r="O46" s="84">
        <f t="shared" si="64"/>
        <v>8.0754652951162367</v>
      </c>
      <c r="P46" s="84">
        <f t="shared" si="7"/>
        <v>7.949533946016869</v>
      </c>
      <c r="Q46" s="25">
        <f t="shared" si="8"/>
        <v>8.0666345997676192</v>
      </c>
      <c r="R46" s="25">
        <f t="shared" si="8"/>
        <v>7.9842173708933002</v>
      </c>
      <c r="S46" s="25">
        <f t="shared" si="9"/>
        <v>7.5739788699349138</v>
      </c>
      <c r="T46" s="25">
        <f t="shared" si="9"/>
        <v>7.0650483008427756</v>
      </c>
      <c r="U46" s="25">
        <f t="shared" si="10"/>
        <v>7.1359530049663107</v>
      </c>
      <c r="V46" s="25">
        <f t="shared" si="10"/>
        <v>7.2723638476843986</v>
      </c>
      <c r="W46" s="25">
        <f t="shared" si="11"/>
        <v>7.4089677598339163</v>
      </c>
      <c r="X46" s="25">
        <f t="shared" si="11"/>
        <v>7.3205549769766858</v>
      </c>
      <c r="Y46" s="25">
        <f t="shared" si="12"/>
        <v>7.0021225949376875</v>
      </c>
      <c r="Z46" s="113">
        <f t="shared" si="12"/>
        <v>6.9465018161907421</v>
      </c>
      <c r="AA46" s="113">
        <f t="shared" si="12"/>
        <v>6.8085533156969982</v>
      </c>
      <c r="AB46" s="113">
        <f t="shared" si="12"/>
        <v>6.7318238129823138</v>
      </c>
      <c r="AC46" s="113">
        <f t="shared" ref="AC46:AD46" si="65">AC17/AC$22*100</f>
        <v>6.6464552792257754</v>
      </c>
      <c r="AD46" s="113">
        <f t="shared" si="65"/>
        <v>6.5877850587038909</v>
      </c>
      <c r="AE46" s="113">
        <f t="shared" ref="AE46" si="66">AE17/AE$22*100</f>
        <v>6.4645658774943469</v>
      </c>
      <c r="AF46" s="113">
        <f t="shared" ref="AF46" si="67">AF17/AF$22*100</f>
        <v>6.5062041142908784</v>
      </c>
    </row>
    <row r="47" spans="1:32" ht="18" customHeight="1" x14ac:dyDescent="0.15">
      <c r="A47" s="11" t="s">
        <v>45</v>
      </c>
      <c r="B47" s="82"/>
      <c r="C47" s="82"/>
      <c r="D47" s="84">
        <f t="shared" ref="D47:O47" si="68">D18/D$22*100</f>
        <v>0</v>
      </c>
      <c r="E47" s="84">
        <f t="shared" si="68"/>
        <v>0</v>
      </c>
      <c r="F47" s="84">
        <f t="shared" si="68"/>
        <v>0</v>
      </c>
      <c r="G47" s="84">
        <f t="shared" si="68"/>
        <v>0</v>
      </c>
      <c r="H47" s="84">
        <f t="shared" si="68"/>
        <v>0</v>
      </c>
      <c r="I47" s="84">
        <f t="shared" si="68"/>
        <v>0</v>
      </c>
      <c r="J47" s="84">
        <f t="shared" si="68"/>
        <v>0</v>
      </c>
      <c r="K47" s="84">
        <f t="shared" si="68"/>
        <v>0</v>
      </c>
      <c r="L47" s="84">
        <f t="shared" si="68"/>
        <v>0</v>
      </c>
      <c r="M47" s="84">
        <f t="shared" si="68"/>
        <v>0</v>
      </c>
      <c r="N47" s="84">
        <f t="shared" si="68"/>
        <v>0</v>
      </c>
      <c r="O47" s="84">
        <f t="shared" si="68"/>
        <v>0</v>
      </c>
      <c r="P47" s="84">
        <f t="shared" si="7"/>
        <v>0</v>
      </c>
      <c r="Q47" s="25">
        <f t="shared" si="8"/>
        <v>6.2467985157606727E-6</v>
      </c>
      <c r="R47" s="25">
        <f t="shared" si="8"/>
        <v>6.0613830197022229E-6</v>
      </c>
      <c r="S47" s="25">
        <f t="shared" si="9"/>
        <v>6.0005410087773519E-6</v>
      </c>
      <c r="T47" s="25">
        <f t="shared" si="9"/>
        <v>5.4459381987308892E-6</v>
      </c>
      <c r="U47" s="25">
        <f t="shared" si="10"/>
        <v>5.4277813607165629E-6</v>
      </c>
      <c r="V47" s="25">
        <f t="shared" si="10"/>
        <v>5.6289432154460003E-6</v>
      </c>
      <c r="W47" s="25">
        <f t="shared" si="11"/>
        <v>0</v>
      </c>
      <c r="X47" s="25">
        <f t="shared" si="11"/>
        <v>5.6587805146909859E-6</v>
      </c>
      <c r="Y47" s="25">
        <f t="shared" si="12"/>
        <v>5.8111891192224727E-6</v>
      </c>
      <c r="Z47" s="113">
        <f t="shared" si="12"/>
        <v>1.1640009880040386E-5</v>
      </c>
      <c r="AA47" s="113">
        <f t="shared" si="12"/>
        <v>1.1507961898519109E-5</v>
      </c>
      <c r="AB47" s="113">
        <f t="shared" si="12"/>
        <v>1.1599233267482553E-5</v>
      </c>
      <c r="AC47" s="113">
        <f t="shared" ref="AC47:AD47" si="69">AC18/AC$22*100</f>
        <v>0</v>
      </c>
      <c r="AD47" s="113">
        <f t="shared" si="69"/>
        <v>0</v>
      </c>
      <c r="AE47" s="113">
        <f t="shared" ref="AE47" si="70">AE18/AE$22*100</f>
        <v>0</v>
      </c>
      <c r="AF47" s="113">
        <f t="shared" ref="AF47" si="71">AF18/AF$22*100</f>
        <v>0</v>
      </c>
    </row>
    <row r="48" spans="1:32" ht="18" customHeight="1" x14ac:dyDescent="0.15">
      <c r="A48" s="11" t="s">
        <v>46</v>
      </c>
      <c r="B48" s="82"/>
      <c r="C48" s="82"/>
      <c r="D48" s="84">
        <f t="shared" ref="D48:O48" si="72">D19/D$22*100</f>
        <v>0</v>
      </c>
      <c r="E48" s="84">
        <f t="shared" si="72"/>
        <v>0</v>
      </c>
      <c r="F48" s="84">
        <f t="shared" si="72"/>
        <v>0</v>
      </c>
      <c r="G48" s="84">
        <f t="shared" si="72"/>
        <v>0</v>
      </c>
      <c r="H48" s="84">
        <f t="shared" si="72"/>
        <v>0</v>
      </c>
      <c r="I48" s="84">
        <f t="shared" si="72"/>
        <v>0</v>
      </c>
      <c r="J48" s="84">
        <f t="shared" si="72"/>
        <v>0</v>
      </c>
      <c r="K48" s="84">
        <f t="shared" si="72"/>
        <v>0</v>
      </c>
      <c r="L48" s="84">
        <f t="shared" si="72"/>
        <v>0</v>
      </c>
      <c r="M48" s="84">
        <f t="shared" si="72"/>
        <v>0</v>
      </c>
      <c r="N48" s="84">
        <f t="shared" si="72"/>
        <v>0</v>
      </c>
      <c r="O48" s="84">
        <f t="shared" si="72"/>
        <v>0</v>
      </c>
      <c r="P48" s="84">
        <f t="shared" si="7"/>
        <v>0</v>
      </c>
      <c r="Q48" s="25">
        <f t="shared" si="8"/>
        <v>6.2467985157606727E-6</v>
      </c>
      <c r="R48" s="25">
        <f t="shared" si="8"/>
        <v>6.0613830197022229E-6</v>
      </c>
      <c r="S48" s="25">
        <f t="shared" si="9"/>
        <v>6.0005410087773519E-6</v>
      </c>
      <c r="T48" s="25">
        <f t="shared" si="9"/>
        <v>5.4459381987308892E-6</v>
      </c>
      <c r="U48" s="25">
        <f t="shared" si="10"/>
        <v>5.4277813607165629E-6</v>
      </c>
      <c r="V48" s="25">
        <f t="shared" si="10"/>
        <v>5.6289432154460003E-6</v>
      </c>
      <c r="W48" s="25">
        <f t="shared" si="11"/>
        <v>0</v>
      </c>
      <c r="X48" s="25">
        <f t="shared" si="11"/>
        <v>5.6587805146909859E-6</v>
      </c>
      <c r="Y48" s="25">
        <f t="shared" si="12"/>
        <v>5.8111891192224727E-6</v>
      </c>
      <c r="Z48" s="113">
        <f t="shared" si="12"/>
        <v>1.1640009880040386E-5</v>
      </c>
      <c r="AA48" s="113">
        <f t="shared" si="12"/>
        <v>1.1507961898519109E-5</v>
      </c>
      <c r="AB48" s="113">
        <f t="shared" si="12"/>
        <v>1.1599233267482553E-5</v>
      </c>
      <c r="AC48" s="113">
        <f t="shared" ref="AC48:AD48" si="73">AC19/AC$22*100</f>
        <v>0</v>
      </c>
      <c r="AD48" s="113">
        <f t="shared" si="73"/>
        <v>0</v>
      </c>
      <c r="AE48" s="113">
        <f t="shared" ref="AE48" si="74">AE19/AE$22*100</f>
        <v>0</v>
      </c>
      <c r="AF48" s="113">
        <f t="shared" ref="AF48" si="75">AF19/AF$22*100</f>
        <v>0</v>
      </c>
    </row>
    <row r="49" spans="1:32" ht="18" customHeight="1" x14ac:dyDescent="0.15">
      <c r="A49" s="11" t="s">
        <v>47</v>
      </c>
      <c r="B49" s="82"/>
      <c r="C49" s="82"/>
      <c r="D49" s="84">
        <f t="shared" ref="D49:O49" si="76">D20/D$22*100</f>
        <v>6.0337152716681945</v>
      </c>
      <c r="E49" s="84">
        <f t="shared" si="76"/>
        <v>6.1366846756741547</v>
      </c>
      <c r="F49" s="84">
        <f t="shared" si="76"/>
        <v>6.3418203954430572</v>
      </c>
      <c r="G49" s="84">
        <f t="shared" si="76"/>
        <v>6.8384795413637622</v>
      </c>
      <c r="H49" s="84">
        <f t="shared" si="76"/>
        <v>7.0599425958663033</v>
      </c>
      <c r="I49" s="84">
        <f t="shared" si="76"/>
        <v>7.2451264093015642</v>
      </c>
      <c r="J49" s="84">
        <f t="shared" si="76"/>
        <v>7.0603619867610972</v>
      </c>
      <c r="K49" s="84">
        <f t="shared" si="76"/>
        <v>7.5255686080782578</v>
      </c>
      <c r="L49" s="84">
        <f t="shared" si="76"/>
        <v>7.7000449815919856</v>
      </c>
      <c r="M49" s="84">
        <f t="shared" si="76"/>
        <v>7.6999262489295655</v>
      </c>
      <c r="N49" s="84">
        <f t="shared" si="76"/>
        <v>7.8812229218383836</v>
      </c>
      <c r="O49" s="84">
        <f t="shared" si="76"/>
        <v>8.0754652951162367</v>
      </c>
      <c r="P49" s="84">
        <f t="shared" si="7"/>
        <v>7.949533946016869</v>
      </c>
      <c r="Q49" s="25">
        <f t="shared" si="8"/>
        <v>8.0666158593720709</v>
      </c>
      <c r="R49" s="25">
        <f t="shared" si="8"/>
        <v>7.9841991867442399</v>
      </c>
      <c r="S49" s="25">
        <f t="shared" si="9"/>
        <v>7.5739608683118869</v>
      </c>
      <c r="T49" s="25">
        <f t="shared" si="9"/>
        <v>7.0650319630281793</v>
      </c>
      <c r="U49" s="25">
        <f t="shared" si="10"/>
        <v>7.1359367216222296</v>
      </c>
      <c r="V49" s="25">
        <f t="shared" si="10"/>
        <v>7.2723469608547529</v>
      </c>
      <c r="W49" s="25">
        <f t="shared" si="11"/>
        <v>7.4089677598339163</v>
      </c>
      <c r="X49" s="25">
        <f t="shared" si="11"/>
        <v>7.3205549769766858</v>
      </c>
      <c r="Y49" s="25">
        <f t="shared" si="12"/>
        <v>7.0021225949376875</v>
      </c>
      <c r="Z49" s="113">
        <f t="shared" si="12"/>
        <v>6.9464668961611018</v>
      </c>
      <c r="AA49" s="113">
        <f t="shared" si="12"/>
        <v>6.8085187918113022</v>
      </c>
      <c r="AB49" s="113">
        <f t="shared" si="12"/>
        <v>6.7317890152825122</v>
      </c>
      <c r="AC49" s="113">
        <f t="shared" ref="AC49:AD49" si="77">AC20/AC$22*100</f>
        <v>6.6464552792257754</v>
      </c>
      <c r="AD49" s="113">
        <f t="shared" si="77"/>
        <v>6.5877850587038909</v>
      </c>
      <c r="AE49" s="113">
        <f t="shared" ref="AE49" si="78">AE20/AE$22*100</f>
        <v>6.4645658774943469</v>
      </c>
      <c r="AF49" s="113">
        <f t="shared" ref="AF49" si="79">AF20/AF$22*100</f>
        <v>6.5062041142908784</v>
      </c>
    </row>
    <row r="50" spans="1:32" ht="18" customHeight="1" x14ac:dyDescent="0.15">
      <c r="A50" s="11" t="s">
        <v>48</v>
      </c>
      <c r="B50" s="82"/>
      <c r="C50" s="82"/>
      <c r="D50" s="84">
        <f t="shared" ref="D50:O50" si="80">D21/D$22*100</f>
        <v>0</v>
      </c>
      <c r="E50" s="84">
        <f t="shared" si="80"/>
        <v>0</v>
      </c>
      <c r="F50" s="84">
        <f t="shared" si="80"/>
        <v>0</v>
      </c>
      <c r="G50" s="84">
        <f t="shared" si="80"/>
        <v>0</v>
      </c>
      <c r="H50" s="84">
        <f t="shared" si="80"/>
        <v>0</v>
      </c>
      <c r="I50" s="84">
        <f t="shared" si="80"/>
        <v>0</v>
      </c>
      <c r="J50" s="84">
        <f t="shared" si="80"/>
        <v>0</v>
      </c>
      <c r="K50" s="84">
        <f t="shared" si="80"/>
        <v>0</v>
      </c>
      <c r="L50" s="84">
        <f t="shared" si="80"/>
        <v>0</v>
      </c>
      <c r="M50" s="84">
        <f t="shared" si="80"/>
        <v>0</v>
      </c>
      <c r="N50" s="84">
        <f t="shared" si="80"/>
        <v>0</v>
      </c>
      <c r="O50" s="84">
        <f t="shared" si="80"/>
        <v>0</v>
      </c>
      <c r="P50" s="84">
        <f t="shared" si="7"/>
        <v>0</v>
      </c>
      <c r="Q50" s="25">
        <f t="shared" si="8"/>
        <v>6.2467985157606727E-6</v>
      </c>
      <c r="R50" s="25">
        <f t="shared" si="8"/>
        <v>6.0613830197022229E-6</v>
      </c>
      <c r="S50" s="25">
        <f t="shared" si="9"/>
        <v>6.0005410087773519E-6</v>
      </c>
      <c r="T50" s="25">
        <f t="shared" si="9"/>
        <v>5.4459381987308892E-6</v>
      </c>
      <c r="U50" s="25">
        <f t="shared" si="10"/>
        <v>5.4277813607165629E-6</v>
      </c>
      <c r="V50" s="25">
        <f t="shared" si="10"/>
        <v>5.6289432154460003E-6</v>
      </c>
      <c r="W50" s="25">
        <f t="shared" si="11"/>
        <v>0</v>
      </c>
      <c r="X50" s="25">
        <f t="shared" si="11"/>
        <v>5.6587805146909859E-6</v>
      </c>
      <c r="Y50" s="25">
        <f t="shared" si="12"/>
        <v>5.8111891192224727E-6</v>
      </c>
      <c r="Z50" s="113">
        <f t="shared" si="12"/>
        <v>1.1640009880040386E-5</v>
      </c>
      <c r="AA50" s="113">
        <f t="shared" si="12"/>
        <v>1.1507961898519109E-5</v>
      </c>
      <c r="AB50" s="113">
        <f t="shared" si="12"/>
        <v>1.1599233267482553E-5</v>
      </c>
      <c r="AC50" s="113">
        <f t="shared" ref="AC50:AD50" si="81">AC21/AC$22*100</f>
        <v>0</v>
      </c>
      <c r="AD50" s="113">
        <f t="shared" si="81"/>
        <v>0</v>
      </c>
      <c r="AE50" s="113">
        <f t="shared" ref="AE50" si="82">AE21/AE$22*100</f>
        <v>0</v>
      </c>
      <c r="AF50" s="113">
        <f t="shared" ref="AF50" si="83">AF21/AF$22*100</f>
        <v>0</v>
      </c>
    </row>
    <row r="51" spans="1:32" ht="18" customHeight="1" x14ac:dyDescent="0.15">
      <c r="A51" s="11" t="s">
        <v>49</v>
      </c>
      <c r="B51" s="82"/>
      <c r="C51" s="82"/>
      <c r="D51" s="85">
        <f t="shared" ref="D51:O51" si="84">+D33+D38+D40+D41+D42+D43+D44+D45+D46</f>
        <v>100.00000000000003</v>
      </c>
      <c r="E51" s="85">
        <f t="shared" si="84"/>
        <v>100.00000000000001</v>
      </c>
      <c r="F51" s="85">
        <f t="shared" si="84"/>
        <v>99.999999999999986</v>
      </c>
      <c r="G51" s="85">
        <f t="shared" si="84"/>
        <v>100</v>
      </c>
      <c r="H51" s="85">
        <f t="shared" si="84"/>
        <v>100</v>
      </c>
      <c r="I51" s="85">
        <f t="shared" si="84"/>
        <v>99.999999999999986</v>
      </c>
      <c r="J51" s="85">
        <f t="shared" si="84"/>
        <v>100</v>
      </c>
      <c r="K51" s="85">
        <f t="shared" si="84"/>
        <v>100.00000000000001</v>
      </c>
      <c r="L51" s="85">
        <f t="shared" si="84"/>
        <v>99.999999999999986</v>
      </c>
      <c r="M51" s="85">
        <f t="shared" si="84"/>
        <v>100</v>
      </c>
      <c r="N51" s="85">
        <f t="shared" si="84"/>
        <v>99.999999999999986</v>
      </c>
      <c r="O51" s="85">
        <f t="shared" si="84"/>
        <v>100</v>
      </c>
      <c r="P51" s="85">
        <f t="shared" ref="P51:U51" si="85">+P33+P38+P40+P41+P42+P43+P44+P45+P46</f>
        <v>99.999999999999986</v>
      </c>
      <c r="Q51" s="26">
        <f t="shared" si="85"/>
        <v>99.999999999999986</v>
      </c>
      <c r="R51" s="26">
        <f t="shared" si="85"/>
        <v>99.999999999999986</v>
      </c>
      <c r="S51" s="26">
        <f t="shared" si="85"/>
        <v>100</v>
      </c>
      <c r="T51" s="26">
        <f t="shared" si="85"/>
        <v>99.999999999999986</v>
      </c>
      <c r="U51" s="26">
        <f t="shared" si="85"/>
        <v>99.999999999999986</v>
      </c>
      <c r="V51" s="26">
        <f t="shared" ref="V51:AB51" si="86">+V33+V38+V40+V41+V42+V43+V44+V45+V46</f>
        <v>100</v>
      </c>
      <c r="W51" s="26">
        <f t="shared" si="86"/>
        <v>99.999999999999986</v>
      </c>
      <c r="X51" s="26">
        <f t="shared" si="86"/>
        <v>100</v>
      </c>
      <c r="Y51" s="26">
        <f t="shared" si="86"/>
        <v>100</v>
      </c>
      <c r="Z51" s="114">
        <f t="shared" si="86"/>
        <v>100.00000000000001</v>
      </c>
      <c r="AA51" s="114">
        <f t="shared" si="86"/>
        <v>99.999999999999986</v>
      </c>
      <c r="AB51" s="114">
        <f t="shared" si="86"/>
        <v>100</v>
      </c>
      <c r="AC51" s="114">
        <f t="shared" ref="AC51:AD51" si="87">+AC33+AC38+AC40+AC41+AC42+AC43+AC44+AC45+AC46</f>
        <v>100.00000000000001</v>
      </c>
      <c r="AD51" s="114">
        <f t="shared" si="87"/>
        <v>100</v>
      </c>
      <c r="AE51" s="114">
        <f t="shared" ref="AE51" si="88">+AE33+AE38+AE40+AE41+AE42+AE43+AE44+AE45+AE46</f>
        <v>100</v>
      </c>
      <c r="AF51" s="114">
        <f t="shared" ref="AF51" si="89">+AF33+AF38+AF40+AF41+AF42+AF43+AF44+AF45+AF46</f>
        <v>100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2" manualBreakCount="2">
    <brk id="12" max="50" man="1"/>
    <brk id="2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11</vt:i4>
      </vt:variant>
    </vt:vector>
  </HeadingPairs>
  <TitlesOfParts>
    <vt:vector size="32" baseType="lpstr">
      <vt:lpstr>財政指標</vt:lpstr>
      <vt:lpstr>旧佐野市</vt:lpstr>
      <vt:lpstr>旧田沼町</vt:lpstr>
      <vt:lpstr>旧葛生町</vt:lpstr>
      <vt:lpstr>歳入</vt:lpstr>
      <vt:lpstr>歳入・旧佐野市</vt:lpstr>
      <vt:lpstr>歳入・旧田沼町</vt:lpstr>
      <vt:lpstr>歳入・旧葛生町</vt:lpstr>
      <vt:lpstr>税</vt:lpstr>
      <vt:lpstr>税・旧佐野市</vt:lpstr>
      <vt:lpstr>税・旧田沼市</vt:lpstr>
      <vt:lpstr>税・旧葛生町</vt:lpstr>
      <vt:lpstr>歳出（性質別）</vt:lpstr>
      <vt:lpstr>性質・旧佐野市</vt:lpstr>
      <vt:lpstr>性質・旧田沼市</vt:lpstr>
      <vt:lpstr>性質・旧葛生町</vt:lpstr>
      <vt:lpstr>歳出（目的別）</vt:lpstr>
      <vt:lpstr>目的・旧佐野市</vt:lpstr>
      <vt:lpstr>目的・旧田沼町</vt:lpstr>
      <vt:lpstr>目的・旧葛生町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2021-05-20T00:28:45Z</cp:lastPrinted>
  <dcterms:created xsi:type="dcterms:W3CDTF">2002-01-04T12:12:41Z</dcterms:created>
  <dcterms:modified xsi:type="dcterms:W3CDTF">2021-07-27T04:36:30Z</dcterms:modified>
</cp:coreProperties>
</file>