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365" windowHeight="7140" tabRatio="601" activeTab="4"/>
  </bookViews>
  <sheets>
    <sheet name="財政指標" sheetId="1" r:id="rId1"/>
    <sheet name="歳入" sheetId="2" r:id="rId2"/>
    <sheet name="税" sheetId="3" r:id="rId3"/>
    <sheet name="歳出（性質別）" sheetId="4" r:id="rId4"/>
    <sheet name="歳出（目的別）" sheetId="5" r:id="rId5"/>
    <sheet name="グラフ" sheetId="6" r:id="rId6"/>
  </sheets>
  <definedNames>
    <definedName name="_xlnm.Print_Area" localSheetId="5">'グラフ'!$A$1:$N$114</definedName>
    <definedName name="_xlnm.Print_Titles" localSheetId="3">'歳出（性質別）'!$A:$A</definedName>
    <definedName name="_xlnm.Print_Titles" localSheetId="4">'歳出（目的別）'!$A:$A</definedName>
    <definedName name="_xlnm.Print_Titles" localSheetId="1">'歳入'!$A:$A</definedName>
    <definedName name="_xlnm.Print_Titles" localSheetId="0">'財政指標'!$A:$B</definedName>
    <definedName name="_xlnm.Print_Titles" localSheetId="2">'税'!$A:$A</definedName>
  </definedNames>
  <calcPr fullCalcOnLoad="1"/>
</workbook>
</file>

<file path=xl/sharedStrings.xml><?xml version="1.0" encoding="utf-8"?>
<sst xmlns="http://schemas.openxmlformats.org/spreadsheetml/2006/main" count="467" uniqueCount="221">
  <si>
    <t>　 歳 入 合 計</t>
  </si>
  <si>
    <t>一般財源(1～11）</t>
  </si>
  <si>
    <t>９７（H9）</t>
  </si>
  <si>
    <t>９６（H8）</t>
  </si>
  <si>
    <t>９５（H7）</t>
  </si>
  <si>
    <t>９４（H6）</t>
  </si>
  <si>
    <t>９３（H5）</t>
  </si>
  <si>
    <t>９２（H4）</t>
  </si>
  <si>
    <t>９１（H3）</t>
  </si>
  <si>
    <t>９０（H2）</t>
  </si>
  <si>
    <t>８９（元）</t>
  </si>
  <si>
    <t>依存財源（2～11+15+16+22）</t>
  </si>
  <si>
    <t>自主財源（1+12+13+14+17～21）</t>
  </si>
  <si>
    <t>収支状況</t>
  </si>
  <si>
    <t>うち政府資金</t>
  </si>
  <si>
    <t>物件等購入</t>
  </si>
  <si>
    <t>保証・補償</t>
  </si>
  <si>
    <t>その他</t>
  </si>
  <si>
    <t>実質的なもの</t>
  </si>
  <si>
    <t>財政調整基金現在高</t>
  </si>
  <si>
    <t>減債基金現在高</t>
  </si>
  <si>
    <t>その他特定目的基金現在高</t>
  </si>
  <si>
    <t>１歳入総額</t>
  </si>
  <si>
    <t>２歳出総額</t>
  </si>
  <si>
    <t>３歳入歳出差引</t>
  </si>
  <si>
    <t>４翌年度繰越財源</t>
  </si>
  <si>
    <t>５実質収支</t>
  </si>
  <si>
    <t>６単年度収支</t>
  </si>
  <si>
    <t>７積立金</t>
  </si>
  <si>
    <t>８繰上償還金</t>
  </si>
  <si>
    <t>９積立金取崩額</t>
  </si>
  <si>
    <t>10実質単年度収支</t>
  </si>
  <si>
    <t>12実質収支比率</t>
  </si>
  <si>
    <t>13基準財政収入額</t>
  </si>
  <si>
    <t>14基準財政需要額</t>
  </si>
  <si>
    <t>15標準税収入額</t>
  </si>
  <si>
    <t>16標準財政規模</t>
  </si>
  <si>
    <t>17財政力指数</t>
  </si>
  <si>
    <t>18経常収支比率</t>
  </si>
  <si>
    <t>19公債費負担比率</t>
  </si>
  <si>
    <t>20公債費比率</t>
  </si>
  <si>
    <t>１市町村民税</t>
  </si>
  <si>
    <t xml:space="preserve">   個人均等割</t>
  </si>
  <si>
    <t>　　所得割</t>
  </si>
  <si>
    <t>　　法人均等割</t>
  </si>
  <si>
    <t>　　法人税割</t>
  </si>
  <si>
    <t>２固定資産税</t>
  </si>
  <si>
    <t>　　うち純固定資産税</t>
  </si>
  <si>
    <t>３軽自動車税</t>
  </si>
  <si>
    <t>４市町村たばこ税</t>
  </si>
  <si>
    <t>５鉱産税</t>
  </si>
  <si>
    <t>６特別土地保有税</t>
  </si>
  <si>
    <t>７法廷外普通税</t>
  </si>
  <si>
    <t>８旧法による税</t>
  </si>
  <si>
    <t>９目的税</t>
  </si>
  <si>
    <t>　　入湯税</t>
  </si>
  <si>
    <t>　　事業所税</t>
  </si>
  <si>
    <t>　　都市計画税</t>
  </si>
  <si>
    <t>　　水利地益税等</t>
  </si>
  <si>
    <t>　  合　　　　 計</t>
  </si>
  <si>
    <t xml:space="preserve"> 　歳 　出 　合　計</t>
  </si>
  <si>
    <t>１人　件　費</t>
  </si>
  <si>
    <t>　　うち職員給与費</t>
  </si>
  <si>
    <t>２扶　助　費</t>
  </si>
  <si>
    <t>３公　債　費</t>
  </si>
  <si>
    <t>　　元利償還金</t>
  </si>
  <si>
    <t>　　一時借入金利子</t>
  </si>
  <si>
    <t>４物　件　費</t>
  </si>
  <si>
    <t>５維 持 補 修 費</t>
  </si>
  <si>
    <t>６補　助　費　等</t>
  </si>
  <si>
    <t>　　うち一部事務組合負担金</t>
  </si>
  <si>
    <t>７繰　出　金</t>
  </si>
  <si>
    <t>８積　立　金　</t>
  </si>
  <si>
    <t>９投資・出資金・貸出金</t>
  </si>
  <si>
    <t>10普 通 建 設 事 業 費</t>
  </si>
  <si>
    <t xml:space="preserve"> 　　うち補助事業費</t>
  </si>
  <si>
    <t xml:space="preserve"> 　　うち単独事業費</t>
  </si>
  <si>
    <t>11災 害 復 旧 事 業 費</t>
  </si>
  <si>
    <t>12失 業 対 策 事 業 費</t>
  </si>
  <si>
    <t>義 務 的 経 費（1～３）</t>
  </si>
  <si>
    <t>投 資 的 経 費（10～12）</t>
  </si>
  <si>
    <t>10前年度繰上充用金</t>
  </si>
  <si>
    <t>13 諸 支 出 金</t>
  </si>
  <si>
    <t>９８(H10)</t>
  </si>
  <si>
    <t>９９(H11)</t>
  </si>
  <si>
    <t>0 年度末住民基本台帳人口</t>
  </si>
  <si>
    <t>９０（H2）</t>
  </si>
  <si>
    <t>９１（H3）</t>
  </si>
  <si>
    <t>９２（H4）</t>
  </si>
  <si>
    <t>９３（H5）</t>
  </si>
  <si>
    <t>９４（H6）</t>
  </si>
  <si>
    <t>９５（H7）</t>
  </si>
  <si>
    <t>９６（H8）</t>
  </si>
  <si>
    <t>２ 総　務　費</t>
  </si>
  <si>
    <t>１ 議　会　費</t>
  </si>
  <si>
    <t>３ 民　生　費</t>
  </si>
  <si>
    <t>歳入の状況</t>
  </si>
  <si>
    <t>歳入の状況（構成比）</t>
  </si>
  <si>
    <t>税の状況</t>
  </si>
  <si>
    <t>性質別歳出の状況</t>
  </si>
  <si>
    <t>性質別歳出の状況（構成比）</t>
  </si>
  <si>
    <t>税の状況（構成比）</t>
  </si>
  <si>
    <t>目的別歳出</t>
  </si>
  <si>
    <t>目的別歳出（構成比）</t>
  </si>
  <si>
    <t>４ 衛　生　費</t>
  </si>
  <si>
    <t>５ 労　働　費</t>
  </si>
  <si>
    <t>６ 農 林 水 産 業 費</t>
  </si>
  <si>
    <t>７ 商　工　費</t>
  </si>
  <si>
    <t>８ 土　木　費</t>
  </si>
  <si>
    <t>９ 消　防　費</t>
  </si>
  <si>
    <t>10 教　育　費</t>
  </si>
  <si>
    <t>11 災 害 復 旧 費</t>
  </si>
  <si>
    <t>12 公　債　費</t>
  </si>
  <si>
    <t>15 特別区財調納付金</t>
  </si>
  <si>
    <t>14 前年度繰上充用金</t>
  </si>
  <si>
    <t xml:space="preserve">   歳 出 合　計</t>
  </si>
  <si>
    <t>１ 地 方 税</t>
  </si>
  <si>
    <t>２ 地方譲与税</t>
  </si>
  <si>
    <t>４ 地方消費税交付金</t>
  </si>
  <si>
    <t>５ ゴルフ場利用税交付金</t>
  </si>
  <si>
    <t>６ 特別地方消費税交付金</t>
  </si>
  <si>
    <t>７ 自動車取得税交付金</t>
  </si>
  <si>
    <t>８ 国有提供施設等助成交付金</t>
  </si>
  <si>
    <t>９ 地方特例交付金</t>
  </si>
  <si>
    <t>10 地方交付税</t>
  </si>
  <si>
    <t xml:space="preserve"> (1) 普通交付税</t>
  </si>
  <si>
    <t xml:space="preserve"> (2) 特別交付税</t>
  </si>
  <si>
    <t>11 交通安全対策特別交付金</t>
  </si>
  <si>
    <t>12 分担金・負担金</t>
  </si>
  <si>
    <t>13 使用料</t>
  </si>
  <si>
    <t>14 手 数 料</t>
  </si>
  <si>
    <t>15 国庫支出金</t>
  </si>
  <si>
    <t>16 県支出金</t>
  </si>
  <si>
    <t>17 財産収入</t>
  </si>
  <si>
    <t>18 寄 附 金</t>
  </si>
  <si>
    <t>19 繰 入 金</t>
  </si>
  <si>
    <t>20 繰 越 金</t>
  </si>
  <si>
    <t>21 諸 収 入</t>
  </si>
  <si>
    <t>22 地 方 債</t>
  </si>
  <si>
    <t>財政指標</t>
  </si>
  <si>
    <t xml:space="preserve"> 地 方 税</t>
  </si>
  <si>
    <t xml:space="preserve"> 国庫支出金</t>
  </si>
  <si>
    <t xml:space="preserve"> 地 方 債</t>
  </si>
  <si>
    <t>　  合　　　　 計</t>
  </si>
  <si>
    <t>市町村民税</t>
  </si>
  <si>
    <t>固定資産税</t>
  </si>
  <si>
    <t>市町村たばこ税</t>
  </si>
  <si>
    <t>歳出総額</t>
  </si>
  <si>
    <t>地方債現在高</t>
  </si>
  <si>
    <t>人　件　費</t>
  </si>
  <si>
    <t>扶　助　費</t>
  </si>
  <si>
    <t>公　債　費</t>
  </si>
  <si>
    <t>物　件　費</t>
  </si>
  <si>
    <t>維 持 補 修 費</t>
  </si>
  <si>
    <t>投資・出資金・貸出金</t>
  </si>
  <si>
    <t>総額</t>
  </si>
  <si>
    <t>普通建設事業費</t>
  </si>
  <si>
    <t xml:space="preserve"> 総　務　費</t>
  </si>
  <si>
    <t xml:space="preserve"> 民　生　費</t>
  </si>
  <si>
    <t xml:space="preserve"> 衛　生　費</t>
  </si>
  <si>
    <t xml:space="preserve"> 商　工　費</t>
  </si>
  <si>
    <t xml:space="preserve"> 土　木　費</t>
  </si>
  <si>
    <t xml:space="preserve"> 教　育　費</t>
  </si>
  <si>
    <t xml:space="preserve"> 公　債　費</t>
  </si>
  <si>
    <t xml:space="preserve"> 総　　額</t>
  </si>
  <si>
    <t xml:space="preserve"> 補助事業費</t>
  </si>
  <si>
    <t xml:space="preserve"> 単独事業費</t>
  </si>
  <si>
    <t>９７(H9）</t>
  </si>
  <si>
    <t>９８(H10）</t>
  </si>
  <si>
    <t>９９(H11）</t>
  </si>
  <si>
    <t>９９(H11)</t>
  </si>
  <si>
    <t>（百万円）</t>
  </si>
  <si>
    <t>　　　（百万円、％）</t>
  </si>
  <si>
    <t xml:space="preserve"> 農林水産業費</t>
  </si>
  <si>
    <t>特定財源（12～22）</t>
  </si>
  <si>
    <t>地方交付税</t>
  </si>
  <si>
    <t>００(H12)</t>
  </si>
  <si>
    <t>００(H12）</t>
  </si>
  <si>
    <t>11普 通 建 設 事 業 費</t>
  </si>
  <si>
    <t>12災 害 復 旧 事 業 費</t>
  </si>
  <si>
    <t>13失 業 対 策 事 業 費</t>
  </si>
  <si>
    <t>投 資 的 経 費（11～12）</t>
  </si>
  <si>
    <t>県支出金</t>
  </si>
  <si>
    <t>西方町</t>
  </si>
  <si>
    <t>０１(H13)</t>
  </si>
  <si>
    <t>０１(H13）</t>
  </si>
  <si>
    <t>０１(H13)</t>
  </si>
  <si>
    <t>０２(H14)</t>
  </si>
  <si>
    <t>０２(H14）</t>
  </si>
  <si>
    <t>０３(H15)</t>
  </si>
  <si>
    <t xml:space="preserve"> (1)減税補てん債</t>
  </si>
  <si>
    <t xml:space="preserve"> (2)臨時財政対策債</t>
  </si>
  <si>
    <t>０４(H16)</t>
  </si>
  <si>
    <t>０３(H15）</t>
  </si>
  <si>
    <t>０４(H16）</t>
  </si>
  <si>
    <t>3-1利子割交付金</t>
  </si>
  <si>
    <t>3-2配当割交付金</t>
  </si>
  <si>
    <t>3-3株式等譲渡所得割交付金</t>
  </si>
  <si>
    <t>21実質公債費比率</t>
  </si>
  <si>
    <t>22起債制限比率</t>
  </si>
  <si>
    <t>０５(H17)</t>
  </si>
  <si>
    <t>０５(H17）</t>
  </si>
  <si>
    <t>０６(H18)</t>
  </si>
  <si>
    <t>０６(H18）</t>
  </si>
  <si>
    <t>０６(H18）</t>
  </si>
  <si>
    <t>０７(H19)</t>
  </si>
  <si>
    <t>23将来負担比率</t>
  </si>
  <si>
    <t>24積立金現在高</t>
  </si>
  <si>
    <t>25地方債現在高</t>
  </si>
  <si>
    <t>26債務負担行為額</t>
  </si>
  <si>
    <t>27収益事業収入</t>
  </si>
  <si>
    <t>28土地開発基金現在高</t>
  </si>
  <si>
    <t>０７(H19）</t>
  </si>
  <si>
    <t>０８(H20)</t>
  </si>
  <si>
    <t>０８(H20）</t>
  </si>
  <si>
    <t>０７(H19）</t>
  </si>
  <si>
    <t>０７（H19）</t>
  </si>
  <si>
    <t>０９(H21)</t>
  </si>
  <si>
    <t>０９(H21）</t>
  </si>
  <si>
    <t>１０(H22)</t>
  </si>
  <si>
    <t>１０(H22）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</si>
</sst>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;[Red]\-#,##0.00\ "/>
    <numFmt numFmtId="177" formatCode="#,##0.0;[Red]\-#,##0.0"/>
    <numFmt numFmtId="178" formatCode="0.0_);[Red]\(0.0\)"/>
    <numFmt numFmtId="179" formatCode="#,##0.0_ ;[Red]\-#,##0.0\ "/>
    <numFmt numFmtId="180" formatCode="[&lt;=999]000;[&lt;=99999]000\-00;000\-0000"/>
    <numFmt numFmtId="181" formatCode="#,##0;[Red]#,##0"/>
    <numFmt numFmtId="182" formatCode="#,"/>
    <numFmt numFmtId="183" formatCode="#,###,"/>
    <numFmt numFmtId="184" formatCode="0.0;[Red]0.0"/>
    <numFmt numFmtId="185" formatCode="0.0_);\(0.0\)"/>
    <numFmt numFmtId="186" formatCode="#,##0_);\(#,##0\)"/>
    <numFmt numFmtId="187" formatCode="#,##0.0_);\(#,##0.0\)"/>
    <numFmt numFmtId="188" formatCode="#,##0.0_ "/>
    <numFmt numFmtId="189" formatCode="0.00_ "/>
    <numFmt numFmtId="190" formatCode="0.0_ "/>
    <numFmt numFmtId="191" formatCode="#,##0,"/>
    <numFmt numFmtId="192" formatCode="#,##0.0"/>
    <numFmt numFmtId="193" formatCode="0.0%"/>
    <numFmt numFmtId="194" formatCode="&quot;¥&quot;#,##0.0;&quot;¥&quot;\-#,##0.0"/>
    <numFmt numFmtId="195" formatCode="#,##0;&quot;▲ &quot;#,##0"/>
    <numFmt numFmtId="196" formatCode="#,##0.0;&quot;▲ &quot;#,##0.0"/>
    <numFmt numFmtId="197" formatCode="#,##0_ "/>
    <numFmt numFmtId="198" formatCode="#,##0.00_ "/>
    <numFmt numFmtId="199" formatCode="0.00_);[Red]\(0.00\)"/>
    <numFmt numFmtId="200" formatCode="#,##0.0;[Red]#,##0.0"/>
    <numFmt numFmtId="201" formatCode="0_);\(0\)"/>
    <numFmt numFmtId="202" formatCode="0;[Red]0"/>
    <numFmt numFmtId="203" formatCode="0_ "/>
    <numFmt numFmtId="204" formatCode="0_ ;[Red]\-0\ "/>
    <numFmt numFmtId="205" formatCode="0_);[Red]\(0\)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7"/>
      <name val="ＭＳ Ｐ明朝"/>
      <family val="1"/>
    </font>
    <font>
      <sz val="10"/>
      <color indexed="8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12"/>
      <color indexed="8"/>
      <name val="ＭＳ 明朝"/>
      <family val="1"/>
    </font>
    <font>
      <sz val="11"/>
      <color indexed="8"/>
      <name val="ＭＳ 明朝"/>
      <family val="1"/>
    </font>
    <font>
      <sz val="11"/>
      <color indexed="8"/>
      <name val="ＭＳ Ｐゴシック"/>
      <family val="3"/>
    </font>
    <font>
      <sz val="8"/>
      <color indexed="8"/>
      <name val="ＭＳ Ｐゴシック"/>
      <family val="3"/>
    </font>
    <font>
      <sz val="10"/>
      <color indexed="8"/>
      <name val="ＭＳ Ｐゴシック"/>
      <family val="3"/>
    </font>
    <font>
      <sz val="9.2"/>
      <color indexed="8"/>
      <name val="ＭＳ Ｐゴシック"/>
      <family val="3"/>
    </font>
    <font>
      <sz val="10.1"/>
      <color indexed="8"/>
      <name val="ＭＳ Ｐゴシック"/>
      <family val="3"/>
    </font>
    <font>
      <sz val="9.75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Fill="1" applyBorder="1" applyAlignment="1" applyProtection="1">
      <alignment vertical="center"/>
      <protection/>
    </xf>
    <xf numFmtId="0" fontId="3" fillId="0" borderId="10" xfId="0" applyFont="1" applyFill="1" applyBorder="1" applyAlignment="1" applyProtection="1">
      <alignment horizontal="left" vertical="center"/>
      <protection/>
    </xf>
    <xf numFmtId="38" fontId="4" fillId="0" borderId="10" xfId="48" applyFont="1" applyBorder="1" applyAlignment="1">
      <alignment/>
    </xf>
    <xf numFmtId="38" fontId="4" fillId="0" borderId="0" xfId="48" applyFont="1" applyAlignment="1">
      <alignment/>
    </xf>
    <xf numFmtId="183" fontId="4" fillId="0" borderId="10" xfId="0" applyNumberFormat="1" applyFont="1" applyBorder="1" applyAlignment="1">
      <alignment/>
    </xf>
    <xf numFmtId="183" fontId="4" fillId="0" borderId="10" xfId="48" applyNumberFormat="1" applyFont="1" applyBorder="1" applyAlignment="1">
      <alignment/>
    </xf>
    <xf numFmtId="183" fontId="3" fillId="0" borderId="10" xfId="48" applyNumberFormat="1" applyFont="1" applyFill="1" applyBorder="1" applyAlignment="1" applyProtection="1">
      <alignment/>
      <protection/>
    </xf>
    <xf numFmtId="183" fontId="4" fillId="0" borderId="0" xfId="48" applyNumberFormat="1" applyFont="1" applyAlignment="1">
      <alignment/>
    </xf>
    <xf numFmtId="183" fontId="3" fillId="0" borderId="10" xfId="0" applyNumberFormat="1" applyFont="1" applyFill="1" applyBorder="1" applyAlignment="1" applyProtection="1">
      <alignment/>
      <protection/>
    </xf>
    <xf numFmtId="183" fontId="3" fillId="0" borderId="10" xfId="48" applyNumberFormat="1" applyFont="1" applyFill="1" applyBorder="1" applyAlignment="1" applyProtection="1">
      <alignment horizontal="right" vertical="center"/>
      <protection/>
    </xf>
    <xf numFmtId="183" fontId="4" fillId="0" borderId="0" xfId="0" applyNumberFormat="1" applyFont="1" applyAlignment="1">
      <alignment/>
    </xf>
    <xf numFmtId="183" fontId="3" fillId="0" borderId="10" xfId="0" applyNumberFormat="1" applyFont="1" applyFill="1" applyBorder="1" applyAlignment="1" applyProtection="1">
      <alignment vertical="center"/>
      <protection/>
    </xf>
    <xf numFmtId="191" fontId="4" fillId="0" borderId="10" xfId="0" applyNumberFormat="1" applyFont="1" applyBorder="1" applyAlignment="1">
      <alignment/>
    </xf>
    <xf numFmtId="191" fontId="3" fillId="0" borderId="10" xfId="48" applyNumberFormat="1" applyFont="1" applyFill="1" applyBorder="1" applyAlignment="1" applyProtection="1">
      <alignment/>
      <protection/>
    </xf>
    <xf numFmtId="191" fontId="4" fillId="0" borderId="10" xfId="48" applyNumberFormat="1" applyFont="1" applyBorder="1" applyAlignment="1">
      <alignment/>
    </xf>
    <xf numFmtId="191" fontId="4" fillId="0" borderId="0" xfId="0" applyNumberFormat="1" applyFont="1" applyAlignment="1">
      <alignment/>
    </xf>
    <xf numFmtId="191" fontId="3" fillId="0" borderId="10" xfId="0" applyNumberFormat="1" applyFont="1" applyFill="1" applyBorder="1" applyAlignment="1" applyProtection="1">
      <alignment/>
      <protection/>
    </xf>
    <xf numFmtId="191" fontId="4" fillId="0" borderId="0" xfId="48" applyNumberFormat="1" applyFont="1" applyAlignment="1">
      <alignment/>
    </xf>
    <xf numFmtId="191" fontId="3" fillId="0" borderId="10" xfId="0" applyNumberFormat="1" applyFont="1" applyBorder="1" applyAlignment="1">
      <alignment/>
    </xf>
    <xf numFmtId="191" fontId="3" fillId="0" borderId="0" xfId="0" applyNumberFormat="1" applyFont="1" applyAlignment="1">
      <alignment/>
    </xf>
    <xf numFmtId="191" fontId="3" fillId="0" borderId="10" xfId="48" applyNumberFormat="1" applyFont="1" applyBorder="1" applyAlignment="1">
      <alignment/>
    </xf>
    <xf numFmtId="191" fontId="3" fillId="0" borderId="10" xfId="0" applyNumberFormat="1" applyFont="1" applyFill="1" applyBorder="1" applyAlignment="1" applyProtection="1">
      <alignment vertical="center"/>
      <protection/>
    </xf>
    <xf numFmtId="191" fontId="3" fillId="0" borderId="0" xfId="48" applyNumberFormat="1" applyFont="1" applyAlignment="1">
      <alignment/>
    </xf>
    <xf numFmtId="190" fontId="4" fillId="0" borderId="10" xfId="0" applyNumberFormat="1" applyFont="1" applyBorder="1" applyAlignment="1">
      <alignment/>
    </xf>
    <xf numFmtId="190" fontId="4" fillId="0" borderId="10" xfId="48" applyNumberFormat="1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83" fontId="5" fillId="0" borderId="0" xfId="0" applyNumberFormat="1" applyFont="1" applyAlignment="1">
      <alignment/>
    </xf>
    <xf numFmtId="192" fontId="3" fillId="0" borderId="10" xfId="48" applyNumberFormat="1" applyFont="1" applyFill="1" applyBorder="1" applyAlignment="1" applyProtection="1">
      <alignment/>
      <protection/>
    </xf>
    <xf numFmtId="192" fontId="4" fillId="0" borderId="10" xfId="48" applyNumberFormat="1" applyFont="1" applyBorder="1" applyAlignment="1">
      <alignment/>
    </xf>
    <xf numFmtId="191" fontId="5" fillId="0" borderId="0" xfId="0" applyNumberFormat="1" applyFont="1" applyAlignment="1">
      <alignment/>
    </xf>
    <xf numFmtId="191" fontId="6" fillId="0" borderId="0" xfId="0" applyNumberFormat="1" applyFont="1" applyAlignment="1">
      <alignment/>
    </xf>
    <xf numFmtId="192" fontId="3" fillId="0" borderId="10" xfId="0" applyNumberFormat="1" applyFont="1" applyFill="1" applyBorder="1" applyAlignment="1" applyProtection="1">
      <alignment/>
      <protection/>
    </xf>
    <xf numFmtId="190" fontId="3" fillId="0" borderId="10" xfId="48" applyNumberFormat="1" applyFont="1" applyFill="1" applyBorder="1" applyAlignment="1" applyProtection="1">
      <alignment/>
      <protection/>
    </xf>
    <xf numFmtId="190" fontId="3" fillId="0" borderId="10" xfId="0" applyNumberFormat="1" applyFont="1" applyBorder="1" applyAlignment="1">
      <alignment/>
    </xf>
    <xf numFmtId="191" fontId="7" fillId="0" borderId="0" xfId="0" applyNumberFormat="1" applyFont="1" applyAlignment="1">
      <alignment/>
    </xf>
    <xf numFmtId="191" fontId="8" fillId="0" borderId="0" xfId="0" applyNumberFormat="1" applyFont="1" applyAlignment="1">
      <alignment/>
    </xf>
    <xf numFmtId="190" fontId="3" fillId="0" borderId="10" xfId="0" applyNumberFormat="1" applyFont="1" applyFill="1" applyBorder="1" applyAlignment="1" applyProtection="1">
      <alignment/>
      <protection/>
    </xf>
    <xf numFmtId="190" fontId="3" fillId="0" borderId="0" xfId="0" applyNumberFormat="1" applyFont="1" applyAlignment="1">
      <alignment/>
    </xf>
    <xf numFmtId="190" fontId="3" fillId="0" borderId="0" xfId="48" applyNumberFormat="1" applyFont="1" applyAlignment="1">
      <alignment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38" fontId="4" fillId="0" borderId="0" xfId="48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91" fontId="0" fillId="0" borderId="0" xfId="0" applyNumberFormat="1" applyAlignment="1">
      <alignment/>
    </xf>
    <xf numFmtId="0" fontId="4" fillId="0" borderId="10" xfId="0" applyFont="1" applyBorder="1" applyAlignment="1">
      <alignment vertical="center"/>
    </xf>
    <xf numFmtId="38" fontId="4" fillId="0" borderId="10" xfId="48" applyFont="1" applyBorder="1" applyAlignment="1">
      <alignment vertical="center"/>
    </xf>
    <xf numFmtId="181" fontId="4" fillId="0" borderId="10" xfId="48" applyNumberFormat="1" applyFon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 applyProtection="1">
      <alignment vertical="center"/>
      <protection/>
    </xf>
    <xf numFmtId="191" fontId="4" fillId="0" borderId="10" xfId="0" applyNumberFormat="1" applyFont="1" applyBorder="1" applyAlignment="1">
      <alignment vertical="center"/>
    </xf>
    <xf numFmtId="191" fontId="4" fillId="0" borderId="10" xfId="48" applyNumberFormat="1" applyFont="1" applyBorder="1" applyAlignment="1">
      <alignment vertical="center"/>
    </xf>
    <xf numFmtId="191" fontId="3" fillId="0" borderId="10" xfId="48" applyNumberFormat="1" applyFont="1" applyBorder="1" applyAlignment="1" applyProtection="1">
      <alignment vertical="center"/>
      <protection/>
    </xf>
    <xf numFmtId="185" fontId="4" fillId="0" borderId="10" xfId="48" applyNumberFormat="1" applyFont="1" applyBorder="1" applyAlignment="1">
      <alignment vertical="center"/>
    </xf>
    <xf numFmtId="183" fontId="4" fillId="0" borderId="10" xfId="48" applyNumberFormat="1" applyFont="1" applyBorder="1" applyAlignment="1">
      <alignment vertical="center"/>
    </xf>
    <xf numFmtId="183" fontId="4" fillId="0" borderId="10" xfId="0" applyNumberFormat="1" applyFont="1" applyBorder="1" applyAlignment="1">
      <alignment vertical="center"/>
    </xf>
    <xf numFmtId="189" fontId="4" fillId="0" borderId="10" xfId="48" applyNumberFormat="1" applyFont="1" applyBorder="1" applyAlignment="1">
      <alignment vertical="center"/>
    </xf>
    <xf numFmtId="189" fontId="4" fillId="0" borderId="10" xfId="0" applyNumberFormat="1" applyFont="1" applyBorder="1" applyAlignment="1">
      <alignment vertical="center"/>
    </xf>
    <xf numFmtId="176" fontId="4" fillId="0" borderId="10" xfId="48" applyNumberFormat="1" applyFont="1" applyBorder="1" applyAlignment="1">
      <alignment vertical="center"/>
    </xf>
    <xf numFmtId="190" fontId="4" fillId="0" borderId="10" xfId="48" applyNumberFormat="1" applyFont="1" applyBorder="1" applyAlignment="1">
      <alignment vertical="center"/>
    </xf>
    <xf numFmtId="190" fontId="4" fillId="0" borderId="10" xfId="0" applyNumberFormat="1" applyFont="1" applyBorder="1" applyAlignment="1">
      <alignment vertical="center"/>
    </xf>
    <xf numFmtId="178" fontId="4" fillId="0" borderId="10" xfId="48" applyNumberFormat="1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193" fontId="4" fillId="0" borderId="0" xfId="0" applyNumberFormat="1" applyFont="1" applyAlignment="1">
      <alignment/>
    </xf>
    <xf numFmtId="191" fontId="4" fillId="0" borderId="10" xfId="0" applyNumberFormat="1" applyFont="1" applyBorder="1" applyAlignment="1">
      <alignment/>
    </xf>
    <xf numFmtId="191" fontId="3" fillId="0" borderId="10" xfId="0" applyNumberFormat="1" applyFont="1" applyFill="1" applyBorder="1" applyAlignment="1" applyProtection="1">
      <alignment/>
      <protection/>
    </xf>
    <xf numFmtId="191" fontId="3" fillId="0" borderId="10" xfId="0" applyNumberFormat="1" applyFont="1" applyBorder="1" applyAlignment="1">
      <alignment/>
    </xf>
    <xf numFmtId="193" fontId="6" fillId="0" borderId="0" xfId="0" applyNumberFormat="1" applyFont="1" applyAlignment="1">
      <alignment/>
    </xf>
    <xf numFmtId="183" fontId="6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4" fillId="0" borderId="10" xfId="0" applyFont="1" applyBorder="1" applyAlignment="1">
      <alignment/>
    </xf>
    <xf numFmtId="191" fontId="4" fillId="0" borderId="0" xfId="0" applyNumberFormat="1" applyFont="1" applyBorder="1" applyAlignment="1">
      <alignment/>
    </xf>
    <xf numFmtId="0" fontId="4" fillId="0" borderId="10" xfId="0" applyFont="1" applyBorder="1" applyAlignment="1">
      <alignment horizontal="left" vertical="center"/>
    </xf>
    <xf numFmtId="0" fontId="3" fillId="0" borderId="10" xfId="0" applyFont="1" applyFill="1" applyBorder="1" applyAlignment="1" applyProtection="1">
      <alignment horizontal="left" vertical="center"/>
      <protection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1" xfId="0" applyFont="1" applyFill="1" applyBorder="1" applyAlignment="1" applyProtection="1">
      <alignment horizontal="left" vertical="center"/>
      <protection/>
    </xf>
    <xf numFmtId="0" fontId="3" fillId="0" borderId="12" xfId="0" applyFont="1" applyFill="1" applyBorder="1" applyAlignment="1" applyProtection="1">
      <alignment horizontal="left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歳入の状況</a:t>
            </a:r>
          </a:p>
        </c:rich>
      </c:tx>
      <c:layout>
        <c:manualLayout>
          <c:xMode val="factor"/>
          <c:yMode val="factor"/>
          <c:x val="-0.006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9"/>
          <c:w val="0.9965"/>
          <c:h val="0.81475"/>
        </c:manualLayout>
      </c:layout>
      <c:barChart>
        <c:barDir val="col"/>
        <c:grouping val="clustered"/>
        <c:varyColors val="0"/>
        <c:ser>
          <c:idx val="5"/>
          <c:order val="5"/>
          <c:tx>
            <c:strRef>
              <c:f>グラフ!$P$7</c:f>
              <c:strCache>
                <c:ptCount val="1"/>
                <c:pt idx="0">
                  <c:v>　 歳 入 合 計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グラフ!$Q$1:$AK$1</c:f>
              <c:strCache/>
            </c:strRef>
          </c:cat>
          <c:val>
            <c:numRef>
              <c:f>グラフ!$Q$7:$AK$7</c:f>
              <c:numCache/>
            </c:numRef>
          </c:val>
        </c:ser>
        <c:gapWidth val="90"/>
        <c:axId val="54558826"/>
        <c:axId val="21267387"/>
      </c:barChart>
      <c:lineChart>
        <c:grouping val="standard"/>
        <c:varyColors val="0"/>
        <c:ser>
          <c:idx val="1"/>
          <c:order val="0"/>
          <c:tx>
            <c:strRef>
              <c:f>グラフ!$P$2</c:f>
              <c:strCache>
                <c:ptCount val="1"/>
                <c:pt idx="0">
                  <c:v> 地 方 税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グラフ!$Q$1:$AK$1</c:f>
              <c:strCache/>
            </c:strRef>
          </c:cat>
          <c:val>
            <c:numRef>
              <c:f>グラフ!$Q$2:$AK$2</c:f>
              <c:numCache/>
            </c:numRef>
          </c:val>
          <c:smooth val="0"/>
        </c:ser>
        <c:ser>
          <c:idx val="0"/>
          <c:order val="1"/>
          <c:tx>
            <c:strRef>
              <c:f>グラフ!$P$3</c:f>
              <c:strCache>
                <c:ptCount val="1"/>
                <c:pt idx="0">
                  <c:v>地方交付税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グラフ!$Q$1:$AK$1</c:f>
              <c:strCache/>
            </c:strRef>
          </c:cat>
          <c:val>
            <c:numRef>
              <c:f>グラフ!$Q$3:$AK$3</c:f>
              <c:numCache/>
            </c:numRef>
          </c:val>
          <c:smooth val="0"/>
        </c:ser>
        <c:ser>
          <c:idx val="4"/>
          <c:order val="2"/>
          <c:tx>
            <c:strRef>
              <c:f>グラフ!$P$4</c:f>
              <c:strCache>
                <c:ptCount val="1"/>
                <c:pt idx="0">
                  <c:v> 国庫支出金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グラフ!$Q$1:$AK$1</c:f>
              <c:strCache/>
            </c:strRef>
          </c:cat>
          <c:val>
            <c:numRef>
              <c:f>グラフ!$Q$4:$AK$4</c:f>
              <c:numCache/>
            </c:numRef>
          </c:val>
          <c:smooth val="0"/>
        </c:ser>
        <c:ser>
          <c:idx val="2"/>
          <c:order val="3"/>
          <c:tx>
            <c:strRef>
              <c:f>グラフ!$P$5</c:f>
              <c:strCache>
                <c:ptCount val="1"/>
                <c:pt idx="0">
                  <c:v>県支出金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グラフ!$Q$1:$AK$1</c:f>
              <c:strCache/>
            </c:strRef>
          </c:cat>
          <c:val>
            <c:numRef>
              <c:f>グラフ!$Q$5:$AK$5</c:f>
              <c:numCache/>
            </c:numRef>
          </c:val>
          <c:smooth val="0"/>
        </c:ser>
        <c:ser>
          <c:idx val="3"/>
          <c:order val="4"/>
          <c:tx>
            <c:strRef>
              <c:f>グラフ!$P$6</c:f>
              <c:strCache>
                <c:ptCount val="1"/>
                <c:pt idx="0">
                  <c:v> 地 方 債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グラフ!$Q$1:$AK$1</c:f>
              <c:strCache/>
            </c:strRef>
          </c:cat>
          <c:val>
            <c:numRef>
              <c:f>グラフ!$Q$6:$AK$6</c:f>
              <c:numCache/>
            </c:numRef>
          </c:val>
          <c:smooth val="0"/>
        </c:ser>
        <c:axId val="57188756"/>
        <c:axId val="44936757"/>
      </c:lineChart>
      <c:catAx>
        <c:axId val="5455882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267387"/>
        <c:crosses val="autoZero"/>
        <c:auto val="0"/>
        <c:lblOffset val="100"/>
        <c:tickLblSkip val="1"/>
        <c:noMultiLvlLbl val="0"/>
      </c:catAx>
      <c:valAx>
        <c:axId val="2126738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総額（百万円）</a:t>
                </a:r>
              </a:p>
            </c:rich>
          </c:tx>
          <c:layout>
            <c:manualLayout>
              <c:xMode val="factor"/>
              <c:yMode val="factor"/>
              <c:x val="0.05575"/>
              <c:y val="0.1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558826"/>
        <c:crossesAt val="1"/>
        <c:crossBetween val="between"/>
        <c:dispUnits/>
      </c:valAx>
      <c:catAx>
        <c:axId val="57188756"/>
        <c:scaling>
          <c:orientation val="minMax"/>
        </c:scaling>
        <c:axPos val="b"/>
        <c:delete val="1"/>
        <c:majorTickMark val="out"/>
        <c:minorTickMark val="none"/>
        <c:tickLblPos val="nextTo"/>
        <c:crossAx val="44936757"/>
        <c:crosses val="autoZero"/>
        <c:auto val="0"/>
        <c:lblOffset val="100"/>
        <c:tickLblSkip val="1"/>
        <c:noMultiLvlLbl val="0"/>
      </c:catAx>
      <c:valAx>
        <c:axId val="4493675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（百万円）</a:t>
                </a:r>
              </a:p>
            </c:rich>
          </c:tx>
          <c:layout>
            <c:manualLayout>
              <c:xMode val="factor"/>
              <c:yMode val="factor"/>
              <c:x val="0.05175"/>
              <c:y val="0.13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188756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825"/>
          <c:y val="0.90975"/>
          <c:w val="0.7535"/>
          <c:h val="0.07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税の状況</a:t>
            </a:r>
          </a:p>
        </c:rich>
      </c:tx>
      <c:layout>
        <c:manualLayout>
          <c:xMode val="factor"/>
          <c:yMode val="factor"/>
          <c:x val="-0.002"/>
          <c:y val="-0.01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0745"/>
          <c:w val="0.95"/>
          <c:h val="0.81275"/>
        </c:manualLayout>
      </c:layout>
      <c:barChart>
        <c:barDir val="col"/>
        <c:grouping val="clustered"/>
        <c:varyColors val="0"/>
        <c:ser>
          <c:idx val="4"/>
          <c:order val="3"/>
          <c:tx>
            <c:strRef>
              <c:f>グラフ!$P$34</c:f>
              <c:strCache>
                <c:ptCount val="1"/>
                <c:pt idx="0">
                  <c:v>　  合　　　　 計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cat>
            <c:strRef>
              <c:f>グラフ!$Q$30:$AK$30</c:f>
              <c:strCache/>
            </c:strRef>
          </c:cat>
          <c:val>
            <c:numRef>
              <c:f>グラフ!$Q$34:$AK$34</c:f>
              <c:numCache/>
            </c:numRef>
          </c:val>
        </c:ser>
        <c:gapWidth val="90"/>
        <c:axId val="1777630"/>
        <c:axId val="15998671"/>
      </c:barChart>
      <c:lineChart>
        <c:grouping val="standard"/>
        <c:varyColors val="0"/>
        <c:ser>
          <c:idx val="1"/>
          <c:order val="0"/>
          <c:tx>
            <c:strRef>
              <c:f>グラフ!$P$31</c:f>
              <c:strCache>
                <c:ptCount val="1"/>
                <c:pt idx="0">
                  <c:v>市町村民税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グラフ!$Q$30:$AK$30</c:f>
              <c:strCache/>
            </c:strRef>
          </c:cat>
          <c:val>
            <c:numRef>
              <c:f>グラフ!$Q$31:$AK$31</c:f>
              <c:numCache/>
            </c:numRef>
          </c:val>
          <c:smooth val="0"/>
        </c:ser>
        <c:ser>
          <c:idx val="0"/>
          <c:order val="1"/>
          <c:tx>
            <c:strRef>
              <c:f>グラフ!$P$32</c:f>
              <c:strCache>
                <c:ptCount val="1"/>
                <c:pt idx="0">
                  <c:v>固定資産税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グラフ!$Q$30:$AK$30</c:f>
              <c:strCache/>
            </c:strRef>
          </c:cat>
          <c:val>
            <c:numRef>
              <c:f>グラフ!$Q$32:$AK$32</c:f>
              <c:numCache/>
            </c:numRef>
          </c:val>
          <c:smooth val="0"/>
        </c:ser>
        <c:ser>
          <c:idx val="2"/>
          <c:order val="2"/>
          <c:tx>
            <c:strRef>
              <c:f>グラフ!$P$33</c:f>
              <c:strCache>
                <c:ptCount val="1"/>
                <c:pt idx="0">
                  <c:v>市町村たばこ税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グラフ!$Q$30:$AK$30</c:f>
              <c:strCache/>
            </c:strRef>
          </c:cat>
          <c:val>
            <c:numRef>
              <c:f>グラフ!$Q$33:$AK$33</c:f>
              <c:numCache/>
            </c:numRef>
          </c:val>
          <c:smooth val="0"/>
        </c:ser>
        <c:axId val="9770312"/>
        <c:axId val="20823945"/>
      </c:lineChart>
      <c:catAx>
        <c:axId val="177763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998671"/>
        <c:crosses val="autoZero"/>
        <c:auto val="0"/>
        <c:lblOffset val="100"/>
        <c:tickLblSkip val="1"/>
        <c:noMultiLvlLbl val="0"/>
      </c:catAx>
      <c:valAx>
        <c:axId val="1599867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総額（百万円）</a:t>
                </a:r>
              </a:p>
            </c:rich>
          </c:tx>
          <c:layout>
            <c:manualLayout>
              <c:xMode val="factor"/>
              <c:yMode val="factor"/>
              <c:x val="0.0555"/>
              <c:y val="0.13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77630"/>
        <c:crossesAt val="1"/>
        <c:crossBetween val="between"/>
        <c:dispUnits/>
      </c:valAx>
      <c:catAx>
        <c:axId val="9770312"/>
        <c:scaling>
          <c:orientation val="minMax"/>
        </c:scaling>
        <c:axPos val="b"/>
        <c:delete val="1"/>
        <c:majorTickMark val="out"/>
        <c:minorTickMark val="none"/>
        <c:tickLblPos val="nextTo"/>
        <c:crossAx val="20823945"/>
        <c:crosses val="autoZero"/>
        <c:auto val="0"/>
        <c:lblOffset val="100"/>
        <c:tickLblSkip val="1"/>
        <c:noMultiLvlLbl val="0"/>
      </c:catAx>
      <c:valAx>
        <c:axId val="2082394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（百万円）</a:t>
                </a:r>
              </a:p>
            </c:rich>
          </c:tx>
          <c:layout>
            <c:manualLayout>
              <c:xMode val="factor"/>
              <c:yMode val="factor"/>
              <c:x val="0.05275"/>
              <c:y val="0.13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770312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125"/>
          <c:y val="0.90825"/>
          <c:w val="0.8835"/>
          <c:h val="0.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地方債残高の推移</a:t>
            </a:r>
          </a:p>
        </c:rich>
      </c:tx>
      <c:layout>
        <c:manualLayout>
          <c:xMode val="factor"/>
          <c:yMode val="factor"/>
          <c:x val="-0.002"/>
          <c:y val="-0.01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07925"/>
          <c:w val="0.933"/>
          <c:h val="0.8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グラフ!$P$94</c:f>
              <c:strCache>
                <c:ptCount val="1"/>
                <c:pt idx="0">
                  <c:v>歳出総額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グラフ!$Q$93:$AK$93</c:f>
              <c:strCache/>
            </c:strRef>
          </c:cat>
          <c:val>
            <c:numRef>
              <c:f>グラフ!$Q$94:$AK$94</c:f>
              <c:numCache/>
            </c:numRef>
          </c:val>
        </c:ser>
        <c:gapWidth val="100"/>
        <c:axId val="53197778"/>
        <c:axId val="9017955"/>
      </c:barChart>
      <c:lineChart>
        <c:grouping val="standard"/>
        <c:varyColors val="0"/>
        <c:ser>
          <c:idx val="0"/>
          <c:order val="1"/>
          <c:tx>
            <c:strRef>
              <c:f>グラフ!$P$95</c:f>
              <c:strCache>
                <c:ptCount val="1"/>
                <c:pt idx="0">
                  <c:v>地方債現在高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グラフ!$Q$93:$AK$93</c:f>
              <c:strCache/>
            </c:strRef>
          </c:cat>
          <c:val>
            <c:numRef>
              <c:f>グラフ!$Q$95:$AK$95</c:f>
              <c:numCache/>
            </c:numRef>
          </c:val>
          <c:smooth val="0"/>
        </c:ser>
        <c:axId val="53197778"/>
        <c:axId val="9017955"/>
      </c:lineChart>
      <c:catAx>
        <c:axId val="5319777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017955"/>
        <c:crosses val="autoZero"/>
        <c:auto val="0"/>
        <c:lblOffset val="100"/>
        <c:tickLblSkip val="1"/>
        <c:noMultiLvlLbl val="0"/>
      </c:catAx>
      <c:valAx>
        <c:axId val="901795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（百万円）</a:t>
                </a:r>
              </a:p>
            </c:rich>
          </c:tx>
          <c:layout>
            <c:manualLayout>
              <c:xMode val="factor"/>
              <c:yMode val="factor"/>
              <c:x val="0.03725"/>
              <c:y val="0.13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1977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13"/>
          <c:y val="0.93075"/>
          <c:w val="0.505"/>
          <c:h val="0.03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性質別歳出の状況</a:t>
            </a:r>
          </a:p>
        </c:rich>
      </c:tx>
      <c:layout>
        <c:manualLayout>
          <c:xMode val="factor"/>
          <c:yMode val="factor"/>
          <c:x val="-0.02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052"/>
          <c:w val="0.967"/>
          <c:h val="0.80425"/>
        </c:manualLayout>
      </c:layout>
      <c:barChart>
        <c:barDir val="col"/>
        <c:grouping val="clustered"/>
        <c:varyColors val="0"/>
        <c:ser>
          <c:idx val="5"/>
          <c:order val="7"/>
          <c:tx>
            <c:strRef>
              <c:f>グラフ!$P$47</c:f>
              <c:strCache>
                <c:ptCount val="1"/>
                <c:pt idx="0">
                  <c:v>総額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グラフ!$Q$39:$AK$39</c:f>
              <c:strCache/>
            </c:strRef>
          </c:cat>
          <c:val>
            <c:numRef>
              <c:f>グラフ!$Q$47:$AK$47</c:f>
              <c:numCache/>
            </c:numRef>
          </c:val>
        </c:ser>
        <c:gapWidth val="90"/>
        <c:axId val="14052732"/>
        <c:axId val="59365725"/>
      </c:barChart>
      <c:lineChart>
        <c:grouping val="standard"/>
        <c:varyColors val="0"/>
        <c:ser>
          <c:idx val="1"/>
          <c:order val="0"/>
          <c:tx>
            <c:strRef>
              <c:f>グラフ!$P$40</c:f>
              <c:strCache>
                <c:ptCount val="1"/>
                <c:pt idx="0">
                  <c:v>人　件　費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グラフ!$Q$39:$AK$39</c:f>
              <c:strCache/>
            </c:strRef>
          </c:cat>
          <c:val>
            <c:numRef>
              <c:f>グラフ!$Q$40:$AK$40</c:f>
              <c:numCache/>
            </c:numRef>
          </c:val>
          <c:smooth val="0"/>
        </c:ser>
        <c:ser>
          <c:idx val="0"/>
          <c:order val="1"/>
          <c:tx>
            <c:strRef>
              <c:f>グラフ!$P$41</c:f>
              <c:strCache>
                <c:ptCount val="1"/>
                <c:pt idx="0">
                  <c:v>扶　助　費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グラフ!$Q$39:$AK$39</c:f>
              <c:strCache/>
            </c:strRef>
          </c:cat>
          <c:val>
            <c:numRef>
              <c:f>グラフ!$Q$41:$AK$41</c:f>
              <c:numCache/>
            </c:numRef>
          </c:val>
          <c:smooth val="0"/>
        </c:ser>
        <c:ser>
          <c:idx val="6"/>
          <c:order val="2"/>
          <c:tx>
            <c:strRef>
              <c:f>グラフ!$P$42</c:f>
              <c:strCache>
                <c:ptCount val="1"/>
                <c:pt idx="0">
                  <c:v>公　債　費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グラフ!$Q$39:$AK$39</c:f>
              <c:strCache/>
            </c:strRef>
          </c:cat>
          <c:val>
            <c:numRef>
              <c:f>グラフ!$Q$42:$AK$42</c:f>
              <c:numCache/>
            </c:numRef>
          </c:val>
          <c:smooth val="0"/>
        </c:ser>
        <c:ser>
          <c:idx val="7"/>
          <c:order val="3"/>
          <c:tx>
            <c:strRef>
              <c:f>グラフ!$P$43</c:f>
              <c:strCache>
                <c:ptCount val="1"/>
                <c:pt idx="0">
                  <c:v>物　件　費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グラフ!$Q$39:$AK$39</c:f>
              <c:strCache/>
            </c:strRef>
          </c:cat>
          <c:val>
            <c:numRef>
              <c:f>グラフ!$Q$43:$AK$43</c:f>
              <c:numCache/>
            </c:numRef>
          </c:val>
          <c:smooth val="0"/>
        </c:ser>
        <c:ser>
          <c:idx val="2"/>
          <c:order val="4"/>
          <c:tx>
            <c:strRef>
              <c:f>グラフ!$P$44</c:f>
              <c:strCache>
                <c:ptCount val="1"/>
                <c:pt idx="0">
                  <c:v>維 持 補 修 費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グラフ!$Q$39:$AK$39</c:f>
              <c:strCache/>
            </c:strRef>
          </c:cat>
          <c:val>
            <c:numRef>
              <c:f>グラフ!$Q$44:$AK$44</c:f>
              <c:numCache/>
            </c:numRef>
          </c:val>
          <c:smooth val="0"/>
        </c:ser>
        <c:ser>
          <c:idx val="3"/>
          <c:order val="5"/>
          <c:tx>
            <c:strRef>
              <c:f>グラフ!$P$45</c:f>
              <c:strCache>
                <c:ptCount val="1"/>
                <c:pt idx="0">
                  <c:v>投資・出資金・貸出金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グラフ!$Q$39:$AK$39</c:f>
              <c:strCache/>
            </c:strRef>
          </c:cat>
          <c:val>
            <c:numRef>
              <c:f>グラフ!$Q$45:$AK$45</c:f>
              <c:numCache/>
            </c:numRef>
          </c:val>
          <c:smooth val="0"/>
        </c:ser>
        <c:ser>
          <c:idx val="4"/>
          <c:order val="6"/>
          <c:tx>
            <c:strRef>
              <c:f>グラフ!$P$46</c:f>
              <c:strCache>
                <c:ptCount val="1"/>
                <c:pt idx="0">
                  <c:v>普通建設事業費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グラフ!$Q$39:$AK$39</c:f>
              <c:strCache/>
            </c:strRef>
          </c:cat>
          <c:val>
            <c:numRef>
              <c:f>グラフ!$Q$46:$AK$46</c:f>
              <c:numCache/>
            </c:numRef>
          </c:val>
          <c:smooth val="0"/>
        </c:ser>
        <c:axId val="64529478"/>
        <c:axId val="43894391"/>
      </c:lineChart>
      <c:catAx>
        <c:axId val="140527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365725"/>
        <c:crosses val="autoZero"/>
        <c:auto val="0"/>
        <c:lblOffset val="100"/>
        <c:tickLblSkip val="1"/>
        <c:noMultiLvlLbl val="0"/>
      </c:catAx>
      <c:valAx>
        <c:axId val="5936572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総額（百万円）</a:t>
                </a:r>
              </a:p>
            </c:rich>
          </c:tx>
          <c:layout>
            <c:manualLayout>
              <c:xMode val="factor"/>
              <c:yMode val="factor"/>
              <c:x val="0.06075"/>
              <c:y val="0.13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052732"/>
        <c:crossesAt val="1"/>
        <c:crossBetween val="between"/>
        <c:dispUnits/>
      </c:valAx>
      <c:catAx>
        <c:axId val="64529478"/>
        <c:scaling>
          <c:orientation val="minMax"/>
        </c:scaling>
        <c:axPos val="b"/>
        <c:delete val="1"/>
        <c:majorTickMark val="out"/>
        <c:minorTickMark val="none"/>
        <c:tickLblPos val="nextTo"/>
        <c:crossAx val="43894391"/>
        <c:crosses val="autoZero"/>
        <c:auto val="0"/>
        <c:lblOffset val="100"/>
        <c:tickLblSkip val="1"/>
        <c:noMultiLvlLbl val="0"/>
      </c:catAx>
      <c:valAx>
        <c:axId val="4389439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（百万円）</a:t>
                </a:r>
              </a:p>
            </c:rich>
          </c:tx>
          <c:layout>
            <c:manualLayout>
              <c:xMode val="factor"/>
              <c:yMode val="factor"/>
              <c:x val="0.04675"/>
              <c:y val="0.1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529478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225"/>
          <c:y val="0.866"/>
          <c:w val="0.79525"/>
          <c:h val="0.12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目的別歳出の状況</a:t>
            </a:r>
          </a:p>
        </c:rich>
      </c:tx>
      <c:layout>
        <c:manualLayout>
          <c:xMode val="factor"/>
          <c:yMode val="factor"/>
          <c:x val="-0.00825"/>
          <c:y val="-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25"/>
          <c:y val="0.05275"/>
          <c:w val="0.97325"/>
          <c:h val="0.81775"/>
        </c:manualLayout>
      </c:layout>
      <c:barChart>
        <c:barDir val="col"/>
        <c:grouping val="clustered"/>
        <c:varyColors val="0"/>
        <c:ser>
          <c:idx val="5"/>
          <c:order val="8"/>
          <c:tx>
            <c:strRef>
              <c:f>グラフ!$P$63</c:f>
              <c:strCache>
                <c:ptCount val="1"/>
                <c:pt idx="0">
                  <c:v> 総　　額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グラフ!$Q$54:$AK$54</c:f>
              <c:strCache/>
            </c:strRef>
          </c:cat>
          <c:val>
            <c:numRef>
              <c:f>グラフ!$Q$63:$AK$63</c:f>
              <c:numCache/>
            </c:numRef>
          </c:val>
        </c:ser>
        <c:gapWidth val="90"/>
        <c:axId val="59505200"/>
        <c:axId val="65784753"/>
      </c:barChart>
      <c:lineChart>
        <c:grouping val="standard"/>
        <c:varyColors val="0"/>
        <c:ser>
          <c:idx val="1"/>
          <c:order val="0"/>
          <c:tx>
            <c:strRef>
              <c:f>グラフ!$P$55</c:f>
              <c:strCache>
                <c:ptCount val="1"/>
                <c:pt idx="0">
                  <c:v> 総　務　費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グラフ!$Q$54:$AK$54</c:f>
              <c:strCache/>
            </c:strRef>
          </c:cat>
          <c:val>
            <c:numRef>
              <c:f>グラフ!$Q$55:$AK$55</c:f>
              <c:numCache/>
            </c:numRef>
          </c:val>
          <c:smooth val="0"/>
        </c:ser>
        <c:ser>
          <c:idx val="0"/>
          <c:order val="1"/>
          <c:tx>
            <c:strRef>
              <c:f>グラフ!$P$56</c:f>
              <c:strCache>
                <c:ptCount val="1"/>
                <c:pt idx="0">
                  <c:v> 民　生　費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グラフ!$Q$54:$AK$54</c:f>
              <c:strCache/>
            </c:strRef>
          </c:cat>
          <c:val>
            <c:numRef>
              <c:f>グラフ!$Q$56:$AK$56</c:f>
              <c:numCache/>
            </c:numRef>
          </c:val>
          <c:smooth val="0"/>
        </c:ser>
        <c:ser>
          <c:idx val="6"/>
          <c:order val="2"/>
          <c:tx>
            <c:strRef>
              <c:f>グラフ!$P$57</c:f>
              <c:strCache>
                <c:ptCount val="1"/>
                <c:pt idx="0">
                  <c:v> 衛　生　費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グラフ!$Q$54:$AK$54</c:f>
              <c:strCache/>
            </c:strRef>
          </c:cat>
          <c:val>
            <c:numRef>
              <c:f>グラフ!$Q$57:$AK$57</c:f>
              <c:numCache/>
            </c:numRef>
          </c:val>
          <c:smooth val="0"/>
        </c:ser>
        <c:ser>
          <c:idx val="7"/>
          <c:order val="3"/>
          <c:tx>
            <c:strRef>
              <c:f>グラフ!$P$58</c:f>
              <c:strCache>
                <c:ptCount val="1"/>
                <c:pt idx="0">
                  <c:v> 農林水産業費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グラフ!$Q$54:$AK$54</c:f>
              <c:strCache/>
            </c:strRef>
          </c:cat>
          <c:val>
            <c:numRef>
              <c:f>グラフ!$Q$58:$AK$58</c:f>
              <c:numCache/>
            </c:numRef>
          </c:val>
          <c:smooth val="0"/>
        </c:ser>
        <c:ser>
          <c:idx val="8"/>
          <c:order val="4"/>
          <c:tx>
            <c:strRef>
              <c:f>グラフ!$P$59</c:f>
              <c:strCache>
                <c:ptCount val="1"/>
                <c:pt idx="0">
                  <c:v> 商　工　費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グラフ!$Q$54:$AK$54</c:f>
              <c:strCache/>
            </c:strRef>
          </c:cat>
          <c:val>
            <c:numRef>
              <c:f>グラフ!$Q$59:$AK$59</c:f>
              <c:numCache/>
            </c:numRef>
          </c:val>
          <c:smooth val="0"/>
        </c:ser>
        <c:ser>
          <c:idx val="2"/>
          <c:order val="5"/>
          <c:tx>
            <c:strRef>
              <c:f>グラフ!$P$60</c:f>
              <c:strCache>
                <c:ptCount val="1"/>
                <c:pt idx="0">
                  <c:v> 土　木　費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グラフ!$Q$54:$AK$54</c:f>
              <c:strCache/>
            </c:strRef>
          </c:cat>
          <c:val>
            <c:numRef>
              <c:f>グラフ!$Q$60:$AK$60</c:f>
              <c:numCache/>
            </c:numRef>
          </c:val>
          <c:smooth val="0"/>
        </c:ser>
        <c:ser>
          <c:idx val="3"/>
          <c:order val="6"/>
          <c:tx>
            <c:strRef>
              <c:f>グラフ!$P$61</c:f>
              <c:strCache>
                <c:ptCount val="1"/>
                <c:pt idx="0">
                  <c:v> 教　育　費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グラフ!$Q$54:$AK$54</c:f>
              <c:strCache/>
            </c:strRef>
          </c:cat>
          <c:val>
            <c:numRef>
              <c:f>グラフ!$Q$61:$AK$61</c:f>
              <c:numCache/>
            </c:numRef>
          </c:val>
          <c:smooth val="0"/>
        </c:ser>
        <c:ser>
          <c:idx val="4"/>
          <c:order val="7"/>
          <c:tx>
            <c:strRef>
              <c:f>グラフ!$P$62</c:f>
              <c:strCache>
                <c:ptCount val="1"/>
                <c:pt idx="0">
                  <c:v> 公　債　費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グラフ!$Q$54:$AK$54</c:f>
              <c:strCache/>
            </c:strRef>
          </c:cat>
          <c:val>
            <c:numRef>
              <c:f>グラフ!$Q$62:$AK$62</c:f>
              <c:numCache/>
            </c:numRef>
          </c:val>
          <c:smooth val="0"/>
        </c:ser>
        <c:axId val="55191866"/>
        <c:axId val="26964747"/>
      </c:lineChart>
      <c:catAx>
        <c:axId val="5950520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784753"/>
        <c:crosses val="autoZero"/>
        <c:auto val="0"/>
        <c:lblOffset val="100"/>
        <c:tickLblSkip val="1"/>
        <c:noMultiLvlLbl val="0"/>
      </c:catAx>
      <c:valAx>
        <c:axId val="6578475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総額（百万円）</a:t>
                </a:r>
              </a:p>
            </c:rich>
          </c:tx>
          <c:layout>
            <c:manualLayout>
              <c:xMode val="factor"/>
              <c:yMode val="factor"/>
              <c:x val="0.0585"/>
              <c:y val="0.13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505200"/>
        <c:crossesAt val="1"/>
        <c:crossBetween val="between"/>
        <c:dispUnits/>
      </c:valAx>
      <c:catAx>
        <c:axId val="55191866"/>
        <c:scaling>
          <c:orientation val="minMax"/>
        </c:scaling>
        <c:axPos val="b"/>
        <c:delete val="1"/>
        <c:majorTickMark val="out"/>
        <c:minorTickMark val="none"/>
        <c:tickLblPos val="nextTo"/>
        <c:crossAx val="26964747"/>
        <c:crosses val="autoZero"/>
        <c:auto val="0"/>
        <c:lblOffset val="100"/>
        <c:tickLblSkip val="1"/>
        <c:noMultiLvlLbl val="0"/>
      </c:catAx>
      <c:valAx>
        <c:axId val="2696474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（百万円）</a:t>
                </a:r>
              </a:p>
            </c:rich>
          </c:tx>
          <c:layout>
            <c:manualLayout>
              <c:xMode val="factor"/>
              <c:yMode val="factor"/>
              <c:x val="0.0485"/>
              <c:y val="0.1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191866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225"/>
          <c:y val="0.8995"/>
          <c:w val="0.7135"/>
          <c:h val="0.09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普通建設事業の推移</a:t>
            </a:r>
          </a:p>
        </c:rich>
      </c:tx>
      <c:layout>
        <c:manualLayout>
          <c:xMode val="factor"/>
          <c:yMode val="factor"/>
          <c:x val="-0.002"/>
          <c:y val="-0.00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5"/>
          <c:y val="0.07825"/>
          <c:w val="0.9725"/>
          <c:h val="0.83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グラフ!$P$78</c:f>
              <c:strCache>
                <c:ptCount val="1"/>
                <c:pt idx="0">
                  <c:v> 補助事業費</c:v>
                </c:pt>
              </c:strCache>
            </c:strRef>
          </c:tx>
          <c:spPr>
            <a:pattFill prst="pct9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グラフ!$Q$77:$AK$77</c:f>
              <c:strCache/>
            </c:strRef>
          </c:cat>
          <c:val>
            <c:numRef>
              <c:f>グラフ!$Q$78:$AK$78</c:f>
              <c:numCache/>
            </c:numRef>
          </c:val>
        </c:ser>
        <c:ser>
          <c:idx val="1"/>
          <c:order val="1"/>
          <c:tx>
            <c:strRef>
              <c:f>グラフ!$P$79</c:f>
              <c:strCache>
                <c:ptCount val="1"/>
                <c:pt idx="0">
                  <c:v> 単独事業費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グラフ!$Q$77:$AK$77</c:f>
              <c:strCache/>
            </c:strRef>
          </c:cat>
          <c:val>
            <c:numRef>
              <c:f>グラフ!$Q$79:$AK$79</c:f>
              <c:numCache/>
            </c:numRef>
          </c:val>
        </c:ser>
        <c:gapWidth val="70"/>
        <c:axId val="41356132"/>
        <c:axId val="36660869"/>
      </c:barChart>
      <c:catAx>
        <c:axId val="413561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660869"/>
        <c:crosses val="autoZero"/>
        <c:auto val="1"/>
        <c:lblOffset val="100"/>
        <c:tickLblSkip val="1"/>
        <c:noMultiLvlLbl val="0"/>
      </c:catAx>
      <c:valAx>
        <c:axId val="3666086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（百万円）</a:t>
                </a:r>
              </a:p>
            </c:rich>
          </c:tx>
          <c:layout>
            <c:manualLayout>
              <c:xMode val="factor"/>
              <c:yMode val="factor"/>
              <c:x val="0.03625"/>
              <c:y val="0.13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3561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6825"/>
          <c:y val="0.93725"/>
          <c:w val="0.52425"/>
          <c:h val="0.03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76200</xdr:rowOff>
    </xdr:from>
    <xdr:to>
      <xdr:col>7</xdr:col>
      <xdr:colOff>0</xdr:colOff>
      <xdr:row>38</xdr:row>
      <xdr:rowOff>142875</xdr:rowOff>
    </xdr:to>
    <xdr:graphicFrame>
      <xdr:nvGraphicFramePr>
        <xdr:cNvPr id="1" name="Chart 4"/>
        <xdr:cNvGraphicFramePr/>
      </xdr:nvGraphicFramePr>
      <xdr:xfrm>
        <a:off x="28575" y="247650"/>
        <a:ext cx="4838700" cy="641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123825</xdr:colOff>
      <xdr:row>1</xdr:row>
      <xdr:rowOff>95250</xdr:rowOff>
    </xdr:from>
    <xdr:to>
      <xdr:col>13</xdr:col>
      <xdr:colOff>695325</xdr:colOff>
      <xdr:row>38</xdr:row>
      <xdr:rowOff>66675</xdr:rowOff>
    </xdr:to>
    <xdr:graphicFrame>
      <xdr:nvGraphicFramePr>
        <xdr:cNvPr id="2" name="Chart 5"/>
        <xdr:cNvGraphicFramePr/>
      </xdr:nvGraphicFramePr>
      <xdr:xfrm>
        <a:off x="4991100" y="266700"/>
        <a:ext cx="4743450" cy="6315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123825</xdr:colOff>
      <xdr:row>79</xdr:row>
      <xdr:rowOff>38100</xdr:rowOff>
    </xdr:from>
    <xdr:to>
      <xdr:col>13</xdr:col>
      <xdr:colOff>695325</xdr:colOff>
      <xdr:row>113</xdr:row>
      <xdr:rowOff>66675</xdr:rowOff>
    </xdr:to>
    <xdr:graphicFrame>
      <xdr:nvGraphicFramePr>
        <xdr:cNvPr id="3" name="Chart 6"/>
        <xdr:cNvGraphicFramePr/>
      </xdr:nvGraphicFramePr>
      <xdr:xfrm>
        <a:off x="4991100" y="13582650"/>
        <a:ext cx="4743450" cy="5857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28575</xdr:colOff>
      <xdr:row>40</xdr:row>
      <xdr:rowOff>66675</xdr:rowOff>
    </xdr:from>
    <xdr:to>
      <xdr:col>6</xdr:col>
      <xdr:colOff>685800</xdr:colOff>
      <xdr:row>77</xdr:row>
      <xdr:rowOff>66675</xdr:rowOff>
    </xdr:to>
    <xdr:graphicFrame>
      <xdr:nvGraphicFramePr>
        <xdr:cNvPr id="4" name="Chart 7"/>
        <xdr:cNvGraphicFramePr/>
      </xdr:nvGraphicFramePr>
      <xdr:xfrm>
        <a:off x="28575" y="6924675"/>
        <a:ext cx="4829175" cy="63436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95250</xdr:colOff>
      <xdr:row>40</xdr:row>
      <xdr:rowOff>76200</xdr:rowOff>
    </xdr:from>
    <xdr:to>
      <xdr:col>13</xdr:col>
      <xdr:colOff>695325</xdr:colOff>
      <xdr:row>77</xdr:row>
      <xdr:rowOff>66675</xdr:rowOff>
    </xdr:to>
    <xdr:graphicFrame>
      <xdr:nvGraphicFramePr>
        <xdr:cNvPr id="5" name="Chart 8"/>
        <xdr:cNvGraphicFramePr/>
      </xdr:nvGraphicFramePr>
      <xdr:xfrm>
        <a:off x="4962525" y="6934200"/>
        <a:ext cx="4772025" cy="63341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79</xdr:row>
      <xdr:rowOff>47625</xdr:rowOff>
    </xdr:from>
    <xdr:to>
      <xdr:col>6</xdr:col>
      <xdr:colOff>638175</xdr:colOff>
      <xdr:row>113</xdr:row>
      <xdr:rowOff>76200</xdr:rowOff>
    </xdr:to>
    <xdr:graphicFrame>
      <xdr:nvGraphicFramePr>
        <xdr:cNvPr id="6" name="Chart 9"/>
        <xdr:cNvGraphicFramePr/>
      </xdr:nvGraphicFramePr>
      <xdr:xfrm>
        <a:off x="0" y="13592175"/>
        <a:ext cx="4810125" cy="58578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9"/>
  <sheetViews>
    <sheetView view="pageBreakPreview" zoomScale="120" zoomScaleSheetLayoutView="120" zoomScalePageLayoutView="0" workbookViewId="0" topLeftCell="A1">
      <pane xSplit="2" ySplit="3" topLeftCell="M4" activePane="bottomRight" state="frozen"/>
      <selection pane="topLeft" activeCell="A1" sqref="A1"/>
      <selection pane="topRight" activeCell="C1" sqref="C1"/>
      <selection pane="bottomLeft" activeCell="A2" sqref="A2"/>
      <selection pane="bottomRight" activeCell="X12" sqref="X12"/>
    </sheetView>
  </sheetViews>
  <sheetFormatPr defaultColWidth="9.00390625" defaultRowHeight="13.5"/>
  <cols>
    <col min="1" max="1" width="3.00390625" style="43" customWidth="1"/>
    <col min="2" max="2" width="22.125" style="43" customWidth="1"/>
    <col min="3" max="3" width="8.625" style="45" customWidth="1"/>
    <col min="4" max="8" width="8.625" style="43" customWidth="1"/>
    <col min="9" max="9" width="8.625" style="45" customWidth="1"/>
    <col min="10" max="14" width="8.625" style="43" customWidth="1"/>
    <col min="15" max="16384" width="9.00390625" style="43" customWidth="1"/>
  </cols>
  <sheetData>
    <row r="1" spans="1:23" ht="13.5" customHeight="1">
      <c r="A1" s="44" t="s">
        <v>139</v>
      </c>
      <c r="M1" s="46" t="s">
        <v>183</v>
      </c>
      <c r="W1" s="46" t="s">
        <v>183</v>
      </c>
    </row>
    <row r="2" spans="13:23" ht="13.5" customHeight="1">
      <c r="M2" s="22" t="s">
        <v>172</v>
      </c>
      <c r="W2" s="22" t="s">
        <v>172</v>
      </c>
    </row>
    <row r="3" spans="1:24" ht="13.5" customHeight="1">
      <c r="A3" s="48"/>
      <c r="B3" s="48"/>
      <c r="C3" s="48" t="s">
        <v>10</v>
      </c>
      <c r="D3" s="48" t="s">
        <v>9</v>
      </c>
      <c r="E3" s="48" t="s">
        <v>8</v>
      </c>
      <c r="F3" s="48" t="s">
        <v>7</v>
      </c>
      <c r="G3" s="48" t="s">
        <v>6</v>
      </c>
      <c r="H3" s="48" t="s">
        <v>5</v>
      </c>
      <c r="I3" s="49" t="s">
        <v>4</v>
      </c>
      <c r="J3" s="48" t="s">
        <v>3</v>
      </c>
      <c r="K3" s="49" t="s">
        <v>2</v>
      </c>
      <c r="L3" s="49" t="s">
        <v>83</v>
      </c>
      <c r="M3" s="48" t="s">
        <v>84</v>
      </c>
      <c r="N3" s="48" t="s">
        <v>176</v>
      </c>
      <c r="O3" s="48" t="s">
        <v>184</v>
      </c>
      <c r="P3" s="48" t="s">
        <v>187</v>
      </c>
      <c r="Q3" s="73" t="s">
        <v>189</v>
      </c>
      <c r="R3" s="73" t="s">
        <v>192</v>
      </c>
      <c r="S3" s="73" t="s">
        <v>200</v>
      </c>
      <c r="T3" s="73" t="s">
        <v>202</v>
      </c>
      <c r="U3" s="73" t="s">
        <v>205</v>
      </c>
      <c r="V3" s="73" t="s">
        <v>213</v>
      </c>
      <c r="W3" s="73" t="s">
        <v>217</v>
      </c>
      <c r="X3" s="73" t="s">
        <v>219</v>
      </c>
    </row>
    <row r="4" spans="1:24" ht="13.5" customHeight="1">
      <c r="A4" s="75" t="s">
        <v>85</v>
      </c>
      <c r="B4" s="75"/>
      <c r="C4" s="50"/>
      <c r="D4" s="50"/>
      <c r="E4" s="50">
        <v>6891</v>
      </c>
      <c r="F4" s="50">
        <v>6900</v>
      </c>
      <c r="G4" s="50">
        <v>6885</v>
      </c>
      <c r="H4" s="50">
        <v>6876</v>
      </c>
      <c r="I4" s="50">
        <v>6936</v>
      </c>
      <c r="J4" s="50">
        <v>6924</v>
      </c>
      <c r="K4" s="50">
        <v>6918</v>
      </c>
      <c r="L4" s="50">
        <v>6913</v>
      </c>
      <c r="M4" s="50">
        <v>7062</v>
      </c>
      <c r="N4" s="50">
        <v>7060</v>
      </c>
      <c r="O4" s="50">
        <v>7055</v>
      </c>
      <c r="P4" s="50">
        <v>7072</v>
      </c>
      <c r="Q4" s="50">
        <v>7113</v>
      </c>
      <c r="R4" s="50">
        <v>7117</v>
      </c>
      <c r="S4" s="50">
        <v>7065</v>
      </c>
      <c r="T4" s="50">
        <v>7004</v>
      </c>
      <c r="U4" s="50">
        <v>6925</v>
      </c>
      <c r="V4" s="50">
        <v>6847</v>
      </c>
      <c r="W4" s="50">
        <v>6759</v>
      </c>
      <c r="X4" s="50">
        <v>6652</v>
      </c>
    </row>
    <row r="5" spans="1:24" ht="13.5" customHeight="1">
      <c r="A5" s="78" t="s">
        <v>13</v>
      </c>
      <c r="B5" s="52" t="s">
        <v>22</v>
      </c>
      <c r="C5" s="53"/>
      <c r="D5" s="53"/>
      <c r="E5" s="53">
        <v>3303553</v>
      </c>
      <c r="F5" s="53">
        <v>3693360</v>
      </c>
      <c r="G5" s="53">
        <v>3515257</v>
      </c>
      <c r="H5" s="53">
        <v>2993298</v>
      </c>
      <c r="I5" s="54">
        <v>3217924</v>
      </c>
      <c r="J5" s="53">
        <v>2916223</v>
      </c>
      <c r="K5" s="53">
        <v>2936611</v>
      </c>
      <c r="L5" s="53">
        <v>3343738</v>
      </c>
      <c r="M5" s="55">
        <v>3529147</v>
      </c>
      <c r="N5" s="55">
        <v>2960745</v>
      </c>
      <c r="O5" s="55">
        <v>3028720</v>
      </c>
      <c r="P5" s="55">
        <v>3221921</v>
      </c>
      <c r="Q5" s="55">
        <v>3670938</v>
      </c>
      <c r="R5" s="55">
        <v>2739244</v>
      </c>
      <c r="S5" s="55">
        <v>2526049</v>
      </c>
      <c r="T5" s="55">
        <v>2517218</v>
      </c>
      <c r="U5" s="55">
        <v>2714712</v>
      </c>
      <c r="V5" s="55">
        <v>2880031</v>
      </c>
      <c r="W5" s="55">
        <v>3649467</v>
      </c>
      <c r="X5" s="55">
        <v>3540147</v>
      </c>
    </row>
    <row r="6" spans="1:24" ht="13.5" customHeight="1">
      <c r="A6" s="78"/>
      <c r="B6" s="52" t="s">
        <v>23</v>
      </c>
      <c r="C6" s="53"/>
      <c r="D6" s="53"/>
      <c r="E6" s="53">
        <v>3188018</v>
      </c>
      <c r="F6" s="53">
        <v>3584922</v>
      </c>
      <c r="G6" s="53">
        <v>3389305</v>
      </c>
      <c r="H6" s="53">
        <v>2872060</v>
      </c>
      <c r="I6" s="54">
        <v>3039792</v>
      </c>
      <c r="J6" s="53">
        <v>2748802</v>
      </c>
      <c r="K6" s="53">
        <v>2775424</v>
      </c>
      <c r="L6" s="53">
        <v>3118774</v>
      </c>
      <c r="M6" s="55">
        <v>3336939</v>
      </c>
      <c r="N6" s="55">
        <v>2660751</v>
      </c>
      <c r="O6" s="55">
        <v>2826854</v>
      </c>
      <c r="P6" s="55">
        <v>3145612</v>
      </c>
      <c r="Q6" s="55">
        <v>3548537</v>
      </c>
      <c r="R6" s="55">
        <v>2569362</v>
      </c>
      <c r="S6" s="55">
        <v>2277730</v>
      </c>
      <c r="T6" s="55">
        <v>2373209</v>
      </c>
      <c r="U6" s="55">
        <v>2422533</v>
      </c>
      <c r="V6" s="55">
        <v>2624400</v>
      </c>
      <c r="W6" s="55">
        <v>3388232</v>
      </c>
      <c r="X6" s="55">
        <v>3208393</v>
      </c>
    </row>
    <row r="7" spans="1:24" ht="13.5" customHeight="1">
      <c r="A7" s="78"/>
      <c r="B7" s="52" t="s">
        <v>24</v>
      </c>
      <c r="C7" s="54">
        <f>+C5-C6</f>
        <v>0</v>
      </c>
      <c r="D7" s="54">
        <f>+D5-D6</f>
        <v>0</v>
      </c>
      <c r="E7" s="54">
        <f aca="true" t="shared" si="0" ref="E7:K7">+E5-E6</f>
        <v>115535</v>
      </c>
      <c r="F7" s="54">
        <f t="shared" si="0"/>
        <v>108438</v>
      </c>
      <c r="G7" s="54">
        <f t="shared" si="0"/>
        <v>125952</v>
      </c>
      <c r="H7" s="54">
        <f t="shared" si="0"/>
        <v>121238</v>
      </c>
      <c r="I7" s="54">
        <f t="shared" si="0"/>
        <v>178132</v>
      </c>
      <c r="J7" s="54">
        <f t="shared" si="0"/>
        <v>167421</v>
      </c>
      <c r="K7" s="54">
        <f t="shared" si="0"/>
        <v>161187</v>
      </c>
      <c r="L7" s="54">
        <f>+L5-L6</f>
        <v>224964</v>
      </c>
      <c r="M7" s="54">
        <f>+M5-M6</f>
        <v>192208</v>
      </c>
      <c r="N7" s="54">
        <f>+N5-N6</f>
        <v>299994</v>
      </c>
      <c r="O7" s="54">
        <f>+O5-O6</f>
        <v>201866</v>
      </c>
      <c r="P7" s="54">
        <v>76309</v>
      </c>
      <c r="Q7" s="54">
        <v>122401</v>
      </c>
      <c r="R7" s="54">
        <v>169882</v>
      </c>
      <c r="S7" s="54">
        <v>248319</v>
      </c>
      <c r="T7" s="54">
        <v>144009</v>
      </c>
      <c r="U7" s="54">
        <v>292179</v>
      </c>
      <c r="V7" s="54">
        <v>255631</v>
      </c>
      <c r="W7" s="54">
        <v>261235</v>
      </c>
      <c r="X7" s="54">
        <v>331754</v>
      </c>
    </row>
    <row r="8" spans="1:24" ht="13.5" customHeight="1">
      <c r="A8" s="78"/>
      <c r="B8" s="52" t="s">
        <v>25</v>
      </c>
      <c r="C8" s="53"/>
      <c r="D8" s="53"/>
      <c r="E8" s="53">
        <v>0</v>
      </c>
      <c r="F8" s="53">
        <v>44280</v>
      </c>
      <c r="G8" s="53">
        <v>39275</v>
      </c>
      <c r="H8" s="53">
        <v>0</v>
      </c>
      <c r="I8" s="54">
        <v>16738</v>
      </c>
      <c r="J8" s="53">
        <v>0</v>
      </c>
      <c r="K8" s="53">
        <v>0</v>
      </c>
      <c r="L8" s="54">
        <v>44632</v>
      </c>
      <c r="M8" s="55">
        <v>2304</v>
      </c>
      <c r="N8" s="55">
        <v>98722</v>
      </c>
      <c r="O8" s="55">
        <v>74357</v>
      </c>
      <c r="P8" s="55">
        <v>0</v>
      </c>
      <c r="Q8" s="55">
        <v>0</v>
      </c>
      <c r="R8" s="55">
        <v>500</v>
      </c>
      <c r="S8" s="55">
        <v>17797</v>
      </c>
      <c r="T8" s="55">
        <v>1000</v>
      </c>
      <c r="U8" s="55">
        <v>500</v>
      </c>
      <c r="V8" s="55">
        <v>85848</v>
      </c>
      <c r="W8" s="55">
        <v>47286</v>
      </c>
      <c r="X8" s="55">
        <v>61433</v>
      </c>
    </row>
    <row r="9" spans="1:24" ht="13.5" customHeight="1">
      <c r="A9" s="78"/>
      <c r="B9" s="52" t="s">
        <v>26</v>
      </c>
      <c r="C9" s="54">
        <f>+C7-C8</f>
        <v>0</v>
      </c>
      <c r="D9" s="54">
        <f>+D7-D8</f>
        <v>0</v>
      </c>
      <c r="E9" s="54">
        <f aca="true" t="shared" si="1" ref="E9:K9">+E7-E8</f>
        <v>115535</v>
      </c>
      <c r="F9" s="54">
        <f t="shared" si="1"/>
        <v>64158</v>
      </c>
      <c r="G9" s="54">
        <f t="shared" si="1"/>
        <v>86677</v>
      </c>
      <c r="H9" s="54">
        <f t="shared" si="1"/>
        <v>121238</v>
      </c>
      <c r="I9" s="54">
        <v>161394</v>
      </c>
      <c r="J9" s="54">
        <f t="shared" si="1"/>
        <v>167421</v>
      </c>
      <c r="K9" s="54">
        <f t="shared" si="1"/>
        <v>161187</v>
      </c>
      <c r="L9" s="54">
        <f>+L7-L8</f>
        <v>180332</v>
      </c>
      <c r="M9" s="54">
        <f>+M7-M8</f>
        <v>189904</v>
      </c>
      <c r="N9" s="54">
        <f>+N7-N8</f>
        <v>201272</v>
      </c>
      <c r="O9" s="54">
        <f>+O7-O8</f>
        <v>127509</v>
      </c>
      <c r="P9" s="54">
        <v>76309</v>
      </c>
      <c r="Q9" s="54">
        <v>122401</v>
      </c>
      <c r="R9" s="54">
        <v>169382</v>
      </c>
      <c r="S9" s="54">
        <v>230522</v>
      </c>
      <c r="T9" s="54">
        <v>143009</v>
      </c>
      <c r="U9" s="54">
        <v>291679</v>
      </c>
      <c r="V9" s="54">
        <v>169783</v>
      </c>
      <c r="W9" s="54">
        <v>213949</v>
      </c>
      <c r="X9" s="54">
        <v>270321</v>
      </c>
    </row>
    <row r="10" spans="1:24" ht="13.5" customHeight="1">
      <c r="A10" s="78"/>
      <c r="B10" s="52" t="s">
        <v>27</v>
      </c>
      <c r="C10" s="55"/>
      <c r="D10" s="55"/>
      <c r="E10" s="55">
        <v>-70313</v>
      </c>
      <c r="F10" s="55">
        <v>-51707</v>
      </c>
      <c r="G10" s="55">
        <v>22519</v>
      </c>
      <c r="H10" s="55">
        <v>34810</v>
      </c>
      <c r="I10" s="55">
        <v>40156</v>
      </c>
      <c r="J10" s="55">
        <v>6027</v>
      </c>
      <c r="K10" s="55">
        <v>-6234</v>
      </c>
      <c r="L10" s="55">
        <v>19145</v>
      </c>
      <c r="M10" s="55">
        <v>9572</v>
      </c>
      <c r="N10" s="55">
        <v>11368</v>
      </c>
      <c r="O10" s="55">
        <v>-73763</v>
      </c>
      <c r="P10" s="55">
        <v>-51200</v>
      </c>
      <c r="Q10" s="55">
        <v>46092</v>
      </c>
      <c r="R10" s="55">
        <v>46981</v>
      </c>
      <c r="S10" s="55">
        <v>61140</v>
      </c>
      <c r="T10" s="55">
        <v>-87513</v>
      </c>
      <c r="U10" s="55">
        <v>148670</v>
      </c>
      <c r="V10" s="55">
        <v>-121896</v>
      </c>
      <c r="W10" s="55">
        <v>44166</v>
      </c>
      <c r="X10" s="55">
        <v>56372</v>
      </c>
    </row>
    <row r="11" spans="1:24" ht="13.5" customHeight="1">
      <c r="A11" s="78"/>
      <c r="B11" s="52" t="s">
        <v>28</v>
      </c>
      <c r="C11" s="53"/>
      <c r="D11" s="53"/>
      <c r="E11" s="53">
        <v>28586</v>
      </c>
      <c r="F11" s="53">
        <v>13380</v>
      </c>
      <c r="G11" s="53">
        <v>7998</v>
      </c>
      <c r="H11" s="53">
        <v>3858</v>
      </c>
      <c r="I11" s="54">
        <v>2548</v>
      </c>
      <c r="J11" s="53">
        <v>1068</v>
      </c>
      <c r="K11" s="53">
        <v>1460</v>
      </c>
      <c r="L11" s="54">
        <v>1667</v>
      </c>
      <c r="M11" s="55">
        <v>829</v>
      </c>
      <c r="N11" s="55">
        <v>1130</v>
      </c>
      <c r="O11" s="55">
        <v>1423</v>
      </c>
      <c r="P11" s="55">
        <v>724</v>
      </c>
      <c r="Q11" s="55">
        <v>94137</v>
      </c>
      <c r="R11" s="55">
        <v>35258</v>
      </c>
      <c r="S11" s="55">
        <v>16440</v>
      </c>
      <c r="T11" s="55">
        <v>161</v>
      </c>
      <c r="U11" s="55">
        <v>1557</v>
      </c>
      <c r="V11" s="55">
        <v>2916</v>
      </c>
      <c r="W11" s="55">
        <v>3913</v>
      </c>
      <c r="X11" s="55">
        <v>1370</v>
      </c>
    </row>
    <row r="12" spans="1:24" ht="13.5" customHeight="1">
      <c r="A12" s="78"/>
      <c r="B12" s="52" t="s">
        <v>29</v>
      </c>
      <c r="C12" s="53"/>
      <c r="D12" s="53"/>
      <c r="E12" s="53">
        <v>0</v>
      </c>
      <c r="F12" s="53">
        <v>0</v>
      </c>
      <c r="G12" s="53">
        <v>0</v>
      </c>
      <c r="H12" s="53">
        <v>0</v>
      </c>
      <c r="I12" s="54">
        <v>0</v>
      </c>
      <c r="J12" s="53">
        <v>0</v>
      </c>
      <c r="K12" s="53">
        <v>0</v>
      </c>
      <c r="L12" s="54">
        <v>0</v>
      </c>
      <c r="M12" s="55">
        <v>0</v>
      </c>
      <c r="N12" s="55">
        <v>0</v>
      </c>
      <c r="O12" s="55">
        <v>0</v>
      </c>
      <c r="P12" s="55">
        <v>0</v>
      </c>
      <c r="Q12" s="55">
        <v>0</v>
      </c>
      <c r="R12" s="55">
        <v>0</v>
      </c>
      <c r="S12" s="55">
        <v>0</v>
      </c>
      <c r="T12" s="55">
        <v>0</v>
      </c>
      <c r="U12" s="55">
        <v>0</v>
      </c>
      <c r="V12" s="55">
        <v>8792</v>
      </c>
      <c r="W12" s="55">
        <v>2258</v>
      </c>
      <c r="X12" s="55">
        <v>0</v>
      </c>
    </row>
    <row r="13" spans="1:24" ht="13.5" customHeight="1">
      <c r="A13" s="78"/>
      <c r="B13" s="52" t="s">
        <v>30</v>
      </c>
      <c r="C13" s="53"/>
      <c r="D13" s="53"/>
      <c r="E13" s="53">
        <v>0</v>
      </c>
      <c r="F13" s="53">
        <v>50000</v>
      </c>
      <c r="G13" s="53">
        <v>140000</v>
      </c>
      <c r="H13" s="53">
        <v>10000</v>
      </c>
      <c r="I13" s="54">
        <v>110000</v>
      </c>
      <c r="J13" s="53">
        <v>0</v>
      </c>
      <c r="K13" s="53">
        <v>43000</v>
      </c>
      <c r="L13" s="54">
        <v>68000</v>
      </c>
      <c r="M13" s="55">
        <v>40000</v>
      </c>
      <c r="N13" s="55">
        <v>15000</v>
      </c>
      <c r="O13" s="55">
        <v>65000</v>
      </c>
      <c r="P13" s="55">
        <v>150000</v>
      </c>
      <c r="Q13" s="55">
        <v>66000</v>
      </c>
      <c r="R13" s="55">
        <v>80000</v>
      </c>
      <c r="S13" s="55">
        <v>0</v>
      </c>
      <c r="T13" s="55">
        <v>28000</v>
      </c>
      <c r="U13" s="55">
        <v>0</v>
      </c>
      <c r="V13" s="55">
        <v>76192</v>
      </c>
      <c r="W13" s="55">
        <v>250000</v>
      </c>
      <c r="X13" s="55">
        <v>103513</v>
      </c>
    </row>
    <row r="14" spans="1:24" ht="13.5" customHeight="1">
      <c r="A14" s="78"/>
      <c r="B14" s="52" t="s">
        <v>31</v>
      </c>
      <c r="C14" s="54">
        <f>+C10+C11+C12-C13</f>
        <v>0</v>
      </c>
      <c r="D14" s="54">
        <f>+D10+D11+D12-D13</f>
        <v>0</v>
      </c>
      <c r="E14" s="54">
        <f aca="true" t="shared" si="2" ref="E14:K14">+E10+E11+E12-E13</f>
        <v>-41727</v>
      </c>
      <c r="F14" s="54">
        <f t="shared" si="2"/>
        <v>-88327</v>
      </c>
      <c r="G14" s="54">
        <f t="shared" si="2"/>
        <v>-109483</v>
      </c>
      <c r="H14" s="54">
        <f t="shared" si="2"/>
        <v>28668</v>
      </c>
      <c r="I14" s="54">
        <f t="shared" si="2"/>
        <v>-67296</v>
      </c>
      <c r="J14" s="54">
        <f t="shared" si="2"/>
        <v>7095</v>
      </c>
      <c r="K14" s="54">
        <f t="shared" si="2"/>
        <v>-47774</v>
      </c>
      <c r="L14" s="54">
        <f aca="true" t="shared" si="3" ref="L14:S14">+L10+L11+L12-L13</f>
        <v>-47188</v>
      </c>
      <c r="M14" s="54">
        <f t="shared" si="3"/>
        <v>-29599</v>
      </c>
      <c r="N14" s="54">
        <f t="shared" si="3"/>
        <v>-2502</v>
      </c>
      <c r="O14" s="54">
        <f t="shared" si="3"/>
        <v>-137340</v>
      </c>
      <c r="P14" s="54">
        <f t="shared" si="3"/>
        <v>-200476</v>
      </c>
      <c r="Q14" s="54">
        <f t="shared" si="3"/>
        <v>74229</v>
      </c>
      <c r="R14" s="54">
        <f t="shared" si="3"/>
        <v>2239</v>
      </c>
      <c r="S14" s="54">
        <f t="shared" si="3"/>
        <v>77580</v>
      </c>
      <c r="T14" s="54">
        <v>-115352</v>
      </c>
      <c r="U14" s="54">
        <v>150227</v>
      </c>
      <c r="V14" s="54">
        <v>-186380</v>
      </c>
      <c r="W14" s="54">
        <v>-199663</v>
      </c>
      <c r="X14" s="54">
        <v>-45771</v>
      </c>
    </row>
    <row r="15" spans="1:24" ht="13.5" customHeight="1">
      <c r="A15" s="78"/>
      <c r="B15" s="3" t="s">
        <v>32</v>
      </c>
      <c r="C15" s="56" t="e">
        <f aca="true" t="shared" si="4" ref="C15:H15">+C9/C19*100</f>
        <v>#DIV/0!</v>
      </c>
      <c r="D15" s="56" t="e">
        <f t="shared" si="4"/>
        <v>#DIV/0!</v>
      </c>
      <c r="E15" s="56">
        <f t="shared" si="4"/>
        <v>6.806967516150604</v>
      </c>
      <c r="F15" s="56">
        <f t="shared" si="4"/>
        <v>3.480788605487296</v>
      </c>
      <c r="G15" s="56">
        <f t="shared" si="4"/>
        <v>4.566718387367855</v>
      </c>
      <c r="H15" s="56">
        <f t="shared" si="4"/>
        <v>6.597056523733526</v>
      </c>
      <c r="I15" s="56">
        <f aca="true" t="shared" si="5" ref="I15:N15">+I9/I19*100</f>
        <v>8.229554990921148</v>
      </c>
      <c r="J15" s="56">
        <f t="shared" si="5"/>
        <v>8.346140942357534</v>
      </c>
      <c r="K15" s="56">
        <f t="shared" si="5"/>
        <v>7.834770228777216</v>
      </c>
      <c r="L15" s="56">
        <f t="shared" si="5"/>
        <v>8.495775008857029</v>
      </c>
      <c r="M15" s="56">
        <f t="shared" si="5"/>
        <v>8.833438535401154</v>
      </c>
      <c r="N15" s="56">
        <f t="shared" si="5"/>
        <v>9.252162241053965</v>
      </c>
      <c r="O15" s="56">
        <f aca="true" t="shared" si="6" ref="O15:T15">+O9/O19*100</f>
        <v>5.988590075422729</v>
      </c>
      <c r="P15" s="56">
        <f t="shared" si="6"/>
        <v>3.769077159172126</v>
      </c>
      <c r="Q15" s="56">
        <f t="shared" si="6"/>
        <v>6.7101875054478715</v>
      </c>
      <c r="R15" s="56">
        <f t="shared" si="6"/>
        <v>9.371459048900535</v>
      </c>
      <c r="S15" s="56">
        <f t="shared" si="6"/>
        <v>12.403445299838797</v>
      </c>
      <c r="T15" s="56">
        <f t="shared" si="6"/>
        <v>7.504591681447508</v>
      </c>
      <c r="U15" s="56">
        <f>+U9/U19*100</f>
        <v>15.23143049461065</v>
      </c>
      <c r="V15" s="56">
        <f>+V9/V19*100</f>
        <v>7.997277450412386</v>
      </c>
      <c r="W15" s="56">
        <f>+W9/W19*100</f>
        <v>9.897971079931752</v>
      </c>
      <c r="X15" s="56">
        <f>+X9/X19*100</f>
        <v>11.959047756824157</v>
      </c>
    </row>
    <row r="16" spans="1:24" ht="13.5" customHeight="1">
      <c r="A16" s="76" t="s">
        <v>33</v>
      </c>
      <c r="B16" s="76"/>
      <c r="C16" s="57"/>
      <c r="D16" s="58"/>
      <c r="E16" s="58">
        <v>702706</v>
      </c>
      <c r="F16" s="58">
        <v>777642</v>
      </c>
      <c r="G16" s="58">
        <v>806984</v>
      </c>
      <c r="H16" s="58">
        <v>717178</v>
      </c>
      <c r="I16" s="57">
        <v>749746</v>
      </c>
      <c r="J16" s="58">
        <v>742488</v>
      </c>
      <c r="K16" s="58">
        <v>784439</v>
      </c>
      <c r="L16" s="57">
        <v>805552</v>
      </c>
      <c r="M16" s="58">
        <v>846997</v>
      </c>
      <c r="N16" s="58">
        <v>880390</v>
      </c>
      <c r="O16" s="58">
        <v>966693</v>
      </c>
      <c r="P16" s="58">
        <v>1024918</v>
      </c>
      <c r="Q16" s="58">
        <v>926797</v>
      </c>
      <c r="R16" s="58">
        <v>899897</v>
      </c>
      <c r="S16" s="58">
        <v>930243</v>
      </c>
      <c r="T16" s="58">
        <v>981931</v>
      </c>
      <c r="U16" s="58">
        <v>967417</v>
      </c>
      <c r="V16" s="58">
        <v>1049627</v>
      </c>
      <c r="W16" s="58">
        <v>978365</v>
      </c>
      <c r="X16" s="58">
        <v>891109</v>
      </c>
    </row>
    <row r="17" spans="1:24" ht="13.5" customHeight="1">
      <c r="A17" s="76" t="s">
        <v>34</v>
      </c>
      <c r="B17" s="76"/>
      <c r="C17" s="57"/>
      <c r="D17" s="58"/>
      <c r="E17" s="58">
        <v>1475221</v>
      </c>
      <c r="F17" s="58">
        <v>1595495</v>
      </c>
      <c r="G17" s="58">
        <v>1642428</v>
      </c>
      <c r="H17" s="58">
        <v>1614313</v>
      </c>
      <c r="I17" s="57">
        <v>1723311</v>
      </c>
      <c r="J17" s="58">
        <v>1769789</v>
      </c>
      <c r="K17" s="58">
        <v>1809724</v>
      </c>
      <c r="L17" s="57">
        <v>1857100</v>
      </c>
      <c r="M17" s="58">
        <v>1881474</v>
      </c>
      <c r="N17" s="58">
        <v>1897361</v>
      </c>
      <c r="O17" s="58">
        <v>1831347</v>
      </c>
      <c r="P17" s="58">
        <v>1699586</v>
      </c>
      <c r="Q17" s="58">
        <v>1534796</v>
      </c>
      <c r="R17" s="58">
        <v>1525302</v>
      </c>
      <c r="S17" s="58">
        <v>1576590</v>
      </c>
      <c r="T17" s="58">
        <v>1615193</v>
      </c>
      <c r="U17" s="58">
        <v>1637643</v>
      </c>
      <c r="V17" s="58">
        <v>1698864</v>
      </c>
      <c r="W17" s="58">
        <v>1699636</v>
      </c>
      <c r="X17" s="58">
        <v>1739507</v>
      </c>
    </row>
    <row r="18" spans="1:24" ht="13.5" customHeight="1">
      <c r="A18" s="76" t="s">
        <v>35</v>
      </c>
      <c r="B18" s="76"/>
      <c r="C18" s="57"/>
      <c r="D18" s="58"/>
      <c r="E18" s="58">
        <v>927963</v>
      </c>
      <c r="F18" s="58">
        <v>1027534</v>
      </c>
      <c r="G18" s="58">
        <v>1066062</v>
      </c>
      <c r="H18" s="58">
        <v>945650</v>
      </c>
      <c r="I18" s="57">
        <v>989001</v>
      </c>
      <c r="J18" s="58">
        <v>978668</v>
      </c>
      <c r="K18" s="58">
        <v>1033669</v>
      </c>
      <c r="L18" s="57">
        <v>1061748</v>
      </c>
      <c r="M18" s="58">
        <v>1116341</v>
      </c>
      <c r="N18" s="58">
        <v>1158434</v>
      </c>
      <c r="O18" s="58">
        <v>1273311</v>
      </c>
      <c r="P18" s="58">
        <v>1350985</v>
      </c>
      <c r="Q18" s="58">
        <v>1219025</v>
      </c>
      <c r="R18" s="58">
        <v>1182273</v>
      </c>
      <c r="S18" s="58">
        <v>1212185</v>
      </c>
      <c r="T18" s="58">
        <v>1272358</v>
      </c>
      <c r="U18" s="58">
        <v>1248366</v>
      </c>
      <c r="V18" s="58">
        <v>1357383</v>
      </c>
      <c r="W18" s="58">
        <v>1260007</v>
      </c>
      <c r="X18" s="58">
        <v>1145577</v>
      </c>
    </row>
    <row r="19" spans="1:24" ht="13.5" customHeight="1">
      <c r="A19" s="76" t="s">
        <v>36</v>
      </c>
      <c r="B19" s="76"/>
      <c r="C19" s="57"/>
      <c r="D19" s="58"/>
      <c r="E19" s="58">
        <v>1697305</v>
      </c>
      <c r="F19" s="58">
        <v>1843203</v>
      </c>
      <c r="G19" s="58">
        <v>1898015</v>
      </c>
      <c r="H19" s="58">
        <v>1837759</v>
      </c>
      <c r="I19" s="57">
        <v>1961151</v>
      </c>
      <c r="J19" s="58">
        <v>2005969</v>
      </c>
      <c r="K19" s="58">
        <v>2057329</v>
      </c>
      <c r="L19" s="57">
        <v>2122608</v>
      </c>
      <c r="M19" s="58">
        <v>2149831</v>
      </c>
      <c r="N19" s="58">
        <v>2175405</v>
      </c>
      <c r="O19" s="58">
        <v>2129199</v>
      </c>
      <c r="P19" s="58">
        <v>2024607</v>
      </c>
      <c r="Q19" s="58">
        <v>1824107</v>
      </c>
      <c r="R19" s="58">
        <v>1807424</v>
      </c>
      <c r="S19" s="58">
        <v>1858532</v>
      </c>
      <c r="T19" s="58">
        <v>1905620</v>
      </c>
      <c r="U19" s="58">
        <v>1914981</v>
      </c>
      <c r="V19" s="58">
        <v>2123010</v>
      </c>
      <c r="W19" s="58">
        <v>2161544</v>
      </c>
      <c r="X19" s="58">
        <v>2260389</v>
      </c>
    </row>
    <row r="20" spans="1:24" ht="13.5" customHeight="1">
      <c r="A20" s="76" t="s">
        <v>37</v>
      </c>
      <c r="B20" s="76"/>
      <c r="C20" s="59"/>
      <c r="D20" s="60"/>
      <c r="E20" s="60">
        <v>0.48</v>
      </c>
      <c r="F20" s="60">
        <v>0.48</v>
      </c>
      <c r="G20" s="60">
        <v>0.49</v>
      </c>
      <c r="H20" s="60">
        <v>0.47</v>
      </c>
      <c r="I20" s="61">
        <v>0.46</v>
      </c>
      <c r="J20" s="60">
        <v>0.43</v>
      </c>
      <c r="K20" s="60">
        <v>0.43</v>
      </c>
      <c r="L20" s="61">
        <v>0.43</v>
      </c>
      <c r="M20" s="60">
        <v>0.44</v>
      </c>
      <c r="N20" s="60">
        <v>0.45</v>
      </c>
      <c r="O20" s="60">
        <v>0.48</v>
      </c>
      <c r="P20" s="60">
        <v>0.53</v>
      </c>
      <c r="Q20" s="60">
        <v>0.58</v>
      </c>
      <c r="R20" s="60">
        <v>0.6</v>
      </c>
      <c r="S20" s="60">
        <v>0.59</v>
      </c>
      <c r="T20" s="60">
        <v>0.6</v>
      </c>
      <c r="U20" s="60">
        <v>0.6</v>
      </c>
      <c r="V20" s="60">
        <v>0.61</v>
      </c>
      <c r="W20" s="60">
        <v>0.6</v>
      </c>
      <c r="X20" s="60">
        <v>0.57</v>
      </c>
    </row>
    <row r="21" spans="1:24" ht="13.5" customHeight="1">
      <c r="A21" s="76" t="s">
        <v>38</v>
      </c>
      <c r="B21" s="76"/>
      <c r="C21" s="62"/>
      <c r="D21" s="63"/>
      <c r="E21" s="63">
        <v>68.8</v>
      </c>
      <c r="F21" s="63">
        <v>69.1</v>
      </c>
      <c r="G21" s="63">
        <v>83.7</v>
      </c>
      <c r="H21" s="63">
        <v>77.9</v>
      </c>
      <c r="I21" s="64">
        <v>76.8</v>
      </c>
      <c r="J21" s="63">
        <v>79.9</v>
      </c>
      <c r="K21" s="63">
        <v>82.6</v>
      </c>
      <c r="L21" s="64">
        <v>81</v>
      </c>
      <c r="M21" s="63">
        <v>81.8</v>
      </c>
      <c r="N21" s="63">
        <v>79.3</v>
      </c>
      <c r="O21" s="63">
        <v>80.8</v>
      </c>
      <c r="P21" s="63">
        <v>88.8</v>
      </c>
      <c r="Q21" s="63">
        <v>82.3</v>
      </c>
      <c r="R21" s="63">
        <v>84.3</v>
      </c>
      <c r="S21" s="63">
        <v>81.2</v>
      </c>
      <c r="T21" s="63">
        <v>84.8</v>
      </c>
      <c r="U21" s="63">
        <v>85.4</v>
      </c>
      <c r="V21" s="63">
        <v>89</v>
      </c>
      <c r="W21" s="63">
        <v>85.2</v>
      </c>
      <c r="X21" s="63">
        <v>77.2</v>
      </c>
    </row>
    <row r="22" spans="1:24" ht="13.5" customHeight="1">
      <c r="A22" s="76" t="s">
        <v>39</v>
      </c>
      <c r="B22" s="76"/>
      <c r="C22" s="62"/>
      <c r="D22" s="63"/>
      <c r="E22" s="63">
        <v>5.4</v>
      </c>
      <c r="F22" s="63">
        <v>5.5</v>
      </c>
      <c r="G22" s="63">
        <v>6.3</v>
      </c>
      <c r="H22" s="63">
        <v>7.1</v>
      </c>
      <c r="I22" s="64">
        <v>7.2</v>
      </c>
      <c r="J22" s="63">
        <v>7.9</v>
      </c>
      <c r="K22" s="63">
        <v>8.5</v>
      </c>
      <c r="L22" s="64">
        <v>8.6</v>
      </c>
      <c r="M22" s="63">
        <v>9.2</v>
      </c>
      <c r="N22" s="63">
        <v>10</v>
      </c>
      <c r="O22" s="63">
        <v>10.4</v>
      </c>
      <c r="P22" s="63">
        <v>10.6</v>
      </c>
      <c r="Q22" s="63">
        <v>10.7</v>
      </c>
      <c r="R22" s="63">
        <v>11.3</v>
      </c>
      <c r="S22" s="63">
        <v>11.6</v>
      </c>
      <c r="T22" s="63">
        <v>12.2</v>
      </c>
      <c r="U22" s="63">
        <v>13</v>
      </c>
      <c r="V22" s="63">
        <v>13.4</v>
      </c>
      <c r="W22" s="63">
        <v>10.5</v>
      </c>
      <c r="X22" s="63">
        <v>9.7</v>
      </c>
    </row>
    <row r="23" spans="1:24" ht="13.5" customHeight="1">
      <c r="A23" s="76" t="s">
        <v>40</v>
      </c>
      <c r="B23" s="76"/>
      <c r="C23" s="62"/>
      <c r="D23" s="63"/>
      <c r="E23" s="63">
        <v>6.3</v>
      </c>
      <c r="F23" s="63">
        <v>6.4</v>
      </c>
      <c r="G23" s="63">
        <v>6.9</v>
      </c>
      <c r="H23" s="63">
        <v>7.8</v>
      </c>
      <c r="I23" s="64">
        <v>7.8</v>
      </c>
      <c r="J23" s="63">
        <v>8.3</v>
      </c>
      <c r="K23" s="63">
        <v>8.8</v>
      </c>
      <c r="L23" s="64">
        <v>8.8</v>
      </c>
      <c r="M23" s="63">
        <v>9.3</v>
      </c>
      <c r="N23" s="63">
        <v>9.5</v>
      </c>
      <c r="O23" s="63">
        <v>10.3</v>
      </c>
      <c r="P23" s="63">
        <v>9.8</v>
      </c>
      <c r="Q23" s="63">
        <v>9.6</v>
      </c>
      <c r="R23" s="63">
        <v>11.1</v>
      </c>
      <c r="S23" s="63">
        <v>11</v>
      </c>
      <c r="T23" s="63">
        <v>11.2</v>
      </c>
      <c r="U23" s="63"/>
      <c r="V23" s="63"/>
      <c r="W23" s="63"/>
      <c r="X23" s="63"/>
    </row>
    <row r="24" spans="1:24" ht="13.5" customHeight="1">
      <c r="A24" s="4" t="s">
        <v>198</v>
      </c>
      <c r="B24" s="4"/>
      <c r="C24" s="62"/>
      <c r="D24" s="63"/>
      <c r="E24" s="63"/>
      <c r="F24" s="63"/>
      <c r="G24" s="63"/>
      <c r="H24" s="63"/>
      <c r="I24" s="64"/>
      <c r="J24" s="63"/>
      <c r="K24" s="63"/>
      <c r="L24" s="64"/>
      <c r="M24" s="63"/>
      <c r="N24" s="63"/>
      <c r="O24" s="63"/>
      <c r="P24" s="63"/>
      <c r="Q24" s="63"/>
      <c r="R24" s="63"/>
      <c r="S24" s="63">
        <v>15.2</v>
      </c>
      <c r="T24" s="63">
        <v>15.9</v>
      </c>
      <c r="U24" s="63">
        <v>16</v>
      </c>
      <c r="V24" s="63">
        <v>16.2</v>
      </c>
      <c r="W24" s="63">
        <v>15.3</v>
      </c>
      <c r="X24" s="63">
        <v>13.6</v>
      </c>
    </row>
    <row r="25" spans="1:24" ht="13.5" customHeight="1">
      <c r="A25" s="76" t="s">
        <v>199</v>
      </c>
      <c r="B25" s="76"/>
      <c r="C25" s="62"/>
      <c r="D25" s="63"/>
      <c r="E25" s="63">
        <v>5.6</v>
      </c>
      <c r="F25" s="63">
        <v>5.6</v>
      </c>
      <c r="G25" s="63">
        <v>5.8</v>
      </c>
      <c r="H25" s="63">
        <v>6.3</v>
      </c>
      <c r="I25" s="64">
        <v>6.8</v>
      </c>
      <c r="J25" s="63">
        <v>7.2</v>
      </c>
      <c r="K25" s="63">
        <v>7.6</v>
      </c>
      <c r="L25" s="64">
        <v>7.8</v>
      </c>
      <c r="M25" s="63">
        <v>8.1</v>
      </c>
      <c r="N25" s="63">
        <v>8.2</v>
      </c>
      <c r="O25" s="63">
        <v>8.5</v>
      </c>
      <c r="P25" s="63">
        <v>8.7</v>
      </c>
      <c r="Q25" s="63">
        <v>8.7</v>
      </c>
      <c r="R25" s="63">
        <v>8.8</v>
      </c>
      <c r="S25" s="63">
        <v>8.8</v>
      </c>
      <c r="T25" s="63">
        <v>8.9</v>
      </c>
      <c r="U25" s="63"/>
      <c r="V25" s="63"/>
      <c r="W25" s="63"/>
      <c r="X25" s="63"/>
    </row>
    <row r="26" spans="1:24" ht="13.5" customHeight="1">
      <c r="A26" s="79" t="s">
        <v>206</v>
      </c>
      <c r="B26" s="80"/>
      <c r="C26" s="62"/>
      <c r="D26" s="63"/>
      <c r="E26" s="63"/>
      <c r="F26" s="63"/>
      <c r="G26" s="63"/>
      <c r="H26" s="63"/>
      <c r="I26" s="64"/>
      <c r="J26" s="63"/>
      <c r="K26" s="63"/>
      <c r="L26" s="64"/>
      <c r="M26" s="63"/>
      <c r="N26" s="63"/>
      <c r="O26" s="63"/>
      <c r="P26" s="63"/>
      <c r="Q26" s="63"/>
      <c r="R26" s="63"/>
      <c r="S26" s="63"/>
      <c r="T26" s="63"/>
      <c r="U26" s="63">
        <v>86.7</v>
      </c>
      <c r="V26" s="63">
        <v>75.1</v>
      </c>
      <c r="W26" s="63">
        <v>72.6</v>
      </c>
      <c r="X26" s="63">
        <v>58.1</v>
      </c>
    </row>
    <row r="27" spans="1:24" ht="13.5" customHeight="1">
      <c r="A27" s="75" t="s">
        <v>207</v>
      </c>
      <c r="B27" s="75"/>
      <c r="C27" s="54">
        <f>SUM(C28:C30)</f>
        <v>0</v>
      </c>
      <c r="D27" s="54">
        <f>SUM(D28:D30)</f>
        <v>0</v>
      </c>
      <c r="E27" s="54">
        <f aca="true" t="shared" si="7" ref="E27:K27">SUM(E28:E30)</f>
        <v>1109907</v>
      </c>
      <c r="F27" s="54">
        <f t="shared" si="7"/>
        <v>1148308</v>
      </c>
      <c r="G27" s="54">
        <f t="shared" si="7"/>
        <v>1035085</v>
      </c>
      <c r="H27" s="54">
        <f t="shared" si="7"/>
        <v>1068349</v>
      </c>
      <c r="I27" s="54">
        <f t="shared" si="7"/>
        <v>1033080</v>
      </c>
      <c r="J27" s="54">
        <f t="shared" si="7"/>
        <v>1064436</v>
      </c>
      <c r="K27" s="54">
        <f t="shared" si="7"/>
        <v>1029431</v>
      </c>
      <c r="L27" s="54">
        <f aca="true" t="shared" si="8" ref="L27:Q27">SUM(L28:L30)</f>
        <v>1150292</v>
      </c>
      <c r="M27" s="54">
        <f t="shared" si="8"/>
        <v>1234162</v>
      </c>
      <c r="N27" s="54">
        <f t="shared" si="8"/>
        <v>1171031</v>
      </c>
      <c r="O27" s="54">
        <f t="shared" si="8"/>
        <v>1200409</v>
      </c>
      <c r="P27" s="54">
        <f t="shared" si="8"/>
        <v>1071381</v>
      </c>
      <c r="Q27" s="54">
        <f t="shared" si="8"/>
        <v>794301</v>
      </c>
      <c r="R27" s="54">
        <f aca="true" t="shared" si="9" ref="R27:X27">SUM(R28:R30)</f>
        <v>714848</v>
      </c>
      <c r="S27" s="54">
        <f t="shared" si="9"/>
        <v>813803</v>
      </c>
      <c r="T27" s="54">
        <f t="shared" si="9"/>
        <v>903608</v>
      </c>
      <c r="U27" s="54">
        <f t="shared" si="9"/>
        <v>967272</v>
      </c>
      <c r="V27" s="54">
        <f t="shared" si="9"/>
        <v>1030947</v>
      </c>
      <c r="W27" s="54">
        <f t="shared" si="9"/>
        <v>920523</v>
      </c>
      <c r="X27" s="54">
        <f t="shared" si="9"/>
        <v>1115193</v>
      </c>
    </row>
    <row r="28" spans="1:24" ht="13.5" customHeight="1">
      <c r="A28" s="65"/>
      <c r="B28" s="2" t="s">
        <v>19</v>
      </c>
      <c r="C28" s="54"/>
      <c r="D28" s="53"/>
      <c r="E28" s="53">
        <v>305086</v>
      </c>
      <c r="F28" s="53">
        <v>278466</v>
      </c>
      <c r="G28" s="53">
        <v>150464</v>
      </c>
      <c r="H28" s="53">
        <v>186722</v>
      </c>
      <c r="I28" s="54">
        <v>139270</v>
      </c>
      <c r="J28" s="53">
        <v>220338</v>
      </c>
      <c r="K28" s="53">
        <v>261798</v>
      </c>
      <c r="L28" s="54">
        <v>276465</v>
      </c>
      <c r="M28" s="53">
        <v>328294</v>
      </c>
      <c r="N28" s="53">
        <v>414424</v>
      </c>
      <c r="O28" s="53">
        <v>460847</v>
      </c>
      <c r="P28" s="53">
        <v>376571</v>
      </c>
      <c r="Q28" s="53">
        <v>424708</v>
      </c>
      <c r="R28" s="53">
        <v>439966</v>
      </c>
      <c r="S28" s="53">
        <v>556406</v>
      </c>
      <c r="T28" s="53">
        <v>648567</v>
      </c>
      <c r="U28" s="53">
        <v>720123</v>
      </c>
      <c r="V28" s="53">
        <v>846847</v>
      </c>
      <c r="W28" s="53">
        <v>690760</v>
      </c>
      <c r="X28" s="53">
        <v>688617</v>
      </c>
    </row>
    <row r="29" spans="1:24" ht="13.5" customHeight="1">
      <c r="A29" s="65"/>
      <c r="B29" s="2" t="s">
        <v>20</v>
      </c>
      <c r="C29" s="54"/>
      <c r="D29" s="53"/>
      <c r="E29" s="53">
        <v>131839</v>
      </c>
      <c r="F29" s="53">
        <v>131952</v>
      </c>
      <c r="G29" s="53">
        <v>100705</v>
      </c>
      <c r="H29" s="53">
        <v>102955</v>
      </c>
      <c r="I29" s="54">
        <v>94181</v>
      </c>
      <c r="J29" s="53">
        <v>84722</v>
      </c>
      <c r="K29" s="53">
        <v>76166</v>
      </c>
      <c r="L29" s="54">
        <v>67556</v>
      </c>
      <c r="M29" s="53">
        <v>58727</v>
      </c>
      <c r="N29" s="53">
        <v>58856</v>
      </c>
      <c r="O29" s="53">
        <v>59004</v>
      </c>
      <c r="P29" s="53">
        <v>59068</v>
      </c>
      <c r="Q29" s="53">
        <v>59131</v>
      </c>
      <c r="R29" s="53">
        <v>39330</v>
      </c>
      <c r="S29" s="53">
        <v>39333</v>
      </c>
      <c r="T29" s="53">
        <v>39341</v>
      </c>
      <c r="U29" s="53">
        <v>39431</v>
      </c>
      <c r="V29" s="53">
        <v>29622</v>
      </c>
      <c r="W29" s="53">
        <v>7431</v>
      </c>
      <c r="X29" s="53">
        <v>7436</v>
      </c>
    </row>
    <row r="30" spans="1:24" ht="13.5" customHeight="1">
      <c r="A30" s="65"/>
      <c r="B30" s="2" t="s">
        <v>21</v>
      </c>
      <c r="C30" s="54"/>
      <c r="D30" s="53"/>
      <c r="E30" s="53">
        <v>672982</v>
      </c>
      <c r="F30" s="53">
        <v>737890</v>
      </c>
      <c r="G30" s="53">
        <v>783916</v>
      </c>
      <c r="H30" s="53">
        <v>778672</v>
      </c>
      <c r="I30" s="54">
        <v>799629</v>
      </c>
      <c r="J30" s="53">
        <v>759376</v>
      </c>
      <c r="K30" s="53">
        <v>691467</v>
      </c>
      <c r="L30" s="54">
        <v>806271</v>
      </c>
      <c r="M30" s="53">
        <v>847141</v>
      </c>
      <c r="N30" s="53">
        <v>697751</v>
      </c>
      <c r="O30" s="53">
        <v>680558</v>
      </c>
      <c r="P30" s="53">
        <v>635742</v>
      </c>
      <c r="Q30" s="53">
        <v>310462</v>
      </c>
      <c r="R30" s="53">
        <v>235552</v>
      </c>
      <c r="S30" s="53">
        <v>218064</v>
      </c>
      <c r="T30" s="53">
        <v>215700</v>
      </c>
      <c r="U30" s="53">
        <v>207718</v>
      </c>
      <c r="V30" s="53">
        <v>154478</v>
      </c>
      <c r="W30" s="53">
        <v>222332</v>
      </c>
      <c r="X30" s="53">
        <v>419140</v>
      </c>
    </row>
    <row r="31" spans="1:24" ht="13.5" customHeight="1">
      <c r="A31" s="75" t="s">
        <v>208</v>
      </c>
      <c r="B31" s="75"/>
      <c r="C31" s="54"/>
      <c r="D31" s="53"/>
      <c r="E31" s="53">
        <v>1039003</v>
      </c>
      <c r="F31" s="53">
        <v>1099390</v>
      </c>
      <c r="G31" s="53">
        <v>1223311</v>
      </c>
      <c r="H31" s="53">
        <v>1285489</v>
      </c>
      <c r="I31" s="54">
        <v>1480090</v>
      </c>
      <c r="J31" s="53">
        <v>1564870</v>
      </c>
      <c r="K31" s="53">
        <v>1643600</v>
      </c>
      <c r="L31" s="54">
        <v>1805209</v>
      </c>
      <c r="M31" s="53">
        <v>2038897</v>
      </c>
      <c r="N31" s="53">
        <v>1966406</v>
      </c>
      <c r="O31" s="53">
        <v>1954198</v>
      </c>
      <c r="P31" s="53">
        <v>2234311</v>
      </c>
      <c r="Q31" s="53">
        <v>3003095</v>
      </c>
      <c r="R31" s="53">
        <v>3117257</v>
      </c>
      <c r="S31" s="53">
        <v>3078341</v>
      </c>
      <c r="T31" s="53">
        <v>2999843</v>
      </c>
      <c r="U31" s="53">
        <v>2856912</v>
      </c>
      <c r="V31" s="53">
        <v>2731820</v>
      </c>
      <c r="W31" s="53">
        <v>2700042</v>
      </c>
      <c r="X31" s="53">
        <v>2843393</v>
      </c>
    </row>
    <row r="32" spans="1:24" ht="13.5" customHeight="1">
      <c r="A32" s="51"/>
      <c r="B32" s="48" t="s">
        <v>14</v>
      </c>
      <c r="C32" s="54"/>
      <c r="D32" s="53"/>
      <c r="E32" s="53">
        <v>1039003</v>
      </c>
      <c r="F32" s="53">
        <v>1099390</v>
      </c>
      <c r="G32" s="53">
        <v>1223311</v>
      </c>
      <c r="H32" s="53"/>
      <c r="I32" s="54">
        <v>950548</v>
      </c>
      <c r="J32" s="53">
        <v>1001370</v>
      </c>
      <c r="K32" s="53">
        <v>1035825</v>
      </c>
      <c r="L32" s="54">
        <v>1016026</v>
      </c>
      <c r="M32" s="53">
        <v>1045421</v>
      </c>
      <c r="N32" s="53">
        <v>980026</v>
      </c>
      <c r="O32" s="53">
        <v>973985</v>
      </c>
      <c r="P32" s="53">
        <v>1056674</v>
      </c>
      <c r="Q32" s="53">
        <v>1164582</v>
      </c>
      <c r="R32" s="53">
        <v>1154762</v>
      </c>
      <c r="S32" s="53">
        <v>1134830</v>
      </c>
      <c r="T32" s="53">
        <v>1118146</v>
      </c>
      <c r="U32" s="53">
        <v>1141716</v>
      </c>
      <c r="V32" s="53"/>
      <c r="W32" s="53"/>
      <c r="X32" s="53"/>
    </row>
    <row r="33" spans="1:24" ht="13.5" customHeight="1">
      <c r="A33" s="77" t="s">
        <v>209</v>
      </c>
      <c r="B33" s="77"/>
      <c r="C33" s="54">
        <f>SUM(C34:C37)</f>
        <v>0</v>
      </c>
      <c r="D33" s="54">
        <f>SUM(D34:D37)</f>
        <v>0</v>
      </c>
      <c r="E33" s="54">
        <f aca="true" t="shared" si="10" ref="E33:K33">SUM(E34:E37)</f>
        <v>0</v>
      </c>
      <c r="F33" s="54">
        <f t="shared" si="10"/>
        <v>0</v>
      </c>
      <c r="G33" s="54">
        <f t="shared" si="10"/>
        <v>0</v>
      </c>
      <c r="H33" s="54">
        <f t="shared" si="10"/>
        <v>0</v>
      </c>
      <c r="I33" s="54">
        <f t="shared" si="10"/>
        <v>0</v>
      </c>
      <c r="J33" s="54">
        <f t="shared" si="10"/>
        <v>0</v>
      </c>
      <c r="K33" s="54">
        <f t="shared" si="10"/>
        <v>0</v>
      </c>
      <c r="L33" s="54">
        <f aca="true" t="shared" si="11" ref="L33:Q33">SUM(L34:L37)</f>
        <v>1155</v>
      </c>
      <c r="M33" s="54">
        <f t="shared" si="11"/>
        <v>0</v>
      </c>
      <c r="N33" s="54">
        <f t="shared" si="11"/>
        <v>0</v>
      </c>
      <c r="O33" s="54">
        <f t="shared" si="11"/>
        <v>0</v>
      </c>
      <c r="P33" s="54">
        <f t="shared" si="11"/>
        <v>0</v>
      </c>
      <c r="Q33" s="54">
        <f t="shared" si="11"/>
        <v>4</v>
      </c>
      <c r="R33" s="54">
        <f aca="true" t="shared" si="12" ref="R33:X33">SUM(R34:R37)</f>
        <v>0</v>
      </c>
      <c r="S33" s="54">
        <f t="shared" si="12"/>
        <v>0</v>
      </c>
      <c r="T33" s="54">
        <f t="shared" si="12"/>
        <v>5560</v>
      </c>
      <c r="U33" s="54">
        <f t="shared" si="12"/>
        <v>2780</v>
      </c>
      <c r="V33" s="54">
        <f t="shared" si="12"/>
        <v>0</v>
      </c>
      <c r="W33" s="54">
        <f t="shared" si="12"/>
        <v>5400</v>
      </c>
      <c r="X33" s="54">
        <f t="shared" si="12"/>
        <v>2700</v>
      </c>
    </row>
    <row r="34" spans="1:24" ht="13.5" customHeight="1">
      <c r="A34" s="48"/>
      <c r="B34" s="48" t="s">
        <v>15</v>
      </c>
      <c r="C34" s="54"/>
      <c r="D34" s="53"/>
      <c r="E34" s="53">
        <v>0</v>
      </c>
      <c r="F34" s="53">
        <v>0</v>
      </c>
      <c r="G34" s="53">
        <v>0</v>
      </c>
      <c r="H34" s="53">
        <v>0</v>
      </c>
      <c r="I34" s="54">
        <v>0</v>
      </c>
      <c r="J34" s="53">
        <v>0</v>
      </c>
      <c r="K34" s="53">
        <v>0</v>
      </c>
      <c r="L34" s="54">
        <v>0</v>
      </c>
      <c r="M34" s="53">
        <v>0</v>
      </c>
      <c r="N34" s="53">
        <v>0</v>
      </c>
      <c r="O34" s="53">
        <v>0</v>
      </c>
      <c r="P34" s="53">
        <v>0</v>
      </c>
      <c r="Q34" s="53">
        <v>1</v>
      </c>
      <c r="R34" s="53">
        <v>0</v>
      </c>
      <c r="S34" s="53">
        <v>0</v>
      </c>
      <c r="T34" s="53">
        <v>0</v>
      </c>
      <c r="U34" s="53">
        <v>0</v>
      </c>
      <c r="V34" s="53">
        <v>0</v>
      </c>
      <c r="W34" s="53">
        <v>0</v>
      </c>
      <c r="X34" s="53">
        <v>0</v>
      </c>
    </row>
    <row r="35" spans="1:24" ht="13.5" customHeight="1">
      <c r="A35" s="51"/>
      <c r="B35" s="48" t="s">
        <v>16</v>
      </c>
      <c r="C35" s="54"/>
      <c r="D35" s="53"/>
      <c r="E35" s="53">
        <v>0</v>
      </c>
      <c r="F35" s="53">
        <v>0</v>
      </c>
      <c r="G35" s="53">
        <v>0</v>
      </c>
      <c r="H35" s="53">
        <v>0</v>
      </c>
      <c r="I35" s="54">
        <v>0</v>
      </c>
      <c r="J35" s="53">
        <v>0</v>
      </c>
      <c r="K35" s="53">
        <v>0</v>
      </c>
      <c r="L35" s="54">
        <v>0</v>
      </c>
      <c r="M35" s="53">
        <v>0</v>
      </c>
      <c r="N35" s="53">
        <v>0</v>
      </c>
      <c r="O35" s="53">
        <v>0</v>
      </c>
      <c r="P35" s="53">
        <v>0</v>
      </c>
      <c r="Q35" s="53">
        <v>1</v>
      </c>
      <c r="R35" s="53">
        <v>0</v>
      </c>
      <c r="S35" s="53">
        <v>0</v>
      </c>
      <c r="T35" s="53">
        <v>0</v>
      </c>
      <c r="U35" s="53">
        <v>0</v>
      </c>
      <c r="V35" s="53">
        <v>0</v>
      </c>
      <c r="W35" s="53">
        <v>0</v>
      </c>
      <c r="X35" s="53">
        <v>0</v>
      </c>
    </row>
    <row r="36" spans="1:24" ht="13.5" customHeight="1">
      <c r="A36" s="51"/>
      <c r="B36" s="48" t="s">
        <v>17</v>
      </c>
      <c r="C36" s="54"/>
      <c r="D36" s="53"/>
      <c r="E36" s="53">
        <v>0</v>
      </c>
      <c r="F36" s="53">
        <v>0</v>
      </c>
      <c r="G36" s="53">
        <v>0</v>
      </c>
      <c r="H36" s="53">
        <v>0</v>
      </c>
      <c r="I36" s="54">
        <v>0</v>
      </c>
      <c r="J36" s="53">
        <v>0</v>
      </c>
      <c r="K36" s="53">
        <v>0</v>
      </c>
      <c r="L36" s="54">
        <v>1155</v>
      </c>
      <c r="M36" s="53">
        <v>0</v>
      </c>
      <c r="N36" s="53">
        <v>0</v>
      </c>
      <c r="O36" s="53">
        <v>0</v>
      </c>
      <c r="P36" s="53">
        <v>0</v>
      </c>
      <c r="Q36" s="53">
        <v>1</v>
      </c>
      <c r="R36" s="53">
        <v>0</v>
      </c>
      <c r="S36" s="53">
        <v>0</v>
      </c>
      <c r="T36" s="53">
        <v>0</v>
      </c>
      <c r="U36" s="53">
        <v>2780</v>
      </c>
      <c r="V36" s="53">
        <v>0</v>
      </c>
      <c r="W36" s="53">
        <v>5400</v>
      </c>
      <c r="X36" s="53">
        <v>2700</v>
      </c>
    </row>
    <row r="37" spans="1:24" ht="13.5" customHeight="1">
      <c r="A37" s="51"/>
      <c r="B37" s="48" t="s">
        <v>18</v>
      </c>
      <c r="C37" s="54"/>
      <c r="D37" s="53"/>
      <c r="E37" s="53">
        <v>0</v>
      </c>
      <c r="F37" s="53">
        <v>0</v>
      </c>
      <c r="G37" s="53">
        <v>0</v>
      </c>
      <c r="H37" s="53">
        <v>0</v>
      </c>
      <c r="I37" s="54">
        <v>0</v>
      </c>
      <c r="J37" s="53">
        <v>0</v>
      </c>
      <c r="K37" s="53">
        <v>0</v>
      </c>
      <c r="L37" s="54">
        <v>0</v>
      </c>
      <c r="M37" s="53">
        <v>0</v>
      </c>
      <c r="N37" s="53">
        <v>0</v>
      </c>
      <c r="O37" s="53">
        <v>0</v>
      </c>
      <c r="P37" s="53">
        <v>0</v>
      </c>
      <c r="Q37" s="53">
        <v>1</v>
      </c>
      <c r="R37" s="53">
        <v>0</v>
      </c>
      <c r="S37" s="53">
        <v>0</v>
      </c>
      <c r="T37" s="53">
        <v>5560</v>
      </c>
      <c r="U37" s="53">
        <v>0</v>
      </c>
      <c r="V37" s="53">
        <v>0</v>
      </c>
      <c r="W37" s="53">
        <v>0</v>
      </c>
      <c r="X37" s="53">
        <v>0</v>
      </c>
    </row>
    <row r="38" spans="1:24" ht="13.5" customHeight="1">
      <c r="A38" s="75" t="s">
        <v>210</v>
      </c>
      <c r="B38" s="75"/>
      <c r="C38" s="54"/>
      <c r="D38" s="53"/>
      <c r="E38" s="53">
        <v>0</v>
      </c>
      <c r="F38" s="53">
        <v>0</v>
      </c>
      <c r="G38" s="53">
        <v>0</v>
      </c>
      <c r="H38" s="53">
        <v>0</v>
      </c>
      <c r="I38" s="54">
        <v>0</v>
      </c>
      <c r="J38" s="53">
        <v>0</v>
      </c>
      <c r="K38" s="53">
        <v>0</v>
      </c>
      <c r="L38" s="54">
        <v>0</v>
      </c>
      <c r="M38" s="53">
        <v>0</v>
      </c>
      <c r="N38" s="53">
        <v>0</v>
      </c>
      <c r="O38" s="53">
        <v>0</v>
      </c>
      <c r="P38" s="53">
        <v>0</v>
      </c>
      <c r="Q38" s="53">
        <v>1</v>
      </c>
      <c r="R38" s="53">
        <v>0</v>
      </c>
      <c r="S38" s="53">
        <v>0</v>
      </c>
      <c r="T38" s="53">
        <v>0</v>
      </c>
      <c r="U38" s="53">
        <v>0</v>
      </c>
      <c r="V38" s="53">
        <v>0</v>
      </c>
      <c r="W38" s="53">
        <v>0</v>
      </c>
      <c r="X38" s="53">
        <v>0</v>
      </c>
    </row>
    <row r="39" spans="1:24" ht="13.5" customHeight="1">
      <c r="A39" s="75" t="s">
        <v>211</v>
      </c>
      <c r="B39" s="75"/>
      <c r="C39" s="54"/>
      <c r="D39" s="53"/>
      <c r="E39" s="53">
        <v>150000</v>
      </c>
      <c r="F39" s="53">
        <v>190000</v>
      </c>
      <c r="G39" s="53">
        <v>190000</v>
      </c>
      <c r="H39" s="53">
        <v>190000</v>
      </c>
      <c r="I39" s="54">
        <v>190000</v>
      </c>
      <c r="J39" s="53">
        <v>190000</v>
      </c>
      <c r="K39" s="53">
        <v>190000</v>
      </c>
      <c r="L39" s="54">
        <v>190000</v>
      </c>
      <c r="M39" s="53">
        <v>190000</v>
      </c>
      <c r="N39" s="53">
        <v>190000</v>
      </c>
      <c r="O39" s="53">
        <v>190000</v>
      </c>
      <c r="P39" s="53">
        <v>190000</v>
      </c>
      <c r="Q39" s="53">
        <v>190000</v>
      </c>
      <c r="R39" s="53">
        <v>190000</v>
      </c>
      <c r="S39" s="53">
        <v>190000</v>
      </c>
      <c r="T39" s="53">
        <v>190000</v>
      </c>
      <c r="U39" s="53">
        <v>0</v>
      </c>
      <c r="V39" s="53">
        <v>0</v>
      </c>
      <c r="W39" s="53">
        <v>0</v>
      </c>
      <c r="X39" s="53">
        <v>0</v>
      </c>
    </row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</sheetData>
  <sheetProtection/>
  <mergeCells count="17">
    <mergeCell ref="A33:B33"/>
    <mergeCell ref="A23:B23"/>
    <mergeCell ref="A4:B4"/>
    <mergeCell ref="A5:A15"/>
    <mergeCell ref="A27:B27"/>
    <mergeCell ref="A25:B25"/>
    <mergeCell ref="A26:B26"/>
    <mergeCell ref="A38:B38"/>
    <mergeCell ref="A39:B39"/>
    <mergeCell ref="A16:B16"/>
    <mergeCell ref="A17:B17"/>
    <mergeCell ref="A18:B18"/>
    <mergeCell ref="A19:B19"/>
    <mergeCell ref="A20:B20"/>
    <mergeCell ref="A21:B21"/>
    <mergeCell ref="A22:B22"/>
    <mergeCell ref="A31:B31"/>
  </mergeCells>
  <printOptions/>
  <pageMargins left="0.7874015748031497" right="0.7874015748031497" top="0.5905511811023623" bottom="0.47" header="0" footer="0.27"/>
  <pageSetup horizontalDpi="600" verticalDpi="600" orientation="landscape" paperSize="9" r:id="rId1"/>
  <headerFooter alignWithMargins="0">
    <oddFooter>&amp;C-&amp;P--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W72"/>
  <sheetViews>
    <sheetView view="pageBreakPreview" zoomScaleSheetLayoutView="100" zoomScalePageLayoutView="0" workbookViewId="0" topLeftCell="A1">
      <pane xSplit="1" ySplit="3" topLeftCell="I54" activePane="bottomRight" state="frozen"/>
      <selection pane="topLeft" activeCell="A1" sqref="A1"/>
      <selection pane="topRight" activeCell="B1" sqref="B1"/>
      <selection pane="bottomLeft" activeCell="A2" sqref="A2"/>
      <selection pane="bottomRight" activeCell="V1" sqref="V1:W72"/>
    </sheetView>
  </sheetViews>
  <sheetFormatPr defaultColWidth="9.00390625" defaultRowHeight="13.5"/>
  <cols>
    <col min="1" max="1" width="24.75390625" style="1" customWidth="1"/>
    <col min="2" max="9" width="8.625" style="1" customWidth="1"/>
    <col min="10" max="11" width="8.625" style="6" customWidth="1"/>
    <col min="12" max="12" width="8.625" style="1" customWidth="1"/>
    <col min="13" max="13" width="8.625" style="66" customWidth="1"/>
    <col min="14" max="22" width="8.625" style="1" customWidth="1"/>
    <col min="23" max="23" width="8.875" style="1" customWidth="1"/>
    <col min="24" max="35" width="8.625" style="1" customWidth="1"/>
    <col min="36" max="16384" width="9.00390625" style="1" customWidth="1"/>
  </cols>
  <sheetData>
    <row r="1" spans="1:23" ht="15" customHeight="1">
      <c r="A1" s="28" t="s">
        <v>96</v>
      </c>
      <c r="L1" s="29" t="str">
        <f>'財政指標'!$M$1</f>
        <v>西方町</v>
      </c>
      <c r="V1" s="29" t="str">
        <f>'財政指標'!$M$1</f>
        <v>西方町</v>
      </c>
      <c r="W1" s="66"/>
    </row>
    <row r="2" spans="13:23" ht="15" customHeight="1">
      <c r="M2" s="22" t="s">
        <v>171</v>
      </c>
      <c r="W2" s="22" t="s">
        <v>171</v>
      </c>
    </row>
    <row r="3" spans="1:23" ht="15" customHeight="1">
      <c r="A3" s="2"/>
      <c r="B3" s="2" t="s">
        <v>10</v>
      </c>
      <c r="C3" s="2" t="s">
        <v>9</v>
      </c>
      <c r="D3" s="2" t="s">
        <v>8</v>
      </c>
      <c r="E3" s="2" t="s">
        <v>7</v>
      </c>
      <c r="F3" s="2" t="s">
        <v>6</v>
      </c>
      <c r="G3" s="2" t="s">
        <v>5</v>
      </c>
      <c r="H3" s="2" t="s">
        <v>4</v>
      </c>
      <c r="I3" s="2" t="s">
        <v>3</v>
      </c>
      <c r="J3" s="5" t="s">
        <v>167</v>
      </c>
      <c r="K3" s="5" t="s">
        <v>168</v>
      </c>
      <c r="L3" s="2" t="s">
        <v>169</v>
      </c>
      <c r="M3" s="2" t="s">
        <v>177</v>
      </c>
      <c r="N3" s="2" t="s">
        <v>185</v>
      </c>
      <c r="O3" s="2" t="s">
        <v>188</v>
      </c>
      <c r="P3" s="2" t="s">
        <v>193</v>
      </c>
      <c r="Q3" s="2" t="s">
        <v>194</v>
      </c>
      <c r="R3" s="2" t="s">
        <v>201</v>
      </c>
      <c r="S3" s="2" t="s">
        <v>203</v>
      </c>
      <c r="T3" s="2" t="s">
        <v>212</v>
      </c>
      <c r="U3" s="2" t="s">
        <v>214</v>
      </c>
      <c r="V3" s="2" t="s">
        <v>218</v>
      </c>
      <c r="W3" s="2" t="s">
        <v>220</v>
      </c>
    </row>
    <row r="4" spans="1:23" ht="15" customHeight="1">
      <c r="A4" s="3" t="s">
        <v>116</v>
      </c>
      <c r="B4" s="15"/>
      <c r="C4" s="15"/>
      <c r="D4" s="15">
        <v>786884</v>
      </c>
      <c r="E4" s="15">
        <v>892324</v>
      </c>
      <c r="F4" s="15">
        <v>780402</v>
      </c>
      <c r="G4" s="15">
        <v>772504</v>
      </c>
      <c r="H4" s="15">
        <v>758623</v>
      </c>
      <c r="I4" s="15">
        <v>762547</v>
      </c>
      <c r="J4" s="8">
        <v>860013</v>
      </c>
      <c r="K4" s="9">
        <v>871873</v>
      </c>
      <c r="L4" s="9">
        <v>919017</v>
      </c>
      <c r="M4" s="9">
        <v>964697</v>
      </c>
      <c r="N4" s="9">
        <v>1039595</v>
      </c>
      <c r="O4" s="9">
        <v>1022058</v>
      </c>
      <c r="P4" s="9">
        <v>947957</v>
      </c>
      <c r="Q4" s="9">
        <v>937001</v>
      </c>
      <c r="R4" s="9">
        <v>1012264</v>
      </c>
      <c r="S4" s="9">
        <v>950615</v>
      </c>
      <c r="T4" s="9">
        <v>1114793</v>
      </c>
      <c r="U4" s="9">
        <v>1109775</v>
      </c>
      <c r="V4" s="9">
        <v>1016263</v>
      </c>
      <c r="W4" s="9">
        <v>1033127</v>
      </c>
    </row>
    <row r="5" spans="1:23" ht="15" customHeight="1">
      <c r="A5" s="3" t="s">
        <v>117</v>
      </c>
      <c r="B5" s="15"/>
      <c r="C5" s="15"/>
      <c r="D5" s="15">
        <v>51952</v>
      </c>
      <c r="E5" s="15">
        <v>55329</v>
      </c>
      <c r="F5" s="15">
        <v>60207</v>
      </c>
      <c r="G5" s="15">
        <v>60890</v>
      </c>
      <c r="H5" s="15">
        <v>63338</v>
      </c>
      <c r="I5" s="15">
        <v>66278</v>
      </c>
      <c r="J5" s="8">
        <v>46108</v>
      </c>
      <c r="K5" s="9">
        <v>36632</v>
      </c>
      <c r="L5" s="9">
        <v>44613</v>
      </c>
      <c r="M5" s="9">
        <v>45454</v>
      </c>
      <c r="N5" s="9">
        <v>45786</v>
      </c>
      <c r="O5" s="9">
        <v>46796</v>
      </c>
      <c r="P5" s="9">
        <v>49602</v>
      </c>
      <c r="Q5" s="9">
        <v>71024</v>
      </c>
      <c r="R5" s="9">
        <v>75996</v>
      </c>
      <c r="S5" s="9">
        <v>113514</v>
      </c>
      <c r="T5" s="9">
        <v>57310</v>
      </c>
      <c r="U5" s="9">
        <v>55032</v>
      </c>
      <c r="V5" s="9">
        <v>51481</v>
      </c>
      <c r="W5" s="9">
        <v>49842</v>
      </c>
    </row>
    <row r="6" spans="1:23" ht="15" customHeight="1">
      <c r="A6" s="3" t="s">
        <v>195</v>
      </c>
      <c r="B6" s="15"/>
      <c r="C6" s="15"/>
      <c r="D6" s="15">
        <v>28749</v>
      </c>
      <c r="E6" s="15">
        <v>20767</v>
      </c>
      <c r="F6" s="15">
        <v>21150</v>
      </c>
      <c r="G6" s="15">
        <v>27151</v>
      </c>
      <c r="H6" s="15">
        <v>19291</v>
      </c>
      <c r="I6" s="15">
        <v>10617</v>
      </c>
      <c r="J6" s="8">
        <v>8062</v>
      </c>
      <c r="K6" s="9">
        <v>6444</v>
      </c>
      <c r="L6" s="9">
        <v>6227</v>
      </c>
      <c r="M6" s="9">
        <v>26995</v>
      </c>
      <c r="N6" s="9">
        <v>27523</v>
      </c>
      <c r="O6" s="9">
        <v>8814</v>
      </c>
      <c r="P6" s="9">
        <v>6129</v>
      </c>
      <c r="Q6" s="9">
        <v>6082</v>
      </c>
      <c r="R6" s="9">
        <v>3513</v>
      </c>
      <c r="S6" s="9">
        <v>2397</v>
      </c>
      <c r="T6" s="9">
        <v>3170</v>
      </c>
      <c r="U6" s="9">
        <v>3144</v>
      </c>
      <c r="V6" s="9">
        <v>2512</v>
      </c>
      <c r="W6" s="9">
        <v>2133</v>
      </c>
    </row>
    <row r="7" spans="1:23" ht="15" customHeight="1">
      <c r="A7" s="3" t="s">
        <v>196</v>
      </c>
      <c r="B7" s="15"/>
      <c r="C7" s="15"/>
      <c r="D7" s="15"/>
      <c r="E7" s="15"/>
      <c r="F7" s="15"/>
      <c r="G7" s="15"/>
      <c r="H7" s="15"/>
      <c r="I7" s="15"/>
      <c r="J7" s="8"/>
      <c r="K7" s="9"/>
      <c r="L7" s="9"/>
      <c r="M7" s="9"/>
      <c r="N7" s="9"/>
      <c r="O7" s="9"/>
      <c r="P7" s="9"/>
      <c r="Q7" s="9">
        <v>951</v>
      </c>
      <c r="R7" s="9">
        <v>1656</v>
      </c>
      <c r="S7" s="9">
        <v>2578</v>
      </c>
      <c r="T7" s="9">
        <v>2824</v>
      </c>
      <c r="U7" s="9">
        <v>1001</v>
      </c>
      <c r="V7" s="9">
        <v>770</v>
      </c>
      <c r="W7" s="9">
        <v>967</v>
      </c>
    </row>
    <row r="8" spans="1:23" ht="15" customHeight="1">
      <c r="A8" s="3" t="s">
        <v>197</v>
      </c>
      <c r="B8" s="15"/>
      <c r="C8" s="15"/>
      <c r="D8" s="15"/>
      <c r="E8" s="15"/>
      <c r="F8" s="15"/>
      <c r="G8" s="15"/>
      <c r="H8" s="15"/>
      <c r="I8" s="15"/>
      <c r="J8" s="8"/>
      <c r="K8" s="9"/>
      <c r="L8" s="9"/>
      <c r="M8" s="9"/>
      <c r="N8" s="9"/>
      <c r="O8" s="9"/>
      <c r="P8" s="9"/>
      <c r="Q8" s="9">
        <v>1106</v>
      </c>
      <c r="R8" s="9">
        <v>2443</v>
      </c>
      <c r="S8" s="9">
        <v>1885</v>
      </c>
      <c r="T8" s="9">
        <v>1613</v>
      </c>
      <c r="U8" s="9">
        <v>578</v>
      </c>
      <c r="V8" s="16">
        <v>452</v>
      </c>
      <c r="W8" s="16">
        <v>373</v>
      </c>
    </row>
    <row r="9" spans="1:23" ht="15" customHeight="1">
      <c r="A9" s="3" t="s">
        <v>118</v>
      </c>
      <c r="B9" s="15"/>
      <c r="C9" s="15"/>
      <c r="D9" s="15"/>
      <c r="E9" s="15"/>
      <c r="F9" s="15"/>
      <c r="G9" s="15"/>
      <c r="H9" s="15"/>
      <c r="I9" s="15"/>
      <c r="J9" s="8">
        <v>14722</v>
      </c>
      <c r="K9" s="9">
        <v>63641</v>
      </c>
      <c r="L9" s="9">
        <v>60380</v>
      </c>
      <c r="M9" s="9">
        <v>62267</v>
      </c>
      <c r="N9" s="9">
        <v>60674</v>
      </c>
      <c r="O9" s="9">
        <v>53839</v>
      </c>
      <c r="P9" s="9">
        <v>61527</v>
      </c>
      <c r="Q9" s="9">
        <v>67901</v>
      </c>
      <c r="R9" s="9">
        <v>62713</v>
      </c>
      <c r="S9" s="9">
        <v>65158</v>
      </c>
      <c r="T9" s="9">
        <v>63918</v>
      </c>
      <c r="U9" s="9">
        <v>59119</v>
      </c>
      <c r="V9" s="9">
        <v>62641</v>
      </c>
      <c r="W9" s="9">
        <v>62534</v>
      </c>
    </row>
    <row r="10" spans="1:23" ht="15" customHeight="1">
      <c r="A10" s="3" t="s">
        <v>119</v>
      </c>
      <c r="B10" s="15"/>
      <c r="C10" s="15"/>
      <c r="D10" s="15">
        <v>95495</v>
      </c>
      <c r="E10" s="15">
        <v>84122</v>
      </c>
      <c r="F10" s="15">
        <v>65050</v>
      </c>
      <c r="G10" s="15">
        <v>56007</v>
      </c>
      <c r="H10" s="15">
        <v>56949</v>
      </c>
      <c r="I10" s="15">
        <v>56077</v>
      </c>
      <c r="J10" s="8">
        <v>51239</v>
      </c>
      <c r="K10" s="9">
        <v>55531</v>
      </c>
      <c r="L10" s="9">
        <v>52497</v>
      </c>
      <c r="M10" s="9">
        <v>46149</v>
      </c>
      <c r="N10" s="9">
        <v>47907</v>
      </c>
      <c r="O10" s="9">
        <v>45193</v>
      </c>
      <c r="P10" s="9">
        <v>45630</v>
      </c>
      <c r="Q10" s="9">
        <v>46726</v>
      </c>
      <c r="R10" s="9">
        <v>41836</v>
      </c>
      <c r="S10" s="9">
        <v>41785</v>
      </c>
      <c r="T10" s="9">
        <v>50137</v>
      </c>
      <c r="U10" s="9">
        <v>44808</v>
      </c>
      <c r="V10" s="9">
        <v>49997</v>
      </c>
      <c r="W10" s="9">
        <v>50712</v>
      </c>
    </row>
    <row r="11" spans="1:23" ht="15" customHeight="1">
      <c r="A11" s="3" t="s">
        <v>120</v>
      </c>
      <c r="B11" s="15"/>
      <c r="C11" s="15"/>
      <c r="D11" s="15"/>
      <c r="E11" s="15"/>
      <c r="F11" s="15"/>
      <c r="G11" s="15"/>
      <c r="H11" s="15"/>
      <c r="I11" s="15"/>
      <c r="J11" s="8"/>
      <c r="K11" s="9"/>
      <c r="L11" s="9">
        <v>0</v>
      </c>
      <c r="M11" s="9">
        <v>0</v>
      </c>
      <c r="N11" s="9">
        <v>0</v>
      </c>
      <c r="O11" s="9">
        <v>0</v>
      </c>
      <c r="P11" s="9">
        <v>0</v>
      </c>
      <c r="Q11" s="9">
        <v>1</v>
      </c>
      <c r="R11" s="9">
        <v>1</v>
      </c>
      <c r="S11" s="9">
        <v>0</v>
      </c>
      <c r="T11" s="9">
        <v>0</v>
      </c>
      <c r="U11" s="9">
        <v>0</v>
      </c>
      <c r="V11" s="9">
        <v>0</v>
      </c>
      <c r="W11" s="9"/>
    </row>
    <row r="12" spans="1:23" ht="15" customHeight="1">
      <c r="A12" s="3" t="s">
        <v>121</v>
      </c>
      <c r="B12" s="15"/>
      <c r="C12" s="15"/>
      <c r="D12" s="15">
        <v>34760</v>
      </c>
      <c r="E12" s="15">
        <v>32528</v>
      </c>
      <c r="F12" s="15">
        <v>28428</v>
      </c>
      <c r="G12" s="15">
        <v>31214</v>
      </c>
      <c r="H12" s="15">
        <v>33995</v>
      </c>
      <c r="I12" s="15">
        <v>35227</v>
      </c>
      <c r="J12" s="8">
        <v>29834</v>
      </c>
      <c r="K12" s="9">
        <v>27065</v>
      </c>
      <c r="L12" s="9">
        <v>31944</v>
      </c>
      <c r="M12" s="9">
        <v>30405</v>
      </c>
      <c r="N12" s="9">
        <v>30993</v>
      </c>
      <c r="O12" s="9">
        <v>27770</v>
      </c>
      <c r="P12" s="9">
        <v>31573</v>
      </c>
      <c r="Q12" s="9">
        <v>33658</v>
      </c>
      <c r="R12" s="9">
        <v>31281</v>
      </c>
      <c r="S12" s="9">
        <v>33791</v>
      </c>
      <c r="T12" s="9">
        <v>33921</v>
      </c>
      <c r="U12" s="9">
        <v>28171</v>
      </c>
      <c r="V12" s="9">
        <v>17653</v>
      </c>
      <c r="W12" s="9">
        <v>14770</v>
      </c>
    </row>
    <row r="13" spans="1:23" ht="15" customHeight="1">
      <c r="A13" s="3" t="s">
        <v>122</v>
      </c>
      <c r="B13" s="15"/>
      <c r="C13" s="15"/>
      <c r="D13" s="15"/>
      <c r="E13" s="15"/>
      <c r="F13" s="15"/>
      <c r="G13" s="15"/>
      <c r="H13" s="15"/>
      <c r="I13" s="15"/>
      <c r="J13" s="8"/>
      <c r="K13" s="9"/>
      <c r="L13" s="9"/>
      <c r="M13" s="9">
        <v>0</v>
      </c>
      <c r="N13" s="9">
        <v>0</v>
      </c>
      <c r="O13" s="9">
        <v>0</v>
      </c>
      <c r="P13" s="9">
        <v>0</v>
      </c>
      <c r="Q13" s="9">
        <v>1</v>
      </c>
      <c r="R13" s="9">
        <v>1</v>
      </c>
      <c r="S13" s="9">
        <v>1</v>
      </c>
      <c r="T13" s="9"/>
      <c r="U13" s="9"/>
      <c r="V13" s="9"/>
      <c r="W13" s="9"/>
    </row>
    <row r="14" spans="1:23" ht="15" customHeight="1">
      <c r="A14" s="3" t="s">
        <v>123</v>
      </c>
      <c r="B14" s="15"/>
      <c r="C14" s="15"/>
      <c r="D14" s="15"/>
      <c r="E14" s="15"/>
      <c r="F14" s="15"/>
      <c r="G14" s="15"/>
      <c r="H14" s="15"/>
      <c r="I14" s="15"/>
      <c r="J14" s="8"/>
      <c r="K14" s="9"/>
      <c r="L14" s="9">
        <v>16161</v>
      </c>
      <c r="M14" s="9">
        <v>21246</v>
      </c>
      <c r="N14" s="9">
        <v>25015</v>
      </c>
      <c r="O14" s="9">
        <v>19770</v>
      </c>
      <c r="P14" s="9">
        <v>20312</v>
      </c>
      <c r="Q14" s="9">
        <v>21721</v>
      </c>
      <c r="R14" s="9">
        <v>22584</v>
      </c>
      <c r="S14" s="9">
        <v>22139</v>
      </c>
      <c r="T14" s="9">
        <v>5754</v>
      </c>
      <c r="U14" s="9">
        <v>12787</v>
      </c>
      <c r="V14" s="9">
        <v>15514</v>
      </c>
      <c r="W14" s="9">
        <v>15207</v>
      </c>
    </row>
    <row r="15" spans="1:23" ht="15" customHeight="1">
      <c r="A15" s="3" t="s">
        <v>124</v>
      </c>
      <c r="B15" s="15"/>
      <c r="C15" s="15"/>
      <c r="D15" s="15">
        <v>856506</v>
      </c>
      <c r="E15" s="15">
        <v>908095</v>
      </c>
      <c r="F15" s="15">
        <v>924630</v>
      </c>
      <c r="G15" s="15">
        <v>985597</v>
      </c>
      <c r="H15" s="15">
        <v>1069071</v>
      </c>
      <c r="I15" s="15">
        <v>1131301</v>
      </c>
      <c r="J15" s="8">
        <v>1128831</v>
      </c>
      <c r="K15" s="9">
        <v>1178593</v>
      </c>
      <c r="L15" s="9">
        <v>1175822</v>
      </c>
      <c r="M15" s="9">
        <v>1170301</v>
      </c>
      <c r="N15" s="9">
        <v>997364</v>
      </c>
      <c r="O15" s="9">
        <v>799376</v>
      </c>
      <c r="P15" s="9">
        <v>718821</v>
      </c>
      <c r="Q15" s="9">
        <v>723567</v>
      </c>
      <c r="R15" s="9">
        <v>740481</v>
      </c>
      <c r="S15" s="9">
        <v>721043</v>
      </c>
      <c r="T15" s="9">
        <v>773354</v>
      </c>
      <c r="U15" s="9">
        <v>766064</v>
      </c>
      <c r="V15" s="9">
        <v>838803</v>
      </c>
      <c r="W15" s="9">
        <v>984277</v>
      </c>
    </row>
    <row r="16" spans="1:23" ht="15" customHeight="1">
      <c r="A16" s="3" t="s">
        <v>125</v>
      </c>
      <c r="B16" s="15"/>
      <c r="C16" s="15"/>
      <c r="D16" s="15">
        <v>769342</v>
      </c>
      <c r="E16" s="15">
        <v>815669</v>
      </c>
      <c r="F16" s="15"/>
      <c r="G16" s="15"/>
      <c r="H16" s="15"/>
      <c r="I16" s="15"/>
      <c r="J16" s="8">
        <v>1023660</v>
      </c>
      <c r="K16" s="8">
        <v>1060860</v>
      </c>
      <c r="L16" s="8">
        <v>1033490</v>
      </c>
      <c r="M16" s="8">
        <v>1016971</v>
      </c>
      <c r="N16" s="8">
        <v>855888</v>
      </c>
      <c r="O16" s="8">
        <v>673622</v>
      </c>
      <c r="P16" s="8">
        <v>605082</v>
      </c>
      <c r="Q16" s="8">
        <v>625151</v>
      </c>
      <c r="R16" s="8">
        <v>646347</v>
      </c>
      <c r="S16" s="8">
        <v>633262</v>
      </c>
      <c r="T16" s="8">
        <v>666615</v>
      </c>
      <c r="U16" s="8">
        <v>648492</v>
      </c>
      <c r="V16" s="8">
        <v>719743</v>
      </c>
      <c r="W16" s="8">
        <v>853261</v>
      </c>
    </row>
    <row r="17" spans="1:23" ht="15" customHeight="1">
      <c r="A17" s="3" t="s">
        <v>126</v>
      </c>
      <c r="B17" s="15"/>
      <c r="C17" s="15"/>
      <c r="D17" s="15">
        <v>87164</v>
      </c>
      <c r="E17" s="15">
        <v>92426</v>
      </c>
      <c r="F17" s="15"/>
      <c r="G17" s="15"/>
      <c r="H17" s="15"/>
      <c r="I17" s="15"/>
      <c r="J17" s="8">
        <v>105171</v>
      </c>
      <c r="K17" s="8">
        <v>117733</v>
      </c>
      <c r="L17" s="8">
        <v>142332</v>
      </c>
      <c r="M17" s="8">
        <v>153330</v>
      </c>
      <c r="N17" s="8">
        <v>141476</v>
      </c>
      <c r="O17" s="8">
        <v>125754</v>
      </c>
      <c r="P17" s="8">
        <v>113739</v>
      </c>
      <c r="Q17" s="8">
        <v>98416</v>
      </c>
      <c r="R17" s="8">
        <v>94134</v>
      </c>
      <c r="S17" s="8">
        <v>87781</v>
      </c>
      <c r="T17" s="8">
        <v>106739</v>
      </c>
      <c r="U17" s="8">
        <v>117572</v>
      </c>
      <c r="V17" s="8">
        <v>119060</v>
      </c>
      <c r="W17" s="8">
        <v>131016</v>
      </c>
    </row>
    <row r="18" spans="1:23" ht="15" customHeight="1">
      <c r="A18" s="3" t="s">
        <v>127</v>
      </c>
      <c r="B18" s="15"/>
      <c r="C18" s="15"/>
      <c r="D18" s="15">
        <v>1321</v>
      </c>
      <c r="E18" s="15">
        <v>1349</v>
      </c>
      <c r="F18" s="15">
        <v>1278</v>
      </c>
      <c r="G18" s="15">
        <v>1178</v>
      </c>
      <c r="H18" s="15">
        <v>1211</v>
      </c>
      <c r="I18" s="15">
        <v>1224</v>
      </c>
      <c r="J18" s="8">
        <v>1043</v>
      </c>
      <c r="K18" s="9">
        <v>1064</v>
      </c>
      <c r="L18" s="9">
        <v>1306</v>
      </c>
      <c r="M18" s="9">
        <v>1105</v>
      </c>
      <c r="N18" s="9">
        <v>1171</v>
      </c>
      <c r="O18" s="9">
        <v>1216</v>
      </c>
      <c r="P18" s="9">
        <v>1261</v>
      </c>
      <c r="Q18" s="9">
        <v>1527</v>
      </c>
      <c r="R18" s="9">
        <v>1589</v>
      </c>
      <c r="S18" s="9">
        <v>1591</v>
      </c>
      <c r="T18" s="9">
        <v>1483</v>
      </c>
      <c r="U18" s="9">
        <v>1279</v>
      </c>
      <c r="V18" s="9">
        <v>1240</v>
      </c>
      <c r="W18" s="9">
        <v>1081</v>
      </c>
    </row>
    <row r="19" spans="1:23" ht="15" customHeight="1">
      <c r="A19" s="3" t="s">
        <v>128</v>
      </c>
      <c r="B19" s="15"/>
      <c r="C19" s="15"/>
      <c r="D19" s="15">
        <v>23231</v>
      </c>
      <c r="E19" s="15">
        <v>77919</v>
      </c>
      <c r="F19" s="15">
        <v>173581</v>
      </c>
      <c r="G19" s="15">
        <v>285024</v>
      </c>
      <c r="H19" s="15">
        <v>252440</v>
      </c>
      <c r="I19" s="15">
        <v>20360</v>
      </c>
      <c r="J19" s="8">
        <v>12158</v>
      </c>
      <c r="K19" s="9">
        <v>14520</v>
      </c>
      <c r="L19" s="9">
        <v>18042</v>
      </c>
      <c r="M19" s="9">
        <v>12191</v>
      </c>
      <c r="N19" s="9">
        <v>2953</v>
      </c>
      <c r="O19" s="9">
        <v>11659</v>
      </c>
      <c r="P19" s="9">
        <v>2029</v>
      </c>
      <c r="Q19" s="9">
        <v>1678</v>
      </c>
      <c r="R19" s="9">
        <v>1779</v>
      </c>
      <c r="S19" s="9">
        <v>1368</v>
      </c>
      <c r="T19" s="9">
        <v>1780</v>
      </c>
      <c r="U19" s="9">
        <v>2548</v>
      </c>
      <c r="V19" s="9">
        <v>1378</v>
      </c>
      <c r="W19" s="9">
        <v>3064</v>
      </c>
    </row>
    <row r="20" spans="1:23" ht="15" customHeight="1">
      <c r="A20" s="3" t="s">
        <v>129</v>
      </c>
      <c r="B20" s="15"/>
      <c r="C20" s="15"/>
      <c r="D20" s="15">
        <v>28778</v>
      </c>
      <c r="E20" s="15">
        <v>29008</v>
      </c>
      <c r="F20" s="15">
        <v>29693</v>
      </c>
      <c r="G20" s="15">
        <v>23620</v>
      </c>
      <c r="H20" s="15">
        <v>22706</v>
      </c>
      <c r="I20" s="15">
        <v>23187</v>
      </c>
      <c r="J20" s="8">
        <v>24093</v>
      </c>
      <c r="K20" s="9">
        <v>28649</v>
      </c>
      <c r="L20" s="9">
        <v>24367</v>
      </c>
      <c r="M20" s="9">
        <v>26810</v>
      </c>
      <c r="N20" s="9">
        <v>25734</v>
      </c>
      <c r="O20" s="9">
        <v>23624</v>
      </c>
      <c r="P20" s="9">
        <v>28048</v>
      </c>
      <c r="Q20" s="9">
        <v>29634</v>
      </c>
      <c r="R20" s="9">
        <v>35904</v>
      </c>
      <c r="S20" s="9">
        <v>38153</v>
      </c>
      <c r="T20" s="9">
        <v>39647</v>
      </c>
      <c r="U20" s="9">
        <v>33855</v>
      </c>
      <c r="V20" s="9">
        <v>40923</v>
      </c>
      <c r="W20" s="9">
        <v>53959</v>
      </c>
    </row>
    <row r="21" spans="1:23" ht="15" customHeight="1">
      <c r="A21" s="4" t="s">
        <v>130</v>
      </c>
      <c r="B21" s="15"/>
      <c r="C21" s="15"/>
      <c r="D21" s="15">
        <v>4594</v>
      </c>
      <c r="E21" s="15">
        <v>2660</v>
      </c>
      <c r="F21" s="15">
        <v>2885</v>
      </c>
      <c r="G21" s="15">
        <v>2927</v>
      </c>
      <c r="H21" s="15">
        <v>3125</v>
      </c>
      <c r="I21" s="15">
        <v>3061</v>
      </c>
      <c r="J21" s="8">
        <v>3021</v>
      </c>
      <c r="K21" s="11">
        <v>2956</v>
      </c>
      <c r="L21" s="11">
        <v>3342</v>
      </c>
      <c r="M21" s="11">
        <v>4039</v>
      </c>
      <c r="N21" s="11">
        <v>3629</v>
      </c>
      <c r="O21" s="11">
        <v>3444</v>
      </c>
      <c r="P21" s="11">
        <v>3732</v>
      </c>
      <c r="Q21" s="11">
        <v>3558</v>
      </c>
      <c r="R21" s="11">
        <v>3696</v>
      </c>
      <c r="S21" s="11">
        <v>4226</v>
      </c>
      <c r="T21" s="11">
        <v>4307</v>
      </c>
      <c r="U21" s="11">
        <v>4154</v>
      </c>
      <c r="V21" s="11">
        <v>5714</v>
      </c>
      <c r="W21" s="11">
        <v>4259</v>
      </c>
    </row>
    <row r="22" spans="1:23" ht="15" customHeight="1">
      <c r="A22" s="3" t="s">
        <v>131</v>
      </c>
      <c r="B22" s="15"/>
      <c r="C22" s="15"/>
      <c r="D22" s="15">
        <v>71224</v>
      </c>
      <c r="E22" s="15">
        <v>87582</v>
      </c>
      <c r="F22" s="15">
        <v>78802</v>
      </c>
      <c r="G22" s="15">
        <v>57869</v>
      </c>
      <c r="H22" s="15">
        <v>97997</v>
      </c>
      <c r="I22" s="15">
        <v>75197</v>
      </c>
      <c r="J22" s="8">
        <v>86304</v>
      </c>
      <c r="K22" s="9">
        <v>116786</v>
      </c>
      <c r="L22" s="9">
        <v>249367</v>
      </c>
      <c r="M22" s="9">
        <v>59635</v>
      </c>
      <c r="N22" s="9">
        <v>59828</v>
      </c>
      <c r="O22" s="9">
        <v>69550</v>
      </c>
      <c r="P22" s="9">
        <v>76802</v>
      </c>
      <c r="Q22" s="9">
        <v>65212</v>
      </c>
      <c r="R22" s="9">
        <v>67653</v>
      </c>
      <c r="S22" s="9">
        <v>52129</v>
      </c>
      <c r="T22" s="9">
        <v>65170</v>
      </c>
      <c r="U22" s="9">
        <v>97270</v>
      </c>
      <c r="V22" s="9">
        <v>521299</v>
      </c>
      <c r="W22" s="9">
        <v>261800</v>
      </c>
    </row>
    <row r="23" spans="1:23" ht="15" customHeight="1">
      <c r="A23" s="3" t="s">
        <v>132</v>
      </c>
      <c r="B23" s="15"/>
      <c r="C23" s="15"/>
      <c r="D23" s="15">
        <v>693280</v>
      </c>
      <c r="E23" s="15">
        <v>689346</v>
      </c>
      <c r="F23" s="15">
        <v>584824</v>
      </c>
      <c r="G23" s="15">
        <v>104754</v>
      </c>
      <c r="H23" s="15">
        <v>140891</v>
      </c>
      <c r="I23" s="15">
        <v>245370</v>
      </c>
      <c r="J23" s="8">
        <v>206482</v>
      </c>
      <c r="K23" s="9">
        <v>217065</v>
      </c>
      <c r="L23" s="9">
        <v>264283</v>
      </c>
      <c r="M23" s="9">
        <v>124953</v>
      </c>
      <c r="N23" s="9">
        <v>107203</v>
      </c>
      <c r="O23" s="9">
        <v>204223</v>
      </c>
      <c r="P23" s="9">
        <v>193425</v>
      </c>
      <c r="Q23" s="9">
        <v>99074</v>
      </c>
      <c r="R23" s="9">
        <v>78583</v>
      </c>
      <c r="S23" s="9">
        <v>77831</v>
      </c>
      <c r="T23" s="9">
        <v>94053</v>
      </c>
      <c r="U23" s="9">
        <v>129923</v>
      </c>
      <c r="V23" s="9">
        <v>213743</v>
      </c>
      <c r="W23" s="9">
        <v>150899</v>
      </c>
    </row>
    <row r="24" spans="1:23" ht="15" customHeight="1">
      <c r="A24" s="3" t="s">
        <v>133</v>
      </c>
      <c r="B24" s="15"/>
      <c r="C24" s="15"/>
      <c r="D24" s="15">
        <v>88207</v>
      </c>
      <c r="E24" s="15">
        <v>57080</v>
      </c>
      <c r="F24" s="15">
        <v>38205</v>
      </c>
      <c r="G24" s="15">
        <v>26265</v>
      </c>
      <c r="H24" s="15">
        <v>32746</v>
      </c>
      <c r="I24" s="15">
        <v>20404</v>
      </c>
      <c r="J24" s="8">
        <v>6848</v>
      </c>
      <c r="K24" s="9">
        <v>15022</v>
      </c>
      <c r="L24" s="9">
        <v>10176</v>
      </c>
      <c r="M24" s="9">
        <v>3813</v>
      </c>
      <c r="N24" s="9">
        <v>29140</v>
      </c>
      <c r="O24" s="9">
        <v>2052</v>
      </c>
      <c r="P24" s="9">
        <v>2393</v>
      </c>
      <c r="Q24" s="9">
        <v>5867</v>
      </c>
      <c r="R24" s="9">
        <v>1158</v>
      </c>
      <c r="S24" s="9">
        <v>11797</v>
      </c>
      <c r="T24" s="9">
        <v>3530</v>
      </c>
      <c r="U24" s="9">
        <v>46585</v>
      </c>
      <c r="V24" s="9">
        <v>8859</v>
      </c>
      <c r="W24" s="9">
        <v>12948</v>
      </c>
    </row>
    <row r="25" spans="1:23" ht="15" customHeight="1">
      <c r="A25" s="3" t="s">
        <v>134</v>
      </c>
      <c r="B25" s="15"/>
      <c r="C25" s="15"/>
      <c r="D25" s="15">
        <v>1250</v>
      </c>
      <c r="E25" s="15">
        <v>54550</v>
      </c>
      <c r="F25" s="15">
        <v>51287</v>
      </c>
      <c r="G25" s="15">
        <v>47500</v>
      </c>
      <c r="H25" s="15">
        <v>500</v>
      </c>
      <c r="I25" s="15">
        <v>380</v>
      </c>
      <c r="J25" s="8">
        <v>650</v>
      </c>
      <c r="K25" s="9">
        <v>147252</v>
      </c>
      <c r="L25" s="9">
        <v>750</v>
      </c>
      <c r="M25" s="15">
        <v>410</v>
      </c>
      <c r="N25" s="15">
        <v>489</v>
      </c>
      <c r="O25" s="15">
        <v>5050</v>
      </c>
      <c r="P25" s="15">
        <v>2297</v>
      </c>
      <c r="Q25" s="15">
        <v>397</v>
      </c>
      <c r="R25" s="15">
        <v>396</v>
      </c>
      <c r="S25" s="15">
        <v>250</v>
      </c>
      <c r="T25" s="15">
        <v>250</v>
      </c>
      <c r="U25" s="15">
        <v>250</v>
      </c>
      <c r="V25" s="15">
        <v>2400</v>
      </c>
      <c r="W25" s="15">
        <v>2427</v>
      </c>
    </row>
    <row r="26" spans="1:23" ht="15" customHeight="1">
      <c r="A26" s="3" t="s">
        <v>135</v>
      </c>
      <c r="B26" s="15"/>
      <c r="C26" s="15"/>
      <c r="D26" s="15">
        <v>75972</v>
      </c>
      <c r="E26" s="15">
        <v>202374</v>
      </c>
      <c r="F26" s="15">
        <v>305031</v>
      </c>
      <c r="G26" s="15">
        <v>227431</v>
      </c>
      <c r="H26" s="15">
        <v>234335</v>
      </c>
      <c r="I26" s="15">
        <v>89474</v>
      </c>
      <c r="J26" s="8">
        <v>129080</v>
      </c>
      <c r="K26" s="9">
        <v>130783</v>
      </c>
      <c r="L26" s="9">
        <v>89405</v>
      </c>
      <c r="M26" s="9">
        <v>121587</v>
      </c>
      <c r="N26" s="9">
        <v>89098</v>
      </c>
      <c r="O26" s="9">
        <v>211692</v>
      </c>
      <c r="P26" s="9">
        <v>399199</v>
      </c>
      <c r="Q26" s="9">
        <v>187500</v>
      </c>
      <c r="R26" s="9">
        <v>41714</v>
      </c>
      <c r="S26" s="9">
        <v>39686</v>
      </c>
      <c r="T26" s="9">
        <v>152679</v>
      </c>
      <c r="U26" s="9">
        <v>177453</v>
      </c>
      <c r="V26" s="9">
        <v>313583</v>
      </c>
      <c r="W26" s="9">
        <v>145403</v>
      </c>
    </row>
    <row r="27" spans="1:23" ht="15" customHeight="1">
      <c r="A27" s="3" t="s">
        <v>136</v>
      </c>
      <c r="B27" s="15"/>
      <c r="C27" s="15"/>
      <c r="D27" s="15">
        <v>265348</v>
      </c>
      <c r="E27" s="15">
        <v>105865</v>
      </c>
      <c r="F27" s="15">
        <v>104438</v>
      </c>
      <c r="G27" s="15">
        <v>83303</v>
      </c>
      <c r="H27" s="15">
        <v>61238</v>
      </c>
      <c r="I27" s="15">
        <v>98132</v>
      </c>
      <c r="J27" s="8">
        <v>84421</v>
      </c>
      <c r="K27" s="9">
        <v>80187</v>
      </c>
      <c r="L27" s="9">
        <v>133964</v>
      </c>
      <c r="M27" s="9">
        <v>92208</v>
      </c>
      <c r="N27" s="9">
        <v>189994</v>
      </c>
      <c r="O27" s="9">
        <v>136866</v>
      </c>
      <c r="P27" s="9">
        <v>56309</v>
      </c>
      <c r="Q27" s="9">
        <v>62401</v>
      </c>
      <c r="R27" s="9">
        <v>69882</v>
      </c>
      <c r="S27" s="9">
        <v>128319</v>
      </c>
      <c r="T27" s="9">
        <v>74009</v>
      </c>
      <c r="U27" s="9">
        <v>92179</v>
      </c>
      <c r="V27" s="9">
        <v>165631</v>
      </c>
      <c r="W27" s="9">
        <v>161235</v>
      </c>
    </row>
    <row r="28" spans="1:23" ht="15" customHeight="1">
      <c r="A28" s="3" t="s">
        <v>137</v>
      </c>
      <c r="B28" s="15"/>
      <c r="C28" s="15"/>
      <c r="D28" s="15">
        <v>86902</v>
      </c>
      <c r="E28" s="15">
        <v>265862</v>
      </c>
      <c r="F28" s="15">
        <v>64766</v>
      </c>
      <c r="G28" s="15">
        <v>52064</v>
      </c>
      <c r="H28" s="15">
        <v>76168</v>
      </c>
      <c r="I28" s="15">
        <v>81587</v>
      </c>
      <c r="J28" s="8">
        <v>34402</v>
      </c>
      <c r="K28" s="9">
        <v>37475</v>
      </c>
      <c r="L28" s="9">
        <v>25784</v>
      </c>
      <c r="M28" s="9">
        <v>28480</v>
      </c>
      <c r="N28" s="9">
        <v>40224</v>
      </c>
      <c r="O28" s="9">
        <v>37600</v>
      </c>
      <c r="P28" s="9">
        <v>40192</v>
      </c>
      <c r="Q28" s="9">
        <v>26459</v>
      </c>
      <c r="R28" s="9">
        <v>46528</v>
      </c>
      <c r="S28" s="9">
        <v>46063</v>
      </c>
      <c r="T28" s="9">
        <v>29910</v>
      </c>
      <c r="U28" s="9">
        <v>36156</v>
      </c>
      <c r="V28" s="9">
        <v>82211</v>
      </c>
      <c r="W28" s="9">
        <v>137730</v>
      </c>
    </row>
    <row r="29" spans="1:23" ht="15" customHeight="1">
      <c r="A29" s="3" t="s">
        <v>138</v>
      </c>
      <c r="B29" s="15"/>
      <c r="C29" s="15"/>
      <c r="D29" s="15">
        <v>109100</v>
      </c>
      <c r="E29" s="15">
        <v>126600</v>
      </c>
      <c r="F29" s="15">
        <v>200600</v>
      </c>
      <c r="G29" s="15">
        <v>148000</v>
      </c>
      <c r="H29" s="15">
        <v>293300</v>
      </c>
      <c r="I29" s="15">
        <v>195800</v>
      </c>
      <c r="J29" s="8">
        <v>209300</v>
      </c>
      <c r="K29" s="9">
        <v>311200</v>
      </c>
      <c r="L29" s="9">
        <v>401700</v>
      </c>
      <c r="M29" s="9">
        <v>118000</v>
      </c>
      <c r="N29" s="9">
        <v>204400</v>
      </c>
      <c r="O29" s="9">
        <v>491329</v>
      </c>
      <c r="P29" s="9">
        <v>983700</v>
      </c>
      <c r="Q29" s="9">
        <v>346200</v>
      </c>
      <c r="R29" s="9">
        <v>182400</v>
      </c>
      <c r="S29" s="9">
        <v>160900</v>
      </c>
      <c r="T29" s="9">
        <v>141100</v>
      </c>
      <c r="U29" s="9">
        <v>177900</v>
      </c>
      <c r="V29" s="9">
        <v>236400</v>
      </c>
      <c r="W29" s="9">
        <v>391400</v>
      </c>
    </row>
    <row r="30" spans="1:23" ht="15" customHeight="1">
      <c r="A30" s="3" t="s">
        <v>190</v>
      </c>
      <c r="B30" s="74"/>
      <c r="C30" s="74"/>
      <c r="D30" s="74"/>
      <c r="E30" s="15"/>
      <c r="F30" s="15"/>
      <c r="G30" s="15"/>
      <c r="H30" s="15"/>
      <c r="I30" s="15"/>
      <c r="J30" s="8"/>
      <c r="K30" s="9"/>
      <c r="L30" s="9"/>
      <c r="M30" s="9"/>
      <c r="N30" s="9">
        <v>10500</v>
      </c>
      <c r="O30" s="9">
        <v>8600</v>
      </c>
      <c r="P30" s="9">
        <v>25200</v>
      </c>
      <c r="Q30" s="9">
        <v>30000</v>
      </c>
      <c r="R30" s="9">
        <v>20500</v>
      </c>
      <c r="S30" s="9">
        <v>7700</v>
      </c>
      <c r="T30" s="9"/>
      <c r="U30" s="9"/>
      <c r="V30" s="9">
        <v>0</v>
      </c>
      <c r="W30" s="9">
        <v>0</v>
      </c>
    </row>
    <row r="31" spans="1:23" ht="15" customHeight="1">
      <c r="A31" s="3" t="s">
        <v>191</v>
      </c>
      <c r="B31" s="74"/>
      <c r="C31" s="74"/>
      <c r="D31" s="74"/>
      <c r="E31" s="15"/>
      <c r="F31" s="15"/>
      <c r="G31" s="15"/>
      <c r="H31" s="15"/>
      <c r="I31" s="15"/>
      <c r="J31" s="8"/>
      <c r="K31" s="9"/>
      <c r="L31" s="9"/>
      <c r="M31" s="9"/>
      <c r="N31" s="9">
        <v>65600</v>
      </c>
      <c r="O31" s="9">
        <v>132600</v>
      </c>
      <c r="P31" s="9">
        <v>272600</v>
      </c>
      <c r="Q31" s="9">
        <v>193600</v>
      </c>
      <c r="R31" s="9">
        <v>149700</v>
      </c>
      <c r="S31" s="9">
        <v>137800</v>
      </c>
      <c r="T31" s="9">
        <v>125000</v>
      </c>
      <c r="U31" s="9">
        <v>117100</v>
      </c>
      <c r="V31" s="9">
        <v>181700</v>
      </c>
      <c r="W31" s="9">
        <v>261500</v>
      </c>
    </row>
    <row r="32" spans="1:23" ht="15" customHeight="1">
      <c r="A32" s="3" t="s">
        <v>0</v>
      </c>
      <c r="B32" s="10">
        <f aca="true" t="shared" si="0" ref="B32:K32">SUM(B4:B29)-B16-B17</f>
        <v>0</v>
      </c>
      <c r="C32" s="10">
        <f t="shared" si="0"/>
        <v>0</v>
      </c>
      <c r="D32" s="10">
        <f t="shared" si="0"/>
        <v>3303553</v>
      </c>
      <c r="E32" s="8">
        <f t="shared" si="0"/>
        <v>3693360</v>
      </c>
      <c r="F32" s="8">
        <f t="shared" si="0"/>
        <v>3515257</v>
      </c>
      <c r="G32" s="8">
        <f t="shared" si="0"/>
        <v>2993298</v>
      </c>
      <c r="H32" s="8">
        <f t="shared" si="0"/>
        <v>3217924</v>
      </c>
      <c r="I32" s="8">
        <f t="shared" si="0"/>
        <v>2916223</v>
      </c>
      <c r="J32" s="8">
        <f t="shared" si="0"/>
        <v>2936611</v>
      </c>
      <c r="K32" s="8">
        <f t="shared" si="0"/>
        <v>3342738</v>
      </c>
      <c r="L32" s="8">
        <f aca="true" t="shared" si="1" ref="L32:Q32">SUM(L4:L29)-L16-L17</f>
        <v>3529147</v>
      </c>
      <c r="M32" s="8">
        <f t="shared" si="1"/>
        <v>2960745</v>
      </c>
      <c r="N32" s="8">
        <f t="shared" si="1"/>
        <v>3028720</v>
      </c>
      <c r="O32" s="8">
        <f t="shared" si="1"/>
        <v>3221921</v>
      </c>
      <c r="P32" s="8">
        <f t="shared" si="1"/>
        <v>3670938</v>
      </c>
      <c r="Q32" s="8">
        <f t="shared" si="1"/>
        <v>2739246</v>
      </c>
      <c r="R32" s="8">
        <f aca="true" t="shared" si="2" ref="R32:W32">SUM(R4:R29)-R16-R17</f>
        <v>2526051</v>
      </c>
      <c r="S32" s="8">
        <f t="shared" si="2"/>
        <v>2517219</v>
      </c>
      <c r="T32" s="8">
        <f t="shared" si="2"/>
        <v>2714712</v>
      </c>
      <c r="U32" s="8">
        <f t="shared" si="2"/>
        <v>2880031</v>
      </c>
      <c r="V32" s="8">
        <f t="shared" si="2"/>
        <v>3649467</v>
      </c>
      <c r="W32" s="8">
        <f t="shared" si="2"/>
        <v>3540147</v>
      </c>
    </row>
    <row r="33" spans="1:23" ht="15" customHeight="1">
      <c r="A33" s="3" t="s">
        <v>1</v>
      </c>
      <c r="B33" s="15">
        <f aca="true" t="shared" si="3" ref="B33:L33">+B4+B5+B6+B9+B10+B11+B12+B13+B14+B15+B18</f>
        <v>0</v>
      </c>
      <c r="C33" s="15">
        <f t="shared" si="3"/>
        <v>0</v>
      </c>
      <c r="D33" s="15">
        <f t="shared" si="3"/>
        <v>1855667</v>
      </c>
      <c r="E33" s="15">
        <f t="shared" si="3"/>
        <v>1994514</v>
      </c>
      <c r="F33" s="15">
        <f t="shared" si="3"/>
        <v>1881145</v>
      </c>
      <c r="G33" s="15">
        <f t="shared" si="3"/>
        <v>1934541</v>
      </c>
      <c r="H33" s="15">
        <f t="shared" si="3"/>
        <v>2002478</v>
      </c>
      <c r="I33" s="15">
        <f t="shared" si="3"/>
        <v>2063271</v>
      </c>
      <c r="J33" s="12">
        <f t="shared" si="3"/>
        <v>2139852</v>
      </c>
      <c r="K33" s="12">
        <f t="shared" si="3"/>
        <v>2240843</v>
      </c>
      <c r="L33" s="12">
        <f t="shared" si="3"/>
        <v>2307967</v>
      </c>
      <c r="M33" s="12">
        <f>+M4+M5+M6+M9+M10+M11+M12+M13+M14+M15+M18</f>
        <v>2368619</v>
      </c>
      <c r="N33" s="12">
        <f>+N4+N5+N6+N9+N10+N11+N12+N13+N14+N15+N18</f>
        <v>2276028</v>
      </c>
      <c r="O33" s="12">
        <f>+O4+O5+O6+O9+O10+O11+O12+O13+O14+O15+O18</f>
        <v>2024832</v>
      </c>
      <c r="P33" s="12">
        <f>+P4+P5+P6+P9+P10+P11+P12+P13+P14+P15+P18</f>
        <v>1882812</v>
      </c>
      <c r="Q33" s="12">
        <f aca="true" t="shared" si="4" ref="Q33:V33">SUM(Q4:Q15)+Q18</f>
        <v>1911266</v>
      </c>
      <c r="R33" s="12">
        <f t="shared" si="4"/>
        <v>1996358</v>
      </c>
      <c r="S33" s="12">
        <f t="shared" si="4"/>
        <v>1956497</v>
      </c>
      <c r="T33" s="12">
        <f t="shared" si="4"/>
        <v>2108277</v>
      </c>
      <c r="U33" s="12">
        <f t="shared" si="4"/>
        <v>2081758</v>
      </c>
      <c r="V33" s="12">
        <f t="shared" si="4"/>
        <v>2057326</v>
      </c>
      <c r="W33" s="12">
        <f>SUM(W4:W15)+W18</f>
        <v>2215023</v>
      </c>
    </row>
    <row r="34" spans="1:23" ht="15" customHeight="1">
      <c r="A34" s="3" t="s">
        <v>174</v>
      </c>
      <c r="B34" s="15">
        <f aca="true" t="shared" si="5" ref="B34:I34">SUM(B19:B29)</f>
        <v>0</v>
      </c>
      <c r="C34" s="15">
        <f t="shared" si="5"/>
        <v>0</v>
      </c>
      <c r="D34" s="15">
        <f t="shared" si="5"/>
        <v>1447886</v>
      </c>
      <c r="E34" s="15">
        <f t="shared" si="5"/>
        <v>1698846</v>
      </c>
      <c r="F34" s="15">
        <f t="shared" si="5"/>
        <v>1634112</v>
      </c>
      <c r="G34" s="15">
        <f t="shared" si="5"/>
        <v>1058757</v>
      </c>
      <c r="H34" s="15">
        <f t="shared" si="5"/>
        <v>1215446</v>
      </c>
      <c r="I34" s="15">
        <f t="shared" si="5"/>
        <v>852952</v>
      </c>
      <c r="J34" s="12">
        <f aca="true" t="shared" si="6" ref="J34:O34">SUM(J19:J29)</f>
        <v>796759</v>
      </c>
      <c r="K34" s="12">
        <f t="shared" si="6"/>
        <v>1101895</v>
      </c>
      <c r="L34" s="12">
        <f t="shared" si="6"/>
        <v>1221180</v>
      </c>
      <c r="M34" s="12">
        <f t="shared" si="6"/>
        <v>592126</v>
      </c>
      <c r="N34" s="12">
        <f t="shared" si="6"/>
        <v>752692</v>
      </c>
      <c r="O34" s="12">
        <f t="shared" si="6"/>
        <v>1197089</v>
      </c>
      <c r="P34" s="12">
        <f aca="true" t="shared" si="7" ref="P34:U34">SUM(P19:P29)</f>
        <v>1788126</v>
      </c>
      <c r="Q34" s="12">
        <f t="shared" si="7"/>
        <v>827980</v>
      </c>
      <c r="R34" s="12">
        <f t="shared" si="7"/>
        <v>529693</v>
      </c>
      <c r="S34" s="12">
        <f t="shared" si="7"/>
        <v>560722</v>
      </c>
      <c r="T34" s="12">
        <f t="shared" si="7"/>
        <v>606435</v>
      </c>
      <c r="U34" s="12">
        <f t="shared" si="7"/>
        <v>798273</v>
      </c>
      <c r="V34" s="12">
        <f>SUM(V19:V29)</f>
        <v>1592141</v>
      </c>
      <c r="W34" s="12">
        <f>SUM(W19:W29)</f>
        <v>1325124</v>
      </c>
    </row>
    <row r="35" spans="1:23" ht="15" customHeight="1">
      <c r="A35" s="3" t="s">
        <v>12</v>
      </c>
      <c r="B35" s="15">
        <f aca="true" t="shared" si="8" ref="B35:L35">+B4+B19+B20+B21+B24+B25+B26+B27+B28</f>
        <v>0</v>
      </c>
      <c r="C35" s="15">
        <f t="shared" si="8"/>
        <v>0</v>
      </c>
      <c r="D35" s="15">
        <f t="shared" si="8"/>
        <v>1361166</v>
      </c>
      <c r="E35" s="15">
        <f t="shared" si="8"/>
        <v>1687642</v>
      </c>
      <c r="F35" s="15">
        <f t="shared" si="8"/>
        <v>1550288</v>
      </c>
      <c r="G35" s="15">
        <f t="shared" si="8"/>
        <v>1520638</v>
      </c>
      <c r="H35" s="15">
        <f t="shared" si="8"/>
        <v>1441881</v>
      </c>
      <c r="I35" s="15">
        <f t="shared" si="8"/>
        <v>1099132</v>
      </c>
      <c r="J35" s="12">
        <f t="shared" si="8"/>
        <v>1154686</v>
      </c>
      <c r="K35" s="12">
        <f t="shared" si="8"/>
        <v>1328717</v>
      </c>
      <c r="L35" s="12">
        <f t="shared" si="8"/>
        <v>1224847</v>
      </c>
      <c r="M35" s="12">
        <f aca="true" t="shared" si="9" ref="M35:R35">+M4+M19+M20+M21+M24+M25+M26+M27+M28</f>
        <v>1254235</v>
      </c>
      <c r="N35" s="12">
        <f t="shared" si="9"/>
        <v>1420856</v>
      </c>
      <c r="O35" s="12">
        <f t="shared" si="9"/>
        <v>1454045</v>
      </c>
      <c r="P35" s="12">
        <f t="shared" si="9"/>
        <v>1482156</v>
      </c>
      <c r="Q35" s="12">
        <f t="shared" si="9"/>
        <v>1254495</v>
      </c>
      <c r="R35" s="12">
        <f t="shared" si="9"/>
        <v>1213321</v>
      </c>
      <c r="S35" s="12">
        <f>+S4+S19+S20+S21+S24+S25+S26+S27+S28</f>
        <v>1220477</v>
      </c>
      <c r="T35" s="12">
        <f>+T4+T19+T20+T21+T24+T25+T26+T27+T28</f>
        <v>1420905</v>
      </c>
      <c r="U35" s="12">
        <f>+U4+U19+U20+U21+U24+U25+U26+U27+U28</f>
        <v>1502955</v>
      </c>
      <c r="V35" s="12">
        <f>+V4+V19+V20+V21+V24+V25+V26+V27+V28</f>
        <v>1636962</v>
      </c>
      <c r="W35" s="12">
        <f>+W4+W19+W20+W21+W24+W25+W26+W27+W28</f>
        <v>1554152</v>
      </c>
    </row>
    <row r="36" spans="1:23" ht="15" customHeight="1">
      <c r="A36" s="3" t="s">
        <v>11</v>
      </c>
      <c r="B36" s="12">
        <f aca="true" t="shared" si="10" ref="B36:K36">SUM(B5:B18)-B16-B17+B22+B23+B29</f>
        <v>0</v>
      </c>
      <c r="C36" s="12">
        <f t="shared" si="10"/>
        <v>0</v>
      </c>
      <c r="D36" s="12">
        <f t="shared" si="10"/>
        <v>1942387</v>
      </c>
      <c r="E36" s="12">
        <f t="shared" si="10"/>
        <v>2005718</v>
      </c>
      <c r="F36" s="12">
        <f t="shared" si="10"/>
        <v>1964969</v>
      </c>
      <c r="G36" s="12">
        <f t="shared" si="10"/>
        <v>1472660</v>
      </c>
      <c r="H36" s="12">
        <f t="shared" si="10"/>
        <v>1776043</v>
      </c>
      <c r="I36" s="12">
        <f t="shared" si="10"/>
        <v>1817091</v>
      </c>
      <c r="J36" s="12">
        <f t="shared" si="10"/>
        <v>1781925</v>
      </c>
      <c r="K36" s="12">
        <f t="shared" si="10"/>
        <v>2014021</v>
      </c>
      <c r="L36" s="12">
        <f aca="true" t="shared" si="11" ref="L36:Q36">SUM(L5:L18)-L16-L17+L22+L23+L29</f>
        <v>2304300</v>
      </c>
      <c r="M36" s="12">
        <f t="shared" si="11"/>
        <v>1706510</v>
      </c>
      <c r="N36" s="12">
        <f t="shared" si="11"/>
        <v>1607864</v>
      </c>
      <c r="O36" s="12">
        <f t="shared" si="11"/>
        <v>1767876</v>
      </c>
      <c r="P36" s="12">
        <f t="shared" si="11"/>
        <v>2188782</v>
      </c>
      <c r="Q36" s="12">
        <f t="shared" si="11"/>
        <v>1484751</v>
      </c>
      <c r="R36" s="12">
        <f aca="true" t="shared" si="12" ref="R36:W36">SUM(R5:R18)-R16-R17+R22+R23+R29</f>
        <v>1312730</v>
      </c>
      <c r="S36" s="12">
        <f t="shared" si="12"/>
        <v>1296742</v>
      </c>
      <c r="T36" s="12">
        <f t="shared" si="12"/>
        <v>1293807</v>
      </c>
      <c r="U36" s="12">
        <f t="shared" si="12"/>
        <v>1377076</v>
      </c>
      <c r="V36" s="12">
        <f t="shared" si="12"/>
        <v>2012505</v>
      </c>
      <c r="W36" s="12">
        <f t="shared" si="12"/>
        <v>1985995</v>
      </c>
    </row>
    <row r="37" spans="1:23" ht="15" customHeight="1">
      <c r="A37" s="28" t="s">
        <v>97</v>
      </c>
      <c r="L37" s="29"/>
      <c r="M37" s="70" t="str">
        <f>'財政指標'!$M$1</f>
        <v>西方町</v>
      </c>
      <c r="P37" s="70"/>
      <c r="Q37" s="70"/>
      <c r="R37" s="70"/>
      <c r="S37" s="70"/>
      <c r="T37" s="70"/>
      <c r="U37" s="70"/>
      <c r="V37" s="70"/>
      <c r="W37" s="70" t="str">
        <f>'財政指標'!$M$1</f>
        <v>西方町</v>
      </c>
    </row>
    <row r="38" spans="14:15" ht="15" customHeight="1">
      <c r="N38" s="66"/>
      <c r="O38" s="66"/>
    </row>
    <row r="39" spans="1:23" ht="15" customHeight="1">
      <c r="A39" s="2"/>
      <c r="B39" s="2" t="s">
        <v>10</v>
      </c>
      <c r="C39" s="2" t="s">
        <v>9</v>
      </c>
      <c r="D39" s="2" t="s">
        <v>8</v>
      </c>
      <c r="E39" s="2" t="s">
        <v>7</v>
      </c>
      <c r="F39" s="2" t="s">
        <v>6</v>
      </c>
      <c r="G39" s="2" t="s">
        <v>5</v>
      </c>
      <c r="H39" s="2" t="s">
        <v>4</v>
      </c>
      <c r="I39" s="2" t="s">
        <v>3</v>
      </c>
      <c r="J39" s="5" t="s">
        <v>167</v>
      </c>
      <c r="K39" s="5" t="s">
        <v>168</v>
      </c>
      <c r="L39" s="2" t="s">
        <v>170</v>
      </c>
      <c r="M39" s="2" t="s">
        <v>176</v>
      </c>
      <c r="N39" s="2" t="s">
        <v>184</v>
      </c>
      <c r="O39" s="2" t="s">
        <v>188</v>
      </c>
      <c r="P39" s="2" t="s">
        <v>193</v>
      </c>
      <c r="Q39" s="2" t="s">
        <v>194</v>
      </c>
      <c r="R39" s="2" t="s">
        <v>201</v>
      </c>
      <c r="S39" s="2" t="s">
        <v>203</v>
      </c>
      <c r="T39" s="2" t="s">
        <v>212</v>
      </c>
      <c r="U39" s="2" t="s">
        <v>214</v>
      </c>
      <c r="V39" s="2" t="s">
        <v>218</v>
      </c>
      <c r="W39" s="2" t="s">
        <v>220</v>
      </c>
    </row>
    <row r="40" spans="1:23" ht="15" customHeight="1">
      <c r="A40" s="3" t="s">
        <v>116</v>
      </c>
      <c r="B40" s="26" t="e">
        <f>+B4/$B$32*100</f>
        <v>#DIV/0!</v>
      </c>
      <c r="C40" s="26" t="e">
        <f aca="true" t="shared" si="13" ref="C40:D42">+C4/C$32*100</f>
        <v>#DIV/0!</v>
      </c>
      <c r="D40" s="26">
        <f t="shared" si="13"/>
        <v>23.819324224554595</v>
      </c>
      <c r="E40" s="26">
        <f aca="true" t="shared" si="14" ref="E40:L40">+E4/E$32*100</f>
        <v>24.160222669872418</v>
      </c>
      <c r="F40" s="26">
        <f t="shared" si="14"/>
        <v>22.200425175172114</v>
      </c>
      <c r="G40" s="26">
        <f t="shared" si="14"/>
        <v>25.807787931572467</v>
      </c>
      <c r="H40" s="26">
        <f t="shared" si="14"/>
        <v>23.574919730857534</v>
      </c>
      <c r="I40" s="26">
        <f t="shared" si="14"/>
        <v>26.148446123633207</v>
      </c>
      <c r="J40" s="26">
        <f t="shared" si="14"/>
        <v>29.28590133320348</v>
      </c>
      <c r="K40" s="26">
        <f t="shared" si="14"/>
        <v>26.082600550805957</v>
      </c>
      <c r="L40" s="26">
        <f t="shared" si="14"/>
        <v>26.04076849164968</v>
      </c>
      <c r="M40" s="26">
        <f aca="true" t="shared" si="15" ref="M40:Q42">+M4/M$32*100</f>
        <v>32.58291409763421</v>
      </c>
      <c r="N40" s="26">
        <f t="shared" si="15"/>
        <v>34.32456615335852</v>
      </c>
      <c r="O40" s="26">
        <f t="shared" si="15"/>
        <v>31.722006840018736</v>
      </c>
      <c r="P40" s="26">
        <f t="shared" si="15"/>
        <v>25.823290940898485</v>
      </c>
      <c r="Q40" s="26">
        <f t="shared" si="15"/>
        <v>34.20652982609083</v>
      </c>
      <c r="R40" s="26">
        <f aca="true" t="shared" si="16" ref="R40:S44">+R4/R$32*100</f>
        <v>40.07298348291464</v>
      </c>
      <c r="S40" s="26">
        <f t="shared" si="16"/>
        <v>37.76449327611145</v>
      </c>
      <c r="T40" s="26">
        <f aca="true" t="shared" si="17" ref="T40:U44">+T4/T$32*100</f>
        <v>41.06487170646463</v>
      </c>
      <c r="U40" s="26">
        <f t="shared" si="17"/>
        <v>38.53343939700649</v>
      </c>
      <c r="V40" s="26">
        <f aca="true" t="shared" si="18" ref="V40:W44">+V4/V$32*100</f>
        <v>27.846888326432325</v>
      </c>
      <c r="W40" s="26">
        <f t="shared" si="18"/>
        <v>29.183166687710994</v>
      </c>
    </row>
    <row r="41" spans="1:23" ht="15" customHeight="1">
      <c r="A41" s="3" t="s">
        <v>117</v>
      </c>
      <c r="B41" s="26" t="e">
        <f>+B5/$B$32*100</f>
        <v>#DIV/0!</v>
      </c>
      <c r="C41" s="26" t="e">
        <f t="shared" si="13"/>
        <v>#DIV/0!</v>
      </c>
      <c r="D41" s="26">
        <f t="shared" si="13"/>
        <v>1.5726098536938866</v>
      </c>
      <c r="E41" s="26">
        <f aca="true" t="shared" si="19" ref="E41:L41">+E5/E$32*100</f>
        <v>1.498066800961726</v>
      </c>
      <c r="F41" s="26">
        <f t="shared" si="19"/>
        <v>1.712733948044197</v>
      </c>
      <c r="G41" s="26">
        <f t="shared" si="19"/>
        <v>2.0342110942512237</v>
      </c>
      <c r="H41" s="26">
        <f t="shared" si="19"/>
        <v>1.9682876289185203</v>
      </c>
      <c r="I41" s="26">
        <f t="shared" si="19"/>
        <v>2.2727342867812235</v>
      </c>
      <c r="J41" s="26">
        <f t="shared" si="19"/>
        <v>1.5701092177343203</v>
      </c>
      <c r="K41" s="26">
        <f t="shared" si="19"/>
        <v>1.0958681176927416</v>
      </c>
      <c r="L41" s="26">
        <f t="shared" si="19"/>
        <v>1.264129830806141</v>
      </c>
      <c r="M41" s="26">
        <f t="shared" si="15"/>
        <v>1.5352217094008433</v>
      </c>
      <c r="N41" s="26">
        <f t="shared" si="15"/>
        <v>1.5117277265643572</v>
      </c>
      <c r="O41" s="26">
        <f t="shared" si="15"/>
        <v>1.4524254319084793</v>
      </c>
      <c r="P41" s="26">
        <f t="shared" si="15"/>
        <v>1.351207783950587</v>
      </c>
      <c r="Q41" s="26">
        <f t="shared" si="15"/>
        <v>2.592830289795075</v>
      </c>
      <c r="R41" s="26">
        <f t="shared" si="16"/>
        <v>3.0084903273924395</v>
      </c>
      <c r="S41" s="26">
        <f t="shared" si="16"/>
        <v>4.509500365284069</v>
      </c>
      <c r="T41" s="26">
        <f t="shared" si="17"/>
        <v>2.1110895004700314</v>
      </c>
      <c r="U41" s="26">
        <f t="shared" si="17"/>
        <v>1.9108127655570375</v>
      </c>
      <c r="V41" s="26">
        <f t="shared" si="18"/>
        <v>1.4106443488871114</v>
      </c>
      <c r="W41" s="26">
        <f t="shared" si="18"/>
        <v>1.4079076377336872</v>
      </c>
    </row>
    <row r="42" spans="1:23" ht="15" customHeight="1">
      <c r="A42" s="3" t="s">
        <v>195</v>
      </c>
      <c r="B42" s="26" t="e">
        <f>+B6/$B$32*100</f>
        <v>#DIV/0!</v>
      </c>
      <c r="C42" s="26" t="e">
        <f t="shared" si="13"/>
        <v>#DIV/0!</v>
      </c>
      <c r="D42" s="26">
        <f t="shared" si="13"/>
        <v>0.8702448545550806</v>
      </c>
      <c r="E42" s="26">
        <f aca="true" t="shared" si="20" ref="E42:L42">+E6/E$32*100</f>
        <v>0.5622793337232223</v>
      </c>
      <c r="F42" s="26">
        <f t="shared" si="20"/>
        <v>0.6016629794066266</v>
      </c>
      <c r="G42" s="26">
        <f t="shared" si="20"/>
        <v>0.9070597047136636</v>
      </c>
      <c r="H42" s="26">
        <f t="shared" si="20"/>
        <v>0.5994858797162393</v>
      </c>
      <c r="I42" s="26">
        <f t="shared" si="20"/>
        <v>0.36406680833393057</v>
      </c>
      <c r="J42" s="26">
        <f t="shared" si="20"/>
        <v>0.27453414837715995</v>
      </c>
      <c r="K42" s="26">
        <f t="shared" si="20"/>
        <v>0.19277610150720756</v>
      </c>
      <c r="L42" s="26">
        <f t="shared" si="20"/>
        <v>0.17644490297513818</v>
      </c>
      <c r="M42" s="26">
        <f t="shared" si="15"/>
        <v>0.9117637621612128</v>
      </c>
      <c r="N42" s="26">
        <f t="shared" si="15"/>
        <v>0.9087337224966322</v>
      </c>
      <c r="O42" s="26">
        <f t="shared" si="15"/>
        <v>0.2735635045055419</v>
      </c>
      <c r="P42" s="26">
        <f t="shared" si="15"/>
        <v>0.1669600521719517</v>
      </c>
      <c r="Q42" s="26">
        <f t="shared" si="15"/>
        <v>0.22203190220958613</v>
      </c>
      <c r="R42" s="26">
        <f t="shared" si="16"/>
        <v>0.13907082636098797</v>
      </c>
      <c r="S42" s="26">
        <f t="shared" si="16"/>
        <v>0.09522413425291959</v>
      </c>
      <c r="T42" s="26">
        <f t="shared" si="17"/>
        <v>0.11677113447024952</v>
      </c>
      <c r="U42" s="26">
        <f t="shared" si="17"/>
        <v>0.10916549162144436</v>
      </c>
      <c r="V42" s="26">
        <f t="shared" si="18"/>
        <v>0.06883196916152413</v>
      </c>
      <c r="W42" s="26">
        <f t="shared" si="18"/>
        <v>0.06025173530929648</v>
      </c>
    </row>
    <row r="43" spans="1:23" ht="15" customHeight="1">
      <c r="A43" s="3" t="s">
        <v>196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>
        <f>+P7/P$32*100</f>
        <v>0</v>
      </c>
      <c r="Q43" s="26">
        <f>+Q7/Q$32*100</f>
        <v>0.03471758286769425</v>
      </c>
      <c r="R43" s="26">
        <f t="shared" si="16"/>
        <v>0.06555687117956051</v>
      </c>
      <c r="S43" s="26">
        <f t="shared" si="16"/>
        <v>0.10241460913810042</v>
      </c>
      <c r="T43" s="26">
        <f t="shared" si="17"/>
        <v>0.10402576774258189</v>
      </c>
      <c r="U43" s="26">
        <f t="shared" si="17"/>
        <v>0.03475657032858327</v>
      </c>
      <c r="V43" s="26">
        <f t="shared" si="18"/>
        <v>0.021098971438842987</v>
      </c>
      <c r="W43" s="26">
        <f t="shared" si="18"/>
        <v>0.02731524990346446</v>
      </c>
    </row>
    <row r="44" spans="1:23" ht="15" customHeight="1">
      <c r="A44" s="3" t="s">
        <v>197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>
        <f>+P8/P$32*100</f>
        <v>0</v>
      </c>
      <c r="Q44" s="26">
        <f>+Q8/Q$32*100</f>
        <v>0.0403760742919767</v>
      </c>
      <c r="R44" s="26">
        <f t="shared" si="16"/>
        <v>0.0967122199828903</v>
      </c>
      <c r="S44" s="26">
        <f t="shared" si="16"/>
        <v>0.0748842273953915</v>
      </c>
      <c r="T44" s="26">
        <f t="shared" si="17"/>
        <v>0.05941698419574526</v>
      </c>
      <c r="U44" s="26">
        <f t="shared" si="17"/>
        <v>0.02006922842149963</v>
      </c>
      <c r="V44" s="26">
        <f t="shared" si="18"/>
        <v>0.012385370247216922</v>
      </c>
      <c r="W44" s="26">
        <f t="shared" si="18"/>
        <v>0.010536285640116074</v>
      </c>
    </row>
    <row r="45" spans="1:23" ht="15" customHeight="1">
      <c r="A45" s="3" t="s">
        <v>118</v>
      </c>
      <c r="B45" s="26" t="e">
        <f aca="true" t="shared" si="21" ref="B45:B65">+B9/$B$32*100</f>
        <v>#DIV/0!</v>
      </c>
      <c r="C45" s="26" t="e">
        <f aca="true" t="shared" si="22" ref="C45:D65">+C9/C$32*100</f>
        <v>#DIV/0!</v>
      </c>
      <c r="D45" s="26">
        <f t="shared" si="22"/>
        <v>0</v>
      </c>
      <c r="E45" s="26">
        <f aca="true" t="shared" si="23" ref="E45:L45">+E9/E$32*100</f>
        <v>0</v>
      </c>
      <c r="F45" s="26">
        <f t="shared" si="23"/>
        <v>0</v>
      </c>
      <c r="G45" s="26">
        <f t="shared" si="23"/>
        <v>0</v>
      </c>
      <c r="H45" s="26">
        <f t="shared" si="23"/>
        <v>0</v>
      </c>
      <c r="I45" s="26">
        <f t="shared" si="23"/>
        <v>0</v>
      </c>
      <c r="J45" s="26">
        <f t="shared" si="23"/>
        <v>0.5013261885895</v>
      </c>
      <c r="K45" s="26">
        <f t="shared" si="23"/>
        <v>1.9038584537585657</v>
      </c>
      <c r="L45" s="26">
        <f t="shared" si="23"/>
        <v>1.7108950123075066</v>
      </c>
      <c r="M45" s="26">
        <f aca="true" t="shared" si="24" ref="M45:O65">+M9/M$32*100</f>
        <v>2.103085540970263</v>
      </c>
      <c r="N45" s="26">
        <f t="shared" si="24"/>
        <v>2.0032885179217623</v>
      </c>
      <c r="O45" s="26">
        <f t="shared" si="24"/>
        <v>1.671021728962318</v>
      </c>
      <c r="P45" s="26">
        <f aca="true" t="shared" si="25" ref="P45:P65">+P9/P$32*100</f>
        <v>1.6760566372954269</v>
      </c>
      <c r="Q45" s="26">
        <f aca="true" t="shared" si="26" ref="Q45:R67">+Q9/Q$32*100</f>
        <v>2.478820814194855</v>
      </c>
      <c r="R45" s="26">
        <f t="shared" si="26"/>
        <v>2.482649796065083</v>
      </c>
      <c r="S45" s="26">
        <f aca="true" t="shared" si="27" ref="S45:T67">+S9/S$32*100</f>
        <v>2.588491505903936</v>
      </c>
      <c r="T45" s="26">
        <f t="shared" si="27"/>
        <v>2.3545039031764694</v>
      </c>
      <c r="U45" s="26">
        <f aca="true" t="shared" si="28" ref="U45:V67">+U9/U$32*100</f>
        <v>2.0527209602952188</v>
      </c>
      <c r="V45" s="26">
        <f t="shared" si="28"/>
        <v>1.7164424284422903</v>
      </c>
      <c r="W45" s="26">
        <f aca="true" t="shared" si="29" ref="W45:W67">+W9/W$32*100</f>
        <v>1.7664238236434815</v>
      </c>
    </row>
    <row r="46" spans="1:23" ht="15" customHeight="1">
      <c r="A46" s="3" t="s">
        <v>119</v>
      </c>
      <c r="B46" s="26" t="e">
        <f t="shared" si="21"/>
        <v>#DIV/0!</v>
      </c>
      <c r="C46" s="26" t="e">
        <f t="shared" si="22"/>
        <v>#DIV/0!</v>
      </c>
      <c r="D46" s="26">
        <f t="shared" si="22"/>
        <v>2.8906755847416403</v>
      </c>
      <c r="E46" s="26">
        <f aca="true" t="shared" si="30" ref="E46:L46">+E10/E$32*100</f>
        <v>2.277655034981697</v>
      </c>
      <c r="F46" s="26">
        <f t="shared" si="30"/>
        <v>1.8505048137305464</v>
      </c>
      <c r="G46" s="26">
        <f t="shared" si="30"/>
        <v>1.8710799927036998</v>
      </c>
      <c r="H46" s="26">
        <f t="shared" si="30"/>
        <v>1.7697434743642173</v>
      </c>
      <c r="I46" s="26">
        <f t="shared" si="30"/>
        <v>1.9229325055045514</v>
      </c>
      <c r="J46" s="26">
        <f t="shared" si="30"/>
        <v>1.7448344367027162</v>
      </c>
      <c r="K46" s="26">
        <f t="shared" si="30"/>
        <v>1.6612429690870179</v>
      </c>
      <c r="L46" s="26">
        <f t="shared" si="30"/>
        <v>1.4875265892863063</v>
      </c>
      <c r="M46" s="26">
        <f t="shared" si="24"/>
        <v>1.5586955310234418</v>
      </c>
      <c r="N46" s="26">
        <f t="shared" si="24"/>
        <v>1.5817573100187536</v>
      </c>
      <c r="O46" s="26">
        <f t="shared" si="24"/>
        <v>1.4026725050055542</v>
      </c>
      <c r="P46" s="26">
        <f t="shared" si="25"/>
        <v>1.243006555817614</v>
      </c>
      <c r="Q46" s="26">
        <f t="shared" si="26"/>
        <v>1.7057978728453012</v>
      </c>
      <c r="R46" s="26">
        <f t="shared" si="26"/>
        <v>1.6561819219010225</v>
      </c>
      <c r="S46" s="26">
        <f t="shared" si="27"/>
        <v>1.6599668125816627</v>
      </c>
      <c r="T46" s="26">
        <f t="shared" si="27"/>
        <v>1.8468625769510725</v>
      </c>
      <c r="U46" s="26">
        <f t="shared" si="28"/>
        <v>1.5558165866964626</v>
      </c>
      <c r="V46" s="26">
        <f t="shared" si="28"/>
        <v>1.3699808766595232</v>
      </c>
      <c r="W46" s="26">
        <f t="shared" si="29"/>
        <v>1.4324828884224299</v>
      </c>
    </row>
    <row r="47" spans="1:23" ht="15" customHeight="1">
      <c r="A47" s="3" t="s">
        <v>120</v>
      </c>
      <c r="B47" s="26" t="e">
        <f t="shared" si="21"/>
        <v>#DIV/0!</v>
      </c>
      <c r="C47" s="26" t="e">
        <f t="shared" si="22"/>
        <v>#DIV/0!</v>
      </c>
      <c r="D47" s="26">
        <f t="shared" si="22"/>
        <v>0</v>
      </c>
      <c r="E47" s="26">
        <f aca="true" t="shared" si="31" ref="E47:L47">+E11/E$32*100</f>
        <v>0</v>
      </c>
      <c r="F47" s="26">
        <f t="shared" si="31"/>
        <v>0</v>
      </c>
      <c r="G47" s="26">
        <f t="shared" si="31"/>
        <v>0</v>
      </c>
      <c r="H47" s="26">
        <f t="shared" si="31"/>
        <v>0</v>
      </c>
      <c r="I47" s="26">
        <f t="shared" si="31"/>
        <v>0</v>
      </c>
      <c r="J47" s="26">
        <f t="shared" si="31"/>
        <v>0</v>
      </c>
      <c r="K47" s="26">
        <f t="shared" si="31"/>
        <v>0</v>
      </c>
      <c r="L47" s="26">
        <f t="shared" si="31"/>
        <v>0</v>
      </c>
      <c r="M47" s="26">
        <f t="shared" si="24"/>
        <v>0</v>
      </c>
      <c r="N47" s="26">
        <f t="shared" si="24"/>
        <v>0</v>
      </c>
      <c r="O47" s="26">
        <f t="shared" si="24"/>
        <v>0</v>
      </c>
      <c r="P47" s="26">
        <f t="shared" si="25"/>
        <v>0</v>
      </c>
      <c r="Q47" s="26">
        <f t="shared" si="26"/>
        <v>3.650639628569322E-05</v>
      </c>
      <c r="R47" s="26">
        <f t="shared" si="26"/>
        <v>3.958748259635296E-05</v>
      </c>
      <c r="S47" s="26">
        <f t="shared" si="27"/>
        <v>0</v>
      </c>
      <c r="T47" s="26">
        <f t="shared" si="27"/>
        <v>0</v>
      </c>
      <c r="U47" s="26">
        <f t="shared" si="28"/>
        <v>0</v>
      </c>
      <c r="V47" s="26">
        <f t="shared" si="28"/>
        <v>0</v>
      </c>
      <c r="W47" s="26">
        <f t="shared" si="29"/>
        <v>0</v>
      </c>
    </row>
    <row r="48" spans="1:23" ht="15" customHeight="1">
      <c r="A48" s="3" t="s">
        <v>121</v>
      </c>
      <c r="B48" s="26" t="e">
        <f t="shared" si="21"/>
        <v>#DIV/0!</v>
      </c>
      <c r="C48" s="26" t="e">
        <f t="shared" si="22"/>
        <v>#DIV/0!</v>
      </c>
      <c r="D48" s="26">
        <f t="shared" si="22"/>
        <v>1.0522004641669136</v>
      </c>
      <c r="E48" s="26">
        <f aca="true" t="shared" si="32" ref="E48:L48">+E12/E$32*100</f>
        <v>0.8807156627027964</v>
      </c>
      <c r="F48" s="26">
        <f t="shared" si="32"/>
        <v>0.8087033181357721</v>
      </c>
      <c r="G48" s="26">
        <f t="shared" si="32"/>
        <v>1.042796273541759</v>
      </c>
      <c r="H48" s="26">
        <f t="shared" si="32"/>
        <v>1.0564264413951354</v>
      </c>
      <c r="I48" s="26">
        <f t="shared" si="32"/>
        <v>1.2079666061203138</v>
      </c>
      <c r="J48" s="26">
        <f t="shared" si="32"/>
        <v>1.015932992146389</v>
      </c>
      <c r="K48" s="26">
        <f t="shared" si="32"/>
        <v>0.8096656094494993</v>
      </c>
      <c r="L48" s="26">
        <f t="shared" si="32"/>
        <v>0.9051479011783867</v>
      </c>
      <c r="M48" s="26">
        <f t="shared" si="24"/>
        <v>1.0269374768850408</v>
      </c>
      <c r="N48" s="26">
        <f t="shared" si="24"/>
        <v>1.0233035737869463</v>
      </c>
      <c r="O48" s="26">
        <f t="shared" si="24"/>
        <v>0.8619081597593485</v>
      </c>
      <c r="P48" s="26">
        <f t="shared" si="25"/>
        <v>0.8600799032835749</v>
      </c>
      <c r="Q48" s="26">
        <f t="shared" si="26"/>
        <v>1.2287322861838623</v>
      </c>
      <c r="R48" s="26">
        <f t="shared" si="26"/>
        <v>1.2383360430965171</v>
      </c>
      <c r="S48" s="26">
        <f t="shared" si="27"/>
        <v>1.3423941262162726</v>
      </c>
      <c r="T48" s="26">
        <f t="shared" si="27"/>
        <v>1.2495248114717141</v>
      </c>
      <c r="U48" s="26">
        <f t="shared" si="28"/>
        <v>0.9781491935329862</v>
      </c>
      <c r="V48" s="26">
        <f t="shared" si="28"/>
        <v>0.48371447118168215</v>
      </c>
      <c r="W48" s="26">
        <f t="shared" si="29"/>
        <v>0.4172143134169287</v>
      </c>
    </row>
    <row r="49" spans="1:23" ht="15" customHeight="1">
      <c r="A49" s="3" t="s">
        <v>122</v>
      </c>
      <c r="B49" s="26" t="e">
        <f t="shared" si="21"/>
        <v>#DIV/0!</v>
      </c>
      <c r="C49" s="26" t="e">
        <f t="shared" si="22"/>
        <v>#DIV/0!</v>
      </c>
      <c r="D49" s="26">
        <f t="shared" si="22"/>
        <v>0</v>
      </c>
      <c r="E49" s="26">
        <f aca="true" t="shared" si="33" ref="E49:L49">+E13/E$32*100</f>
        <v>0</v>
      </c>
      <c r="F49" s="26">
        <f t="shared" si="33"/>
        <v>0</v>
      </c>
      <c r="G49" s="26">
        <f t="shared" si="33"/>
        <v>0</v>
      </c>
      <c r="H49" s="26">
        <f t="shared" si="33"/>
        <v>0</v>
      </c>
      <c r="I49" s="26">
        <f t="shared" si="33"/>
        <v>0</v>
      </c>
      <c r="J49" s="26">
        <f t="shared" si="33"/>
        <v>0</v>
      </c>
      <c r="K49" s="26">
        <f t="shared" si="33"/>
        <v>0</v>
      </c>
      <c r="L49" s="26">
        <f t="shared" si="33"/>
        <v>0</v>
      </c>
      <c r="M49" s="26">
        <f t="shared" si="24"/>
        <v>0</v>
      </c>
      <c r="N49" s="26">
        <f t="shared" si="24"/>
        <v>0</v>
      </c>
      <c r="O49" s="26">
        <f t="shared" si="24"/>
        <v>0</v>
      </c>
      <c r="P49" s="26">
        <f t="shared" si="25"/>
        <v>0</v>
      </c>
      <c r="Q49" s="26">
        <f t="shared" si="26"/>
        <v>3.650639628569322E-05</v>
      </c>
      <c r="R49" s="26">
        <f t="shared" si="26"/>
        <v>3.958748259635296E-05</v>
      </c>
      <c r="S49" s="26">
        <f t="shared" si="27"/>
        <v>3.972638058110955E-05</v>
      </c>
      <c r="T49" s="26">
        <f t="shared" si="27"/>
        <v>0</v>
      </c>
      <c r="U49" s="26">
        <f t="shared" si="28"/>
        <v>0</v>
      </c>
      <c r="V49" s="26">
        <f t="shared" si="28"/>
        <v>0</v>
      </c>
      <c r="W49" s="26">
        <f t="shared" si="29"/>
        <v>0</v>
      </c>
    </row>
    <row r="50" spans="1:23" ht="15" customHeight="1">
      <c r="A50" s="3" t="s">
        <v>123</v>
      </c>
      <c r="B50" s="26" t="e">
        <f t="shared" si="21"/>
        <v>#DIV/0!</v>
      </c>
      <c r="C50" s="26" t="e">
        <f t="shared" si="22"/>
        <v>#DIV/0!</v>
      </c>
      <c r="D50" s="26">
        <f t="shared" si="22"/>
        <v>0</v>
      </c>
      <c r="E50" s="26">
        <f aca="true" t="shared" si="34" ref="E50:L50">+E14/E$32*100</f>
        <v>0</v>
      </c>
      <c r="F50" s="26">
        <f t="shared" si="34"/>
        <v>0</v>
      </c>
      <c r="G50" s="26">
        <f t="shared" si="34"/>
        <v>0</v>
      </c>
      <c r="H50" s="26">
        <f t="shared" si="34"/>
        <v>0</v>
      </c>
      <c r="I50" s="26">
        <f t="shared" si="34"/>
        <v>0</v>
      </c>
      <c r="J50" s="26">
        <f t="shared" si="34"/>
        <v>0</v>
      </c>
      <c r="K50" s="26">
        <f t="shared" si="34"/>
        <v>0</v>
      </c>
      <c r="L50" s="26">
        <f t="shared" si="34"/>
        <v>0.45792935233358084</v>
      </c>
      <c r="M50" s="26">
        <f t="shared" si="24"/>
        <v>0.7175896607103955</v>
      </c>
      <c r="N50" s="26">
        <f t="shared" si="24"/>
        <v>0.8259264639847855</v>
      </c>
      <c r="O50" s="26">
        <f t="shared" si="24"/>
        <v>0.6136090860080058</v>
      </c>
      <c r="P50" s="26">
        <f t="shared" si="25"/>
        <v>0.5533190699488796</v>
      </c>
      <c r="Q50" s="26">
        <f t="shared" si="26"/>
        <v>0.7929554337215424</v>
      </c>
      <c r="R50" s="26">
        <f t="shared" si="26"/>
        <v>0.8940437069560353</v>
      </c>
      <c r="S50" s="26">
        <f t="shared" si="27"/>
        <v>0.8795023396851844</v>
      </c>
      <c r="T50" s="26">
        <f t="shared" si="27"/>
        <v>0.21195618540751285</v>
      </c>
      <c r="U50" s="26">
        <f t="shared" si="28"/>
        <v>0.44398827651507916</v>
      </c>
      <c r="V50" s="26">
        <f t="shared" si="28"/>
        <v>0.4251031726002729</v>
      </c>
      <c r="W50" s="26">
        <f t="shared" si="29"/>
        <v>0.4295584335904695</v>
      </c>
    </row>
    <row r="51" spans="1:23" ht="15" customHeight="1">
      <c r="A51" s="3" t="s">
        <v>124</v>
      </c>
      <c r="B51" s="26" t="e">
        <f t="shared" si="21"/>
        <v>#DIV/0!</v>
      </c>
      <c r="C51" s="26" t="e">
        <f t="shared" si="22"/>
        <v>#DIV/0!</v>
      </c>
      <c r="D51" s="26">
        <f t="shared" si="22"/>
        <v>25.926812737679704</v>
      </c>
      <c r="E51" s="26">
        <f aca="true" t="shared" si="35" ref="E51:L51">+E15/E$32*100</f>
        <v>24.58723222215002</v>
      </c>
      <c r="F51" s="26">
        <f t="shared" si="35"/>
        <v>26.303339983392394</v>
      </c>
      <c r="G51" s="26">
        <f t="shared" si="35"/>
        <v>32.92679178618367</v>
      </c>
      <c r="H51" s="26">
        <f t="shared" si="35"/>
        <v>33.22238188347518</v>
      </c>
      <c r="I51" s="26">
        <f t="shared" si="35"/>
        <v>38.79336388198022</v>
      </c>
      <c r="J51" s="26">
        <f t="shared" si="35"/>
        <v>38.439922754494894</v>
      </c>
      <c r="K51" s="26">
        <f t="shared" si="35"/>
        <v>35.25831219796466</v>
      </c>
      <c r="L51" s="26">
        <f t="shared" si="35"/>
        <v>33.317456031159935</v>
      </c>
      <c r="M51" s="26">
        <f t="shared" si="24"/>
        <v>39.527247365105744</v>
      </c>
      <c r="N51" s="26">
        <f t="shared" si="24"/>
        <v>32.930214744182365</v>
      </c>
      <c r="O51" s="26">
        <f t="shared" si="24"/>
        <v>24.81054004738167</v>
      </c>
      <c r="P51" s="26">
        <f t="shared" si="25"/>
        <v>19.58139854173511</v>
      </c>
      <c r="Q51" s="26">
        <f t="shared" si="26"/>
        <v>26.414823641250184</v>
      </c>
      <c r="R51" s="26">
        <f t="shared" si="26"/>
        <v>29.31377870043004</v>
      </c>
      <c r="S51" s="26">
        <f t="shared" si="27"/>
        <v>28.64442863334497</v>
      </c>
      <c r="T51" s="26">
        <f t="shared" si="27"/>
        <v>28.487515434418086</v>
      </c>
      <c r="U51" s="26">
        <f t="shared" si="28"/>
        <v>26.599158134061753</v>
      </c>
      <c r="V51" s="26">
        <f t="shared" si="28"/>
        <v>22.98426044131924</v>
      </c>
      <c r="W51" s="26">
        <f t="shared" si="29"/>
        <v>27.803280485245384</v>
      </c>
    </row>
    <row r="52" spans="1:23" ht="15" customHeight="1">
      <c r="A52" s="3" t="s">
        <v>125</v>
      </c>
      <c r="B52" s="26" t="e">
        <f t="shared" si="21"/>
        <v>#DIV/0!</v>
      </c>
      <c r="C52" s="26" t="e">
        <f t="shared" si="22"/>
        <v>#DIV/0!</v>
      </c>
      <c r="D52" s="26">
        <f t="shared" si="22"/>
        <v>23.28832018133204</v>
      </c>
      <c r="E52" s="26">
        <f aca="true" t="shared" si="36" ref="E52:L52">+E16/E$32*100</f>
        <v>22.084741265406027</v>
      </c>
      <c r="F52" s="26">
        <f t="shared" si="36"/>
        <v>0</v>
      </c>
      <c r="G52" s="26">
        <f t="shared" si="36"/>
        <v>0</v>
      </c>
      <c r="H52" s="26">
        <f t="shared" si="36"/>
        <v>0</v>
      </c>
      <c r="I52" s="26">
        <f t="shared" si="36"/>
        <v>0</v>
      </c>
      <c r="J52" s="26">
        <f t="shared" si="36"/>
        <v>34.858549532096696</v>
      </c>
      <c r="K52" s="26">
        <f t="shared" si="36"/>
        <v>31.736259317960307</v>
      </c>
      <c r="L52" s="26">
        <f t="shared" si="36"/>
        <v>29.284413485751653</v>
      </c>
      <c r="M52" s="26">
        <f t="shared" si="24"/>
        <v>34.34848323648271</v>
      </c>
      <c r="N52" s="26">
        <f t="shared" si="24"/>
        <v>28.259066536358596</v>
      </c>
      <c r="O52" s="26">
        <f t="shared" si="24"/>
        <v>20.907464832315874</v>
      </c>
      <c r="P52" s="26">
        <f t="shared" si="25"/>
        <v>16.483035126172112</v>
      </c>
      <c r="Q52" s="26">
        <f t="shared" si="26"/>
        <v>22.8220101443974</v>
      </c>
      <c r="R52" s="26">
        <f t="shared" si="26"/>
        <v>25.58725061370495</v>
      </c>
      <c r="S52" s="26">
        <f t="shared" si="27"/>
        <v>25.157207219554596</v>
      </c>
      <c r="T52" s="26">
        <f t="shared" si="27"/>
        <v>24.555643471572676</v>
      </c>
      <c r="U52" s="26">
        <f t="shared" si="28"/>
        <v>22.516840964559062</v>
      </c>
      <c r="V52" s="26">
        <f t="shared" si="28"/>
        <v>19.72186623416515</v>
      </c>
      <c r="W52" s="26">
        <f t="shared" si="29"/>
        <v>24.102417216008263</v>
      </c>
    </row>
    <row r="53" spans="1:23" ht="15" customHeight="1">
      <c r="A53" s="3" t="s">
        <v>126</v>
      </c>
      <c r="B53" s="26" t="e">
        <f t="shared" si="21"/>
        <v>#DIV/0!</v>
      </c>
      <c r="C53" s="26" t="e">
        <f t="shared" si="22"/>
        <v>#DIV/0!</v>
      </c>
      <c r="D53" s="26">
        <f t="shared" si="22"/>
        <v>2.638492556347666</v>
      </c>
      <c r="E53" s="26">
        <f aca="true" t="shared" si="37" ref="E53:L53">+E17/E$32*100</f>
        <v>2.5024909567439946</v>
      </c>
      <c r="F53" s="26">
        <f t="shared" si="37"/>
        <v>0</v>
      </c>
      <c r="G53" s="26">
        <f t="shared" si="37"/>
        <v>0</v>
      </c>
      <c r="H53" s="26">
        <f t="shared" si="37"/>
        <v>0</v>
      </c>
      <c r="I53" s="26">
        <f t="shared" si="37"/>
        <v>0</v>
      </c>
      <c r="J53" s="26">
        <f t="shared" si="37"/>
        <v>3.5813732223982</v>
      </c>
      <c r="K53" s="26">
        <f t="shared" si="37"/>
        <v>3.522052880004356</v>
      </c>
      <c r="L53" s="26">
        <f t="shared" si="37"/>
        <v>4.033042545408281</v>
      </c>
      <c r="M53" s="26">
        <f t="shared" si="24"/>
        <v>5.178764128623032</v>
      </c>
      <c r="N53" s="26">
        <f t="shared" si="24"/>
        <v>4.671148207823768</v>
      </c>
      <c r="O53" s="26">
        <f t="shared" si="24"/>
        <v>3.903075215065795</v>
      </c>
      <c r="P53" s="26">
        <f t="shared" si="25"/>
        <v>3.0983634155629978</v>
      </c>
      <c r="Q53" s="26">
        <f t="shared" si="26"/>
        <v>3.5928134968527834</v>
      </c>
      <c r="R53" s="26">
        <f t="shared" si="26"/>
        <v>3.7265280867250903</v>
      </c>
      <c r="S53" s="26">
        <f t="shared" si="27"/>
        <v>3.487221413790378</v>
      </c>
      <c r="T53" s="26">
        <f t="shared" si="27"/>
        <v>3.9318719628454146</v>
      </c>
      <c r="U53" s="26">
        <f t="shared" si="28"/>
        <v>4.08231716950269</v>
      </c>
      <c r="V53" s="26">
        <f t="shared" si="28"/>
        <v>3.262394207154086</v>
      </c>
      <c r="W53" s="26">
        <f t="shared" si="29"/>
        <v>3.700863269237125</v>
      </c>
    </row>
    <row r="54" spans="1:23" ht="15" customHeight="1">
      <c r="A54" s="3" t="s">
        <v>127</v>
      </c>
      <c r="B54" s="26" t="e">
        <f t="shared" si="21"/>
        <v>#DIV/0!</v>
      </c>
      <c r="C54" s="26" t="e">
        <f t="shared" si="22"/>
        <v>#DIV/0!</v>
      </c>
      <c r="D54" s="26">
        <f t="shared" si="22"/>
        <v>0.039987250091038345</v>
      </c>
      <c r="E54" s="26">
        <f aca="true" t="shared" si="38" ref="E54:L54">+E18/E$32*100</f>
        <v>0.036525007039660363</v>
      </c>
      <c r="F54" s="26">
        <f t="shared" si="38"/>
        <v>0.0363558055641451</v>
      </c>
      <c r="G54" s="26">
        <f t="shared" si="38"/>
        <v>0.03935458480913026</v>
      </c>
      <c r="H54" s="26">
        <f t="shared" si="38"/>
        <v>0.037632958391807886</v>
      </c>
      <c r="I54" s="26">
        <f t="shared" si="38"/>
        <v>0.041972098841549496</v>
      </c>
      <c r="J54" s="26">
        <f t="shared" si="38"/>
        <v>0.035517131823043634</v>
      </c>
      <c r="K54" s="26">
        <f t="shared" si="38"/>
        <v>0.03183019428983067</v>
      </c>
      <c r="L54" s="26">
        <f t="shared" si="38"/>
        <v>0.037006109408307446</v>
      </c>
      <c r="M54" s="26">
        <f t="shared" si="24"/>
        <v>0.037321687615785894</v>
      </c>
      <c r="N54" s="26">
        <f t="shared" si="24"/>
        <v>0.03866319765445469</v>
      </c>
      <c r="O54" s="26">
        <f t="shared" si="24"/>
        <v>0.037741459210204095</v>
      </c>
      <c r="P54" s="26">
        <f t="shared" si="25"/>
        <v>0.034350893422879926</v>
      </c>
      <c r="Q54" s="26">
        <f t="shared" si="26"/>
        <v>0.055745267128253534</v>
      </c>
      <c r="R54" s="26">
        <f t="shared" si="26"/>
        <v>0.06290450984560486</v>
      </c>
      <c r="S54" s="26">
        <f t="shared" si="27"/>
        <v>0.06320467150454528</v>
      </c>
      <c r="T54" s="26">
        <f t="shared" si="27"/>
        <v>0.05462826259286436</v>
      </c>
      <c r="U54" s="26">
        <f t="shared" si="28"/>
        <v>0.04440924420605195</v>
      </c>
      <c r="V54" s="26">
        <f t="shared" si="28"/>
        <v>0.03397756439501988</v>
      </c>
      <c r="W54" s="26">
        <f t="shared" si="29"/>
        <v>0.030535455166127285</v>
      </c>
    </row>
    <row r="55" spans="1:23" ht="15" customHeight="1">
      <c r="A55" s="3" t="s">
        <v>128</v>
      </c>
      <c r="B55" s="26" t="e">
        <f t="shared" si="21"/>
        <v>#DIV/0!</v>
      </c>
      <c r="C55" s="26" t="e">
        <f t="shared" si="22"/>
        <v>#DIV/0!</v>
      </c>
      <c r="D55" s="26">
        <f t="shared" si="22"/>
        <v>0.7032125714344526</v>
      </c>
      <c r="E55" s="26">
        <f aca="true" t="shared" si="39" ref="E55:L55">+E19/E$32*100</f>
        <v>2.109704984079537</v>
      </c>
      <c r="F55" s="26">
        <f t="shared" si="39"/>
        <v>4.937931991885657</v>
      </c>
      <c r="G55" s="26">
        <f t="shared" si="39"/>
        <v>9.522072309539512</v>
      </c>
      <c r="H55" s="26">
        <f t="shared" si="39"/>
        <v>7.844809262120547</v>
      </c>
      <c r="I55" s="26">
        <f t="shared" si="39"/>
        <v>0.6981633434754475</v>
      </c>
      <c r="J55" s="26">
        <f t="shared" si="39"/>
        <v>0.4140146583936381</v>
      </c>
      <c r="K55" s="26">
        <f t="shared" si="39"/>
        <v>0.4343744559100952</v>
      </c>
      <c r="L55" s="26">
        <f t="shared" si="39"/>
        <v>0.511228350646771</v>
      </c>
      <c r="M55" s="26">
        <f t="shared" si="24"/>
        <v>0.41175447395841247</v>
      </c>
      <c r="N55" s="26">
        <f t="shared" si="24"/>
        <v>0.09749993396550358</v>
      </c>
      <c r="O55" s="26">
        <f t="shared" si="24"/>
        <v>0.36186486260836315</v>
      </c>
      <c r="P55" s="26">
        <f t="shared" si="25"/>
        <v>0.05527197680810736</v>
      </c>
      <c r="Q55" s="26">
        <f t="shared" si="26"/>
        <v>0.061257732967393216</v>
      </c>
      <c r="R55" s="26">
        <f t="shared" si="26"/>
        <v>0.07042613153891192</v>
      </c>
      <c r="S55" s="26">
        <f t="shared" si="27"/>
        <v>0.05434568863495787</v>
      </c>
      <c r="T55" s="26">
        <f t="shared" si="27"/>
        <v>0.0655686496394461</v>
      </c>
      <c r="U55" s="26">
        <f t="shared" si="28"/>
        <v>0.08847126992730286</v>
      </c>
      <c r="V55" s="26">
        <f t="shared" si="28"/>
        <v>0.03775893849704628</v>
      </c>
      <c r="W55" s="26">
        <f t="shared" si="29"/>
        <v>0.08655007828770953</v>
      </c>
    </row>
    <row r="56" spans="1:23" ht="15" customHeight="1">
      <c r="A56" s="3" t="s">
        <v>129</v>
      </c>
      <c r="B56" s="26" t="e">
        <f t="shared" si="21"/>
        <v>#DIV/0!</v>
      </c>
      <c r="C56" s="26" t="e">
        <f t="shared" si="22"/>
        <v>#DIV/0!</v>
      </c>
      <c r="D56" s="26">
        <f t="shared" si="22"/>
        <v>0.8711226972898574</v>
      </c>
      <c r="E56" s="26">
        <f aca="true" t="shared" si="40" ref="E56:L56">+E20/E$32*100</f>
        <v>0.7854094916282193</v>
      </c>
      <c r="F56" s="26">
        <f t="shared" si="40"/>
        <v>0.8446893072113931</v>
      </c>
      <c r="G56" s="26">
        <f t="shared" si="40"/>
        <v>0.7890961741864658</v>
      </c>
      <c r="H56" s="26">
        <f t="shared" si="40"/>
        <v>0.7056102008624194</v>
      </c>
      <c r="I56" s="26">
        <f t="shared" si="40"/>
        <v>0.7951038037900393</v>
      </c>
      <c r="J56" s="26">
        <f t="shared" si="40"/>
        <v>0.8204355292546409</v>
      </c>
      <c r="K56" s="26">
        <f t="shared" si="40"/>
        <v>0.8570519137306005</v>
      </c>
      <c r="L56" s="26">
        <f t="shared" si="40"/>
        <v>0.6904501286004805</v>
      </c>
      <c r="M56" s="26">
        <f t="shared" si="24"/>
        <v>0.9055153348228232</v>
      </c>
      <c r="N56" s="26">
        <f t="shared" si="24"/>
        <v>0.8496658654481101</v>
      </c>
      <c r="O56" s="26">
        <f t="shared" si="24"/>
        <v>0.7332271647877152</v>
      </c>
      <c r="P56" s="26">
        <f t="shared" si="25"/>
        <v>0.76405539946466</v>
      </c>
      <c r="Q56" s="26">
        <f t="shared" si="26"/>
        <v>1.0818305475302328</v>
      </c>
      <c r="R56" s="26">
        <f t="shared" si="26"/>
        <v>1.4213489751394568</v>
      </c>
      <c r="S56" s="26">
        <f t="shared" si="27"/>
        <v>1.5156805983110728</v>
      </c>
      <c r="T56" s="26">
        <f t="shared" si="27"/>
        <v>1.4604495799186066</v>
      </c>
      <c r="U56" s="26">
        <f t="shared" si="28"/>
        <v>1.1755081802938927</v>
      </c>
      <c r="V56" s="26">
        <f t="shared" si="28"/>
        <v>1.1213418288204826</v>
      </c>
      <c r="W56" s="26">
        <f t="shared" si="29"/>
        <v>1.524202243579151</v>
      </c>
    </row>
    <row r="57" spans="1:23" ht="15" customHeight="1">
      <c r="A57" s="4" t="s">
        <v>130</v>
      </c>
      <c r="B57" s="26" t="e">
        <f t="shared" si="21"/>
        <v>#DIV/0!</v>
      </c>
      <c r="C57" s="26" t="e">
        <f t="shared" si="22"/>
        <v>#DIV/0!</v>
      </c>
      <c r="D57" s="26">
        <f t="shared" si="22"/>
        <v>0.13906239736429232</v>
      </c>
      <c r="E57" s="26">
        <f aca="true" t="shared" si="41" ref="E57:L57">+E21/E$32*100</f>
        <v>0.07202114064158381</v>
      </c>
      <c r="F57" s="26">
        <f t="shared" si="41"/>
        <v>0.08207081303017105</v>
      </c>
      <c r="G57" s="26">
        <f t="shared" si="41"/>
        <v>0.09778511862166747</v>
      </c>
      <c r="H57" s="26">
        <f t="shared" si="41"/>
        <v>0.097112299731131</v>
      </c>
      <c r="I57" s="26">
        <f t="shared" si="41"/>
        <v>0.10496453803429985</v>
      </c>
      <c r="J57" s="26">
        <f t="shared" si="41"/>
        <v>0.10287368670893081</v>
      </c>
      <c r="K57" s="26">
        <f t="shared" si="41"/>
        <v>0.0884305021811461</v>
      </c>
      <c r="L57" s="26">
        <f t="shared" si="41"/>
        <v>0.09469710386107465</v>
      </c>
      <c r="M57" s="26">
        <f t="shared" si="24"/>
        <v>0.13641836767435223</v>
      </c>
      <c r="N57" s="26">
        <f t="shared" si="24"/>
        <v>0.11981959375577801</v>
      </c>
      <c r="O57" s="26">
        <f t="shared" si="24"/>
        <v>0.10689275124995305</v>
      </c>
      <c r="P57" s="26">
        <f t="shared" si="25"/>
        <v>0.10166338957508952</v>
      </c>
      <c r="Q57" s="26">
        <f t="shared" si="26"/>
        <v>0.12988975798449645</v>
      </c>
      <c r="R57" s="26">
        <f t="shared" si="26"/>
        <v>0.14631533567612054</v>
      </c>
      <c r="S57" s="26">
        <f t="shared" si="27"/>
        <v>0.16788368433576897</v>
      </c>
      <c r="T57" s="26">
        <f t="shared" si="27"/>
        <v>0.15865403033544626</v>
      </c>
      <c r="U57" s="26">
        <f t="shared" si="28"/>
        <v>0.14423455858634857</v>
      </c>
      <c r="V57" s="26">
        <f t="shared" si="28"/>
        <v>0.15657080883318028</v>
      </c>
      <c r="W57" s="26">
        <f t="shared" si="29"/>
        <v>0.12030573871649962</v>
      </c>
    </row>
    <row r="58" spans="1:23" ht="15" customHeight="1">
      <c r="A58" s="3" t="s">
        <v>131</v>
      </c>
      <c r="B58" s="26" t="e">
        <f t="shared" si="21"/>
        <v>#DIV/0!</v>
      </c>
      <c r="C58" s="26" t="e">
        <f t="shared" si="22"/>
        <v>#DIV/0!</v>
      </c>
      <c r="D58" s="26">
        <f t="shared" si="22"/>
        <v>2.155981756611745</v>
      </c>
      <c r="E58" s="26">
        <f aca="true" t="shared" si="42" ref="E58:L58">+E22/E$32*100</f>
        <v>2.371336669049321</v>
      </c>
      <c r="F58" s="26">
        <f t="shared" si="42"/>
        <v>2.2417137637447277</v>
      </c>
      <c r="G58" s="26">
        <f t="shared" si="42"/>
        <v>1.9332856267568415</v>
      </c>
      <c r="H58" s="26">
        <f t="shared" si="42"/>
        <v>3.0453484917605262</v>
      </c>
      <c r="I58" s="26">
        <f t="shared" si="42"/>
        <v>2.5785750952516318</v>
      </c>
      <c r="J58" s="26">
        <f t="shared" si="42"/>
        <v>2.9388979337065755</v>
      </c>
      <c r="K58" s="26">
        <f t="shared" si="42"/>
        <v>3.4937228104625606</v>
      </c>
      <c r="L58" s="26">
        <f t="shared" si="42"/>
        <v>7.065928395728487</v>
      </c>
      <c r="M58" s="26">
        <f t="shared" si="24"/>
        <v>2.0141889963505806</v>
      </c>
      <c r="N58" s="26">
        <f t="shared" si="24"/>
        <v>1.9753559259357087</v>
      </c>
      <c r="O58" s="26">
        <f t="shared" si="24"/>
        <v>2.1586500724257363</v>
      </c>
      <c r="P58" s="26">
        <f t="shared" si="25"/>
        <v>2.092162820510725</v>
      </c>
      <c r="Q58" s="26">
        <f t="shared" si="26"/>
        <v>2.380655114582626</v>
      </c>
      <c r="R58" s="26">
        <f t="shared" si="26"/>
        <v>2.678211960091067</v>
      </c>
      <c r="S58" s="26">
        <f t="shared" si="27"/>
        <v>2.0708964933126595</v>
      </c>
      <c r="T58" s="26">
        <f t="shared" si="27"/>
        <v>2.4006229758442146</v>
      </c>
      <c r="U58" s="26">
        <f t="shared" si="28"/>
        <v>3.377394201659635</v>
      </c>
      <c r="V58" s="26">
        <f t="shared" si="28"/>
        <v>14.284250275451182</v>
      </c>
      <c r="W58" s="26">
        <f t="shared" si="29"/>
        <v>7.395173138290585</v>
      </c>
    </row>
    <row r="59" spans="1:23" ht="15" customHeight="1">
      <c r="A59" s="3" t="s">
        <v>132</v>
      </c>
      <c r="B59" s="26" t="e">
        <f t="shared" si="21"/>
        <v>#DIV/0!</v>
      </c>
      <c r="C59" s="26" t="e">
        <f t="shared" si="22"/>
        <v>#DIV/0!</v>
      </c>
      <c r="D59" s="26">
        <f t="shared" si="22"/>
        <v>20.985890040208226</v>
      </c>
      <c r="E59" s="26">
        <f aca="true" t="shared" si="43" ref="E59:L59">+E23/E$32*100</f>
        <v>18.664468126583923</v>
      </c>
      <c r="F59" s="26">
        <f t="shared" si="43"/>
        <v>16.63673523728137</v>
      </c>
      <c r="G59" s="26">
        <f t="shared" si="43"/>
        <v>3.4996181469402643</v>
      </c>
      <c r="H59" s="26">
        <f t="shared" si="43"/>
        <v>4.378319686854009</v>
      </c>
      <c r="I59" s="26">
        <f t="shared" si="43"/>
        <v>8.413965598652778</v>
      </c>
      <c r="J59" s="26">
        <f t="shared" si="43"/>
        <v>7.031302409478137</v>
      </c>
      <c r="K59" s="26">
        <f t="shared" si="43"/>
        <v>6.493628875490691</v>
      </c>
      <c r="L59" s="26">
        <f t="shared" si="43"/>
        <v>7.4885801016506255</v>
      </c>
      <c r="M59" s="26">
        <f t="shared" si="24"/>
        <v>4.220322925479905</v>
      </c>
      <c r="N59" s="26">
        <f t="shared" si="24"/>
        <v>3.5395480599064952</v>
      </c>
      <c r="O59" s="26">
        <f t="shared" si="24"/>
        <v>6.3385477173400595</v>
      </c>
      <c r="P59" s="26">
        <f t="shared" si="25"/>
        <v>5.2690892627442905</v>
      </c>
      <c r="Q59" s="26">
        <f t="shared" si="26"/>
        <v>3.61683470560877</v>
      </c>
      <c r="R59" s="26">
        <f t="shared" si="26"/>
        <v>3.110903144869205</v>
      </c>
      <c r="S59" s="26">
        <f t="shared" si="27"/>
        <v>3.0919439270083373</v>
      </c>
      <c r="T59" s="26">
        <f t="shared" si="27"/>
        <v>3.464566407044283</v>
      </c>
      <c r="U59" s="26">
        <f t="shared" si="28"/>
        <v>4.5111667200804435</v>
      </c>
      <c r="V59" s="26">
        <f t="shared" si="28"/>
        <v>5.856827860068333</v>
      </c>
      <c r="W59" s="26">
        <f t="shared" si="29"/>
        <v>4.2625066134259395</v>
      </c>
    </row>
    <row r="60" spans="1:23" ht="15" customHeight="1">
      <c r="A60" s="3" t="s">
        <v>133</v>
      </c>
      <c r="B60" s="26" t="e">
        <f t="shared" si="21"/>
        <v>#DIV/0!</v>
      </c>
      <c r="C60" s="26" t="e">
        <f t="shared" si="22"/>
        <v>#DIV/0!</v>
      </c>
      <c r="D60" s="26">
        <f t="shared" si="22"/>
        <v>2.6700646243604993</v>
      </c>
      <c r="E60" s="26">
        <f aca="true" t="shared" si="44" ref="E60:L60">+E24/E$32*100</f>
        <v>1.5454762059479714</v>
      </c>
      <c r="F60" s="26">
        <f t="shared" si="44"/>
        <v>1.0868337649281403</v>
      </c>
      <c r="G60" s="26">
        <f t="shared" si="44"/>
        <v>0.8774602461899884</v>
      </c>
      <c r="H60" s="26">
        <f t="shared" si="44"/>
        <v>1.017612597438597</v>
      </c>
      <c r="I60" s="26">
        <f t="shared" si="44"/>
        <v>0.699672144414196</v>
      </c>
      <c r="J60" s="26">
        <f t="shared" si="44"/>
        <v>0.23319397768379943</v>
      </c>
      <c r="K60" s="26">
        <f t="shared" si="44"/>
        <v>0.44939208517089885</v>
      </c>
      <c r="L60" s="26">
        <f t="shared" si="44"/>
        <v>0.28834163042797595</v>
      </c>
      <c r="M60" s="26">
        <f t="shared" si="24"/>
        <v>0.12878515373664398</v>
      </c>
      <c r="N60" s="26">
        <f t="shared" si="24"/>
        <v>0.9621226128529543</v>
      </c>
      <c r="O60" s="26">
        <f t="shared" si="24"/>
        <v>0.06368871241721942</v>
      </c>
      <c r="P60" s="26">
        <f t="shared" si="25"/>
        <v>0.06518769862089745</v>
      </c>
      <c r="Q60" s="26">
        <f t="shared" si="26"/>
        <v>0.2141830270081621</v>
      </c>
      <c r="R60" s="26">
        <f t="shared" si="26"/>
        <v>0.04584230484657673</v>
      </c>
      <c r="S60" s="26">
        <f t="shared" si="27"/>
        <v>0.4686521117153493</v>
      </c>
      <c r="T60" s="26">
        <f t="shared" si="27"/>
        <v>0.13003220967822737</v>
      </c>
      <c r="U60" s="26">
        <f t="shared" si="28"/>
        <v>1.617517311445606</v>
      </c>
      <c r="V60" s="26">
        <f t="shared" si="28"/>
        <v>0.24274777659312993</v>
      </c>
      <c r="W60" s="26">
        <f t="shared" si="29"/>
        <v>0.3657475240434931</v>
      </c>
    </row>
    <row r="61" spans="1:23" ht="15" customHeight="1">
      <c r="A61" s="3" t="s">
        <v>134</v>
      </c>
      <c r="B61" s="26" t="e">
        <f t="shared" si="21"/>
        <v>#DIV/0!</v>
      </c>
      <c r="C61" s="26" t="e">
        <f t="shared" si="22"/>
        <v>#DIV/0!</v>
      </c>
      <c r="D61" s="26">
        <f t="shared" si="22"/>
        <v>0.03783804891279177</v>
      </c>
      <c r="E61" s="26">
        <f aca="true" t="shared" si="45" ref="E61:L61">+E25/E$32*100</f>
        <v>1.4769748954881192</v>
      </c>
      <c r="F61" s="26">
        <f t="shared" si="45"/>
        <v>1.4589829420722298</v>
      </c>
      <c r="G61" s="26">
        <f t="shared" si="45"/>
        <v>1.5868784197229944</v>
      </c>
      <c r="H61" s="26">
        <f t="shared" si="45"/>
        <v>0.015537967956980961</v>
      </c>
      <c r="I61" s="26">
        <f t="shared" si="45"/>
        <v>0.013030553561918961</v>
      </c>
      <c r="J61" s="26">
        <f t="shared" si="45"/>
        <v>0.022134358278982132</v>
      </c>
      <c r="K61" s="26">
        <f t="shared" si="45"/>
        <v>4.405131362374197</v>
      </c>
      <c r="L61" s="26">
        <f t="shared" si="45"/>
        <v>0.02125159422376002</v>
      </c>
      <c r="M61" s="26">
        <f t="shared" si="24"/>
        <v>0.013847865993187524</v>
      </c>
      <c r="N61" s="26">
        <f t="shared" si="24"/>
        <v>0.01614543437491746</v>
      </c>
      <c r="O61" s="26">
        <f t="shared" si="24"/>
        <v>0.15673879030553511</v>
      </c>
      <c r="P61" s="26">
        <f t="shared" si="25"/>
        <v>0.06257256319774401</v>
      </c>
      <c r="Q61" s="26">
        <f t="shared" si="26"/>
        <v>0.014493039325420207</v>
      </c>
      <c r="R61" s="26">
        <f t="shared" si="26"/>
        <v>0.015676643108155773</v>
      </c>
      <c r="S61" s="26">
        <f t="shared" si="27"/>
        <v>0.009931595145277387</v>
      </c>
      <c r="T61" s="26">
        <f t="shared" si="27"/>
        <v>0.009209080005540183</v>
      </c>
      <c r="U61" s="26">
        <f t="shared" si="28"/>
        <v>0.008680462120025791</v>
      </c>
      <c r="V61" s="26">
        <f t="shared" si="28"/>
        <v>0.06576302786132879</v>
      </c>
      <c r="W61" s="26">
        <f t="shared" si="29"/>
        <v>0.06855647519721639</v>
      </c>
    </row>
    <row r="62" spans="1:23" ht="15" customHeight="1">
      <c r="A62" s="3" t="s">
        <v>135</v>
      </c>
      <c r="B62" s="26" t="e">
        <f t="shared" si="21"/>
        <v>#DIV/0!</v>
      </c>
      <c r="C62" s="26" t="e">
        <f t="shared" si="22"/>
        <v>#DIV/0!</v>
      </c>
      <c r="D62" s="26">
        <f t="shared" si="22"/>
        <v>2.299705801602093</v>
      </c>
      <c r="E62" s="26">
        <f aca="true" t="shared" si="46" ref="E62:L62">+E26/E$32*100</f>
        <v>5.479400870751835</v>
      </c>
      <c r="F62" s="26">
        <f t="shared" si="46"/>
        <v>8.677345639308875</v>
      </c>
      <c r="G62" s="26">
        <f t="shared" si="46"/>
        <v>7.598007281600429</v>
      </c>
      <c r="H62" s="26">
        <f t="shared" si="46"/>
        <v>7.282179442398267</v>
      </c>
      <c r="I62" s="26">
        <f t="shared" si="46"/>
        <v>3.068146708945098</v>
      </c>
      <c r="J62" s="26">
        <f t="shared" si="46"/>
        <v>4.395543025616944</v>
      </c>
      <c r="K62" s="26">
        <f t="shared" si="46"/>
        <v>3.912451409592974</v>
      </c>
      <c r="L62" s="26">
        <f t="shared" si="46"/>
        <v>2.5333317087670193</v>
      </c>
      <c r="M62" s="26">
        <f t="shared" si="24"/>
        <v>4.106635323204126</v>
      </c>
      <c r="N62" s="26">
        <f t="shared" si="24"/>
        <v>2.941770781056024</v>
      </c>
      <c r="O62" s="26">
        <f t="shared" si="24"/>
        <v>6.570365940071156</v>
      </c>
      <c r="P62" s="26">
        <f t="shared" si="25"/>
        <v>10.874577560285683</v>
      </c>
      <c r="Q62" s="26">
        <f t="shared" si="26"/>
        <v>6.844949303567478</v>
      </c>
      <c r="R62" s="26">
        <f t="shared" si="26"/>
        <v>1.6513522490242676</v>
      </c>
      <c r="S62" s="26">
        <f t="shared" si="27"/>
        <v>1.5765811397419136</v>
      </c>
      <c r="T62" s="26">
        <f t="shared" si="27"/>
        <v>5.6241325046634785</v>
      </c>
      <c r="U62" s="26">
        <f t="shared" si="28"/>
        <v>6.161496178339747</v>
      </c>
      <c r="V62" s="26">
        <f t="shared" si="28"/>
        <v>8.592569819099612</v>
      </c>
      <c r="W62" s="26">
        <f t="shared" si="29"/>
        <v>4.10725882286809</v>
      </c>
    </row>
    <row r="63" spans="1:23" ht="15" customHeight="1">
      <c r="A63" s="3" t="s">
        <v>136</v>
      </c>
      <c r="B63" s="26" t="e">
        <f t="shared" si="21"/>
        <v>#DIV/0!</v>
      </c>
      <c r="C63" s="26" t="e">
        <f t="shared" si="22"/>
        <v>#DIV/0!</v>
      </c>
      <c r="D63" s="26">
        <f t="shared" si="22"/>
        <v>8.032200482329177</v>
      </c>
      <c r="E63" s="26">
        <f aca="true" t="shared" si="47" ref="E63:L63">+E27/E$32*100</f>
        <v>2.8663601706846884</v>
      </c>
      <c r="F63" s="26">
        <f t="shared" si="47"/>
        <v>2.970991879114386</v>
      </c>
      <c r="G63" s="26">
        <f t="shared" si="47"/>
        <v>2.78298385259336</v>
      </c>
      <c r="H63" s="26">
        <f t="shared" si="47"/>
        <v>1.9030281634992</v>
      </c>
      <c r="I63" s="26">
        <f t="shared" si="47"/>
        <v>3.365037584574294</v>
      </c>
      <c r="J63" s="26">
        <f t="shared" si="47"/>
        <v>2.8747764004153087</v>
      </c>
      <c r="K63" s="26">
        <f t="shared" si="47"/>
        <v>2.398841907442342</v>
      </c>
      <c r="L63" s="26">
        <f t="shared" si="47"/>
        <v>3.795931424789049</v>
      </c>
      <c r="M63" s="26">
        <f t="shared" si="24"/>
        <v>3.1143512865849643</v>
      </c>
      <c r="N63" s="26">
        <f t="shared" si="24"/>
        <v>6.273079056499115</v>
      </c>
      <c r="O63" s="26">
        <f t="shared" si="24"/>
        <v>4.24796262850641</v>
      </c>
      <c r="P63" s="26">
        <f t="shared" si="25"/>
        <v>1.5339131306494416</v>
      </c>
      <c r="Q63" s="26">
        <f t="shared" si="26"/>
        <v>2.278035634623542</v>
      </c>
      <c r="R63" s="26">
        <f t="shared" si="26"/>
        <v>2.7664524587983377</v>
      </c>
      <c r="S63" s="26">
        <f t="shared" si="27"/>
        <v>5.097649429787396</v>
      </c>
      <c r="T63" s="26">
        <f t="shared" si="27"/>
        <v>2.7262192085200936</v>
      </c>
      <c r="U63" s="26">
        <f t="shared" si="28"/>
        <v>3.2006252710474294</v>
      </c>
      <c r="V63" s="26">
        <f t="shared" si="28"/>
        <v>4.538498361541562</v>
      </c>
      <c r="W63" s="26">
        <f t="shared" si="29"/>
        <v>4.554471890574035</v>
      </c>
    </row>
    <row r="64" spans="1:23" ht="15" customHeight="1">
      <c r="A64" s="3" t="s">
        <v>137</v>
      </c>
      <c r="B64" s="26" t="e">
        <f t="shared" si="21"/>
        <v>#DIV/0!</v>
      </c>
      <c r="C64" s="26" t="e">
        <f t="shared" si="22"/>
        <v>#DIV/0!</v>
      </c>
      <c r="D64" s="26">
        <f t="shared" si="22"/>
        <v>2.6305617012955445</v>
      </c>
      <c r="E64" s="26">
        <f aca="true" t="shared" si="48" ref="E64:L64">+E28/E$32*100</f>
        <v>7.1983776290423895</v>
      </c>
      <c r="F64" s="26">
        <f t="shared" si="48"/>
        <v>1.8424257458274034</v>
      </c>
      <c r="G64" s="26">
        <f t="shared" si="48"/>
        <v>1.7393523798833261</v>
      </c>
      <c r="H64" s="26">
        <f t="shared" si="48"/>
        <v>2.3669918866946515</v>
      </c>
      <c r="I64" s="26">
        <f t="shared" si="48"/>
        <v>2.797694140674427</v>
      </c>
      <c r="J64" s="26">
        <f t="shared" si="48"/>
        <v>1.1714864515592975</v>
      </c>
      <c r="K64" s="26">
        <f t="shared" si="48"/>
        <v>1.1210869652362823</v>
      </c>
      <c r="L64" s="26">
        <f t="shared" si="48"/>
        <v>0.7306014739539044</v>
      </c>
      <c r="M64" s="26">
        <f t="shared" si="24"/>
        <v>0.9619200572828798</v>
      </c>
      <c r="N64" s="26">
        <f t="shared" si="24"/>
        <v>1.32808579201775</v>
      </c>
      <c r="O64" s="26">
        <f t="shared" si="24"/>
        <v>1.167005646631311</v>
      </c>
      <c r="P64" s="26">
        <f t="shared" si="25"/>
        <v>1.0948700304935686</v>
      </c>
      <c r="Q64" s="26">
        <f t="shared" si="26"/>
        <v>0.9659227393231569</v>
      </c>
      <c r="R64" s="26">
        <f t="shared" si="26"/>
        <v>1.8419263902431107</v>
      </c>
      <c r="S64" s="26">
        <f t="shared" si="27"/>
        <v>1.8299162687076493</v>
      </c>
      <c r="T64" s="26">
        <f t="shared" si="27"/>
        <v>1.1017743318628275</v>
      </c>
      <c r="U64" s="26">
        <f t="shared" si="28"/>
        <v>1.2554031536466101</v>
      </c>
      <c r="V64" s="26">
        <f t="shared" si="28"/>
        <v>2.2526851181282086</v>
      </c>
      <c r="W64" s="26">
        <f t="shared" si="29"/>
        <v>3.890516410759214</v>
      </c>
    </row>
    <row r="65" spans="1:23" ht="15" customHeight="1">
      <c r="A65" s="3" t="s">
        <v>138</v>
      </c>
      <c r="B65" s="26" t="e">
        <f t="shared" si="21"/>
        <v>#DIV/0!</v>
      </c>
      <c r="C65" s="26" t="e">
        <f t="shared" si="22"/>
        <v>#DIV/0!</v>
      </c>
      <c r="D65" s="26">
        <f t="shared" si="22"/>
        <v>3.302504909108466</v>
      </c>
      <c r="E65" s="26">
        <f aca="true" t="shared" si="49" ref="E65:L65">+E29/E$32*100</f>
        <v>3.4277730846708687</v>
      </c>
      <c r="F65" s="26">
        <f t="shared" si="49"/>
        <v>5.7065528921498485</v>
      </c>
      <c r="G65" s="26">
        <f t="shared" si="49"/>
        <v>4.9443790761895405</v>
      </c>
      <c r="H65" s="26">
        <f t="shared" si="49"/>
        <v>9.114572003565032</v>
      </c>
      <c r="I65" s="26">
        <f t="shared" si="49"/>
        <v>6.714164177430876</v>
      </c>
      <c r="J65" s="26">
        <f t="shared" si="49"/>
        <v>7.127263365832246</v>
      </c>
      <c r="K65" s="26">
        <f t="shared" si="49"/>
        <v>9.309733517852731</v>
      </c>
      <c r="L65" s="26">
        <f t="shared" si="49"/>
        <v>11.382353866245866</v>
      </c>
      <c r="M65" s="26">
        <f t="shared" si="24"/>
        <v>3.98548338340519</v>
      </c>
      <c r="N65" s="26">
        <f t="shared" si="24"/>
        <v>6.7487255342190755</v>
      </c>
      <c r="O65" s="26">
        <f t="shared" si="24"/>
        <v>15.249566950896687</v>
      </c>
      <c r="P65" s="26">
        <f t="shared" si="25"/>
        <v>26.796965789125288</v>
      </c>
      <c r="Q65" s="26">
        <f t="shared" si="26"/>
        <v>12.638514394106991</v>
      </c>
      <c r="R65" s="26">
        <f t="shared" si="26"/>
        <v>7.220756825574782</v>
      </c>
      <c r="S65" s="26">
        <f t="shared" si="27"/>
        <v>6.391974635500526</v>
      </c>
      <c r="T65" s="26">
        <f t="shared" si="27"/>
        <v>5.197604755126879</v>
      </c>
      <c r="U65" s="26">
        <f t="shared" si="28"/>
        <v>6.177016844610353</v>
      </c>
      <c r="V65" s="26">
        <f t="shared" si="28"/>
        <v>6.477658244340886</v>
      </c>
      <c r="W65" s="26">
        <f t="shared" si="29"/>
        <v>11.056038068475688</v>
      </c>
    </row>
    <row r="66" spans="1:23" ht="15" customHeight="1">
      <c r="A66" s="3" t="s">
        <v>190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>
        <f aca="true" t="shared" si="50" ref="N66:P67">+N30/N$32*100</f>
        <v>0.34668110620988407</v>
      </c>
      <c r="O66" s="26">
        <f t="shared" si="50"/>
        <v>0.26692150428269346</v>
      </c>
      <c r="P66" s="26">
        <f t="shared" si="50"/>
        <v>0.6864730485777749</v>
      </c>
      <c r="Q66" s="26">
        <f t="shared" si="26"/>
        <v>1.0951918885707965</v>
      </c>
      <c r="R66" s="26">
        <f t="shared" si="26"/>
        <v>0.8115433932252357</v>
      </c>
      <c r="S66" s="26">
        <f t="shared" si="27"/>
        <v>0.30589313047454353</v>
      </c>
      <c r="T66" s="26">
        <f t="shared" si="27"/>
        <v>0</v>
      </c>
      <c r="U66" s="26">
        <f t="shared" si="28"/>
        <v>0</v>
      </c>
      <c r="V66" s="26">
        <f t="shared" si="28"/>
        <v>0</v>
      </c>
      <c r="W66" s="26">
        <f t="shared" si="29"/>
        <v>0</v>
      </c>
    </row>
    <row r="67" spans="1:23" ht="15" customHeight="1">
      <c r="A67" s="3" t="s">
        <v>191</v>
      </c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>
        <f t="shared" si="50"/>
        <v>2.1659314826065135</v>
      </c>
      <c r="O67" s="26">
        <f t="shared" si="50"/>
        <v>4.115557147428507</v>
      </c>
      <c r="P67" s="26">
        <f t="shared" si="50"/>
        <v>7.4258949619960894</v>
      </c>
      <c r="Q67" s="26">
        <f t="shared" si="26"/>
        <v>7.0676383209102065</v>
      </c>
      <c r="R67" s="26">
        <f t="shared" si="26"/>
        <v>5.926246144674038</v>
      </c>
      <c r="S67" s="26">
        <f t="shared" si="27"/>
        <v>5.474295244076896</v>
      </c>
      <c r="T67" s="26">
        <f t="shared" si="27"/>
        <v>4.604540002770091</v>
      </c>
      <c r="U67" s="26">
        <f t="shared" si="28"/>
        <v>4.065928457020081</v>
      </c>
      <c r="V67" s="26">
        <f t="shared" si="28"/>
        <v>4.978809234334768</v>
      </c>
      <c r="W67" s="26">
        <f t="shared" si="29"/>
        <v>7.386698913915158</v>
      </c>
    </row>
    <row r="68" spans="1:23" ht="15" customHeight="1">
      <c r="A68" s="3" t="s">
        <v>0</v>
      </c>
      <c r="B68" s="27" t="e">
        <f aca="true" t="shared" si="51" ref="B68:Q68">SUM(B40:B65)-B52-B53</f>
        <v>#DIV/0!</v>
      </c>
      <c r="C68" s="27" t="e">
        <f t="shared" si="51"/>
        <v>#DIV/0!</v>
      </c>
      <c r="D68" s="27">
        <f t="shared" si="51"/>
        <v>100</v>
      </c>
      <c r="E68" s="27">
        <f t="shared" si="51"/>
        <v>100</v>
      </c>
      <c r="F68" s="27">
        <f t="shared" si="51"/>
        <v>99.99999999999997</v>
      </c>
      <c r="G68" s="27">
        <f t="shared" si="51"/>
        <v>100</v>
      </c>
      <c r="H68" s="27">
        <f t="shared" si="51"/>
        <v>100.00000000000001</v>
      </c>
      <c r="I68" s="27">
        <f t="shared" si="51"/>
        <v>100</v>
      </c>
      <c r="J68" s="27">
        <f t="shared" si="51"/>
        <v>99.99999999999999</v>
      </c>
      <c r="K68" s="27">
        <f t="shared" si="51"/>
        <v>99.99999999999999</v>
      </c>
      <c r="L68" s="27">
        <f t="shared" si="51"/>
        <v>100.00000000000003</v>
      </c>
      <c r="M68" s="27">
        <f t="shared" si="51"/>
        <v>99.99999999999996</v>
      </c>
      <c r="N68" s="27">
        <f t="shared" si="51"/>
        <v>100</v>
      </c>
      <c r="O68" s="27">
        <f t="shared" si="51"/>
        <v>100.00000000000003</v>
      </c>
      <c r="P68" s="27">
        <f t="shared" si="51"/>
        <v>100.00000000000001</v>
      </c>
      <c r="Q68" s="27">
        <f t="shared" si="51"/>
        <v>100</v>
      </c>
      <c r="R68" s="27">
        <f aca="true" t="shared" si="52" ref="R68:W68">SUM(R40:R65)-R52-R53</f>
        <v>99.99999999999997</v>
      </c>
      <c r="S68" s="27">
        <f t="shared" si="52"/>
        <v>100</v>
      </c>
      <c r="T68" s="27">
        <f t="shared" si="52"/>
        <v>100</v>
      </c>
      <c r="U68" s="27">
        <f t="shared" si="52"/>
        <v>100</v>
      </c>
      <c r="V68" s="27">
        <f t="shared" si="52"/>
        <v>100</v>
      </c>
      <c r="W68" s="27">
        <f t="shared" si="52"/>
        <v>100</v>
      </c>
    </row>
    <row r="69" spans="1:23" ht="15" customHeight="1">
      <c r="A69" s="3" t="s">
        <v>1</v>
      </c>
      <c r="B69" s="26" t="e">
        <f>+B33/$B$32*100</f>
        <v>#DIV/0!</v>
      </c>
      <c r="C69" s="26" t="e">
        <f aca="true" t="shared" si="53" ref="C69:D72">+C33/C$32*100</f>
        <v>#DIV/0!</v>
      </c>
      <c r="D69" s="26">
        <f t="shared" si="53"/>
        <v>56.17185496948286</v>
      </c>
      <c r="E69" s="26">
        <f aca="true" t="shared" si="54" ref="E69:L69">+E33/E$32*100</f>
        <v>54.00269673143154</v>
      </c>
      <c r="F69" s="26">
        <f t="shared" si="54"/>
        <v>53.5137260234458</v>
      </c>
      <c r="G69" s="26">
        <f t="shared" si="54"/>
        <v>64.62908136777561</v>
      </c>
      <c r="H69" s="26">
        <f t="shared" si="54"/>
        <v>62.22887799711864</v>
      </c>
      <c r="I69" s="26">
        <f t="shared" si="54"/>
        <v>70.75148231119499</v>
      </c>
      <c r="J69" s="26">
        <f t="shared" si="54"/>
        <v>72.86807820307149</v>
      </c>
      <c r="K69" s="26">
        <f t="shared" si="54"/>
        <v>67.03615419455548</v>
      </c>
      <c r="L69" s="26">
        <f t="shared" si="54"/>
        <v>65.39730422110499</v>
      </c>
      <c r="M69" s="26">
        <f aca="true" t="shared" si="55" ref="M69:N72">+M33/M$32*100</f>
        <v>80.00077683150694</v>
      </c>
      <c r="N69" s="26">
        <f t="shared" si="55"/>
        <v>75.14818140996857</v>
      </c>
      <c r="O69" s="26">
        <f aca="true" t="shared" si="56" ref="O69:P72">+O33/O$32*100</f>
        <v>62.84548876275986</v>
      </c>
      <c r="P69" s="26">
        <f t="shared" si="56"/>
        <v>51.28967037852451</v>
      </c>
      <c r="Q69" s="26">
        <f aca="true" t="shared" si="57" ref="Q69:R72">+Q33/Q$32*100</f>
        <v>69.77343400337173</v>
      </c>
      <c r="R69" s="26">
        <f t="shared" si="57"/>
        <v>79.03078758109001</v>
      </c>
      <c r="S69" s="26">
        <f aca="true" t="shared" si="58" ref="S69:T72">+S33/S$32*100</f>
        <v>77.72454442779909</v>
      </c>
      <c r="T69" s="26">
        <f t="shared" si="58"/>
        <v>77.66116626736095</v>
      </c>
      <c r="U69" s="26">
        <f aca="true" t="shared" si="59" ref="U69:V72">+U33/U$32*100</f>
        <v>72.2824858482426</v>
      </c>
      <c r="V69" s="26">
        <f t="shared" si="59"/>
        <v>56.37332794076505</v>
      </c>
      <c r="W69" s="26">
        <f>+W33/W$32*100</f>
        <v>62.56867299578238</v>
      </c>
    </row>
    <row r="70" spans="1:23" ht="15" customHeight="1">
      <c r="A70" s="3" t="s">
        <v>174</v>
      </c>
      <c r="B70" s="26" t="e">
        <f>+B34/$B$32*100</f>
        <v>#DIV/0!</v>
      </c>
      <c r="C70" s="26" t="e">
        <f t="shared" si="53"/>
        <v>#DIV/0!</v>
      </c>
      <c r="D70" s="26">
        <f t="shared" si="53"/>
        <v>43.82814503051714</v>
      </c>
      <c r="E70" s="26">
        <f aca="true" t="shared" si="60" ref="E70:L70">+E34/E$32*100</f>
        <v>45.99730326856846</v>
      </c>
      <c r="F70" s="26">
        <f t="shared" si="60"/>
        <v>46.4862739765542</v>
      </c>
      <c r="G70" s="26">
        <f t="shared" si="60"/>
        <v>35.37091863222439</v>
      </c>
      <c r="H70" s="26">
        <f t="shared" si="60"/>
        <v>37.77112200288136</v>
      </c>
      <c r="I70" s="26">
        <f t="shared" si="60"/>
        <v>29.248517688805002</v>
      </c>
      <c r="J70" s="26">
        <f t="shared" si="60"/>
        <v>27.1319217969285</v>
      </c>
      <c r="K70" s="26">
        <f t="shared" si="60"/>
        <v>32.96384580544452</v>
      </c>
      <c r="L70" s="26">
        <f t="shared" si="60"/>
        <v>34.60269577889502</v>
      </c>
      <c r="M70" s="26">
        <f t="shared" si="55"/>
        <v>19.999223168493067</v>
      </c>
      <c r="N70" s="26">
        <f t="shared" si="55"/>
        <v>24.85181859003143</v>
      </c>
      <c r="O70" s="26">
        <f t="shared" si="56"/>
        <v>37.15451123724014</v>
      </c>
      <c r="P70" s="26">
        <f t="shared" si="56"/>
        <v>48.71032962147549</v>
      </c>
      <c r="Q70" s="26">
        <f t="shared" si="57"/>
        <v>30.226565996628267</v>
      </c>
      <c r="R70" s="26">
        <f t="shared" si="57"/>
        <v>20.96921241890999</v>
      </c>
      <c r="S70" s="26">
        <f t="shared" si="58"/>
        <v>22.275455572200908</v>
      </c>
      <c r="T70" s="26">
        <f t="shared" si="58"/>
        <v>22.338833732639042</v>
      </c>
      <c r="U70" s="26">
        <f t="shared" si="59"/>
        <v>27.717514151757396</v>
      </c>
      <c r="V70" s="26">
        <f t="shared" si="59"/>
        <v>43.62667205923495</v>
      </c>
      <c r="W70" s="26">
        <f>+W34/W$32*100</f>
        <v>37.43132700421762</v>
      </c>
    </row>
    <row r="71" spans="1:23" ht="15" customHeight="1">
      <c r="A71" s="3" t="s">
        <v>12</v>
      </c>
      <c r="B71" s="26" t="e">
        <f>+B35/$B$32*100</f>
        <v>#DIV/0!</v>
      </c>
      <c r="C71" s="26" t="e">
        <f t="shared" si="53"/>
        <v>#DIV/0!</v>
      </c>
      <c r="D71" s="26">
        <f t="shared" si="53"/>
        <v>41.2030925491433</v>
      </c>
      <c r="E71" s="26">
        <f aca="true" t="shared" si="61" ref="E71:L71">+E35/E$32*100</f>
        <v>45.69394805813676</v>
      </c>
      <c r="F71" s="26">
        <f t="shared" si="61"/>
        <v>44.101697258550374</v>
      </c>
      <c r="G71" s="26">
        <f t="shared" si="61"/>
        <v>50.80142371391021</v>
      </c>
      <c r="H71" s="26">
        <f t="shared" si="61"/>
        <v>44.80780155155933</v>
      </c>
      <c r="I71" s="26">
        <f t="shared" si="61"/>
        <v>37.690258941102925</v>
      </c>
      <c r="J71" s="26">
        <f t="shared" si="61"/>
        <v>39.32035942111502</v>
      </c>
      <c r="K71" s="26">
        <f t="shared" si="61"/>
        <v>39.74936115244449</v>
      </c>
      <c r="L71" s="26">
        <f t="shared" si="61"/>
        <v>34.706601906919715</v>
      </c>
      <c r="M71" s="26">
        <f t="shared" si="55"/>
        <v>42.3621419608916</v>
      </c>
      <c r="N71" s="26">
        <f t="shared" si="55"/>
        <v>46.912755223328666</v>
      </c>
      <c r="O71" s="26">
        <f t="shared" si="56"/>
        <v>45.129753336596394</v>
      </c>
      <c r="P71" s="26">
        <f t="shared" si="56"/>
        <v>40.37540268999367</v>
      </c>
      <c r="Q71" s="26">
        <f t="shared" si="57"/>
        <v>45.79709160842071</v>
      </c>
      <c r="R71" s="26">
        <f t="shared" si="57"/>
        <v>48.03232397128958</v>
      </c>
      <c r="S71" s="26">
        <f t="shared" si="58"/>
        <v>48.48513379249084</v>
      </c>
      <c r="T71" s="26">
        <f t="shared" si="58"/>
        <v>52.34091130108829</v>
      </c>
      <c r="U71" s="26">
        <f t="shared" si="59"/>
        <v>52.18537578241346</v>
      </c>
      <c r="V71" s="26">
        <f t="shared" si="59"/>
        <v>44.854824005806876</v>
      </c>
      <c r="W71" s="26">
        <f>+W35/W$32*100</f>
        <v>43.9007758717364</v>
      </c>
    </row>
    <row r="72" spans="1:23" ht="15" customHeight="1">
      <c r="A72" s="3" t="s">
        <v>11</v>
      </c>
      <c r="B72" s="26" t="e">
        <f>+B36/$B$32*100</f>
        <v>#DIV/0!</v>
      </c>
      <c r="C72" s="26" t="e">
        <f t="shared" si="53"/>
        <v>#DIV/0!</v>
      </c>
      <c r="D72" s="26">
        <f t="shared" si="53"/>
        <v>58.79690745085669</v>
      </c>
      <c r="E72" s="26">
        <f aca="true" t="shared" si="62" ref="E72:L72">+E36/E$32*100</f>
        <v>54.30605194186323</v>
      </c>
      <c r="F72" s="26">
        <f t="shared" si="62"/>
        <v>55.89830274144963</v>
      </c>
      <c r="G72" s="26">
        <f t="shared" si="62"/>
        <v>49.19857628608979</v>
      </c>
      <c r="H72" s="26">
        <f t="shared" si="62"/>
        <v>55.19219844844068</v>
      </c>
      <c r="I72" s="26">
        <f t="shared" si="62"/>
        <v>62.309741058897075</v>
      </c>
      <c r="J72" s="26">
        <f t="shared" si="62"/>
        <v>60.67964057888497</v>
      </c>
      <c r="K72" s="26">
        <f t="shared" si="62"/>
        <v>60.25063884755551</v>
      </c>
      <c r="L72" s="26">
        <f t="shared" si="62"/>
        <v>65.29339809308028</v>
      </c>
      <c r="M72" s="26">
        <f t="shared" si="55"/>
        <v>57.6378580391084</v>
      </c>
      <c r="N72" s="26">
        <f t="shared" si="55"/>
        <v>53.08724477667134</v>
      </c>
      <c r="O72" s="26">
        <f t="shared" si="56"/>
        <v>54.8702466634036</v>
      </c>
      <c r="P72" s="26">
        <f t="shared" si="56"/>
        <v>59.62459731000632</v>
      </c>
      <c r="Q72" s="26">
        <f t="shared" si="57"/>
        <v>54.202908391579285</v>
      </c>
      <c r="R72" s="26">
        <f t="shared" si="57"/>
        <v>51.96767602871043</v>
      </c>
      <c r="S72" s="26">
        <f t="shared" si="58"/>
        <v>51.51486620750916</v>
      </c>
      <c r="T72" s="26">
        <f t="shared" si="58"/>
        <v>47.6590886989117</v>
      </c>
      <c r="U72" s="26">
        <f t="shared" si="59"/>
        <v>47.81462421758655</v>
      </c>
      <c r="V72" s="26">
        <f t="shared" si="59"/>
        <v>55.14517599419313</v>
      </c>
      <c r="W72" s="26">
        <f>+W36/W$32*100</f>
        <v>56.0992241282636</v>
      </c>
    </row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</sheetData>
  <sheetProtection/>
  <printOptions/>
  <pageMargins left="0.7874015748031497" right="0.7874015748031497" top="0.67" bottom="0.53" header="0.5118110236220472" footer="0.37"/>
  <pageSetup firstPageNumber="2" useFirstPageNumber="1" horizontalDpi="600" verticalDpi="600" orientation="landscape" paperSize="9" r:id="rId1"/>
  <headerFooter alignWithMargins="0">
    <oddFooter>&amp;C-&amp;P--</oddFooter>
  </headerFooter>
  <rowBreaks count="1" manualBreakCount="1">
    <brk id="3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W51"/>
  <sheetViews>
    <sheetView view="pageBreakPreview" zoomScaleSheetLayoutView="100" zoomScalePageLayoutView="0" workbookViewId="0" topLeftCell="A1">
      <pane xSplit="1" ySplit="3" topLeftCell="J4" activePane="bottomRight" state="frozen"/>
      <selection pane="topLeft" activeCell="A1" sqref="A1"/>
      <selection pane="topRight" activeCell="B1" sqref="B1"/>
      <selection pane="bottomLeft" activeCell="A2" sqref="A2"/>
      <selection pane="bottomRight" activeCell="V17" sqref="V17"/>
    </sheetView>
  </sheetViews>
  <sheetFormatPr defaultColWidth="9.00390625" defaultRowHeight="13.5"/>
  <cols>
    <col min="1" max="1" width="24.75390625" style="13" customWidth="1"/>
    <col min="2" max="2" width="8.625" style="13" customWidth="1"/>
    <col min="3" max="4" width="8.50390625" style="13" customWidth="1"/>
    <col min="5" max="9" width="8.625" style="13" customWidth="1"/>
    <col min="10" max="11" width="8.625" style="10" customWidth="1"/>
    <col min="12" max="15" width="8.625" style="13" customWidth="1"/>
    <col min="16" max="16384" width="9.00390625" style="13" customWidth="1"/>
  </cols>
  <sheetData>
    <row r="1" spans="1:22" ht="18" customHeight="1">
      <c r="A1" s="30" t="s">
        <v>98</v>
      </c>
      <c r="L1" s="71" t="str">
        <f>'財政指標'!$M$1</f>
        <v>西方町</v>
      </c>
      <c r="V1" s="71" t="str">
        <f>'財政指標'!$M$1</f>
        <v>西方町</v>
      </c>
    </row>
    <row r="2" spans="13:23" ht="18" customHeight="1">
      <c r="M2" s="22" t="s">
        <v>171</v>
      </c>
      <c r="W2" s="22" t="s">
        <v>171</v>
      </c>
    </row>
    <row r="3" spans="1:23" ht="18" customHeight="1">
      <c r="A3" s="7"/>
      <c r="B3" s="7" t="s">
        <v>10</v>
      </c>
      <c r="C3" s="7" t="s">
        <v>9</v>
      </c>
      <c r="D3" s="7" t="s">
        <v>8</v>
      </c>
      <c r="E3" s="7" t="s">
        <v>7</v>
      </c>
      <c r="F3" s="7" t="s">
        <v>6</v>
      </c>
      <c r="G3" s="7" t="s">
        <v>5</v>
      </c>
      <c r="H3" s="7" t="s">
        <v>4</v>
      </c>
      <c r="I3" s="7" t="s">
        <v>3</v>
      </c>
      <c r="J3" s="8" t="s">
        <v>2</v>
      </c>
      <c r="K3" s="8" t="s">
        <v>83</v>
      </c>
      <c r="L3" s="7" t="s">
        <v>84</v>
      </c>
      <c r="M3" s="7" t="s">
        <v>176</v>
      </c>
      <c r="N3" s="7" t="s">
        <v>184</v>
      </c>
      <c r="O3" s="2" t="s">
        <v>188</v>
      </c>
      <c r="P3" s="73" t="s">
        <v>189</v>
      </c>
      <c r="Q3" s="73" t="s">
        <v>192</v>
      </c>
      <c r="R3" s="2" t="s">
        <v>201</v>
      </c>
      <c r="S3" s="2" t="s">
        <v>204</v>
      </c>
      <c r="T3" s="2" t="s">
        <v>215</v>
      </c>
      <c r="U3" s="2" t="s">
        <v>214</v>
      </c>
      <c r="V3" s="2" t="s">
        <v>218</v>
      </c>
      <c r="W3" s="2" t="s">
        <v>220</v>
      </c>
    </row>
    <row r="4" spans="1:23" ht="18" customHeight="1">
      <c r="A4" s="14" t="s">
        <v>41</v>
      </c>
      <c r="B4" s="16">
        <f aca="true" t="shared" si="0" ref="B4:J4">SUM(B5:B8)</f>
        <v>0</v>
      </c>
      <c r="C4" s="16">
        <f t="shared" si="0"/>
        <v>0</v>
      </c>
      <c r="D4" s="16">
        <f t="shared" si="0"/>
        <v>378376</v>
      </c>
      <c r="E4" s="16">
        <f t="shared" si="0"/>
        <v>467347</v>
      </c>
      <c r="F4" s="16">
        <f t="shared" si="0"/>
        <v>356157</v>
      </c>
      <c r="G4" s="16">
        <f t="shared" si="0"/>
        <v>336035</v>
      </c>
      <c r="H4" s="16">
        <f t="shared" si="0"/>
        <v>283963</v>
      </c>
      <c r="I4" s="16">
        <f t="shared" si="0"/>
        <v>260056</v>
      </c>
      <c r="J4" s="16">
        <f t="shared" si="0"/>
        <v>319897</v>
      </c>
      <c r="K4" s="16">
        <f aca="true" t="shared" si="1" ref="K4:P4">SUM(K5:K8)</f>
        <v>280980</v>
      </c>
      <c r="L4" s="16">
        <f t="shared" si="1"/>
        <v>281089</v>
      </c>
      <c r="M4" s="16">
        <f t="shared" si="1"/>
        <v>319946</v>
      </c>
      <c r="N4" s="16">
        <f t="shared" si="1"/>
        <v>277705</v>
      </c>
      <c r="O4" s="16">
        <f t="shared" si="1"/>
        <v>255886</v>
      </c>
      <c r="P4" s="16">
        <f t="shared" si="1"/>
        <v>250236</v>
      </c>
      <c r="Q4" s="16">
        <f>SUM(Q5:Q8)</f>
        <v>246375</v>
      </c>
      <c r="R4" s="16">
        <f>SUM(R5:R8)</f>
        <v>311312</v>
      </c>
      <c r="S4" s="16">
        <f>SUM(S5:S8)</f>
        <v>289103</v>
      </c>
      <c r="T4" s="16">
        <f>SUM(T5:T8)</f>
        <v>432286</v>
      </c>
      <c r="U4" s="16">
        <f>SUM(U5:U8)</f>
        <v>407848</v>
      </c>
      <c r="V4" s="16">
        <v>338869</v>
      </c>
      <c r="W4" s="16">
        <v>371932</v>
      </c>
    </row>
    <row r="5" spans="1:23" ht="18" customHeight="1">
      <c r="A5" s="14" t="s">
        <v>42</v>
      </c>
      <c r="B5" s="16"/>
      <c r="C5" s="16"/>
      <c r="D5" s="16">
        <v>3281</v>
      </c>
      <c r="E5" s="16">
        <v>3303</v>
      </c>
      <c r="F5" s="16">
        <v>3386</v>
      </c>
      <c r="G5" s="16">
        <v>3468</v>
      </c>
      <c r="H5" s="16">
        <v>3478</v>
      </c>
      <c r="I5" s="16">
        <v>4575</v>
      </c>
      <c r="J5" s="16">
        <v>4630</v>
      </c>
      <c r="K5" s="16">
        <v>4711</v>
      </c>
      <c r="L5" s="16">
        <v>4696</v>
      </c>
      <c r="M5" s="16">
        <v>4878</v>
      </c>
      <c r="N5" s="16">
        <v>4712</v>
      </c>
      <c r="O5" s="16">
        <v>4812</v>
      </c>
      <c r="P5" s="16">
        <v>4919</v>
      </c>
      <c r="Q5" s="16">
        <v>7386</v>
      </c>
      <c r="R5" s="16">
        <v>8383</v>
      </c>
      <c r="S5" s="16">
        <v>9903</v>
      </c>
      <c r="T5" s="16">
        <v>10063</v>
      </c>
      <c r="U5" s="16">
        <v>10249</v>
      </c>
      <c r="V5" s="16">
        <v>10138</v>
      </c>
      <c r="W5" s="16">
        <v>9729</v>
      </c>
    </row>
    <row r="6" spans="1:23" ht="18" customHeight="1">
      <c r="A6" s="14" t="s">
        <v>43</v>
      </c>
      <c r="B6" s="17"/>
      <c r="C6" s="17"/>
      <c r="D6" s="17">
        <v>218066</v>
      </c>
      <c r="E6" s="17">
        <v>280813</v>
      </c>
      <c r="F6" s="17">
        <v>287377</v>
      </c>
      <c r="G6" s="17">
        <v>213572</v>
      </c>
      <c r="H6" s="17">
        <v>216537</v>
      </c>
      <c r="I6" s="17">
        <v>205446</v>
      </c>
      <c r="J6" s="17">
        <v>255484</v>
      </c>
      <c r="K6" s="17">
        <v>222962</v>
      </c>
      <c r="L6" s="17">
        <v>212130</v>
      </c>
      <c r="M6" s="17">
        <v>221935</v>
      </c>
      <c r="N6" s="17">
        <v>225770</v>
      </c>
      <c r="O6" s="17">
        <v>200234</v>
      </c>
      <c r="P6" s="17">
        <v>197958</v>
      </c>
      <c r="Q6" s="17">
        <v>189868</v>
      </c>
      <c r="R6" s="17">
        <v>188805</v>
      </c>
      <c r="S6" s="17">
        <v>204945</v>
      </c>
      <c r="T6" s="17">
        <v>276857</v>
      </c>
      <c r="U6" s="17">
        <v>277794</v>
      </c>
      <c r="V6" s="17">
        <v>276344</v>
      </c>
      <c r="W6" s="17">
        <v>240821</v>
      </c>
    </row>
    <row r="7" spans="1:23" ht="18" customHeight="1">
      <c r="A7" s="14" t="s">
        <v>44</v>
      </c>
      <c r="B7" s="17"/>
      <c r="C7" s="17"/>
      <c r="D7" s="17">
        <v>10954</v>
      </c>
      <c r="E7" s="17">
        <v>12191</v>
      </c>
      <c r="F7" s="17">
        <v>12830</v>
      </c>
      <c r="G7" s="17">
        <v>14300</v>
      </c>
      <c r="H7" s="17">
        <v>15749</v>
      </c>
      <c r="I7" s="17">
        <v>14982</v>
      </c>
      <c r="J7" s="17">
        <v>16037</v>
      </c>
      <c r="K7" s="17">
        <v>18783</v>
      </c>
      <c r="L7" s="17">
        <v>18724</v>
      </c>
      <c r="M7" s="17">
        <v>21606</v>
      </c>
      <c r="N7" s="17">
        <v>18646</v>
      </c>
      <c r="O7" s="17">
        <v>18395</v>
      </c>
      <c r="P7" s="17">
        <v>18519</v>
      </c>
      <c r="Q7" s="17">
        <v>17677</v>
      </c>
      <c r="R7" s="17">
        <v>19992</v>
      </c>
      <c r="S7" s="17">
        <v>19394</v>
      </c>
      <c r="T7" s="17">
        <v>21637</v>
      </c>
      <c r="U7" s="17">
        <v>27704</v>
      </c>
      <c r="V7" s="17">
        <v>26517</v>
      </c>
      <c r="W7" s="17">
        <v>30346</v>
      </c>
    </row>
    <row r="8" spans="1:23" ht="18" customHeight="1">
      <c r="A8" s="14" t="s">
        <v>45</v>
      </c>
      <c r="B8" s="17"/>
      <c r="C8" s="17"/>
      <c r="D8" s="17">
        <v>146075</v>
      </c>
      <c r="E8" s="17">
        <v>171040</v>
      </c>
      <c r="F8" s="17">
        <v>52564</v>
      </c>
      <c r="G8" s="17">
        <v>104695</v>
      </c>
      <c r="H8" s="17">
        <v>48199</v>
      </c>
      <c r="I8" s="17">
        <v>35053</v>
      </c>
      <c r="J8" s="17">
        <v>43746</v>
      </c>
      <c r="K8" s="17">
        <v>34524</v>
      </c>
      <c r="L8" s="17">
        <v>45539</v>
      </c>
      <c r="M8" s="17">
        <v>71527</v>
      </c>
      <c r="N8" s="17">
        <v>28577</v>
      </c>
      <c r="O8" s="17">
        <v>32445</v>
      </c>
      <c r="P8" s="17">
        <v>28840</v>
      </c>
      <c r="Q8" s="17">
        <v>31444</v>
      </c>
      <c r="R8" s="17">
        <v>94132</v>
      </c>
      <c r="S8" s="17">
        <v>54861</v>
      </c>
      <c r="T8" s="17">
        <v>123729</v>
      </c>
      <c r="U8" s="17">
        <v>92101</v>
      </c>
      <c r="V8" s="17">
        <v>25870</v>
      </c>
      <c r="W8" s="17">
        <v>91036</v>
      </c>
    </row>
    <row r="9" spans="1:23" ht="18" customHeight="1">
      <c r="A9" s="14" t="s">
        <v>46</v>
      </c>
      <c r="B9" s="16"/>
      <c r="C9" s="16"/>
      <c r="D9" s="16">
        <v>312333</v>
      </c>
      <c r="E9" s="16">
        <v>328378</v>
      </c>
      <c r="F9" s="16">
        <v>334170</v>
      </c>
      <c r="G9" s="16">
        <v>346571</v>
      </c>
      <c r="H9" s="16">
        <v>382809</v>
      </c>
      <c r="I9" s="16">
        <v>415794</v>
      </c>
      <c r="J9" s="16">
        <v>442071</v>
      </c>
      <c r="K9" s="16">
        <v>482608</v>
      </c>
      <c r="L9" s="16">
        <v>536712</v>
      </c>
      <c r="M9" s="16">
        <v>536840</v>
      </c>
      <c r="N9" s="16">
        <v>671641</v>
      </c>
      <c r="O9" s="16">
        <v>681311</v>
      </c>
      <c r="P9" s="16">
        <v>646342</v>
      </c>
      <c r="Q9" s="16">
        <v>640246</v>
      </c>
      <c r="R9" s="16">
        <v>652089</v>
      </c>
      <c r="S9" s="16">
        <v>613034</v>
      </c>
      <c r="T9" s="16">
        <v>634963</v>
      </c>
      <c r="U9" s="16">
        <v>657561</v>
      </c>
      <c r="V9" s="16">
        <v>636253</v>
      </c>
      <c r="W9" s="16">
        <v>620782</v>
      </c>
    </row>
    <row r="10" spans="1:23" ht="18" customHeight="1">
      <c r="A10" s="14" t="s">
        <v>47</v>
      </c>
      <c r="B10" s="16"/>
      <c r="C10" s="16"/>
      <c r="D10" s="16">
        <v>312333</v>
      </c>
      <c r="E10" s="16">
        <v>328378</v>
      </c>
      <c r="F10" s="16">
        <v>334170</v>
      </c>
      <c r="G10" s="16">
        <v>346571</v>
      </c>
      <c r="H10" s="16">
        <v>382809</v>
      </c>
      <c r="I10" s="16">
        <v>415794</v>
      </c>
      <c r="J10" s="16">
        <v>442071</v>
      </c>
      <c r="K10" s="16">
        <v>482608</v>
      </c>
      <c r="L10" s="16">
        <v>536712</v>
      </c>
      <c r="M10" s="16">
        <v>536840</v>
      </c>
      <c r="N10" s="16">
        <v>671641</v>
      </c>
      <c r="O10" s="16">
        <v>681311</v>
      </c>
      <c r="P10" s="16">
        <v>646342</v>
      </c>
      <c r="Q10" s="16">
        <v>640233</v>
      </c>
      <c r="R10" s="16">
        <v>652062</v>
      </c>
      <c r="S10" s="16">
        <v>613016</v>
      </c>
      <c r="T10" s="16">
        <v>634951</v>
      </c>
      <c r="U10" s="16">
        <v>657561</v>
      </c>
      <c r="V10" s="16">
        <v>636253</v>
      </c>
      <c r="W10" s="16">
        <v>620782</v>
      </c>
    </row>
    <row r="11" spans="1:23" ht="18" customHeight="1">
      <c r="A11" s="14" t="s">
        <v>48</v>
      </c>
      <c r="B11" s="16"/>
      <c r="C11" s="16"/>
      <c r="D11" s="16">
        <v>8318</v>
      </c>
      <c r="E11" s="16">
        <v>8500</v>
      </c>
      <c r="F11" s="16">
        <v>8675</v>
      </c>
      <c r="G11" s="16">
        <v>8990</v>
      </c>
      <c r="H11" s="16">
        <v>9116</v>
      </c>
      <c r="I11" s="16">
        <v>9689</v>
      </c>
      <c r="J11" s="16">
        <v>9725</v>
      </c>
      <c r="K11" s="16">
        <v>9810</v>
      </c>
      <c r="L11" s="16">
        <v>9860</v>
      </c>
      <c r="M11" s="16">
        <v>10247</v>
      </c>
      <c r="N11" s="16">
        <v>10330</v>
      </c>
      <c r="O11" s="16">
        <v>10816</v>
      </c>
      <c r="P11" s="16">
        <v>11080</v>
      </c>
      <c r="Q11" s="16">
        <v>11633</v>
      </c>
      <c r="R11" s="16">
        <v>11944</v>
      </c>
      <c r="S11" s="16">
        <v>12664</v>
      </c>
      <c r="T11" s="16">
        <v>12857</v>
      </c>
      <c r="U11" s="16">
        <v>13138</v>
      </c>
      <c r="V11" s="16">
        <v>13407</v>
      </c>
      <c r="W11" s="16">
        <v>13409</v>
      </c>
    </row>
    <row r="12" spans="1:23" ht="18" customHeight="1">
      <c r="A12" s="14" t="s">
        <v>49</v>
      </c>
      <c r="B12" s="16"/>
      <c r="C12" s="16"/>
      <c r="D12" s="16">
        <v>53786</v>
      </c>
      <c r="E12" s="16">
        <v>54948</v>
      </c>
      <c r="F12" s="16">
        <v>53739</v>
      </c>
      <c r="G12" s="16">
        <v>54859</v>
      </c>
      <c r="H12" s="16">
        <v>50755</v>
      </c>
      <c r="I12" s="16">
        <v>51231</v>
      </c>
      <c r="J12" s="16">
        <v>63383</v>
      </c>
      <c r="K12" s="16">
        <v>65752</v>
      </c>
      <c r="L12" s="16">
        <v>69172</v>
      </c>
      <c r="M12" s="16">
        <v>69844</v>
      </c>
      <c r="N12" s="16">
        <v>70062</v>
      </c>
      <c r="O12" s="16">
        <v>67483</v>
      </c>
      <c r="P12" s="16">
        <v>39371</v>
      </c>
      <c r="Q12" s="16">
        <v>37686</v>
      </c>
      <c r="R12" s="16">
        <v>35897</v>
      </c>
      <c r="S12" s="16">
        <v>34849</v>
      </c>
      <c r="T12" s="16">
        <v>33799</v>
      </c>
      <c r="U12" s="16">
        <v>30613</v>
      </c>
      <c r="V12" s="16">
        <v>27430</v>
      </c>
      <c r="W12" s="16">
        <v>26574</v>
      </c>
    </row>
    <row r="13" spans="1:23" ht="18" customHeight="1">
      <c r="A13" s="14" t="s">
        <v>50</v>
      </c>
      <c r="B13" s="16"/>
      <c r="C13" s="16"/>
      <c r="D13" s="16">
        <v>1096</v>
      </c>
      <c r="E13" s="16">
        <v>967</v>
      </c>
      <c r="F13" s="16">
        <v>989</v>
      </c>
      <c r="G13" s="16">
        <v>899</v>
      </c>
      <c r="H13" s="16">
        <v>944</v>
      </c>
      <c r="I13" s="16">
        <v>911</v>
      </c>
      <c r="J13" s="16">
        <v>865</v>
      </c>
      <c r="K13" s="16">
        <v>666</v>
      </c>
      <c r="L13" s="16">
        <v>630</v>
      </c>
      <c r="M13" s="16">
        <v>702</v>
      </c>
      <c r="N13" s="16">
        <v>675</v>
      </c>
      <c r="O13" s="16">
        <v>795</v>
      </c>
      <c r="P13" s="16">
        <v>928</v>
      </c>
      <c r="Q13" s="16">
        <v>1061</v>
      </c>
      <c r="R13" s="16">
        <v>1022</v>
      </c>
      <c r="S13" s="16">
        <v>965</v>
      </c>
      <c r="T13" s="16">
        <v>888</v>
      </c>
      <c r="U13" s="16">
        <v>615</v>
      </c>
      <c r="V13" s="16">
        <v>304</v>
      </c>
      <c r="W13" s="16">
        <v>430</v>
      </c>
    </row>
    <row r="14" spans="1:23" ht="18" customHeight="1">
      <c r="A14" s="14" t="s">
        <v>51</v>
      </c>
      <c r="B14" s="16"/>
      <c r="C14" s="16"/>
      <c r="D14" s="16">
        <v>32975</v>
      </c>
      <c r="E14" s="16">
        <v>32184</v>
      </c>
      <c r="F14" s="16">
        <v>26672</v>
      </c>
      <c r="G14" s="16">
        <v>25150</v>
      </c>
      <c r="H14" s="16">
        <v>31036</v>
      </c>
      <c r="I14" s="16">
        <v>24866</v>
      </c>
      <c r="J14" s="16">
        <v>24072</v>
      </c>
      <c r="K14" s="16">
        <v>32057</v>
      </c>
      <c r="L14" s="16">
        <v>21554</v>
      </c>
      <c r="M14" s="16">
        <v>27118</v>
      </c>
      <c r="N14" s="16">
        <v>9182</v>
      </c>
      <c r="O14" s="16">
        <v>5767</v>
      </c>
      <c r="P14" s="16">
        <v>0</v>
      </c>
      <c r="Q14" s="16">
        <v>1</v>
      </c>
      <c r="R14" s="16">
        <v>1</v>
      </c>
      <c r="S14" s="16">
        <v>1</v>
      </c>
      <c r="T14" s="16">
        <v>1</v>
      </c>
      <c r="U14" s="16">
        <v>1</v>
      </c>
      <c r="V14" s="16">
        <v>1</v>
      </c>
      <c r="W14" s="16">
        <v>1</v>
      </c>
    </row>
    <row r="15" spans="1:23" ht="18" customHeight="1">
      <c r="A15" s="14" t="s">
        <v>52</v>
      </c>
      <c r="B15" s="16"/>
      <c r="C15" s="16"/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1</v>
      </c>
      <c r="P15" s="16">
        <v>1</v>
      </c>
      <c r="Q15" s="16">
        <v>2</v>
      </c>
      <c r="R15" s="16">
        <v>2</v>
      </c>
      <c r="S15" s="16">
        <v>2</v>
      </c>
      <c r="T15" s="16">
        <v>2</v>
      </c>
      <c r="U15" s="16">
        <v>2</v>
      </c>
      <c r="V15" s="16">
        <v>2</v>
      </c>
      <c r="W15" s="16">
        <v>2</v>
      </c>
    </row>
    <row r="16" spans="1:23" ht="18" customHeight="1">
      <c r="A16" s="14" t="s">
        <v>53</v>
      </c>
      <c r="B16" s="16"/>
      <c r="C16" s="16"/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1</v>
      </c>
      <c r="P16" s="16">
        <v>1</v>
      </c>
      <c r="Q16" s="16">
        <v>2</v>
      </c>
      <c r="R16" s="16">
        <v>2</v>
      </c>
      <c r="S16" s="16">
        <v>2</v>
      </c>
      <c r="T16" s="16">
        <v>2</v>
      </c>
      <c r="U16" s="16">
        <v>2</v>
      </c>
      <c r="V16" s="16">
        <v>2</v>
      </c>
      <c r="W16" s="16">
        <v>2</v>
      </c>
    </row>
    <row r="17" spans="1:23" ht="18" customHeight="1">
      <c r="A17" s="14" t="s">
        <v>54</v>
      </c>
      <c r="B17" s="17">
        <f aca="true" t="shared" si="2" ref="B17:J17">SUM(B18:B21)</f>
        <v>0</v>
      </c>
      <c r="C17" s="17">
        <f t="shared" si="2"/>
        <v>0</v>
      </c>
      <c r="D17" s="17">
        <f t="shared" si="2"/>
        <v>0</v>
      </c>
      <c r="E17" s="17">
        <f t="shared" si="2"/>
        <v>0</v>
      </c>
      <c r="F17" s="17">
        <f t="shared" si="2"/>
        <v>0</v>
      </c>
      <c r="G17" s="17">
        <f t="shared" si="2"/>
        <v>0</v>
      </c>
      <c r="H17" s="17">
        <f t="shared" si="2"/>
        <v>0</v>
      </c>
      <c r="I17" s="17">
        <f t="shared" si="2"/>
        <v>0</v>
      </c>
      <c r="J17" s="17">
        <f t="shared" si="2"/>
        <v>0</v>
      </c>
      <c r="K17" s="17">
        <f aca="true" t="shared" si="3" ref="K17:P17">SUM(K18:K21)</f>
        <v>0</v>
      </c>
      <c r="L17" s="17">
        <f t="shared" si="3"/>
        <v>0</v>
      </c>
      <c r="M17" s="17">
        <f t="shared" si="3"/>
        <v>0</v>
      </c>
      <c r="N17" s="17">
        <f t="shared" si="3"/>
        <v>0</v>
      </c>
      <c r="O17" s="17">
        <f t="shared" si="3"/>
        <v>4</v>
      </c>
      <c r="P17" s="17">
        <f t="shared" si="3"/>
        <v>4</v>
      </c>
      <c r="Q17" s="17">
        <f aca="true" t="shared" si="4" ref="Q17:W17">SUM(Q18:Q21)</f>
        <v>8</v>
      </c>
      <c r="R17" s="17">
        <f t="shared" si="4"/>
        <v>8</v>
      </c>
      <c r="S17" s="17">
        <f t="shared" si="4"/>
        <v>8</v>
      </c>
      <c r="T17" s="17">
        <f t="shared" si="4"/>
        <v>8</v>
      </c>
      <c r="U17" s="17">
        <f t="shared" si="4"/>
        <v>8</v>
      </c>
      <c r="V17" s="17">
        <f t="shared" si="4"/>
        <v>8</v>
      </c>
      <c r="W17" s="17">
        <f t="shared" si="4"/>
        <v>8</v>
      </c>
    </row>
    <row r="18" spans="1:23" ht="18" customHeight="1">
      <c r="A18" s="14" t="s">
        <v>55</v>
      </c>
      <c r="B18" s="17"/>
      <c r="C18" s="17"/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17">
        <v>1</v>
      </c>
      <c r="P18" s="17">
        <v>1</v>
      </c>
      <c r="Q18" s="17">
        <v>2</v>
      </c>
      <c r="R18" s="17">
        <v>2</v>
      </c>
      <c r="S18" s="17">
        <v>2</v>
      </c>
      <c r="T18" s="17">
        <v>2</v>
      </c>
      <c r="U18" s="17">
        <v>2</v>
      </c>
      <c r="V18" s="17">
        <v>2</v>
      </c>
      <c r="W18" s="17">
        <v>2</v>
      </c>
    </row>
    <row r="19" spans="1:23" ht="18" customHeight="1">
      <c r="A19" s="14" t="s">
        <v>56</v>
      </c>
      <c r="B19" s="16"/>
      <c r="C19" s="16"/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1</v>
      </c>
      <c r="P19" s="16">
        <v>1</v>
      </c>
      <c r="Q19" s="16">
        <v>2</v>
      </c>
      <c r="R19" s="16">
        <v>2</v>
      </c>
      <c r="S19" s="16">
        <v>2</v>
      </c>
      <c r="T19" s="16">
        <v>2</v>
      </c>
      <c r="U19" s="16">
        <v>2</v>
      </c>
      <c r="V19" s="16">
        <v>2</v>
      </c>
      <c r="W19" s="16">
        <v>2</v>
      </c>
    </row>
    <row r="20" spans="1:23" ht="18" customHeight="1">
      <c r="A20" s="14" t="s">
        <v>57</v>
      </c>
      <c r="B20" s="16"/>
      <c r="C20" s="16"/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1</v>
      </c>
      <c r="P20" s="16">
        <v>1</v>
      </c>
      <c r="Q20" s="16">
        <v>2</v>
      </c>
      <c r="R20" s="16">
        <v>2</v>
      </c>
      <c r="S20" s="16">
        <v>2</v>
      </c>
      <c r="T20" s="16">
        <v>2</v>
      </c>
      <c r="U20" s="16">
        <v>2</v>
      </c>
      <c r="V20" s="16">
        <v>2</v>
      </c>
      <c r="W20" s="16">
        <v>2</v>
      </c>
    </row>
    <row r="21" spans="1:23" ht="18" customHeight="1">
      <c r="A21" s="14" t="s">
        <v>58</v>
      </c>
      <c r="B21" s="16"/>
      <c r="C21" s="16"/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1</v>
      </c>
      <c r="P21" s="16">
        <v>1</v>
      </c>
      <c r="Q21" s="16">
        <v>2</v>
      </c>
      <c r="R21" s="16">
        <v>2</v>
      </c>
      <c r="S21" s="16">
        <v>2</v>
      </c>
      <c r="T21" s="16">
        <v>2</v>
      </c>
      <c r="U21" s="16">
        <v>2</v>
      </c>
      <c r="V21" s="16">
        <v>2</v>
      </c>
      <c r="W21" s="16">
        <v>2</v>
      </c>
    </row>
    <row r="22" spans="1:23" ht="18" customHeight="1">
      <c r="A22" s="14" t="s">
        <v>59</v>
      </c>
      <c r="B22" s="17">
        <f aca="true" t="shared" si="5" ref="B22:J22">+B4+B9+B11+B12+B13+B14+B15+B16+B17</f>
        <v>0</v>
      </c>
      <c r="C22" s="17">
        <f t="shared" si="5"/>
        <v>0</v>
      </c>
      <c r="D22" s="17">
        <f t="shared" si="5"/>
        <v>786884</v>
      </c>
      <c r="E22" s="17">
        <f t="shared" si="5"/>
        <v>892324</v>
      </c>
      <c r="F22" s="17">
        <f t="shared" si="5"/>
        <v>780402</v>
      </c>
      <c r="G22" s="17">
        <f t="shared" si="5"/>
        <v>772504</v>
      </c>
      <c r="H22" s="17">
        <f t="shared" si="5"/>
        <v>758623</v>
      </c>
      <c r="I22" s="17">
        <f t="shared" si="5"/>
        <v>762547</v>
      </c>
      <c r="J22" s="17">
        <f t="shared" si="5"/>
        <v>860013</v>
      </c>
      <c r="K22" s="17">
        <f aca="true" t="shared" si="6" ref="K22:P22">+K4+K9+K11+K12+K13+K14+K15+K16+K17</f>
        <v>871873</v>
      </c>
      <c r="L22" s="17">
        <f t="shared" si="6"/>
        <v>919017</v>
      </c>
      <c r="M22" s="17">
        <f t="shared" si="6"/>
        <v>964697</v>
      </c>
      <c r="N22" s="17">
        <f t="shared" si="6"/>
        <v>1039595</v>
      </c>
      <c r="O22" s="17">
        <f t="shared" si="6"/>
        <v>1022064</v>
      </c>
      <c r="P22" s="17">
        <f t="shared" si="6"/>
        <v>947963</v>
      </c>
      <c r="Q22" s="17">
        <f aca="true" t="shared" si="7" ref="Q22:V22">+Q4+Q9+Q11+Q12+Q13+Q14+Q15+Q16+Q17</f>
        <v>937014</v>
      </c>
      <c r="R22" s="17">
        <f t="shared" si="7"/>
        <v>1012277</v>
      </c>
      <c r="S22" s="17">
        <f t="shared" si="7"/>
        <v>950628</v>
      </c>
      <c r="T22" s="17">
        <f t="shared" si="7"/>
        <v>1114806</v>
      </c>
      <c r="U22" s="17">
        <f t="shared" si="7"/>
        <v>1109788</v>
      </c>
      <c r="V22" s="17">
        <f t="shared" si="7"/>
        <v>1016276</v>
      </c>
      <c r="W22" s="17">
        <f>+W4+W9+W11+W12+W13+W14+W15+W16+W17</f>
        <v>1033140</v>
      </c>
    </row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spans="1:23" ht="18" customHeight="1">
      <c r="A30" s="30" t="s">
        <v>101</v>
      </c>
      <c r="M30" s="71" t="str">
        <f>'財政指標'!$M$1</f>
        <v>西方町</v>
      </c>
      <c r="P30" s="71"/>
      <c r="R30" s="71"/>
      <c r="S30" s="71"/>
      <c r="T30" s="71"/>
      <c r="U30" s="71"/>
      <c r="V30" s="71"/>
      <c r="W30" s="71" t="str">
        <f>'財政指標'!$M$1</f>
        <v>西方町</v>
      </c>
    </row>
    <row r="31" ht="18" customHeight="1"/>
    <row r="32" spans="1:23" ht="18" customHeight="1">
      <c r="A32" s="7"/>
      <c r="B32" s="7" t="s">
        <v>10</v>
      </c>
      <c r="C32" s="7" t="s">
        <v>9</v>
      </c>
      <c r="D32" s="7" t="s">
        <v>8</v>
      </c>
      <c r="E32" s="7" t="s">
        <v>7</v>
      </c>
      <c r="F32" s="7" t="s">
        <v>6</v>
      </c>
      <c r="G32" s="7" t="s">
        <v>5</v>
      </c>
      <c r="H32" s="7" t="s">
        <v>4</v>
      </c>
      <c r="I32" s="7" t="s">
        <v>3</v>
      </c>
      <c r="J32" s="8" t="s">
        <v>2</v>
      </c>
      <c r="K32" s="8" t="s">
        <v>83</v>
      </c>
      <c r="L32" s="7" t="s">
        <v>84</v>
      </c>
      <c r="M32" s="7" t="s">
        <v>176</v>
      </c>
      <c r="N32" s="7" t="s">
        <v>186</v>
      </c>
      <c r="O32" s="2" t="s">
        <v>188</v>
      </c>
      <c r="P32" s="73" t="s">
        <v>189</v>
      </c>
      <c r="Q32" s="73" t="s">
        <v>192</v>
      </c>
      <c r="R32" s="2" t="s">
        <v>201</v>
      </c>
      <c r="S32" s="2" t="s">
        <v>204</v>
      </c>
      <c r="T32" s="2" t="s">
        <v>216</v>
      </c>
      <c r="U32" s="2" t="s">
        <v>214</v>
      </c>
      <c r="V32" s="2" t="s">
        <v>218</v>
      </c>
      <c r="W32" s="2" t="s">
        <v>220</v>
      </c>
    </row>
    <row r="33" spans="1:23" ht="18" customHeight="1">
      <c r="A33" s="14" t="s">
        <v>41</v>
      </c>
      <c r="B33" s="31" t="e">
        <f>B4/B$22*100</f>
        <v>#DIV/0!</v>
      </c>
      <c r="C33" s="31" t="e">
        <f>C4/C$22*100</f>
        <v>#DIV/0!</v>
      </c>
      <c r="D33" s="31">
        <f aca="true" t="shared" si="8" ref="D33:L33">D4/D$22*100</f>
        <v>48.08535946848583</v>
      </c>
      <c r="E33" s="31">
        <f t="shared" si="8"/>
        <v>52.374137645070626</v>
      </c>
      <c r="F33" s="31">
        <f t="shared" si="8"/>
        <v>45.637632912268295</v>
      </c>
      <c r="G33" s="31">
        <f t="shared" si="8"/>
        <v>43.4994511355281</v>
      </c>
      <c r="H33" s="31">
        <f t="shared" si="8"/>
        <v>37.43137236809324</v>
      </c>
      <c r="I33" s="31">
        <f t="shared" si="8"/>
        <v>34.10360279431956</v>
      </c>
      <c r="J33" s="31">
        <f t="shared" si="8"/>
        <v>37.19676330474074</v>
      </c>
      <c r="K33" s="31">
        <f t="shared" si="8"/>
        <v>32.22717070031989</v>
      </c>
      <c r="L33" s="31">
        <f t="shared" si="8"/>
        <v>30.585832470998902</v>
      </c>
      <c r="M33" s="31">
        <f aca="true" t="shared" si="9" ref="M33:N50">M4/M$22*100</f>
        <v>33.16543951105891</v>
      </c>
      <c r="N33" s="31">
        <f t="shared" si="9"/>
        <v>26.712806429426845</v>
      </c>
      <c r="O33" s="31">
        <f aca="true" t="shared" si="10" ref="O33:P50">O4/O$22*100</f>
        <v>25.036201255498675</v>
      </c>
      <c r="P33" s="31">
        <f t="shared" si="10"/>
        <v>26.397232803390008</v>
      </c>
      <c r="Q33" s="31">
        <f aca="true" t="shared" si="11" ref="Q33:R50">Q4/Q$22*100</f>
        <v>26.29363061811243</v>
      </c>
      <c r="R33" s="31">
        <f t="shared" si="11"/>
        <v>30.75363759129171</v>
      </c>
      <c r="S33" s="31">
        <f aca="true" t="shared" si="12" ref="S33:T50">S4/S$22*100</f>
        <v>30.411790942408594</v>
      </c>
      <c r="T33" s="31">
        <f t="shared" si="12"/>
        <v>38.776791657023736</v>
      </c>
      <c r="U33" s="31">
        <f aca="true" t="shared" si="13" ref="U33:V50">U4/U$22*100</f>
        <v>36.750081997642795</v>
      </c>
      <c r="V33" s="31">
        <f t="shared" si="13"/>
        <v>33.3441899641436</v>
      </c>
      <c r="W33" s="31">
        <f aca="true" t="shared" si="14" ref="W33:W50">W4/W$22*100</f>
        <v>36.00015486768492</v>
      </c>
    </row>
    <row r="34" spans="1:23" ht="18" customHeight="1">
      <c r="A34" s="14" t="s">
        <v>42</v>
      </c>
      <c r="B34" s="31" t="e">
        <f aca="true" t="shared" si="15" ref="B34:C50">B5/B$22*100</f>
        <v>#DIV/0!</v>
      </c>
      <c r="C34" s="31" t="e">
        <f t="shared" si="15"/>
        <v>#DIV/0!</v>
      </c>
      <c r="D34" s="31">
        <f aca="true" t="shared" si="16" ref="D34:L34">D5/D$22*100</f>
        <v>0.41696107685503836</v>
      </c>
      <c r="E34" s="31">
        <f t="shared" si="16"/>
        <v>0.3701570281646577</v>
      </c>
      <c r="F34" s="31">
        <f t="shared" si="16"/>
        <v>0.433878949567018</v>
      </c>
      <c r="G34" s="31">
        <f t="shared" si="16"/>
        <v>0.4489297142797966</v>
      </c>
      <c r="H34" s="31">
        <f t="shared" si="16"/>
        <v>0.4584622401377232</v>
      </c>
      <c r="I34" s="31">
        <f t="shared" si="16"/>
        <v>0.5999630186729473</v>
      </c>
      <c r="J34" s="31">
        <f t="shared" si="16"/>
        <v>0.5383639549634714</v>
      </c>
      <c r="K34" s="31">
        <f t="shared" si="16"/>
        <v>0.540330988572877</v>
      </c>
      <c r="L34" s="31">
        <f t="shared" si="16"/>
        <v>0.5109807544365339</v>
      </c>
      <c r="M34" s="31">
        <f t="shared" si="9"/>
        <v>0.5056509971524739</v>
      </c>
      <c r="N34" s="31">
        <f t="shared" si="9"/>
        <v>0.45325343042242405</v>
      </c>
      <c r="O34" s="31">
        <f t="shared" si="10"/>
        <v>0.4708120039449585</v>
      </c>
      <c r="P34" s="31">
        <f t="shared" si="10"/>
        <v>0.5189021090485599</v>
      </c>
      <c r="Q34" s="31">
        <f t="shared" si="11"/>
        <v>0.7882486280888011</v>
      </c>
      <c r="R34" s="31">
        <f t="shared" si="11"/>
        <v>0.8281330110236625</v>
      </c>
      <c r="S34" s="31">
        <f t="shared" si="12"/>
        <v>1.0417324126787766</v>
      </c>
      <c r="T34" s="31">
        <f t="shared" si="12"/>
        <v>0.9026682669451008</v>
      </c>
      <c r="U34" s="31">
        <f t="shared" si="13"/>
        <v>0.9235097153690616</v>
      </c>
      <c r="V34" s="31">
        <f t="shared" si="13"/>
        <v>0.9975636539680166</v>
      </c>
      <c r="W34" s="31">
        <f t="shared" si="14"/>
        <v>0.9416923166269818</v>
      </c>
    </row>
    <row r="35" spans="1:23" ht="18" customHeight="1">
      <c r="A35" s="14" t="s">
        <v>43</v>
      </c>
      <c r="B35" s="31" t="e">
        <f t="shared" si="15"/>
        <v>#DIV/0!</v>
      </c>
      <c r="C35" s="31" t="e">
        <f t="shared" si="15"/>
        <v>#DIV/0!</v>
      </c>
      <c r="D35" s="31">
        <f aca="true" t="shared" si="17" ref="D35:L35">D6/D$22*100</f>
        <v>27.71259804494691</v>
      </c>
      <c r="E35" s="31">
        <f t="shared" si="17"/>
        <v>31.46984727520497</v>
      </c>
      <c r="F35" s="31">
        <f t="shared" si="17"/>
        <v>36.82422648839957</v>
      </c>
      <c r="G35" s="31">
        <f t="shared" si="17"/>
        <v>27.646717686898707</v>
      </c>
      <c r="H35" s="31">
        <f t="shared" si="17"/>
        <v>28.543426708655023</v>
      </c>
      <c r="I35" s="31">
        <f t="shared" si="17"/>
        <v>26.94207701295789</v>
      </c>
      <c r="J35" s="31">
        <f t="shared" si="17"/>
        <v>29.70699280127161</v>
      </c>
      <c r="K35" s="31">
        <f t="shared" si="17"/>
        <v>25.572761170491574</v>
      </c>
      <c r="L35" s="31">
        <f t="shared" si="17"/>
        <v>23.082271601069404</v>
      </c>
      <c r="M35" s="31">
        <f t="shared" si="9"/>
        <v>23.0056691375634</v>
      </c>
      <c r="N35" s="31">
        <f t="shared" si="9"/>
        <v>21.717110990337584</v>
      </c>
      <c r="O35" s="31">
        <f t="shared" si="10"/>
        <v>19.59114106357332</v>
      </c>
      <c r="P35" s="31">
        <f t="shared" si="10"/>
        <v>20.88246060236528</v>
      </c>
      <c r="Q35" s="31">
        <f t="shared" si="11"/>
        <v>20.263091053068578</v>
      </c>
      <c r="R35" s="31">
        <f t="shared" si="11"/>
        <v>18.65151534609598</v>
      </c>
      <c r="S35" s="31">
        <f t="shared" si="12"/>
        <v>21.558906322978075</v>
      </c>
      <c r="T35" s="31">
        <f t="shared" si="12"/>
        <v>24.834545203380678</v>
      </c>
      <c r="U35" s="31">
        <f t="shared" si="13"/>
        <v>25.031267233021083</v>
      </c>
      <c r="V35" s="31">
        <f t="shared" si="13"/>
        <v>27.19182584258607</v>
      </c>
      <c r="W35" s="31">
        <f t="shared" si="14"/>
        <v>23.3096192190797</v>
      </c>
    </row>
    <row r="36" spans="1:23" ht="18" customHeight="1">
      <c r="A36" s="14" t="s">
        <v>44</v>
      </c>
      <c r="B36" s="31" t="e">
        <f t="shared" si="15"/>
        <v>#DIV/0!</v>
      </c>
      <c r="C36" s="31" t="e">
        <f t="shared" si="15"/>
        <v>#DIV/0!</v>
      </c>
      <c r="D36" s="31">
        <f aca="true" t="shared" si="18" ref="D36:L36">D7/D$22*100</f>
        <v>1.392073037448976</v>
      </c>
      <c r="E36" s="31">
        <f t="shared" si="18"/>
        <v>1.3662077899955622</v>
      </c>
      <c r="F36" s="31">
        <f t="shared" si="18"/>
        <v>1.6440244899423628</v>
      </c>
      <c r="G36" s="31">
        <f t="shared" si="18"/>
        <v>1.8511231009807068</v>
      </c>
      <c r="H36" s="31">
        <f t="shared" si="18"/>
        <v>2.0759982230963208</v>
      </c>
      <c r="I36" s="31">
        <f t="shared" si="18"/>
        <v>1.964731354264065</v>
      </c>
      <c r="J36" s="31">
        <f t="shared" si="18"/>
        <v>1.8647392539415102</v>
      </c>
      <c r="K36" s="31">
        <f t="shared" si="18"/>
        <v>2.154327522471736</v>
      </c>
      <c r="L36" s="31">
        <f t="shared" si="18"/>
        <v>2.037394302825737</v>
      </c>
      <c r="M36" s="31">
        <f t="shared" si="9"/>
        <v>2.2396669627872794</v>
      </c>
      <c r="N36" s="31">
        <f t="shared" si="9"/>
        <v>1.7935830780255773</v>
      </c>
      <c r="O36" s="31">
        <f t="shared" si="10"/>
        <v>1.799789445670721</v>
      </c>
      <c r="P36" s="31">
        <f t="shared" si="10"/>
        <v>1.9535572590913357</v>
      </c>
      <c r="Q36" s="31">
        <f t="shared" si="11"/>
        <v>1.8865246410405823</v>
      </c>
      <c r="R36" s="31">
        <f t="shared" si="11"/>
        <v>1.9749534959304618</v>
      </c>
      <c r="S36" s="31">
        <f t="shared" si="12"/>
        <v>2.040125054174714</v>
      </c>
      <c r="T36" s="31">
        <f t="shared" si="12"/>
        <v>1.9408758115761846</v>
      </c>
      <c r="U36" s="31">
        <f t="shared" si="13"/>
        <v>2.4963326328992563</v>
      </c>
      <c r="V36" s="31">
        <f t="shared" si="13"/>
        <v>2.6092321377263654</v>
      </c>
      <c r="W36" s="31">
        <f t="shared" si="14"/>
        <v>2.937259229146098</v>
      </c>
    </row>
    <row r="37" spans="1:23" ht="18" customHeight="1">
      <c r="A37" s="14" t="s">
        <v>45</v>
      </c>
      <c r="B37" s="31" t="e">
        <f t="shared" si="15"/>
        <v>#DIV/0!</v>
      </c>
      <c r="C37" s="31" t="e">
        <f t="shared" si="15"/>
        <v>#DIV/0!</v>
      </c>
      <c r="D37" s="31">
        <f aca="true" t="shared" si="19" ref="D37:L37">D8/D$22*100</f>
        <v>18.563727309234906</v>
      </c>
      <c r="E37" s="31">
        <f t="shared" si="19"/>
        <v>19.167925551705434</v>
      </c>
      <c r="F37" s="31">
        <f t="shared" si="19"/>
        <v>6.735502984359343</v>
      </c>
      <c r="G37" s="31">
        <f t="shared" si="19"/>
        <v>13.552680633368889</v>
      </c>
      <c r="H37" s="31">
        <f t="shared" si="19"/>
        <v>6.353485196204176</v>
      </c>
      <c r="I37" s="31">
        <f t="shared" si="19"/>
        <v>4.596831408424661</v>
      </c>
      <c r="J37" s="31">
        <f t="shared" si="19"/>
        <v>5.086667294564152</v>
      </c>
      <c r="K37" s="31">
        <f t="shared" si="19"/>
        <v>3.9597510187836993</v>
      </c>
      <c r="L37" s="31">
        <f t="shared" si="19"/>
        <v>4.955185812667231</v>
      </c>
      <c r="M37" s="31">
        <f t="shared" si="9"/>
        <v>7.414452413555759</v>
      </c>
      <c r="N37" s="31">
        <f t="shared" si="9"/>
        <v>2.7488589306412594</v>
      </c>
      <c r="O37" s="31">
        <f t="shared" si="10"/>
        <v>3.174458742309679</v>
      </c>
      <c r="P37" s="31">
        <f t="shared" si="10"/>
        <v>3.042312832884828</v>
      </c>
      <c r="Q37" s="31">
        <f t="shared" si="11"/>
        <v>3.355766295914469</v>
      </c>
      <c r="R37" s="31">
        <f t="shared" si="11"/>
        <v>9.299035738241608</v>
      </c>
      <c r="S37" s="31">
        <f t="shared" si="12"/>
        <v>5.771027152577033</v>
      </c>
      <c r="T37" s="31">
        <f t="shared" si="12"/>
        <v>11.09870237512177</v>
      </c>
      <c r="U37" s="31">
        <f t="shared" si="13"/>
        <v>8.298972416353394</v>
      </c>
      <c r="V37" s="31">
        <f t="shared" si="13"/>
        <v>2.5455683298631473</v>
      </c>
      <c r="W37" s="31">
        <f t="shared" si="14"/>
        <v>8.811584102832143</v>
      </c>
    </row>
    <row r="38" spans="1:23" ht="18" customHeight="1">
      <c r="A38" s="14" t="s">
        <v>46</v>
      </c>
      <c r="B38" s="31" t="e">
        <f t="shared" si="15"/>
        <v>#DIV/0!</v>
      </c>
      <c r="C38" s="31" t="e">
        <f t="shared" si="15"/>
        <v>#DIV/0!</v>
      </c>
      <c r="D38" s="31">
        <f aca="true" t="shared" si="20" ref="D38:L38">D9/D$22*100</f>
        <v>39.692381596270856</v>
      </c>
      <c r="E38" s="31">
        <f t="shared" si="20"/>
        <v>36.800310201227354</v>
      </c>
      <c r="F38" s="31">
        <f t="shared" si="20"/>
        <v>42.820238800003075</v>
      </c>
      <c r="G38" s="31">
        <f t="shared" si="20"/>
        <v>44.86332756853039</v>
      </c>
      <c r="H38" s="31">
        <f t="shared" si="20"/>
        <v>50.461032686855</v>
      </c>
      <c r="I38" s="31">
        <f t="shared" si="20"/>
        <v>54.52699964723487</v>
      </c>
      <c r="J38" s="31">
        <f t="shared" si="20"/>
        <v>51.40282763167533</v>
      </c>
      <c r="K38" s="31">
        <f t="shared" si="20"/>
        <v>55.35301586354894</v>
      </c>
      <c r="L38" s="31">
        <f t="shared" si="20"/>
        <v>58.400660705949946</v>
      </c>
      <c r="M38" s="31">
        <f t="shared" si="9"/>
        <v>55.648561154435015</v>
      </c>
      <c r="N38" s="31">
        <f t="shared" si="9"/>
        <v>64.60602446144892</v>
      </c>
      <c r="O38" s="31">
        <f t="shared" si="10"/>
        <v>66.66030698664663</v>
      </c>
      <c r="P38" s="31">
        <f t="shared" si="10"/>
        <v>68.18219698448146</v>
      </c>
      <c r="Q38" s="31">
        <f t="shared" si="11"/>
        <v>68.32832807193915</v>
      </c>
      <c r="R38" s="31">
        <f t="shared" si="11"/>
        <v>64.41803972628045</v>
      </c>
      <c r="S38" s="31">
        <f t="shared" si="12"/>
        <v>64.48726526043836</v>
      </c>
      <c r="T38" s="31">
        <f t="shared" si="12"/>
        <v>56.95726431325271</v>
      </c>
      <c r="U38" s="31">
        <f t="shared" si="13"/>
        <v>59.251046145750365</v>
      </c>
      <c r="V38" s="31">
        <f t="shared" si="13"/>
        <v>62.60631954311624</v>
      </c>
      <c r="W38" s="31">
        <f t="shared" si="14"/>
        <v>60.0869194881623</v>
      </c>
    </row>
    <row r="39" spans="1:23" ht="18" customHeight="1">
      <c r="A39" s="14" t="s">
        <v>47</v>
      </c>
      <c r="B39" s="31" t="e">
        <f t="shared" si="15"/>
        <v>#DIV/0!</v>
      </c>
      <c r="C39" s="31" t="e">
        <f t="shared" si="15"/>
        <v>#DIV/0!</v>
      </c>
      <c r="D39" s="31">
        <f aca="true" t="shared" si="21" ref="D39:L39">D10/D$22*100</f>
        <v>39.692381596270856</v>
      </c>
      <c r="E39" s="31">
        <f t="shared" si="21"/>
        <v>36.800310201227354</v>
      </c>
      <c r="F39" s="31">
        <f t="shared" si="21"/>
        <v>42.820238800003075</v>
      </c>
      <c r="G39" s="31">
        <f t="shared" si="21"/>
        <v>44.86332756853039</v>
      </c>
      <c r="H39" s="31">
        <f t="shared" si="21"/>
        <v>50.461032686855</v>
      </c>
      <c r="I39" s="31">
        <f t="shared" si="21"/>
        <v>54.52699964723487</v>
      </c>
      <c r="J39" s="31">
        <f t="shared" si="21"/>
        <v>51.40282763167533</v>
      </c>
      <c r="K39" s="31">
        <f t="shared" si="21"/>
        <v>55.35301586354894</v>
      </c>
      <c r="L39" s="31">
        <f t="shared" si="21"/>
        <v>58.400660705949946</v>
      </c>
      <c r="M39" s="31">
        <f t="shared" si="9"/>
        <v>55.648561154435015</v>
      </c>
      <c r="N39" s="31">
        <f t="shared" si="9"/>
        <v>64.60602446144892</v>
      </c>
      <c r="O39" s="31">
        <f t="shared" si="10"/>
        <v>66.66030698664663</v>
      </c>
      <c r="P39" s="31">
        <f t="shared" si="10"/>
        <v>68.18219698448146</v>
      </c>
      <c r="Q39" s="31">
        <f t="shared" si="11"/>
        <v>68.32694068605166</v>
      </c>
      <c r="R39" s="31">
        <f t="shared" si="11"/>
        <v>64.4153724721593</v>
      </c>
      <c r="S39" s="31">
        <f t="shared" si="12"/>
        <v>64.48537177528961</v>
      </c>
      <c r="T39" s="31">
        <f t="shared" si="12"/>
        <v>56.956187892781344</v>
      </c>
      <c r="U39" s="31">
        <f t="shared" si="13"/>
        <v>59.251046145750365</v>
      </c>
      <c r="V39" s="31">
        <f t="shared" si="13"/>
        <v>62.60631954311624</v>
      </c>
      <c r="W39" s="31">
        <f t="shared" si="14"/>
        <v>60.0869194881623</v>
      </c>
    </row>
    <row r="40" spans="1:23" ht="18" customHeight="1">
      <c r="A40" s="14" t="s">
        <v>48</v>
      </c>
      <c r="B40" s="31" t="e">
        <f t="shared" si="15"/>
        <v>#DIV/0!</v>
      </c>
      <c r="C40" s="31" t="e">
        <f t="shared" si="15"/>
        <v>#DIV/0!</v>
      </c>
      <c r="D40" s="31">
        <f aca="true" t="shared" si="22" ref="D40:L40">D11/D$22*100</f>
        <v>1.0570808403779972</v>
      </c>
      <c r="E40" s="31">
        <f t="shared" si="22"/>
        <v>0.9525687978805905</v>
      </c>
      <c r="F40" s="31">
        <f t="shared" si="22"/>
        <v>1.111606582248636</v>
      </c>
      <c r="G40" s="31">
        <f t="shared" si="22"/>
        <v>1.1637480194277312</v>
      </c>
      <c r="H40" s="31">
        <f t="shared" si="22"/>
        <v>1.201650885881393</v>
      </c>
      <c r="I40" s="31">
        <f t="shared" si="22"/>
        <v>1.270610205010314</v>
      </c>
      <c r="J40" s="31">
        <f t="shared" si="22"/>
        <v>1.1307968600474645</v>
      </c>
      <c r="K40" s="31">
        <f t="shared" si="22"/>
        <v>1.1251638713436476</v>
      </c>
      <c r="L40" s="31">
        <f t="shared" si="22"/>
        <v>1.0728854852521772</v>
      </c>
      <c r="M40" s="31">
        <f t="shared" si="9"/>
        <v>1.0621988043914308</v>
      </c>
      <c r="N40" s="31">
        <f t="shared" si="9"/>
        <v>0.9936561834175808</v>
      </c>
      <c r="O40" s="31">
        <f t="shared" si="10"/>
        <v>1.058250755334304</v>
      </c>
      <c r="P40" s="31">
        <f t="shared" si="10"/>
        <v>1.168821989887791</v>
      </c>
      <c r="Q40" s="31">
        <f t="shared" si="11"/>
        <v>1.2414969253394292</v>
      </c>
      <c r="R40" s="31">
        <f t="shared" si="11"/>
        <v>1.1799141934470505</v>
      </c>
      <c r="S40" s="31">
        <f t="shared" si="12"/>
        <v>1.3321719957754243</v>
      </c>
      <c r="T40" s="31">
        <f t="shared" si="12"/>
        <v>1.1532948333611408</v>
      </c>
      <c r="U40" s="31">
        <f t="shared" si="13"/>
        <v>1.1838297044120139</v>
      </c>
      <c r="V40" s="31">
        <f t="shared" si="13"/>
        <v>1.3192282411470901</v>
      </c>
      <c r="W40" s="31">
        <f t="shared" si="14"/>
        <v>1.2978879919468804</v>
      </c>
    </row>
    <row r="41" spans="1:23" ht="18" customHeight="1">
      <c r="A41" s="14" t="s">
        <v>49</v>
      </c>
      <c r="B41" s="31" t="e">
        <f t="shared" si="15"/>
        <v>#DIV/0!</v>
      </c>
      <c r="C41" s="31" t="e">
        <f t="shared" si="15"/>
        <v>#DIV/0!</v>
      </c>
      <c r="D41" s="31">
        <f aca="true" t="shared" si="23" ref="D41:L41">D12/D$22*100</f>
        <v>6.835314989248734</v>
      </c>
      <c r="E41" s="31">
        <f t="shared" si="23"/>
        <v>6.1578529771697275</v>
      </c>
      <c r="F41" s="31">
        <f t="shared" si="23"/>
        <v>6.886066411926162</v>
      </c>
      <c r="G41" s="31">
        <f t="shared" si="23"/>
        <v>7.101451901867175</v>
      </c>
      <c r="H41" s="31">
        <f t="shared" si="23"/>
        <v>6.690411442837879</v>
      </c>
      <c r="I41" s="31">
        <f t="shared" si="23"/>
        <v>6.71840555401831</v>
      </c>
      <c r="J41" s="31">
        <f t="shared" si="23"/>
        <v>7.370004872019377</v>
      </c>
      <c r="K41" s="31">
        <f t="shared" si="23"/>
        <v>7.541465328092508</v>
      </c>
      <c r="L41" s="31">
        <f t="shared" si="23"/>
        <v>7.526737807896916</v>
      </c>
      <c r="M41" s="31">
        <f t="shared" si="9"/>
        <v>7.239993490183965</v>
      </c>
      <c r="N41" s="31">
        <f t="shared" si="9"/>
        <v>6.73935522968079</v>
      </c>
      <c r="O41" s="31">
        <f t="shared" si="10"/>
        <v>6.6026197968033316</v>
      </c>
      <c r="P41" s="31">
        <f t="shared" si="10"/>
        <v>4.153221170024569</v>
      </c>
      <c r="Q41" s="31">
        <f t="shared" si="11"/>
        <v>4.021924965902324</v>
      </c>
      <c r="R41" s="31">
        <f t="shared" si="11"/>
        <v>3.5461637476698575</v>
      </c>
      <c r="S41" s="31">
        <f t="shared" si="12"/>
        <v>3.6658924416280603</v>
      </c>
      <c r="T41" s="31">
        <f t="shared" si="12"/>
        <v>3.03182795930413</v>
      </c>
      <c r="U41" s="31">
        <f t="shared" si="13"/>
        <v>2.75845476793766</v>
      </c>
      <c r="V41" s="31">
        <f t="shared" si="13"/>
        <v>2.699069937694091</v>
      </c>
      <c r="W41" s="31">
        <f t="shared" si="14"/>
        <v>2.5721586619432024</v>
      </c>
    </row>
    <row r="42" spans="1:23" ht="18" customHeight="1">
      <c r="A42" s="14" t="s">
        <v>50</v>
      </c>
      <c r="B42" s="31" t="e">
        <f t="shared" si="15"/>
        <v>#DIV/0!</v>
      </c>
      <c r="C42" s="31" t="e">
        <f t="shared" si="15"/>
        <v>#DIV/0!</v>
      </c>
      <c r="D42" s="31">
        <f aca="true" t="shared" si="24" ref="D42:L42">D13/D$22*100</f>
        <v>0.13928355386562696</v>
      </c>
      <c r="E42" s="31">
        <f t="shared" si="24"/>
        <v>0.10836870912359188</v>
      </c>
      <c r="F42" s="31">
        <f t="shared" si="24"/>
        <v>0.12672955733070904</v>
      </c>
      <c r="G42" s="31">
        <f t="shared" si="24"/>
        <v>0.11637480194277311</v>
      </c>
      <c r="H42" s="31">
        <f t="shared" si="24"/>
        <v>0.1244359846722285</v>
      </c>
      <c r="I42" s="31">
        <f t="shared" si="24"/>
        <v>0.11946804590405576</v>
      </c>
      <c r="J42" s="31">
        <f t="shared" si="24"/>
        <v>0.10057987495537858</v>
      </c>
      <c r="K42" s="31">
        <f t="shared" si="24"/>
        <v>0.076387271999477</v>
      </c>
      <c r="L42" s="31">
        <f t="shared" si="24"/>
        <v>0.06855150666418576</v>
      </c>
      <c r="M42" s="31">
        <f t="shared" si="9"/>
        <v>0.0727689626898394</v>
      </c>
      <c r="N42" s="31">
        <f t="shared" si="9"/>
        <v>0.06492913105584386</v>
      </c>
      <c r="O42" s="31">
        <f t="shared" si="10"/>
        <v>0.0777837787066172</v>
      </c>
      <c r="P42" s="31">
        <f t="shared" si="10"/>
        <v>0.0978941161205659</v>
      </c>
      <c r="Q42" s="31">
        <f t="shared" si="11"/>
        <v>0.11323203281914677</v>
      </c>
      <c r="R42" s="31">
        <f t="shared" si="11"/>
        <v>0.10096050784518466</v>
      </c>
      <c r="S42" s="31">
        <f t="shared" si="12"/>
        <v>0.10151184269766933</v>
      </c>
      <c r="T42" s="31">
        <f t="shared" si="12"/>
        <v>0.0796551148809748</v>
      </c>
      <c r="U42" s="31">
        <f t="shared" si="13"/>
        <v>0.05541598936013004</v>
      </c>
      <c r="V42" s="31">
        <f t="shared" si="13"/>
        <v>0.029913133833722336</v>
      </c>
      <c r="W42" s="31">
        <f t="shared" si="14"/>
        <v>0.04162069032270554</v>
      </c>
    </row>
    <row r="43" spans="1:23" ht="18" customHeight="1">
      <c r="A43" s="14" t="s">
        <v>51</v>
      </c>
      <c r="B43" s="31" t="e">
        <f t="shared" si="15"/>
        <v>#DIV/0!</v>
      </c>
      <c r="C43" s="31" t="e">
        <f t="shared" si="15"/>
        <v>#DIV/0!</v>
      </c>
      <c r="D43" s="31">
        <f aca="true" t="shared" si="25" ref="D43:L43">D14/D$22*100</f>
        <v>4.190579551750957</v>
      </c>
      <c r="E43" s="31">
        <f t="shared" si="25"/>
        <v>3.6067616695281086</v>
      </c>
      <c r="F43" s="31">
        <f t="shared" si="25"/>
        <v>3.417725736223126</v>
      </c>
      <c r="G43" s="31">
        <f t="shared" si="25"/>
        <v>3.2556465727038306</v>
      </c>
      <c r="H43" s="31">
        <f t="shared" si="25"/>
        <v>4.091096631660259</v>
      </c>
      <c r="I43" s="31">
        <f t="shared" si="25"/>
        <v>3.260913753512898</v>
      </c>
      <c r="J43" s="31">
        <f t="shared" si="25"/>
        <v>2.7990274565617033</v>
      </c>
      <c r="K43" s="31">
        <f t="shared" si="25"/>
        <v>3.6767969646955465</v>
      </c>
      <c r="L43" s="31">
        <f t="shared" si="25"/>
        <v>2.345332023237873</v>
      </c>
      <c r="M43" s="31">
        <f t="shared" si="9"/>
        <v>2.811038077240833</v>
      </c>
      <c r="N43" s="31">
        <f t="shared" si="9"/>
        <v>0.8832285649700125</v>
      </c>
      <c r="O43" s="31">
        <f t="shared" si="10"/>
        <v>0.5642503796239766</v>
      </c>
      <c r="P43" s="31">
        <f t="shared" si="10"/>
        <v>0</v>
      </c>
      <c r="Q43" s="31">
        <f t="shared" si="11"/>
        <v>0.00010672199134698094</v>
      </c>
      <c r="R43" s="31">
        <f t="shared" si="11"/>
        <v>9.878718967239205E-05</v>
      </c>
      <c r="S43" s="31">
        <f t="shared" si="12"/>
        <v>0.00010519361937582314</v>
      </c>
      <c r="T43" s="31">
        <f t="shared" si="12"/>
        <v>8.97017059470437E-05</v>
      </c>
      <c r="U43" s="31">
        <f t="shared" si="13"/>
        <v>9.010729977256918E-05</v>
      </c>
      <c r="V43" s="31">
        <f t="shared" si="13"/>
        <v>9.839846655829715E-05</v>
      </c>
      <c r="W43" s="31">
        <f t="shared" si="14"/>
        <v>9.679230307605938E-05</v>
      </c>
    </row>
    <row r="44" spans="1:23" ht="18" customHeight="1">
      <c r="A44" s="14" t="s">
        <v>52</v>
      </c>
      <c r="B44" s="31" t="e">
        <f t="shared" si="15"/>
        <v>#DIV/0!</v>
      </c>
      <c r="C44" s="31" t="e">
        <f t="shared" si="15"/>
        <v>#DIV/0!</v>
      </c>
      <c r="D44" s="31">
        <f aca="true" t="shared" si="26" ref="D44:L44">D15/D$22*100</f>
        <v>0</v>
      </c>
      <c r="E44" s="31">
        <f t="shared" si="26"/>
        <v>0</v>
      </c>
      <c r="F44" s="31">
        <f t="shared" si="26"/>
        <v>0</v>
      </c>
      <c r="G44" s="31">
        <f t="shared" si="26"/>
        <v>0</v>
      </c>
      <c r="H44" s="31">
        <f t="shared" si="26"/>
        <v>0</v>
      </c>
      <c r="I44" s="31">
        <f t="shared" si="26"/>
        <v>0</v>
      </c>
      <c r="J44" s="31">
        <f t="shared" si="26"/>
        <v>0</v>
      </c>
      <c r="K44" s="31">
        <f t="shared" si="26"/>
        <v>0</v>
      </c>
      <c r="L44" s="31">
        <f t="shared" si="26"/>
        <v>0</v>
      </c>
      <c r="M44" s="31">
        <f t="shared" si="9"/>
        <v>0</v>
      </c>
      <c r="N44" s="31">
        <f t="shared" si="9"/>
        <v>0</v>
      </c>
      <c r="O44" s="31">
        <f t="shared" si="10"/>
        <v>9.784123107750591E-05</v>
      </c>
      <c r="P44" s="31">
        <f t="shared" si="10"/>
        <v>0.00010548934926785116</v>
      </c>
      <c r="Q44" s="31">
        <f t="shared" si="11"/>
        <v>0.00021344398269396189</v>
      </c>
      <c r="R44" s="31">
        <f t="shared" si="11"/>
        <v>0.0001975743793447841</v>
      </c>
      <c r="S44" s="31">
        <f t="shared" si="12"/>
        <v>0.00021038723875164628</v>
      </c>
      <c r="T44" s="31">
        <f t="shared" si="12"/>
        <v>0.0001794034118940874</v>
      </c>
      <c r="U44" s="31">
        <f t="shared" si="13"/>
        <v>0.00018021459954513835</v>
      </c>
      <c r="V44" s="31">
        <f t="shared" si="13"/>
        <v>0.0001967969331165943</v>
      </c>
      <c r="W44" s="31">
        <f t="shared" si="14"/>
        <v>0.00019358460615211877</v>
      </c>
    </row>
    <row r="45" spans="1:23" ht="18" customHeight="1">
      <c r="A45" s="14" t="s">
        <v>53</v>
      </c>
      <c r="B45" s="31" t="e">
        <f t="shared" si="15"/>
        <v>#DIV/0!</v>
      </c>
      <c r="C45" s="31" t="e">
        <f t="shared" si="15"/>
        <v>#DIV/0!</v>
      </c>
      <c r="D45" s="31">
        <f aca="true" t="shared" si="27" ref="D45:L45">D16/D$22*100</f>
        <v>0</v>
      </c>
      <c r="E45" s="31">
        <f t="shared" si="27"/>
        <v>0</v>
      </c>
      <c r="F45" s="31">
        <f t="shared" si="27"/>
        <v>0</v>
      </c>
      <c r="G45" s="31">
        <f t="shared" si="27"/>
        <v>0</v>
      </c>
      <c r="H45" s="31">
        <f t="shared" si="27"/>
        <v>0</v>
      </c>
      <c r="I45" s="31">
        <f t="shared" si="27"/>
        <v>0</v>
      </c>
      <c r="J45" s="31">
        <f t="shared" si="27"/>
        <v>0</v>
      </c>
      <c r="K45" s="31">
        <f t="shared" si="27"/>
        <v>0</v>
      </c>
      <c r="L45" s="31">
        <f t="shared" si="27"/>
        <v>0</v>
      </c>
      <c r="M45" s="31">
        <f t="shared" si="9"/>
        <v>0</v>
      </c>
      <c r="N45" s="31">
        <f t="shared" si="9"/>
        <v>0</v>
      </c>
      <c r="O45" s="31">
        <f t="shared" si="10"/>
        <v>9.784123107750591E-05</v>
      </c>
      <c r="P45" s="31">
        <f t="shared" si="10"/>
        <v>0.00010548934926785116</v>
      </c>
      <c r="Q45" s="31">
        <f t="shared" si="11"/>
        <v>0.00021344398269396189</v>
      </c>
      <c r="R45" s="31">
        <f t="shared" si="11"/>
        <v>0.0001975743793447841</v>
      </c>
      <c r="S45" s="31">
        <f t="shared" si="12"/>
        <v>0.00021038723875164628</v>
      </c>
      <c r="T45" s="31">
        <f t="shared" si="12"/>
        <v>0.0001794034118940874</v>
      </c>
      <c r="U45" s="31">
        <f t="shared" si="13"/>
        <v>0.00018021459954513835</v>
      </c>
      <c r="V45" s="31">
        <f t="shared" si="13"/>
        <v>0.0001967969331165943</v>
      </c>
      <c r="W45" s="31">
        <f t="shared" si="14"/>
        <v>0.00019358460615211877</v>
      </c>
    </row>
    <row r="46" spans="1:23" ht="18" customHeight="1">
      <c r="A46" s="14" t="s">
        <v>54</v>
      </c>
      <c r="B46" s="31" t="e">
        <f t="shared" si="15"/>
        <v>#DIV/0!</v>
      </c>
      <c r="C46" s="31" t="e">
        <f t="shared" si="15"/>
        <v>#DIV/0!</v>
      </c>
      <c r="D46" s="31">
        <f aca="true" t="shared" si="28" ref="D46:L46">D17/D$22*100</f>
        <v>0</v>
      </c>
      <c r="E46" s="31">
        <f t="shared" si="28"/>
        <v>0</v>
      </c>
      <c r="F46" s="31">
        <f t="shared" si="28"/>
        <v>0</v>
      </c>
      <c r="G46" s="31">
        <f t="shared" si="28"/>
        <v>0</v>
      </c>
      <c r="H46" s="31">
        <f t="shared" si="28"/>
        <v>0</v>
      </c>
      <c r="I46" s="31">
        <f t="shared" si="28"/>
        <v>0</v>
      </c>
      <c r="J46" s="31">
        <f t="shared" si="28"/>
        <v>0</v>
      </c>
      <c r="K46" s="31">
        <f t="shared" si="28"/>
        <v>0</v>
      </c>
      <c r="L46" s="31">
        <f t="shared" si="28"/>
        <v>0</v>
      </c>
      <c r="M46" s="31">
        <f t="shared" si="9"/>
        <v>0</v>
      </c>
      <c r="N46" s="31">
        <f t="shared" si="9"/>
        <v>0</v>
      </c>
      <c r="O46" s="31">
        <f t="shared" si="10"/>
        <v>0.00039136492431002365</v>
      </c>
      <c r="P46" s="31">
        <f t="shared" si="10"/>
        <v>0.00042195739707140466</v>
      </c>
      <c r="Q46" s="31">
        <f t="shared" si="11"/>
        <v>0.0008537759307758475</v>
      </c>
      <c r="R46" s="31">
        <f t="shared" si="11"/>
        <v>0.0007902975173791364</v>
      </c>
      <c r="S46" s="31">
        <f t="shared" si="12"/>
        <v>0.0008415489550065851</v>
      </c>
      <c r="T46" s="31">
        <f t="shared" si="12"/>
        <v>0.0007176136475763496</v>
      </c>
      <c r="U46" s="31">
        <f t="shared" si="13"/>
        <v>0.0007208583981805534</v>
      </c>
      <c r="V46" s="31">
        <f t="shared" si="13"/>
        <v>0.0007871877324663772</v>
      </c>
      <c r="W46" s="31">
        <f t="shared" si="14"/>
        <v>0.0007743384246084751</v>
      </c>
    </row>
    <row r="47" spans="1:23" ht="18" customHeight="1">
      <c r="A47" s="14" t="s">
        <v>55</v>
      </c>
      <c r="B47" s="31" t="e">
        <f t="shared" si="15"/>
        <v>#DIV/0!</v>
      </c>
      <c r="C47" s="31" t="e">
        <f t="shared" si="15"/>
        <v>#DIV/0!</v>
      </c>
      <c r="D47" s="31">
        <f aca="true" t="shared" si="29" ref="D47:L47">D18/D$22*100</f>
        <v>0</v>
      </c>
      <c r="E47" s="31">
        <f t="shared" si="29"/>
        <v>0</v>
      </c>
      <c r="F47" s="31">
        <f t="shared" si="29"/>
        <v>0</v>
      </c>
      <c r="G47" s="31">
        <f t="shared" si="29"/>
        <v>0</v>
      </c>
      <c r="H47" s="31">
        <f t="shared" si="29"/>
        <v>0</v>
      </c>
      <c r="I47" s="31">
        <f t="shared" si="29"/>
        <v>0</v>
      </c>
      <c r="J47" s="31">
        <f t="shared" si="29"/>
        <v>0</v>
      </c>
      <c r="K47" s="31">
        <f t="shared" si="29"/>
        <v>0</v>
      </c>
      <c r="L47" s="31">
        <f t="shared" si="29"/>
        <v>0</v>
      </c>
      <c r="M47" s="31">
        <f t="shared" si="9"/>
        <v>0</v>
      </c>
      <c r="N47" s="31">
        <f t="shared" si="9"/>
        <v>0</v>
      </c>
      <c r="O47" s="31">
        <f t="shared" si="10"/>
        <v>9.784123107750591E-05</v>
      </c>
      <c r="P47" s="31">
        <f t="shared" si="10"/>
        <v>0.00010548934926785116</v>
      </c>
      <c r="Q47" s="31">
        <f t="shared" si="11"/>
        <v>0.00021344398269396189</v>
      </c>
      <c r="R47" s="31">
        <f t="shared" si="11"/>
        <v>0.0001975743793447841</v>
      </c>
      <c r="S47" s="31">
        <f t="shared" si="12"/>
        <v>0.00021038723875164628</v>
      </c>
      <c r="T47" s="31">
        <f t="shared" si="12"/>
        <v>0.0001794034118940874</v>
      </c>
      <c r="U47" s="31">
        <f t="shared" si="13"/>
        <v>0.00018021459954513835</v>
      </c>
      <c r="V47" s="31">
        <f t="shared" si="13"/>
        <v>0.0001967969331165943</v>
      </c>
      <c r="W47" s="31">
        <f t="shared" si="14"/>
        <v>0.00019358460615211877</v>
      </c>
    </row>
    <row r="48" spans="1:23" ht="18" customHeight="1">
      <c r="A48" s="14" t="s">
        <v>56</v>
      </c>
      <c r="B48" s="31" t="e">
        <f t="shared" si="15"/>
        <v>#DIV/0!</v>
      </c>
      <c r="C48" s="31" t="e">
        <f t="shared" si="15"/>
        <v>#DIV/0!</v>
      </c>
      <c r="D48" s="31">
        <f aca="true" t="shared" si="30" ref="D48:L48">D19/D$22*100</f>
        <v>0</v>
      </c>
      <c r="E48" s="31">
        <f t="shared" si="30"/>
        <v>0</v>
      </c>
      <c r="F48" s="31">
        <f t="shared" si="30"/>
        <v>0</v>
      </c>
      <c r="G48" s="31">
        <f t="shared" si="30"/>
        <v>0</v>
      </c>
      <c r="H48" s="31">
        <f t="shared" si="30"/>
        <v>0</v>
      </c>
      <c r="I48" s="31">
        <f t="shared" si="30"/>
        <v>0</v>
      </c>
      <c r="J48" s="31">
        <f t="shared" si="30"/>
        <v>0</v>
      </c>
      <c r="K48" s="31">
        <f t="shared" si="30"/>
        <v>0</v>
      </c>
      <c r="L48" s="31">
        <f t="shared" si="30"/>
        <v>0</v>
      </c>
      <c r="M48" s="31">
        <f t="shared" si="9"/>
        <v>0</v>
      </c>
      <c r="N48" s="31">
        <f t="shared" si="9"/>
        <v>0</v>
      </c>
      <c r="O48" s="31">
        <f t="shared" si="10"/>
        <v>9.784123107750591E-05</v>
      </c>
      <c r="P48" s="31">
        <f t="shared" si="10"/>
        <v>0.00010548934926785116</v>
      </c>
      <c r="Q48" s="31">
        <f t="shared" si="11"/>
        <v>0.00021344398269396189</v>
      </c>
      <c r="R48" s="31">
        <f t="shared" si="11"/>
        <v>0.0001975743793447841</v>
      </c>
      <c r="S48" s="31">
        <f t="shared" si="12"/>
        <v>0.00021038723875164628</v>
      </c>
      <c r="T48" s="31">
        <f t="shared" si="12"/>
        <v>0.0001794034118940874</v>
      </c>
      <c r="U48" s="31">
        <f t="shared" si="13"/>
        <v>0.00018021459954513835</v>
      </c>
      <c r="V48" s="31">
        <f t="shared" si="13"/>
        <v>0.0001967969331165943</v>
      </c>
      <c r="W48" s="31">
        <f t="shared" si="14"/>
        <v>0.00019358460615211877</v>
      </c>
    </row>
    <row r="49" spans="1:23" ht="18" customHeight="1">
      <c r="A49" s="14" t="s">
        <v>57</v>
      </c>
      <c r="B49" s="31" t="e">
        <f t="shared" si="15"/>
        <v>#DIV/0!</v>
      </c>
      <c r="C49" s="31" t="e">
        <f t="shared" si="15"/>
        <v>#DIV/0!</v>
      </c>
      <c r="D49" s="31">
        <f aca="true" t="shared" si="31" ref="D49:L49">D20/D$22*100</f>
        <v>0</v>
      </c>
      <c r="E49" s="31">
        <f t="shared" si="31"/>
        <v>0</v>
      </c>
      <c r="F49" s="31">
        <f t="shared" si="31"/>
        <v>0</v>
      </c>
      <c r="G49" s="31">
        <f t="shared" si="31"/>
        <v>0</v>
      </c>
      <c r="H49" s="31">
        <f t="shared" si="31"/>
        <v>0</v>
      </c>
      <c r="I49" s="31">
        <f t="shared" si="31"/>
        <v>0</v>
      </c>
      <c r="J49" s="31">
        <f t="shared" si="31"/>
        <v>0</v>
      </c>
      <c r="K49" s="31">
        <f t="shared" si="31"/>
        <v>0</v>
      </c>
      <c r="L49" s="31">
        <f t="shared" si="31"/>
        <v>0</v>
      </c>
      <c r="M49" s="31">
        <f t="shared" si="9"/>
        <v>0</v>
      </c>
      <c r="N49" s="31">
        <f t="shared" si="9"/>
        <v>0</v>
      </c>
      <c r="O49" s="31">
        <f t="shared" si="10"/>
        <v>9.784123107750591E-05</v>
      </c>
      <c r="P49" s="31">
        <f t="shared" si="10"/>
        <v>0.00010548934926785116</v>
      </c>
      <c r="Q49" s="31">
        <f t="shared" si="11"/>
        <v>0.00021344398269396189</v>
      </c>
      <c r="R49" s="31">
        <f t="shared" si="11"/>
        <v>0.0001975743793447841</v>
      </c>
      <c r="S49" s="31">
        <f t="shared" si="12"/>
        <v>0.00021038723875164628</v>
      </c>
      <c r="T49" s="31">
        <f t="shared" si="12"/>
        <v>0.0001794034118940874</v>
      </c>
      <c r="U49" s="31">
        <f t="shared" si="13"/>
        <v>0.00018021459954513835</v>
      </c>
      <c r="V49" s="31">
        <f t="shared" si="13"/>
        <v>0.0001967969331165943</v>
      </c>
      <c r="W49" s="31">
        <f t="shared" si="14"/>
        <v>0.00019358460615211877</v>
      </c>
    </row>
    <row r="50" spans="1:23" ht="18" customHeight="1">
      <c r="A50" s="14" t="s">
        <v>58</v>
      </c>
      <c r="B50" s="31" t="e">
        <f t="shared" si="15"/>
        <v>#DIV/0!</v>
      </c>
      <c r="C50" s="31" t="e">
        <f t="shared" si="15"/>
        <v>#DIV/0!</v>
      </c>
      <c r="D50" s="31">
        <f aca="true" t="shared" si="32" ref="D50:L50">D21/D$22*100</f>
        <v>0</v>
      </c>
      <c r="E50" s="31">
        <f t="shared" si="32"/>
        <v>0</v>
      </c>
      <c r="F50" s="31">
        <f t="shared" si="32"/>
        <v>0</v>
      </c>
      <c r="G50" s="31">
        <f t="shared" si="32"/>
        <v>0</v>
      </c>
      <c r="H50" s="31">
        <f t="shared" si="32"/>
        <v>0</v>
      </c>
      <c r="I50" s="31">
        <f t="shared" si="32"/>
        <v>0</v>
      </c>
      <c r="J50" s="31">
        <f t="shared" si="32"/>
        <v>0</v>
      </c>
      <c r="K50" s="31">
        <f t="shared" si="32"/>
        <v>0</v>
      </c>
      <c r="L50" s="31">
        <f t="shared" si="32"/>
        <v>0</v>
      </c>
      <c r="M50" s="31">
        <f t="shared" si="9"/>
        <v>0</v>
      </c>
      <c r="N50" s="31">
        <f t="shared" si="9"/>
        <v>0</v>
      </c>
      <c r="O50" s="31">
        <f t="shared" si="10"/>
        <v>9.784123107750591E-05</v>
      </c>
      <c r="P50" s="31">
        <f t="shared" si="10"/>
        <v>0.00010548934926785116</v>
      </c>
      <c r="Q50" s="31">
        <f t="shared" si="11"/>
        <v>0.00021344398269396189</v>
      </c>
      <c r="R50" s="31">
        <f t="shared" si="11"/>
        <v>0.0001975743793447841</v>
      </c>
      <c r="S50" s="31">
        <f t="shared" si="12"/>
        <v>0.00021038723875164628</v>
      </c>
      <c r="T50" s="31">
        <f t="shared" si="12"/>
        <v>0.0001794034118940874</v>
      </c>
      <c r="U50" s="31">
        <f t="shared" si="13"/>
        <v>0.00018021459954513835</v>
      </c>
      <c r="V50" s="31">
        <f t="shared" si="13"/>
        <v>0.0001967969331165943</v>
      </c>
      <c r="W50" s="31">
        <f t="shared" si="14"/>
        <v>0.00019358460615211877</v>
      </c>
    </row>
    <row r="51" spans="1:23" ht="18" customHeight="1">
      <c r="A51" s="14" t="s">
        <v>59</v>
      </c>
      <c r="B51" s="32" t="e">
        <f>+B33+B38+B40+B41+B42+B43+B44+B45+B46</f>
        <v>#DIV/0!</v>
      </c>
      <c r="C51" s="32" t="e">
        <f>+C33+C38+C40+C41+C42+C43+C44+C45+C46</f>
        <v>#DIV/0!</v>
      </c>
      <c r="D51" s="32">
        <f aca="true" t="shared" si="33" ref="D51:L51">+D33+D38+D40+D41+D42+D43+D44+D45+D46</f>
        <v>99.99999999999999</v>
      </c>
      <c r="E51" s="32">
        <f t="shared" si="33"/>
        <v>100</v>
      </c>
      <c r="F51" s="32">
        <f t="shared" si="33"/>
        <v>100</v>
      </c>
      <c r="G51" s="32">
        <f t="shared" si="33"/>
        <v>99.99999999999999</v>
      </c>
      <c r="H51" s="32">
        <f t="shared" si="33"/>
        <v>100.00000000000001</v>
      </c>
      <c r="I51" s="32">
        <f t="shared" si="33"/>
        <v>100</v>
      </c>
      <c r="J51" s="32">
        <f t="shared" si="33"/>
        <v>99.99999999999999</v>
      </c>
      <c r="K51" s="32">
        <f t="shared" si="33"/>
        <v>100.00000000000001</v>
      </c>
      <c r="L51" s="32">
        <f t="shared" si="33"/>
        <v>100</v>
      </c>
      <c r="M51" s="32">
        <f aca="true" t="shared" si="34" ref="M51:R51">+M33+M38+M40+M41+M42+M43+M44+M45+M46</f>
        <v>99.99999999999999</v>
      </c>
      <c r="N51" s="32">
        <f t="shared" si="34"/>
        <v>100.00000000000001</v>
      </c>
      <c r="O51" s="32">
        <f t="shared" si="34"/>
        <v>100</v>
      </c>
      <c r="P51" s="32">
        <f t="shared" si="34"/>
        <v>100</v>
      </c>
      <c r="Q51" s="32">
        <f t="shared" si="34"/>
        <v>99.99999999999999</v>
      </c>
      <c r="R51" s="32">
        <f t="shared" si="34"/>
        <v>99.99999999999999</v>
      </c>
      <c r="S51" s="32">
        <f>+S33+S38+S40+S41+S42+S43+S44+S45+S46</f>
        <v>100.00000000000001</v>
      </c>
      <c r="T51" s="32">
        <f>+T33+T38+T40+T41+T42+T43+T44+T45+T46</f>
        <v>100</v>
      </c>
      <c r="U51" s="32">
        <f>+U33+U38+U40+U41+U42+U43+U44+U45+U46</f>
        <v>100</v>
      </c>
      <c r="V51" s="32">
        <f>+V33+V38+V40+V41+V42+V43+V44+V45+V46</f>
        <v>100</v>
      </c>
      <c r="W51" s="32">
        <f>+W33+W38+W40+W41+W42+W43+W44+W45+W46</f>
        <v>100</v>
      </c>
    </row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</sheetData>
  <sheetProtection/>
  <printOptions/>
  <pageMargins left="0.984251968503937" right="0.7874015748031497" top="0.7874015748031497" bottom="0.7874015748031497" header="0" footer="0.31496062992125984"/>
  <pageSetup firstPageNumber="4" useFirstPageNumber="1" horizontalDpi="600" verticalDpi="600" orientation="landscape" paperSize="9" r:id="rId1"/>
  <headerFooter alignWithMargins="0">
    <oddFooter>&amp;C-&amp;P--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4"/>
  <sheetViews>
    <sheetView view="pageBreakPreview" zoomScaleSheetLayoutView="100" zoomScalePageLayoutView="0" workbookViewId="0" topLeftCell="A1">
      <pane xSplit="1" ySplit="3" topLeftCell="I7" activePane="bottomRight" state="frozen"/>
      <selection pane="topLeft" activeCell="A1" sqref="A1"/>
      <selection pane="topRight" activeCell="B1" sqref="B1"/>
      <selection pane="bottomLeft" activeCell="A2" sqref="A2"/>
      <selection pane="bottomRight" activeCell="V1" sqref="V1:W3"/>
    </sheetView>
  </sheetViews>
  <sheetFormatPr defaultColWidth="9.00390625" defaultRowHeight="13.5"/>
  <cols>
    <col min="1" max="1" width="25.25390625" style="18" customWidth="1"/>
    <col min="2" max="2" width="8.625" style="22" customWidth="1"/>
    <col min="3" max="9" width="8.625" style="18" customWidth="1"/>
    <col min="10" max="11" width="8.625" style="20" customWidth="1"/>
    <col min="12" max="23" width="8.625" style="18" customWidth="1"/>
    <col min="24" max="16384" width="9.00390625" style="18" customWidth="1"/>
  </cols>
  <sheetData>
    <row r="1" spans="1:22" ht="18" customHeight="1">
      <c r="A1" s="33" t="s">
        <v>99</v>
      </c>
      <c r="L1" s="34" t="str">
        <f>'財政指標'!$M$1</f>
        <v>西方町</v>
      </c>
      <c r="V1" s="34" t="str">
        <f>'財政指標'!$M$1</f>
        <v>西方町</v>
      </c>
    </row>
    <row r="2" spans="13:23" ht="18" customHeight="1">
      <c r="M2" s="22" t="s">
        <v>171</v>
      </c>
      <c r="W2" s="22" t="s">
        <v>171</v>
      </c>
    </row>
    <row r="3" spans="1:23" ht="18" customHeight="1">
      <c r="A3" s="15"/>
      <c r="B3" s="21" t="s">
        <v>10</v>
      </c>
      <c r="C3" s="15" t="s">
        <v>9</v>
      </c>
      <c r="D3" s="15" t="s">
        <v>8</v>
      </c>
      <c r="E3" s="15" t="s">
        <v>7</v>
      </c>
      <c r="F3" s="15" t="s">
        <v>6</v>
      </c>
      <c r="G3" s="15" t="s">
        <v>5</v>
      </c>
      <c r="H3" s="15" t="s">
        <v>4</v>
      </c>
      <c r="I3" s="15" t="s">
        <v>3</v>
      </c>
      <c r="J3" s="17" t="s">
        <v>167</v>
      </c>
      <c r="K3" s="17" t="s">
        <v>168</v>
      </c>
      <c r="L3" s="15" t="s">
        <v>84</v>
      </c>
      <c r="M3" s="15" t="s">
        <v>176</v>
      </c>
      <c r="N3" s="15" t="s">
        <v>184</v>
      </c>
      <c r="O3" s="2" t="s">
        <v>188</v>
      </c>
      <c r="P3" s="73" t="s">
        <v>189</v>
      </c>
      <c r="Q3" s="73" t="s">
        <v>192</v>
      </c>
      <c r="R3" s="2" t="s">
        <v>201</v>
      </c>
      <c r="S3" s="2" t="s">
        <v>203</v>
      </c>
      <c r="T3" s="2" t="s">
        <v>212</v>
      </c>
      <c r="U3" s="2" t="s">
        <v>214</v>
      </c>
      <c r="V3" s="2" t="s">
        <v>218</v>
      </c>
      <c r="W3" s="2" t="s">
        <v>220</v>
      </c>
    </row>
    <row r="4" spans="1:23" ht="18" customHeight="1">
      <c r="A4" s="19" t="s">
        <v>61</v>
      </c>
      <c r="B4" s="19"/>
      <c r="C4" s="15"/>
      <c r="D4" s="15">
        <v>587162</v>
      </c>
      <c r="E4" s="15">
        <v>671126</v>
      </c>
      <c r="F4" s="15">
        <v>744414</v>
      </c>
      <c r="G4" s="15">
        <v>752751</v>
      </c>
      <c r="H4" s="15">
        <v>769474</v>
      </c>
      <c r="I4" s="15">
        <v>812721</v>
      </c>
      <c r="J4" s="17">
        <v>845085</v>
      </c>
      <c r="K4" s="16">
        <v>879153</v>
      </c>
      <c r="L4" s="19">
        <v>879512</v>
      </c>
      <c r="M4" s="19">
        <v>829204</v>
      </c>
      <c r="N4" s="19">
        <v>848313</v>
      </c>
      <c r="O4" s="19">
        <v>839271</v>
      </c>
      <c r="P4" s="19">
        <v>805610</v>
      </c>
      <c r="Q4" s="19">
        <v>801583</v>
      </c>
      <c r="R4" s="19">
        <v>791783</v>
      </c>
      <c r="S4" s="19">
        <v>783377</v>
      </c>
      <c r="T4" s="19">
        <v>758268</v>
      </c>
      <c r="U4" s="19">
        <v>739053</v>
      </c>
      <c r="V4" s="19">
        <v>712538</v>
      </c>
      <c r="W4" s="19">
        <v>674645</v>
      </c>
    </row>
    <row r="5" spans="1:23" ht="18" customHeight="1">
      <c r="A5" s="19" t="s">
        <v>62</v>
      </c>
      <c r="B5" s="19"/>
      <c r="C5" s="15"/>
      <c r="D5" s="15">
        <v>383600</v>
      </c>
      <c r="E5" s="15">
        <v>434099</v>
      </c>
      <c r="F5" s="15">
        <v>482181</v>
      </c>
      <c r="G5" s="15">
        <v>490676</v>
      </c>
      <c r="H5" s="15">
        <v>501674</v>
      </c>
      <c r="I5" s="15">
        <v>533486</v>
      </c>
      <c r="J5" s="17">
        <v>562667</v>
      </c>
      <c r="K5" s="16">
        <v>577868</v>
      </c>
      <c r="L5" s="19">
        <v>571286</v>
      </c>
      <c r="M5" s="19">
        <v>553727</v>
      </c>
      <c r="N5" s="19">
        <v>558603</v>
      </c>
      <c r="O5" s="19">
        <v>548257</v>
      </c>
      <c r="P5" s="19">
        <v>523132</v>
      </c>
      <c r="Q5" s="19">
        <v>517584</v>
      </c>
      <c r="R5" s="19">
        <v>524045</v>
      </c>
      <c r="S5" s="19">
        <v>519417</v>
      </c>
      <c r="T5" s="19">
        <v>495702</v>
      </c>
      <c r="U5" s="19">
        <v>486160</v>
      </c>
      <c r="V5" s="19">
        <v>463286</v>
      </c>
      <c r="W5" s="19">
        <v>413101</v>
      </c>
    </row>
    <row r="6" spans="1:23" ht="18" customHeight="1">
      <c r="A6" s="19" t="s">
        <v>63</v>
      </c>
      <c r="B6" s="19"/>
      <c r="C6" s="15"/>
      <c r="D6" s="15">
        <v>13466</v>
      </c>
      <c r="E6" s="15">
        <v>18078</v>
      </c>
      <c r="F6" s="15">
        <v>51006</v>
      </c>
      <c r="G6" s="15">
        <v>50523</v>
      </c>
      <c r="H6" s="15">
        <v>51493</v>
      </c>
      <c r="I6" s="15">
        <v>61832</v>
      </c>
      <c r="J6" s="17">
        <v>99284</v>
      </c>
      <c r="K6" s="20">
        <v>125941</v>
      </c>
      <c r="L6" s="19">
        <v>126454</v>
      </c>
      <c r="M6" s="19">
        <v>75502</v>
      </c>
      <c r="N6" s="19">
        <v>83288</v>
      </c>
      <c r="O6" s="19">
        <v>90593</v>
      </c>
      <c r="P6" s="19">
        <v>120764</v>
      </c>
      <c r="Q6" s="19">
        <v>131576</v>
      </c>
      <c r="R6" s="19">
        <v>140652</v>
      </c>
      <c r="S6" s="19">
        <v>140554</v>
      </c>
      <c r="T6" s="19">
        <v>151285</v>
      </c>
      <c r="U6" s="19">
        <v>148340</v>
      </c>
      <c r="V6" s="19">
        <v>158742</v>
      </c>
      <c r="W6" s="19">
        <v>223533</v>
      </c>
    </row>
    <row r="7" spans="1:23" ht="18" customHeight="1">
      <c r="A7" s="19" t="s">
        <v>64</v>
      </c>
      <c r="B7" s="19"/>
      <c r="C7" s="15"/>
      <c r="D7" s="15">
        <v>118124</v>
      </c>
      <c r="E7" s="15">
        <v>126174</v>
      </c>
      <c r="F7" s="15">
        <v>138556</v>
      </c>
      <c r="G7" s="15">
        <v>149283</v>
      </c>
      <c r="H7" s="15">
        <v>162841</v>
      </c>
      <c r="I7" s="15">
        <v>178664</v>
      </c>
      <c r="J7" s="17">
        <v>197743</v>
      </c>
      <c r="K7" s="16">
        <v>214213</v>
      </c>
      <c r="L7" s="19">
        <v>230711</v>
      </c>
      <c r="M7" s="19">
        <v>251589</v>
      </c>
      <c r="N7" s="19">
        <v>271727</v>
      </c>
      <c r="O7" s="19">
        <v>260729</v>
      </c>
      <c r="P7" s="19">
        <v>254659</v>
      </c>
      <c r="Q7" s="19">
        <v>267291</v>
      </c>
      <c r="R7" s="19">
        <v>269045</v>
      </c>
      <c r="S7" s="19">
        <v>284352</v>
      </c>
      <c r="T7" s="19">
        <v>326859</v>
      </c>
      <c r="U7" s="19">
        <v>342805</v>
      </c>
      <c r="V7" s="19">
        <v>305023</v>
      </c>
      <c r="W7" s="19">
        <v>283604</v>
      </c>
    </row>
    <row r="8" spans="1:23" ht="18" customHeight="1">
      <c r="A8" s="19" t="s">
        <v>65</v>
      </c>
      <c r="B8" s="19"/>
      <c r="C8" s="15"/>
      <c r="D8" s="15">
        <v>118124</v>
      </c>
      <c r="E8" s="15">
        <v>126174</v>
      </c>
      <c r="F8" s="15">
        <v>138556</v>
      </c>
      <c r="G8" s="15">
        <v>149283</v>
      </c>
      <c r="H8" s="15">
        <v>162841</v>
      </c>
      <c r="I8" s="15">
        <v>178664</v>
      </c>
      <c r="J8" s="17">
        <v>197743</v>
      </c>
      <c r="K8" s="16">
        <v>214213</v>
      </c>
      <c r="L8" s="19">
        <v>230711</v>
      </c>
      <c r="M8" s="19">
        <v>251589</v>
      </c>
      <c r="N8" s="19">
        <v>271727</v>
      </c>
      <c r="O8" s="19">
        <v>260605</v>
      </c>
      <c r="P8" s="19">
        <v>253158</v>
      </c>
      <c r="Q8" s="19">
        <v>267291</v>
      </c>
      <c r="R8" s="19">
        <v>269045</v>
      </c>
      <c r="S8" s="19">
        <v>284352</v>
      </c>
      <c r="T8" s="19">
        <v>326859</v>
      </c>
      <c r="U8" s="19">
        <v>342805</v>
      </c>
      <c r="V8" s="19">
        <v>305023</v>
      </c>
      <c r="W8" s="19">
        <v>283604</v>
      </c>
    </row>
    <row r="9" spans="1:23" ht="18" customHeight="1">
      <c r="A9" s="19" t="s">
        <v>66</v>
      </c>
      <c r="B9" s="19"/>
      <c r="C9" s="15"/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5">
        <v>0</v>
      </c>
      <c r="J9" s="17">
        <v>0</v>
      </c>
      <c r="K9" s="16">
        <v>0</v>
      </c>
      <c r="L9" s="19">
        <v>0</v>
      </c>
      <c r="M9" s="19">
        <v>0</v>
      </c>
      <c r="N9" s="19">
        <v>0</v>
      </c>
      <c r="O9" s="19">
        <v>124</v>
      </c>
      <c r="P9" s="19">
        <v>1501</v>
      </c>
      <c r="Q9" s="19">
        <v>0</v>
      </c>
      <c r="R9" s="19">
        <v>0</v>
      </c>
      <c r="S9" s="19">
        <v>0</v>
      </c>
      <c r="T9" s="19">
        <v>0</v>
      </c>
      <c r="U9" s="19">
        <v>0</v>
      </c>
      <c r="V9" s="19">
        <v>0</v>
      </c>
      <c r="W9" s="19">
        <v>0</v>
      </c>
    </row>
    <row r="10" spans="1:23" ht="18" customHeight="1">
      <c r="A10" s="19" t="s">
        <v>67</v>
      </c>
      <c r="B10" s="19"/>
      <c r="C10" s="15"/>
      <c r="D10" s="15">
        <v>235303</v>
      </c>
      <c r="E10" s="15">
        <v>284655</v>
      </c>
      <c r="F10" s="15">
        <v>281745</v>
      </c>
      <c r="G10" s="15">
        <v>289506</v>
      </c>
      <c r="H10" s="15">
        <v>307617</v>
      </c>
      <c r="I10" s="15">
        <v>304119</v>
      </c>
      <c r="J10" s="17">
        <v>333968</v>
      </c>
      <c r="K10" s="16">
        <v>319319</v>
      </c>
      <c r="L10" s="19">
        <v>329971</v>
      </c>
      <c r="M10" s="19">
        <v>340455</v>
      </c>
      <c r="N10" s="19">
        <v>370078</v>
      </c>
      <c r="O10" s="19">
        <v>439657</v>
      </c>
      <c r="P10" s="19">
        <v>353274</v>
      </c>
      <c r="Q10" s="19">
        <v>336378</v>
      </c>
      <c r="R10" s="19">
        <v>296873</v>
      </c>
      <c r="S10" s="19">
        <v>306679</v>
      </c>
      <c r="T10" s="19">
        <v>329660</v>
      </c>
      <c r="U10" s="19">
        <v>328310</v>
      </c>
      <c r="V10" s="19">
        <v>436296</v>
      </c>
      <c r="W10" s="19">
        <v>503720</v>
      </c>
    </row>
    <row r="11" spans="1:23" ht="18" customHeight="1">
      <c r="A11" s="19" t="s">
        <v>68</v>
      </c>
      <c r="B11" s="19"/>
      <c r="C11" s="15"/>
      <c r="D11" s="15">
        <v>19638</v>
      </c>
      <c r="E11" s="15">
        <v>14379</v>
      </c>
      <c r="F11" s="15">
        <v>16087</v>
      </c>
      <c r="G11" s="15">
        <v>13787</v>
      </c>
      <c r="H11" s="15">
        <v>10348</v>
      </c>
      <c r="I11" s="15">
        <v>11081</v>
      </c>
      <c r="J11" s="17">
        <v>11367</v>
      </c>
      <c r="K11" s="17">
        <v>15295</v>
      </c>
      <c r="L11" s="19">
        <v>16155</v>
      </c>
      <c r="M11" s="19">
        <v>15492</v>
      </c>
      <c r="N11" s="19">
        <v>21587</v>
      </c>
      <c r="O11" s="19">
        <v>19852</v>
      </c>
      <c r="P11" s="19">
        <v>12936</v>
      </c>
      <c r="Q11" s="19">
        <v>8854</v>
      </c>
      <c r="R11" s="19">
        <v>11298</v>
      </c>
      <c r="S11" s="19">
        <v>16561</v>
      </c>
      <c r="T11" s="19">
        <v>12593</v>
      </c>
      <c r="U11" s="19">
        <v>17555</v>
      </c>
      <c r="V11" s="19">
        <v>23140</v>
      </c>
      <c r="W11" s="19">
        <v>17381</v>
      </c>
    </row>
    <row r="12" spans="1:23" ht="18" customHeight="1">
      <c r="A12" s="19" t="s">
        <v>69</v>
      </c>
      <c r="B12" s="19"/>
      <c r="C12" s="15"/>
      <c r="D12" s="15">
        <v>324097</v>
      </c>
      <c r="E12" s="15">
        <v>399907</v>
      </c>
      <c r="F12" s="15">
        <v>447204</v>
      </c>
      <c r="G12" s="15">
        <v>409752</v>
      </c>
      <c r="H12" s="15">
        <v>410956</v>
      </c>
      <c r="I12" s="15">
        <v>432382</v>
      </c>
      <c r="J12" s="17">
        <v>455018</v>
      </c>
      <c r="K12" s="17">
        <v>443610</v>
      </c>
      <c r="L12" s="19">
        <v>475632</v>
      </c>
      <c r="M12" s="19">
        <v>451106</v>
      </c>
      <c r="N12" s="19">
        <v>449516</v>
      </c>
      <c r="O12" s="19">
        <v>457733</v>
      </c>
      <c r="P12" s="19">
        <v>422172</v>
      </c>
      <c r="Q12" s="19">
        <v>366910</v>
      </c>
      <c r="R12" s="19">
        <v>358667</v>
      </c>
      <c r="S12" s="19">
        <v>388934</v>
      </c>
      <c r="T12" s="19">
        <v>376934</v>
      </c>
      <c r="U12" s="19">
        <v>441185</v>
      </c>
      <c r="V12" s="19">
        <v>570114</v>
      </c>
      <c r="W12" s="19">
        <v>427071</v>
      </c>
    </row>
    <row r="13" spans="1:23" ht="18" customHeight="1">
      <c r="A13" s="19" t="s">
        <v>70</v>
      </c>
      <c r="B13" s="19"/>
      <c r="C13" s="15"/>
      <c r="D13" s="15">
        <v>176559</v>
      </c>
      <c r="E13" s="15">
        <v>165777</v>
      </c>
      <c r="F13" s="15">
        <v>175485</v>
      </c>
      <c r="G13" s="15">
        <v>187324</v>
      </c>
      <c r="H13" s="15">
        <v>175301</v>
      </c>
      <c r="I13" s="15">
        <v>181060</v>
      </c>
      <c r="J13" s="17">
        <v>181282</v>
      </c>
      <c r="K13" s="17">
        <v>185791</v>
      </c>
      <c r="L13" s="19">
        <v>196025</v>
      </c>
      <c r="M13" s="19">
        <v>201710</v>
      </c>
      <c r="N13" s="19">
        <v>211486</v>
      </c>
      <c r="O13" s="19">
        <v>216731</v>
      </c>
      <c r="P13" s="19">
        <v>200715</v>
      </c>
      <c r="Q13" s="19">
        <v>189002</v>
      </c>
      <c r="R13" s="19">
        <v>209971</v>
      </c>
      <c r="S13" s="19">
        <v>227076</v>
      </c>
      <c r="T13" s="19">
        <v>234360</v>
      </c>
      <c r="U13" s="19">
        <v>240100</v>
      </c>
      <c r="V13" s="19">
        <v>248197</v>
      </c>
      <c r="W13" s="19">
        <v>255251</v>
      </c>
    </row>
    <row r="14" spans="1:23" ht="18" customHeight="1">
      <c r="A14" s="19" t="s">
        <v>71</v>
      </c>
      <c r="B14" s="19"/>
      <c r="C14" s="15"/>
      <c r="D14" s="15">
        <v>242124</v>
      </c>
      <c r="E14" s="15">
        <v>207546</v>
      </c>
      <c r="F14" s="15">
        <v>212586</v>
      </c>
      <c r="G14" s="15">
        <v>171970</v>
      </c>
      <c r="H14" s="15">
        <v>262806</v>
      </c>
      <c r="I14" s="15">
        <v>223230</v>
      </c>
      <c r="J14" s="17">
        <v>243012</v>
      </c>
      <c r="K14" s="17">
        <v>221142</v>
      </c>
      <c r="L14" s="19">
        <v>233579</v>
      </c>
      <c r="M14" s="19">
        <v>292186</v>
      </c>
      <c r="N14" s="19">
        <v>320280</v>
      </c>
      <c r="O14" s="19">
        <v>309487</v>
      </c>
      <c r="P14" s="19">
        <v>340103</v>
      </c>
      <c r="Q14" s="19">
        <v>308369</v>
      </c>
      <c r="R14" s="19">
        <v>289631</v>
      </c>
      <c r="S14" s="19">
        <v>342904</v>
      </c>
      <c r="T14" s="19">
        <v>315466</v>
      </c>
      <c r="U14" s="19">
        <v>295521</v>
      </c>
      <c r="V14" s="19">
        <v>297047</v>
      </c>
      <c r="W14" s="19">
        <v>285375</v>
      </c>
    </row>
    <row r="15" spans="1:23" ht="18" customHeight="1">
      <c r="A15" s="19" t="s">
        <v>72</v>
      </c>
      <c r="B15" s="19"/>
      <c r="C15" s="15"/>
      <c r="D15" s="15">
        <v>306802</v>
      </c>
      <c r="E15" s="15">
        <v>227713</v>
      </c>
      <c r="F15" s="15">
        <v>170567</v>
      </c>
      <c r="G15" s="15">
        <v>173539</v>
      </c>
      <c r="H15" s="15">
        <v>139066</v>
      </c>
      <c r="I15" s="15">
        <v>26145</v>
      </c>
      <c r="J15" s="17">
        <v>5835</v>
      </c>
      <c r="K15" s="16">
        <v>158341</v>
      </c>
      <c r="L15" s="19">
        <v>59506</v>
      </c>
      <c r="M15" s="19">
        <v>5188</v>
      </c>
      <c r="N15" s="19">
        <v>4128</v>
      </c>
      <c r="O15" s="19">
        <v>2902</v>
      </c>
      <c r="P15" s="19">
        <v>94813</v>
      </c>
      <c r="Q15" s="19">
        <v>37167</v>
      </c>
      <c r="R15" s="19">
        <v>16483</v>
      </c>
      <c r="S15" s="19">
        <v>215</v>
      </c>
      <c r="T15" s="19">
        <v>2121</v>
      </c>
      <c r="U15" s="19">
        <v>25711</v>
      </c>
      <c r="V15" s="19">
        <v>106219</v>
      </c>
      <c r="W15" s="19">
        <v>233402</v>
      </c>
    </row>
    <row r="16" spans="1:23" ht="18" customHeight="1">
      <c r="A16" s="19" t="s">
        <v>73</v>
      </c>
      <c r="B16" s="19"/>
      <c r="C16" s="15"/>
      <c r="D16" s="15">
        <v>50412</v>
      </c>
      <c r="E16" s="15">
        <v>91855</v>
      </c>
      <c r="F16" s="15">
        <v>22306</v>
      </c>
      <c r="G16" s="15">
        <v>17662</v>
      </c>
      <c r="H16" s="15">
        <v>15141</v>
      </c>
      <c r="I16" s="15">
        <v>20423</v>
      </c>
      <c r="J16" s="17">
        <v>45814</v>
      </c>
      <c r="K16" s="16">
        <v>68646</v>
      </c>
      <c r="L16" s="19">
        <v>24177</v>
      </c>
      <c r="M16" s="19">
        <v>22725</v>
      </c>
      <c r="N16" s="19">
        <v>22295</v>
      </c>
      <c r="O16" s="19">
        <v>24284</v>
      </c>
      <c r="P16" s="19">
        <v>25635</v>
      </c>
      <c r="Q16" s="19">
        <v>25118</v>
      </c>
      <c r="R16" s="19">
        <v>21598</v>
      </c>
      <c r="S16" s="19">
        <v>18932</v>
      </c>
      <c r="T16" s="19">
        <v>19897</v>
      </c>
      <c r="U16" s="19">
        <v>21413</v>
      </c>
      <c r="V16" s="19">
        <v>19649</v>
      </c>
      <c r="W16" s="19">
        <v>22755</v>
      </c>
    </row>
    <row r="17" spans="1:23" ht="18" customHeight="1">
      <c r="A17" s="19" t="s">
        <v>81</v>
      </c>
      <c r="B17" s="19"/>
      <c r="C17" s="15"/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7">
        <v>0</v>
      </c>
      <c r="K17" s="16">
        <v>0</v>
      </c>
      <c r="L17" s="19">
        <v>0</v>
      </c>
      <c r="M17" s="19">
        <v>0</v>
      </c>
      <c r="N17" s="19">
        <v>0</v>
      </c>
      <c r="O17" s="19">
        <v>0</v>
      </c>
      <c r="P17" s="19">
        <v>0</v>
      </c>
      <c r="Q17" s="19">
        <v>0</v>
      </c>
      <c r="R17" s="19">
        <v>0</v>
      </c>
      <c r="S17" s="19">
        <v>0</v>
      </c>
      <c r="T17" s="19">
        <v>0</v>
      </c>
      <c r="U17" s="19">
        <v>0</v>
      </c>
      <c r="V17" s="19">
        <v>0</v>
      </c>
      <c r="W17" s="19">
        <v>0</v>
      </c>
    </row>
    <row r="18" spans="1:23" ht="18" customHeight="1">
      <c r="A18" s="19" t="s">
        <v>178</v>
      </c>
      <c r="B18" s="19"/>
      <c r="C18" s="15"/>
      <c r="D18" s="15">
        <v>1290890</v>
      </c>
      <c r="E18" s="15">
        <v>1543489</v>
      </c>
      <c r="F18" s="15">
        <v>1304834</v>
      </c>
      <c r="G18" s="15">
        <v>843287</v>
      </c>
      <c r="H18" s="15">
        <v>910050</v>
      </c>
      <c r="I18" s="15">
        <v>678205</v>
      </c>
      <c r="J18" s="17">
        <v>538298</v>
      </c>
      <c r="K18" s="16">
        <v>673084</v>
      </c>
      <c r="L18" s="19">
        <v>961242</v>
      </c>
      <c r="M18" s="19">
        <v>377304</v>
      </c>
      <c r="N18" s="19">
        <v>435642</v>
      </c>
      <c r="O18" s="19">
        <v>701104</v>
      </c>
      <c r="P18" s="19">
        <v>1118571</v>
      </c>
      <c r="Q18" s="19">
        <v>286116</v>
      </c>
      <c r="R18" s="19">
        <v>81700</v>
      </c>
      <c r="S18" s="19">
        <v>90701</v>
      </c>
      <c r="T18" s="19">
        <v>129450</v>
      </c>
      <c r="U18" s="19">
        <v>260116</v>
      </c>
      <c r="V18" s="19">
        <v>759464</v>
      </c>
      <c r="W18" s="19">
        <v>536907</v>
      </c>
    </row>
    <row r="19" spans="1:23" ht="18" customHeight="1">
      <c r="A19" s="19" t="s">
        <v>75</v>
      </c>
      <c r="B19" s="19"/>
      <c r="C19" s="15"/>
      <c r="D19" s="15">
        <v>95711</v>
      </c>
      <c r="E19" s="15">
        <v>102964</v>
      </c>
      <c r="F19" s="15">
        <v>111559</v>
      </c>
      <c r="G19" s="15">
        <v>57931</v>
      </c>
      <c r="H19" s="15">
        <v>237576</v>
      </c>
      <c r="I19" s="15">
        <v>182075</v>
      </c>
      <c r="J19" s="17">
        <v>108952</v>
      </c>
      <c r="K19" s="16">
        <v>51026</v>
      </c>
      <c r="L19" s="19">
        <v>384721</v>
      </c>
      <c r="M19" s="19">
        <v>35855</v>
      </c>
      <c r="N19" s="19">
        <v>28175</v>
      </c>
      <c r="O19" s="19">
        <v>131817</v>
      </c>
      <c r="P19" s="19">
        <v>9117</v>
      </c>
      <c r="Q19" s="19">
        <v>7347</v>
      </c>
      <c r="R19" s="19">
        <v>14151</v>
      </c>
      <c r="S19" s="19">
        <v>5412</v>
      </c>
      <c r="T19" s="19">
        <v>16684</v>
      </c>
      <c r="U19" s="19">
        <v>118522</v>
      </c>
      <c r="V19" s="19">
        <v>372167</v>
      </c>
      <c r="W19" s="19">
        <v>82042</v>
      </c>
    </row>
    <row r="20" spans="1:23" ht="18" customHeight="1">
      <c r="A20" s="19" t="s">
        <v>76</v>
      </c>
      <c r="B20" s="19"/>
      <c r="C20" s="15"/>
      <c r="D20" s="15">
        <v>1194984</v>
      </c>
      <c r="E20" s="15">
        <v>1393806</v>
      </c>
      <c r="F20" s="15">
        <v>1128184</v>
      </c>
      <c r="G20" s="15">
        <v>741514</v>
      </c>
      <c r="H20" s="15">
        <v>559838</v>
      </c>
      <c r="I20" s="15">
        <v>454376</v>
      </c>
      <c r="J20" s="17">
        <v>394140</v>
      </c>
      <c r="K20" s="16">
        <v>587750</v>
      </c>
      <c r="L20" s="19">
        <v>517376</v>
      </c>
      <c r="M20" s="19">
        <v>303146</v>
      </c>
      <c r="N20" s="19">
        <v>367249</v>
      </c>
      <c r="O20" s="19">
        <v>537734</v>
      </c>
      <c r="P20" s="19">
        <v>1083579</v>
      </c>
      <c r="Q20" s="19">
        <v>264417</v>
      </c>
      <c r="R20" s="19">
        <v>52956</v>
      </c>
      <c r="S20" s="19">
        <v>75596</v>
      </c>
      <c r="T20" s="19">
        <v>102674</v>
      </c>
      <c r="U20" s="19">
        <v>137478</v>
      </c>
      <c r="V20" s="19">
        <v>387297</v>
      </c>
      <c r="W20" s="19">
        <v>453365</v>
      </c>
    </row>
    <row r="21" spans="1:23" ht="18" customHeight="1">
      <c r="A21" s="19" t="s">
        <v>179</v>
      </c>
      <c r="B21" s="19"/>
      <c r="C21" s="15"/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7">
        <v>0</v>
      </c>
      <c r="K21" s="16">
        <v>0</v>
      </c>
      <c r="L21" s="19">
        <v>0</v>
      </c>
      <c r="M21" s="19">
        <v>0</v>
      </c>
      <c r="N21" s="19">
        <v>0</v>
      </c>
      <c r="O21" s="19">
        <v>0</v>
      </c>
      <c r="P21" s="19">
        <v>0</v>
      </c>
      <c r="Q21" s="19">
        <v>1</v>
      </c>
      <c r="R21" s="19">
        <v>1</v>
      </c>
      <c r="S21" s="19">
        <v>1</v>
      </c>
      <c r="T21" s="19">
        <v>1</v>
      </c>
      <c r="U21" s="19">
        <v>4391</v>
      </c>
      <c r="V21" s="19">
        <v>4391</v>
      </c>
      <c r="W21" s="19"/>
    </row>
    <row r="22" spans="1:23" ht="18" customHeight="1">
      <c r="A22" s="19" t="s">
        <v>180</v>
      </c>
      <c r="B22" s="19"/>
      <c r="C22" s="15"/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7">
        <v>0</v>
      </c>
      <c r="K22" s="16">
        <v>0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19">
        <v>1</v>
      </c>
      <c r="R22" s="19">
        <v>1</v>
      </c>
      <c r="S22" s="19">
        <v>1</v>
      </c>
      <c r="T22" s="19">
        <v>1</v>
      </c>
      <c r="U22" s="19">
        <v>1</v>
      </c>
      <c r="V22" s="19">
        <v>1</v>
      </c>
      <c r="W22" s="19">
        <v>1</v>
      </c>
    </row>
    <row r="23" spans="1:23" ht="18" customHeight="1">
      <c r="A23" s="19" t="s">
        <v>60</v>
      </c>
      <c r="B23" s="19">
        <f aca="true" t="shared" si="0" ref="B23:G23">SUM(B4:B22)-B5-B8-B9-B13-B19-B20</f>
        <v>0</v>
      </c>
      <c r="C23" s="15">
        <f t="shared" si="0"/>
        <v>0</v>
      </c>
      <c r="D23" s="15">
        <f t="shared" si="0"/>
        <v>3188018</v>
      </c>
      <c r="E23" s="15">
        <f t="shared" si="0"/>
        <v>3584922</v>
      </c>
      <c r="F23" s="15">
        <f t="shared" si="0"/>
        <v>3389305</v>
      </c>
      <c r="G23" s="15">
        <f t="shared" si="0"/>
        <v>2872060</v>
      </c>
      <c r="H23" s="15">
        <f aca="true" t="shared" si="1" ref="H23:U23">SUM(H4:H22)-H5-H8-H9-H13-H19-H20</f>
        <v>3039792</v>
      </c>
      <c r="I23" s="15">
        <f t="shared" si="1"/>
        <v>2748802</v>
      </c>
      <c r="J23" s="17">
        <f t="shared" si="1"/>
        <v>2775424</v>
      </c>
      <c r="K23" s="16">
        <f t="shared" si="1"/>
        <v>3118744</v>
      </c>
      <c r="L23" s="21">
        <f t="shared" si="1"/>
        <v>3336939</v>
      </c>
      <c r="M23" s="21">
        <f t="shared" si="1"/>
        <v>2660751</v>
      </c>
      <c r="N23" s="21">
        <f t="shared" si="1"/>
        <v>2826854</v>
      </c>
      <c r="O23" s="21">
        <f t="shared" si="1"/>
        <v>3145612</v>
      </c>
      <c r="P23" s="21">
        <f t="shared" si="1"/>
        <v>3548537</v>
      </c>
      <c r="Q23" s="21">
        <f t="shared" si="1"/>
        <v>2569364</v>
      </c>
      <c r="R23" s="21">
        <f t="shared" si="1"/>
        <v>2277732</v>
      </c>
      <c r="S23" s="21">
        <f t="shared" si="1"/>
        <v>2373211</v>
      </c>
      <c r="T23" s="21">
        <f t="shared" si="1"/>
        <v>2422535</v>
      </c>
      <c r="U23" s="21">
        <f t="shared" si="1"/>
        <v>2624401</v>
      </c>
      <c r="V23" s="21">
        <f>SUM(V4:V22)-V5-V8-V9-V13-V19-V20</f>
        <v>3392624</v>
      </c>
      <c r="W23" s="21">
        <f>SUM(W4:W22)-W5-W8-W9-W13-W19-W20</f>
        <v>3208394</v>
      </c>
    </row>
    <row r="24" spans="1:23" ht="18" customHeight="1">
      <c r="A24" s="19" t="s">
        <v>79</v>
      </c>
      <c r="B24" s="19">
        <f aca="true" t="shared" si="2" ref="B24:G24">SUM(B4:B7)-B5</f>
        <v>0</v>
      </c>
      <c r="C24" s="15">
        <f t="shared" si="2"/>
        <v>0</v>
      </c>
      <c r="D24" s="15">
        <f t="shared" si="2"/>
        <v>718752</v>
      </c>
      <c r="E24" s="15">
        <f t="shared" si="2"/>
        <v>815378</v>
      </c>
      <c r="F24" s="15">
        <f t="shared" si="2"/>
        <v>933976</v>
      </c>
      <c r="G24" s="15">
        <f t="shared" si="2"/>
        <v>952557</v>
      </c>
      <c r="H24" s="15">
        <f aca="true" t="shared" si="3" ref="H24:M24">SUM(H4:H7)-H5</f>
        <v>983808</v>
      </c>
      <c r="I24" s="15">
        <f t="shared" si="3"/>
        <v>1053217</v>
      </c>
      <c r="J24" s="17">
        <f t="shared" si="3"/>
        <v>1142112</v>
      </c>
      <c r="K24" s="16">
        <f t="shared" si="3"/>
        <v>1219307</v>
      </c>
      <c r="L24" s="21">
        <f t="shared" si="3"/>
        <v>1236677</v>
      </c>
      <c r="M24" s="21">
        <f t="shared" si="3"/>
        <v>1156295</v>
      </c>
      <c r="N24" s="21">
        <f aca="true" t="shared" si="4" ref="N24:S24">SUM(N4:N7)-N5</f>
        <v>1203328</v>
      </c>
      <c r="O24" s="21">
        <f t="shared" si="4"/>
        <v>1190593</v>
      </c>
      <c r="P24" s="21">
        <f t="shared" si="4"/>
        <v>1181033</v>
      </c>
      <c r="Q24" s="21">
        <f t="shared" si="4"/>
        <v>1200450</v>
      </c>
      <c r="R24" s="21">
        <f t="shared" si="4"/>
        <v>1201480</v>
      </c>
      <c r="S24" s="21">
        <f t="shared" si="4"/>
        <v>1208283</v>
      </c>
      <c r="T24" s="21">
        <f>SUM(T4:T7)-T5</f>
        <v>1236412</v>
      </c>
      <c r="U24" s="21">
        <f>SUM(U4:U7)-U5</f>
        <v>1230198</v>
      </c>
      <c r="V24" s="21">
        <f>SUM(V4:V7)-V5</f>
        <v>1176303</v>
      </c>
      <c r="W24" s="21">
        <f>SUM(W4:W7)-W5</f>
        <v>1181782</v>
      </c>
    </row>
    <row r="25" spans="1:23" ht="18" customHeight="1">
      <c r="A25" s="19" t="s">
        <v>181</v>
      </c>
      <c r="B25" s="19">
        <f aca="true" t="shared" si="5" ref="B25:G25">+B18+B21+B22</f>
        <v>0</v>
      </c>
      <c r="C25" s="15">
        <f t="shared" si="5"/>
        <v>0</v>
      </c>
      <c r="D25" s="15">
        <f t="shared" si="5"/>
        <v>1290890</v>
      </c>
      <c r="E25" s="15">
        <f t="shared" si="5"/>
        <v>1543489</v>
      </c>
      <c r="F25" s="15">
        <f t="shared" si="5"/>
        <v>1304834</v>
      </c>
      <c r="G25" s="15">
        <f t="shared" si="5"/>
        <v>843287</v>
      </c>
      <c r="H25" s="15">
        <f aca="true" t="shared" si="6" ref="H25:M25">+H18+H21+H22</f>
        <v>910050</v>
      </c>
      <c r="I25" s="15">
        <f t="shared" si="6"/>
        <v>678205</v>
      </c>
      <c r="J25" s="17">
        <f t="shared" si="6"/>
        <v>538298</v>
      </c>
      <c r="K25" s="16">
        <f t="shared" si="6"/>
        <v>673084</v>
      </c>
      <c r="L25" s="21">
        <f t="shared" si="6"/>
        <v>961242</v>
      </c>
      <c r="M25" s="21">
        <f t="shared" si="6"/>
        <v>377304</v>
      </c>
      <c r="N25" s="21">
        <f aca="true" t="shared" si="7" ref="N25:S25">+N18+N21+N22</f>
        <v>435642</v>
      </c>
      <c r="O25" s="21">
        <f t="shared" si="7"/>
        <v>701104</v>
      </c>
      <c r="P25" s="21">
        <f t="shared" si="7"/>
        <v>1118571</v>
      </c>
      <c r="Q25" s="21">
        <f t="shared" si="7"/>
        <v>286118</v>
      </c>
      <c r="R25" s="21">
        <f t="shared" si="7"/>
        <v>81702</v>
      </c>
      <c r="S25" s="21">
        <f t="shared" si="7"/>
        <v>90703</v>
      </c>
      <c r="T25" s="21">
        <f>+T18+T21+T22</f>
        <v>129452</v>
      </c>
      <c r="U25" s="21">
        <f>+U18+U21+U22</f>
        <v>264508</v>
      </c>
      <c r="V25" s="21">
        <f>+V18+V21+V22</f>
        <v>763856</v>
      </c>
      <c r="W25" s="21">
        <f>+W18+W21+W22</f>
        <v>536908</v>
      </c>
    </row>
    <row r="26" ht="18" customHeight="1"/>
    <row r="27" ht="18" customHeight="1"/>
    <row r="28" ht="18" customHeight="1"/>
    <row r="29" ht="24" customHeight="1"/>
    <row r="30" spans="1:23" ht="18" customHeight="1">
      <c r="A30" s="33" t="s">
        <v>100</v>
      </c>
      <c r="L30" s="34"/>
      <c r="M30" s="34" t="str">
        <f>'財政指標'!$M$1</f>
        <v>西方町</v>
      </c>
      <c r="P30" s="34"/>
      <c r="R30" s="34"/>
      <c r="S30" s="34"/>
      <c r="T30" s="34"/>
      <c r="U30" s="34"/>
      <c r="V30" s="34"/>
      <c r="W30" s="34" t="str">
        <f>'財政指標'!$M$1</f>
        <v>西方町</v>
      </c>
    </row>
    <row r="31" ht="18" customHeight="1"/>
    <row r="32" spans="1:23" ht="18" customHeight="1">
      <c r="A32" s="15"/>
      <c r="B32" s="21" t="s">
        <v>10</v>
      </c>
      <c r="C32" s="15" t="s">
        <v>9</v>
      </c>
      <c r="D32" s="15" t="s">
        <v>8</v>
      </c>
      <c r="E32" s="15" t="s">
        <v>7</v>
      </c>
      <c r="F32" s="15" t="s">
        <v>6</v>
      </c>
      <c r="G32" s="15" t="s">
        <v>5</v>
      </c>
      <c r="H32" s="15" t="s">
        <v>4</v>
      </c>
      <c r="I32" s="15" t="s">
        <v>3</v>
      </c>
      <c r="J32" s="17" t="s">
        <v>167</v>
      </c>
      <c r="K32" s="17" t="s">
        <v>168</v>
      </c>
      <c r="L32" s="15" t="s">
        <v>84</v>
      </c>
      <c r="M32" s="7" t="s">
        <v>176</v>
      </c>
      <c r="N32" s="7" t="s">
        <v>184</v>
      </c>
      <c r="O32" s="2" t="s">
        <v>188</v>
      </c>
      <c r="P32" s="73" t="s">
        <v>189</v>
      </c>
      <c r="Q32" s="73" t="s">
        <v>192</v>
      </c>
      <c r="R32" s="2" t="s">
        <v>201</v>
      </c>
      <c r="S32" s="2" t="s">
        <v>203</v>
      </c>
      <c r="T32" s="2" t="s">
        <v>212</v>
      </c>
      <c r="U32" s="2" t="s">
        <v>214</v>
      </c>
      <c r="V32" s="2" t="s">
        <v>218</v>
      </c>
      <c r="W32" s="2" t="s">
        <v>220</v>
      </c>
    </row>
    <row r="33" spans="1:23" ht="18" customHeight="1">
      <c r="A33" s="19" t="s">
        <v>61</v>
      </c>
      <c r="B33" s="35" t="e">
        <f>B4/B$23*100</f>
        <v>#DIV/0!</v>
      </c>
      <c r="C33" s="35" t="e">
        <f aca="true" t="shared" si="8" ref="C33:L33">C4/C$23*100</f>
        <v>#DIV/0!</v>
      </c>
      <c r="D33" s="35">
        <f t="shared" si="8"/>
        <v>18.41777555835632</v>
      </c>
      <c r="E33" s="35">
        <f t="shared" si="8"/>
        <v>18.720797830468836</v>
      </c>
      <c r="F33" s="35">
        <f t="shared" si="8"/>
        <v>21.963617909866475</v>
      </c>
      <c r="G33" s="35">
        <f t="shared" si="8"/>
        <v>26.209445485122178</v>
      </c>
      <c r="H33" s="35">
        <f t="shared" si="8"/>
        <v>25.3133767047219</v>
      </c>
      <c r="I33" s="35">
        <f t="shared" si="8"/>
        <v>29.56637109548087</v>
      </c>
      <c r="J33" s="35">
        <f t="shared" si="8"/>
        <v>30.448861146981503</v>
      </c>
      <c r="K33" s="35">
        <f t="shared" si="8"/>
        <v>28.189328781073407</v>
      </c>
      <c r="L33" s="35">
        <f t="shared" si="8"/>
        <v>26.356849795576125</v>
      </c>
      <c r="M33" s="35">
        <f aca="true" t="shared" si="9" ref="M33:M51">M4/M$23*100</f>
        <v>31.164284068670838</v>
      </c>
      <c r="N33" s="35">
        <f aca="true" t="shared" si="10" ref="N33:O51">N4/N$23*100</f>
        <v>30.00908430361101</v>
      </c>
      <c r="O33" s="35">
        <f t="shared" si="10"/>
        <v>26.68069043480251</v>
      </c>
      <c r="P33" s="35">
        <f aca="true" t="shared" si="11" ref="P33:Q51">P4/P$23*100</f>
        <v>22.70259546398981</v>
      </c>
      <c r="Q33" s="35">
        <f t="shared" si="11"/>
        <v>31.19772052539072</v>
      </c>
      <c r="R33" s="35">
        <f aca="true" t="shared" si="12" ref="R33:S51">R4/R$23*100</f>
        <v>34.76190350752415</v>
      </c>
      <c r="S33" s="35">
        <f t="shared" si="12"/>
        <v>33.009159320431266</v>
      </c>
      <c r="T33" s="35">
        <f aca="true" t="shared" si="13" ref="T33:U51">T4/T$23*100</f>
        <v>31.300600404122132</v>
      </c>
      <c r="U33" s="35">
        <f t="shared" si="13"/>
        <v>28.16082603230223</v>
      </c>
      <c r="V33" s="35">
        <f aca="true" t="shared" si="14" ref="V33:V51">V4/V$23*100</f>
        <v>21.002563207711788</v>
      </c>
      <c r="W33" s="35">
        <f aca="true" t="shared" si="15" ref="W33:W51">W4/W$23*100</f>
        <v>21.02749849301551</v>
      </c>
    </row>
    <row r="34" spans="1:23" ht="18" customHeight="1">
      <c r="A34" s="19" t="s">
        <v>62</v>
      </c>
      <c r="B34" s="35" t="e">
        <f aca="true" t="shared" si="16" ref="B34:L51">B5/B$23*100</f>
        <v>#DIV/0!</v>
      </c>
      <c r="C34" s="35" t="e">
        <f t="shared" si="16"/>
        <v>#DIV/0!</v>
      </c>
      <c r="D34" s="35">
        <f t="shared" si="16"/>
        <v>12.032554395866022</v>
      </c>
      <c r="E34" s="35">
        <f t="shared" si="16"/>
        <v>12.109022176772605</v>
      </c>
      <c r="F34" s="35">
        <f t="shared" si="16"/>
        <v>14.226544970133995</v>
      </c>
      <c r="G34" s="35">
        <f t="shared" si="16"/>
        <v>17.084462023773877</v>
      </c>
      <c r="H34" s="35">
        <f t="shared" si="16"/>
        <v>16.503563401706433</v>
      </c>
      <c r="I34" s="35">
        <f t="shared" si="16"/>
        <v>19.407945715988273</v>
      </c>
      <c r="J34" s="35">
        <f t="shared" si="16"/>
        <v>20.27319069086381</v>
      </c>
      <c r="K34" s="35">
        <f t="shared" si="16"/>
        <v>18.528869314057197</v>
      </c>
      <c r="L34" s="35">
        <f t="shared" si="16"/>
        <v>17.12006122976776</v>
      </c>
      <c r="M34" s="35">
        <f t="shared" si="9"/>
        <v>20.81092894449725</v>
      </c>
      <c r="N34" s="35">
        <f t="shared" si="10"/>
        <v>19.76058897983412</v>
      </c>
      <c r="O34" s="35">
        <f t="shared" si="10"/>
        <v>17.429263367510043</v>
      </c>
      <c r="P34" s="35">
        <f t="shared" si="11"/>
        <v>14.742188118652841</v>
      </c>
      <c r="Q34" s="35">
        <f t="shared" si="11"/>
        <v>20.14444041404799</v>
      </c>
      <c r="R34" s="35">
        <f t="shared" si="12"/>
        <v>23.007316049473776</v>
      </c>
      <c r="S34" s="35">
        <f t="shared" si="12"/>
        <v>21.88667590028868</v>
      </c>
      <c r="T34" s="35">
        <f t="shared" si="13"/>
        <v>20.462119226347607</v>
      </c>
      <c r="U34" s="35">
        <f t="shared" si="13"/>
        <v>18.524608091522598</v>
      </c>
      <c r="V34" s="35">
        <f t="shared" si="14"/>
        <v>13.655683624238938</v>
      </c>
      <c r="W34" s="35">
        <f t="shared" si="15"/>
        <v>12.875631858182008</v>
      </c>
    </row>
    <row r="35" spans="1:23" ht="18" customHeight="1">
      <c r="A35" s="19" t="s">
        <v>63</v>
      </c>
      <c r="B35" s="35" t="e">
        <f t="shared" si="16"/>
        <v>#DIV/0!</v>
      </c>
      <c r="C35" s="35" t="e">
        <f t="shared" si="16"/>
        <v>#DIV/0!</v>
      </c>
      <c r="D35" s="35">
        <f t="shared" si="16"/>
        <v>0.4223941019153593</v>
      </c>
      <c r="E35" s="35">
        <f t="shared" si="16"/>
        <v>0.5042787541820993</v>
      </c>
      <c r="F35" s="35">
        <f t="shared" si="16"/>
        <v>1.504910298719059</v>
      </c>
      <c r="G35" s="35">
        <f t="shared" si="16"/>
        <v>1.7591206311845853</v>
      </c>
      <c r="H35" s="35">
        <f t="shared" si="16"/>
        <v>1.693964587050693</v>
      </c>
      <c r="I35" s="35">
        <f t="shared" si="16"/>
        <v>2.2494162911697533</v>
      </c>
      <c r="J35" s="35">
        <f t="shared" si="16"/>
        <v>3.5772552229857495</v>
      </c>
      <c r="K35" s="35">
        <f t="shared" si="16"/>
        <v>4.038196145627855</v>
      </c>
      <c r="L35" s="35">
        <f t="shared" si="16"/>
        <v>3.7895208752692215</v>
      </c>
      <c r="M35" s="35">
        <f t="shared" si="9"/>
        <v>2.83761990505688</v>
      </c>
      <c r="N35" s="35">
        <f t="shared" si="10"/>
        <v>2.946314171159883</v>
      </c>
      <c r="O35" s="35">
        <f t="shared" si="10"/>
        <v>2.8799801119782096</v>
      </c>
      <c r="P35" s="35">
        <f t="shared" si="11"/>
        <v>3.403205320953396</v>
      </c>
      <c r="Q35" s="35">
        <f t="shared" si="11"/>
        <v>5.120956003119838</v>
      </c>
      <c r="R35" s="35">
        <f t="shared" si="12"/>
        <v>6.175089957905495</v>
      </c>
      <c r="S35" s="35">
        <f t="shared" si="12"/>
        <v>5.922524377309898</v>
      </c>
      <c r="T35" s="35">
        <f t="shared" si="13"/>
        <v>6.244904614381216</v>
      </c>
      <c r="U35" s="35">
        <f t="shared" si="13"/>
        <v>5.652337428617044</v>
      </c>
      <c r="V35" s="35">
        <f t="shared" si="14"/>
        <v>4.6790331024009735</v>
      </c>
      <c r="W35" s="35">
        <f t="shared" si="15"/>
        <v>6.967130595556531</v>
      </c>
    </row>
    <row r="36" spans="1:23" ht="18" customHeight="1">
      <c r="A36" s="19" t="s">
        <v>64</v>
      </c>
      <c r="B36" s="35" t="e">
        <f t="shared" si="16"/>
        <v>#DIV/0!</v>
      </c>
      <c r="C36" s="35" t="e">
        <f t="shared" si="16"/>
        <v>#DIV/0!</v>
      </c>
      <c r="D36" s="35">
        <f t="shared" si="16"/>
        <v>3.705248841129504</v>
      </c>
      <c r="E36" s="35">
        <f t="shared" si="16"/>
        <v>3.5195744844657706</v>
      </c>
      <c r="F36" s="35">
        <f t="shared" si="16"/>
        <v>4.0880357477417935</v>
      </c>
      <c r="G36" s="35">
        <f t="shared" si="16"/>
        <v>5.197767456111642</v>
      </c>
      <c r="H36" s="35">
        <f t="shared" si="16"/>
        <v>5.356978372204415</v>
      </c>
      <c r="I36" s="35">
        <f t="shared" si="16"/>
        <v>6.499704234790284</v>
      </c>
      <c r="J36" s="35">
        <f t="shared" si="16"/>
        <v>7.124785258036249</v>
      </c>
      <c r="K36" s="35">
        <f t="shared" si="16"/>
        <v>6.868566320287911</v>
      </c>
      <c r="L36" s="35">
        <f t="shared" si="16"/>
        <v>6.913851287062784</v>
      </c>
      <c r="M36" s="35">
        <f t="shared" si="9"/>
        <v>9.455563485647474</v>
      </c>
      <c r="N36" s="35">
        <f t="shared" si="10"/>
        <v>9.612346445907713</v>
      </c>
      <c r="O36" s="35">
        <f t="shared" si="10"/>
        <v>8.288657342355</v>
      </c>
      <c r="P36" s="35">
        <f t="shared" si="11"/>
        <v>7.176450463951764</v>
      </c>
      <c r="Q36" s="35">
        <f t="shared" si="11"/>
        <v>10.40300245508227</v>
      </c>
      <c r="R36" s="35">
        <f t="shared" si="12"/>
        <v>11.811969099086284</v>
      </c>
      <c r="S36" s="35">
        <f t="shared" si="12"/>
        <v>11.981741193682314</v>
      </c>
      <c r="T36" s="35">
        <f t="shared" si="13"/>
        <v>13.492436641782266</v>
      </c>
      <c r="U36" s="35">
        <f t="shared" si="13"/>
        <v>13.062218769159134</v>
      </c>
      <c r="V36" s="35">
        <f t="shared" si="14"/>
        <v>8.990769386763755</v>
      </c>
      <c r="W36" s="35">
        <f t="shared" si="15"/>
        <v>8.83943804906754</v>
      </c>
    </row>
    <row r="37" spans="1:23" ht="18" customHeight="1">
      <c r="A37" s="19" t="s">
        <v>65</v>
      </c>
      <c r="B37" s="35" t="e">
        <f t="shared" si="16"/>
        <v>#DIV/0!</v>
      </c>
      <c r="C37" s="35" t="e">
        <f t="shared" si="16"/>
        <v>#DIV/0!</v>
      </c>
      <c r="D37" s="35">
        <f t="shared" si="16"/>
        <v>3.705248841129504</v>
      </c>
      <c r="E37" s="35">
        <f t="shared" si="16"/>
        <v>3.5195744844657706</v>
      </c>
      <c r="F37" s="35">
        <f t="shared" si="16"/>
        <v>4.0880357477417935</v>
      </c>
      <c r="G37" s="35">
        <f t="shared" si="16"/>
        <v>5.197767456111642</v>
      </c>
      <c r="H37" s="35">
        <f t="shared" si="16"/>
        <v>5.356978372204415</v>
      </c>
      <c r="I37" s="35">
        <f t="shared" si="16"/>
        <v>6.499704234790284</v>
      </c>
      <c r="J37" s="35">
        <f t="shared" si="16"/>
        <v>7.124785258036249</v>
      </c>
      <c r="K37" s="35">
        <f t="shared" si="16"/>
        <v>6.868566320287911</v>
      </c>
      <c r="L37" s="35">
        <f t="shared" si="16"/>
        <v>6.913851287062784</v>
      </c>
      <c r="M37" s="35">
        <f t="shared" si="9"/>
        <v>9.455563485647474</v>
      </c>
      <c r="N37" s="35">
        <f t="shared" si="10"/>
        <v>9.612346445907713</v>
      </c>
      <c r="O37" s="35">
        <f t="shared" si="10"/>
        <v>8.284715343151031</v>
      </c>
      <c r="P37" s="35">
        <f t="shared" si="11"/>
        <v>7.134151341806497</v>
      </c>
      <c r="Q37" s="35">
        <f t="shared" si="11"/>
        <v>10.40300245508227</v>
      </c>
      <c r="R37" s="35">
        <f t="shared" si="12"/>
        <v>11.811969099086284</v>
      </c>
      <c r="S37" s="35">
        <f t="shared" si="12"/>
        <v>11.981741193682314</v>
      </c>
      <c r="T37" s="35">
        <f t="shared" si="13"/>
        <v>13.492436641782266</v>
      </c>
      <c r="U37" s="35">
        <f t="shared" si="13"/>
        <v>13.062218769159134</v>
      </c>
      <c r="V37" s="35">
        <f t="shared" si="14"/>
        <v>8.990769386763755</v>
      </c>
      <c r="W37" s="35">
        <f t="shared" si="15"/>
        <v>8.83943804906754</v>
      </c>
    </row>
    <row r="38" spans="1:23" ht="18" customHeight="1">
      <c r="A38" s="19" t="s">
        <v>66</v>
      </c>
      <c r="B38" s="35" t="e">
        <f t="shared" si="16"/>
        <v>#DIV/0!</v>
      </c>
      <c r="C38" s="35" t="e">
        <f t="shared" si="16"/>
        <v>#DIV/0!</v>
      </c>
      <c r="D38" s="35">
        <f t="shared" si="16"/>
        <v>0</v>
      </c>
      <c r="E38" s="35">
        <f t="shared" si="16"/>
        <v>0</v>
      </c>
      <c r="F38" s="35">
        <f t="shared" si="16"/>
        <v>0</v>
      </c>
      <c r="G38" s="35">
        <f t="shared" si="16"/>
        <v>0</v>
      </c>
      <c r="H38" s="35">
        <f t="shared" si="16"/>
        <v>0</v>
      </c>
      <c r="I38" s="35">
        <f t="shared" si="16"/>
        <v>0</v>
      </c>
      <c r="J38" s="35">
        <f t="shared" si="16"/>
        <v>0</v>
      </c>
      <c r="K38" s="35">
        <f t="shared" si="16"/>
        <v>0</v>
      </c>
      <c r="L38" s="35">
        <f t="shared" si="16"/>
        <v>0</v>
      </c>
      <c r="M38" s="35">
        <f t="shared" si="9"/>
        <v>0</v>
      </c>
      <c r="N38" s="35">
        <f t="shared" si="10"/>
        <v>0</v>
      </c>
      <c r="O38" s="35">
        <f t="shared" si="10"/>
        <v>0.003941999203970484</v>
      </c>
      <c r="P38" s="35">
        <f t="shared" si="11"/>
        <v>0.04229912214526719</v>
      </c>
      <c r="Q38" s="35">
        <f t="shared" si="11"/>
        <v>0</v>
      </c>
      <c r="R38" s="35">
        <f t="shared" si="12"/>
        <v>0</v>
      </c>
      <c r="S38" s="35">
        <f t="shared" si="12"/>
        <v>0</v>
      </c>
      <c r="T38" s="35">
        <f t="shared" si="13"/>
        <v>0</v>
      </c>
      <c r="U38" s="35">
        <f t="shared" si="13"/>
        <v>0</v>
      </c>
      <c r="V38" s="35">
        <f t="shared" si="14"/>
        <v>0</v>
      </c>
      <c r="W38" s="35">
        <f t="shared" si="15"/>
        <v>0</v>
      </c>
    </row>
    <row r="39" spans="1:23" ht="18" customHeight="1">
      <c r="A39" s="19" t="s">
        <v>67</v>
      </c>
      <c r="B39" s="35" t="e">
        <f t="shared" si="16"/>
        <v>#DIV/0!</v>
      </c>
      <c r="C39" s="35" t="e">
        <f t="shared" si="16"/>
        <v>#DIV/0!</v>
      </c>
      <c r="D39" s="35">
        <f t="shared" si="16"/>
        <v>7.38085544059036</v>
      </c>
      <c r="E39" s="35">
        <f t="shared" si="16"/>
        <v>7.940340124555011</v>
      </c>
      <c r="F39" s="35">
        <f t="shared" si="16"/>
        <v>8.312766186578074</v>
      </c>
      <c r="G39" s="35">
        <f t="shared" si="16"/>
        <v>10.080081892439573</v>
      </c>
      <c r="H39" s="35">
        <f t="shared" si="16"/>
        <v>10.119672661813702</v>
      </c>
      <c r="I39" s="35">
        <f t="shared" si="16"/>
        <v>11.063692474030505</v>
      </c>
      <c r="J39" s="35">
        <f t="shared" si="16"/>
        <v>12.033044320435364</v>
      </c>
      <c r="K39" s="35">
        <f t="shared" si="16"/>
        <v>10.238705068450631</v>
      </c>
      <c r="L39" s="35">
        <f t="shared" si="16"/>
        <v>9.888433681286953</v>
      </c>
      <c r="M39" s="35">
        <f t="shared" si="9"/>
        <v>12.795447601072027</v>
      </c>
      <c r="N39" s="35">
        <f t="shared" si="10"/>
        <v>13.091514453876997</v>
      </c>
      <c r="O39" s="35">
        <f t="shared" si="10"/>
        <v>13.976835032419766</v>
      </c>
      <c r="P39" s="35">
        <f t="shared" si="11"/>
        <v>9.955483062456445</v>
      </c>
      <c r="Q39" s="35">
        <f t="shared" si="11"/>
        <v>13.091877990039558</v>
      </c>
      <c r="R39" s="35">
        <f t="shared" si="12"/>
        <v>13.033710726283864</v>
      </c>
      <c r="S39" s="35">
        <f t="shared" si="12"/>
        <v>12.922534068820681</v>
      </c>
      <c r="T39" s="35">
        <f t="shared" si="13"/>
        <v>13.608059326284245</v>
      </c>
      <c r="U39" s="35">
        <f t="shared" si="13"/>
        <v>12.509902259601333</v>
      </c>
      <c r="V39" s="35">
        <f t="shared" si="14"/>
        <v>12.860134220591496</v>
      </c>
      <c r="W39" s="35">
        <f t="shared" si="15"/>
        <v>15.700066762373948</v>
      </c>
    </row>
    <row r="40" spans="1:23" ht="18" customHeight="1">
      <c r="A40" s="19" t="s">
        <v>68</v>
      </c>
      <c r="B40" s="35" t="e">
        <f t="shared" si="16"/>
        <v>#DIV/0!</v>
      </c>
      <c r="C40" s="35" t="e">
        <f t="shared" si="16"/>
        <v>#DIV/0!</v>
      </c>
      <c r="D40" s="35">
        <f t="shared" si="16"/>
        <v>0.6159940125808574</v>
      </c>
      <c r="E40" s="35">
        <f t="shared" si="16"/>
        <v>0.40109659289658184</v>
      </c>
      <c r="F40" s="35">
        <f t="shared" si="16"/>
        <v>0.47464008107856914</v>
      </c>
      <c r="G40" s="35">
        <f t="shared" si="16"/>
        <v>0.4800387178540838</v>
      </c>
      <c r="H40" s="35">
        <f t="shared" si="16"/>
        <v>0.34041802860195697</v>
      </c>
      <c r="I40" s="35">
        <f t="shared" si="16"/>
        <v>0.4031210687419465</v>
      </c>
      <c r="J40" s="35">
        <f t="shared" si="16"/>
        <v>0.4095590439514827</v>
      </c>
      <c r="K40" s="35">
        <f t="shared" si="16"/>
        <v>0.49042178518018786</v>
      </c>
      <c r="L40" s="35">
        <f t="shared" si="16"/>
        <v>0.48412632055905125</v>
      </c>
      <c r="M40" s="35">
        <f t="shared" si="9"/>
        <v>0.5822416302765648</v>
      </c>
      <c r="N40" s="35">
        <f t="shared" si="10"/>
        <v>0.7636404285470704</v>
      </c>
      <c r="O40" s="35">
        <f t="shared" si="10"/>
        <v>0.63110135642921</v>
      </c>
      <c r="P40" s="35">
        <f t="shared" si="11"/>
        <v>0.36454459964768576</v>
      </c>
      <c r="Q40" s="35">
        <f t="shared" si="11"/>
        <v>0.34459889684762457</v>
      </c>
      <c r="R40" s="35">
        <f t="shared" si="12"/>
        <v>0.4960197248842269</v>
      </c>
      <c r="S40" s="35">
        <f t="shared" si="12"/>
        <v>0.6978309134754559</v>
      </c>
      <c r="T40" s="35">
        <f t="shared" si="13"/>
        <v>0.5198273709151777</v>
      </c>
      <c r="U40" s="35">
        <f t="shared" si="13"/>
        <v>0.6689145446903885</v>
      </c>
      <c r="V40" s="35">
        <f t="shared" si="14"/>
        <v>0.6820679214672772</v>
      </c>
      <c r="W40" s="35">
        <f t="shared" si="15"/>
        <v>0.5417352108251043</v>
      </c>
    </row>
    <row r="41" spans="1:23" ht="18" customHeight="1">
      <c r="A41" s="19" t="s">
        <v>69</v>
      </c>
      <c r="B41" s="35" t="e">
        <f t="shared" si="16"/>
        <v>#DIV/0!</v>
      </c>
      <c r="C41" s="35" t="e">
        <f t="shared" si="16"/>
        <v>#DIV/0!</v>
      </c>
      <c r="D41" s="35">
        <f t="shared" si="16"/>
        <v>10.166096929189234</v>
      </c>
      <c r="E41" s="35">
        <f t="shared" si="16"/>
        <v>11.155249681861976</v>
      </c>
      <c r="F41" s="35">
        <f t="shared" si="16"/>
        <v>13.194563487204606</v>
      </c>
      <c r="G41" s="35">
        <f t="shared" si="16"/>
        <v>14.26683286560866</v>
      </c>
      <c r="H41" s="35">
        <f t="shared" si="16"/>
        <v>13.519214472569177</v>
      </c>
      <c r="I41" s="35">
        <f t="shared" si="16"/>
        <v>15.729834305999486</v>
      </c>
      <c r="J41" s="35">
        <f t="shared" si="16"/>
        <v>16.394540077480055</v>
      </c>
      <c r="K41" s="35">
        <f t="shared" si="16"/>
        <v>14.223995300672321</v>
      </c>
      <c r="L41" s="35">
        <f t="shared" si="16"/>
        <v>14.25354194367952</v>
      </c>
      <c r="M41" s="35">
        <f t="shared" si="9"/>
        <v>16.95408551946424</v>
      </c>
      <c r="N41" s="35">
        <f t="shared" si="10"/>
        <v>15.90163482089984</v>
      </c>
      <c r="O41" s="35">
        <f t="shared" si="10"/>
        <v>14.551476787346946</v>
      </c>
      <c r="P41" s="35">
        <f t="shared" si="11"/>
        <v>11.897071948242333</v>
      </c>
      <c r="Q41" s="35">
        <f t="shared" si="11"/>
        <v>14.280187626198545</v>
      </c>
      <c r="R41" s="35">
        <f t="shared" si="12"/>
        <v>15.746672567273059</v>
      </c>
      <c r="S41" s="35">
        <f t="shared" si="12"/>
        <v>16.388513284322382</v>
      </c>
      <c r="T41" s="35">
        <f t="shared" si="13"/>
        <v>15.55948624065287</v>
      </c>
      <c r="U41" s="35">
        <f t="shared" si="13"/>
        <v>16.810883702604897</v>
      </c>
      <c r="V41" s="35">
        <f t="shared" si="14"/>
        <v>16.804514735496774</v>
      </c>
      <c r="W41" s="35">
        <f t="shared" si="15"/>
        <v>13.311052196207823</v>
      </c>
    </row>
    <row r="42" spans="1:23" ht="18" customHeight="1">
      <c r="A42" s="19" t="s">
        <v>70</v>
      </c>
      <c r="B42" s="35" t="e">
        <f t="shared" si="16"/>
        <v>#DIV/0!</v>
      </c>
      <c r="C42" s="35" t="e">
        <f t="shared" si="16"/>
        <v>#DIV/0!</v>
      </c>
      <c r="D42" s="35">
        <f t="shared" si="16"/>
        <v>5.5382058696029945</v>
      </c>
      <c r="E42" s="35">
        <f t="shared" si="16"/>
        <v>4.624284712470732</v>
      </c>
      <c r="F42" s="35">
        <f t="shared" si="16"/>
        <v>5.177610159014901</v>
      </c>
      <c r="G42" s="35">
        <f t="shared" si="16"/>
        <v>6.522287138848074</v>
      </c>
      <c r="H42" s="35">
        <f t="shared" si="16"/>
        <v>5.76687483880476</v>
      </c>
      <c r="I42" s="35">
        <f t="shared" si="16"/>
        <v>6.586869479867957</v>
      </c>
      <c r="J42" s="35">
        <f t="shared" si="16"/>
        <v>6.531686690033666</v>
      </c>
      <c r="K42" s="35">
        <f t="shared" si="16"/>
        <v>5.957237913724243</v>
      </c>
      <c r="L42" s="35">
        <f t="shared" si="16"/>
        <v>5.874395666207863</v>
      </c>
      <c r="M42" s="35">
        <f t="shared" si="9"/>
        <v>7.580942373036785</v>
      </c>
      <c r="N42" s="35">
        <f t="shared" si="10"/>
        <v>7.481320223824789</v>
      </c>
      <c r="O42" s="35">
        <f t="shared" si="10"/>
        <v>6.889947011901023</v>
      </c>
      <c r="P42" s="35">
        <f t="shared" si="11"/>
        <v>5.656274684468557</v>
      </c>
      <c r="Q42" s="35">
        <f t="shared" si="11"/>
        <v>7.355983815450048</v>
      </c>
      <c r="R42" s="35">
        <f t="shared" si="12"/>
        <v>9.218424292234555</v>
      </c>
      <c r="S42" s="35">
        <f t="shared" si="12"/>
        <v>9.568302186362695</v>
      </c>
      <c r="T42" s="35">
        <f t="shared" si="13"/>
        <v>9.674163634374736</v>
      </c>
      <c r="U42" s="35">
        <f t="shared" si="13"/>
        <v>9.1487543252727</v>
      </c>
      <c r="V42" s="35">
        <f t="shared" si="14"/>
        <v>7.315782709784521</v>
      </c>
      <c r="W42" s="35">
        <f t="shared" si="15"/>
        <v>7.955724889150148</v>
      </c>
    </row>
    <row r="43" spans="1:23" ht="18" customHeight="1">
      <c r="A43" s="19" t="s">
        <v>71</v>
      </c>
      <c r="B43" s="35" t="e">
        <f t="shared" si="16"/>
        <v>#DIV/0!</v>
      </c>
      <c r="C43" s="35" t="e">
        <f t="shared" si="16"/>
        <v>#DIV/0!</v>
      </c>
      <c r="D43" s="35">
        <f t="shared" si="16"/>
        <v>7.594812827280147</v>
      </c>
      <c r="E43" s="35">
        <f t="shared" si="16"/>
        <v>5.789414665088947</v>
      </c>
      <c r="F43" s="35">
        <f t="shared" si="16"/>
        <v>6.27225935700682</v>
      </c>
      <c r="G43" s="35">
        <f t="shared" si="16"/>
        <v>5.987688279492769</v>
      </c>
      <c r="H43" s="35">
        <f t="shared" si="16"/>
        <v>8.645525746498445</v>
      </c>
      <c r="I43" s="35">
        <f t="shared" si="16"/>
        <v>8.120992345028853</v>
      </c>
      <c r="J43" s="35">
        <f t="shared" si="16"/>
        <v>8.75585135820689</v>
      </c>
      <c r="K43" s="35">
        <f t="shared" si="16"/>
        <v>7.090739092403865</v>
      </c>
      <c r="L43" s="35">
        <f t="shared" si="16"/>
        <v>6.999798318159248</v>
      </c>
      <c r="M43" s="35">
        <f t="shared" si="9"/>
        <v>10.981335720629252</v>
      </c>
      <c r="N43" s="35">
        <f t="shared" si="10"/>
        <v>11.329909503639028</v>
      </c>
      <c r="O43" s="35">
        <f t="shared" si="10"/>
        <v>9.83868957773559</v>
      </c>
      <c r="P43" s="35">
        <f t="shared" si="11"/>
        <v>9.584316015304335</v>
      </c>
      <c r="Q43" s="35">
        <f t="shared" si="11"/>
        <v>12.001763860628545</v>
      </c>
      <c r="R43" s="35">
        <f t="shared" si="12"/>
        <v>12.71576287289286</v>
      </c>
      <c r="S43" s="35">
        <f t="shared" si="12"/>
        <v>14.44894701735328</v>
      </c>
      <c r="T43" s="35">
        <f t="shared" si="13"/>
        <v>13.022144158907919</v>
      </c>
      <c r="U43" s="35">
        <f t="shared" si="13"/>
        <v>11.260512398829295</v>
      </c>
      <c r="V43" s="35">
        <f t="shared" si="14"/>
        <v>8.755671126538042</v>
      </c>
      <c r="W43" s="35">
        <f t="shared" si="15"/>
        <v>8.894637005305459</v>
      </c>
    </row>
    <row r="44" spans="1:23" ht="18" customHeight="1">
      <c r="A44" s="19" t="s">
        <v>72</v>
      </c>
      <c r="B44" s="35" t="e">
        <f t="shared" si="16"/>
        <v>#DIV/0!</v>
      </c>
      <c r="C44" s="35" t="e">
        <f t="shared" si="16"/>
        <v>#DIV/0!</v>
      </c>
      <c r="D44" s="35">
        <f t="shared" si="16"/>
        <v>9.623596855475721</v>
      </c>
      <c r="E44" s="35">
        <f t="shared" si="16"/>
        <v>6.351965258937294</v>
      </c>
      <c r="F44" s="35">
        <f t="shared" si="16"/>
        <v>5.03250666434564</v>
      </c>
      <c r="G44" s="35">
        <f t="shared" si="16"/>
        <v>6.042318057422199</v>
      </c>
      <c r="H44" s="35">
        <f t="shared" si="16"/>
        <v>4.5748524899072045</v>
      </c>
      <c r="I44" s="35">
        <f t="shared" si="16"/>
        <v>0.9511416246059192</v>
      </c>
      <c r="J44" s="35">
        <f t="shared" si="16"/>
        <v>0.21023814739657798</v>
      </c>
      <c r="K44" s="35">
        <f t="shared" si="16"/>
        <v>5.077075899785298</v>
      </c>
      <c r="L44" s="35">
        <f t="shared" si="16"/>
        <v>1.7832510573312848</v>
      </c>
      <c r="M44" s="35">
        <f t="shared" si="9"/>
        <v>0.19498254440193766</v>
      </c>
      <c r="N44" s="35">
        <f t="shared" si="10"/>
        <v>0.1460280580461531</v>
      </c>
      <c r="O44" s="35">
        <f t="shared" si="10"/>
        <v>0.09225549749937373</v>
      </c>
      <c r="P44" s="35">
        <f t="shared" si="11"/>
        <v>2.671889852071431</v>
      </c>
      <c r="Q44" s="35">
        <f t="shared" si="11"/>
        <v>1.4465447480388143</v>
      </c>
      <c r="R44" s="35">
        <f t="shared" si="12"/>
        <v>0.7236584462087725</v>
      </c>
      <c r="S44" s="35">
        <f t="shared" si="12"/>
        <v>0.009059455733181752</v>
      </c>
      <c r="T44" s="35">
        <f t="shared" si="13"/>
        <v>0.0875529146121728</v>
      </c>
      <c r="U44" s="35">
        <f t="shared" si="13"/>
        <v>0.9796902226450912</v>
      </c>
      <c r="V44" s="35">
        <f t="shared" si="14"/>
        <v>3.130880404076609</v>
      </c>
      <c r="W44" s="35">
        <f t="shared" si="15"/>
        <v>7.2747299739371165</v>
      </c>
    </row>
    <row r="45" spans="1:23" ht="18" customHeight="1">
      <c r="A45" s="19" t="s">
        <v>73</v>
      </c>
      <c r="B45" s="35" t="e">
        <f t="shared" si="16"/>
        <v>#DIV/0!</v>
      </c>
      <c r="C45" s="35" t="e">
        <f t="shared" si="16"/>
        <v>#DIV/0!</v>
      </c>
      <c r="D45" s="35">
        <f t="shared" si="16"/>
        <v>1.5812959650792435</v>
      </c>
      <c r="E45" s="35">
        <f t="shared" si="16"/>
        <v>2.5622593741230633</v>
      </c>
      <c r="F45" s="35">
        <f t="shared" si="16"/>
        <v>0.6581290264523257</v>
      </c>
      <c r="G45" s="35">
        <f t="shared" si="16"/>
        <v>0.6149592975077122</v>
      </c>
      <c r="H45" s="35">
        <f t="shared" si="16"/>
        <v>0.4980932905935669</v>
      </c>
      <c r="I45" s="35">
        <f t="shared" si="16"/>
        <v>0.7429782137818584</v>
      </c>
      <c r="J45" s="35">
        <f t="shared" si="16"/>
        <v>1.6507027394733202</v>
      </c>
      <c r="K45" s="35">
        <f t="shared" si="16"/>
        <v>2.2010783828361675</v>
      </c>
      <c r="L45" s="35">
        <f t="shared" si="16"/>
        <v>0.7245262799230072</v>
      </c>
      <c r="M45" s="35">
        <f t="shared" si="9"/>
        <v>0.8540821745439539</v>
      </c>
      <c r="N45" s="35">
        <f t="shared" si="10"/>
        <v>0.7886859385026606</v>
      </c>
      <c r="O45" s="35">
        <f t="shared" si="10"/>
        <v>0.7719960376549937</v>
      </c>
      <c r="P45" s="35">
        <f t="shared" si="11"/>
        <v>0.7224103905355925</v>
      </c>
      <c r="Q45" s="35">
        <f t="shared" si="11"/>
        <v>0.9775960120870378</v>
      </c>
      <c r="R45" s="35">
        <f t="shared" si="12"/>
        <v>0.9482239350371334</v>
      </c>
      <c r="S45" s="35">
        <f t="shared" si="12"/>
        <v>0.797737748560916</v>
      </c>
      <c r="T45" s="35">
        <f t="shared" si="13"/>
        <v>0.8213297227903827</v>
      </c>
      <c r="U45" s="35">
        <f t="shared" si="13"/>
        <v>0.8159195183967695</v>
      </c>
      <c r="V45" s="35">
        <f t="shared" si="14"/>
        <v>0.5791682190540419</v>
      </c>
      <c r="W45" s="35">
        <f t="shared" si="15"/>
        <v>0.7092333422890081</v>
      </c>
    </row>
    <row r="46" spans="1:23" ht="18" customHeight="1">
      <c r="A46" s="19" t="s">
        <v>81</v>
      </c>
      <c r="B46" s="35" t="e">
        <f t="shared" si="16"/>
        <v>#DIV/0!</v>
      </c>
      <c r="C46" s="35" t="e">
        <f t="shared" si="16"/>
        <v>#DIV/0!</v>
      </c>
      <c r="D46" s="35">
        <f t="shared" si="16"/>
        <v>0</v>
      </c>
      <c r="E46" s="35">
        <f t="shared" si="16"/>
        <v>0</v>
      </c>
      <c r="F46" s="35">
        <f t="shared" si="16"/>
        <v>0</v>
      </c>
      <c r="G46" s="35">
        <f t="shared" si="16"/>
        <v>0</v>
      </c>
      <c r="H46" s="35">
        <f t="shared" si="16"/>
        <v>0</v>
      </c>
      <c r="I46" s="35">
        <f t="shared" si="16"/>
        <v>0</v>
      </c>
      <c r="J46" s="35">
        <f t="shared" si="16"/>
        <v>0</v>
      </c>
      <c r="K46" s="35">
        <f t="shared" si="16"/>
        <v>0</v>
      </c>
      <c r="L46" s="35">
        <f t="shared" si="16"/>
        <v>0</v>
      </c>
      <c r="M46" s="35">
        <f t="shared" si="9"/>
        <v>0</v>
      </c>
      <c r="N46" s="35">
        <f t="shared" si="10"/>
        <v>0</v>
      </c>
      <c r="O46" s="35">
        <f t="shared" si="10"/>
        <v>0</v>
      </c>
      <c r="P46" s="35">
        <f t="shared" si="11"/>
        <v>0</v>
      </c>
      <c r="Q46" s="35">
        <f t="shared" si="11"/>
        <v>0</v>
      </c>
      <c r="R46" s="35">
        <f t="shared" si="12"/>
        <v>0</v>
      </c>
      <c r="S46" s="35">
        <f t="shared" si="12"/>
        <v>0</v>
      </c>
      <c r="T46" s="35">
        <f t="shared" si="13"/>
        <v>0</v>
      </c>
      <c r="U46" s="35">
        <f t="shared" si="13"/>
        <v>0</v>
      </c>
      <c r="V46" s="35">
        <f t="shared" si="14"/>
        <v>0</v>
      </c>
      <c r="W46" s="35">
        <f t="shared" si="15"/>
        <v>0</v>
      </c>
    </row>
    <row r="47" spans="1:23" ht="18" customHeight="1">
      <c r="A47" s="19" t="s">
        <v>74</v>
      </c>
      <c r="B47" s="35" t="e">
        <f t="shared" si="16"/>
        <v>#DIV/0!</v>
      </c>
      <c r="C47" s="35" t="e">
        <f t="shared" si="16"/>
        <v>#DIV/0!</v>
      </c>
      <c r="D47" s="35">
        <f t="shared" si="16"/>
        <v>40.49192946840326</v>
      </c>
      <c r="E47" s="35">
        <f t="shared" si="16"/>
        <v>43.05502323342042</v>
      </c>
      <c r="F47" s="35">
        <f t="shared" si="16"/>
        <v>38.49857124100664</v>
      </c>
      <c r="G47" s="35">
        <f t="shared" si="16"/>
        <v>29.361747317256604</v>
      </c>
      <c r="H47" s="35">
        <f t="shared" si="16"/>
        <v>29.937903646038937</v>
      </c>
      <c r="I47" s="35">
        <f t="shared" si="16"/>
        <v>24.672748346370525</v>
      </c>
      <c r="J47" s="35">
        <f t="shared" si="16"/>
        <v>19.395162685052806</v>
      </c>
      <c r="K47" s="35">
        <f t="shared" si="16"/>
        <v>21.581893223682354</v>
      </c>
      <c r="L47" s="35">
        <f t="shared" si="16"/>
        <v>28.806100441152804</v>
      </c>
      <c r="M47" s="35">
        <f t="shared" si="9"/>
        <v>14.180357350236832</v>
      </c>
      <c r="N47" s="35">
        <f t="shared" si="10"/>
        <v>15.410841875809645</v>
      </c>
      <c r="O47" s="35">
        <f t="shared" si="10"/>
        <v>22.2883178217784</v>
      </c>
      <c r="P47" s="35">
        <f t="shared" si="11"/>
        <v>31.522032882847213</v>
      </c>
      <c r="Q47" s="35">
        <f t="shared" si="11"/>
        <v>11.135674042292178</v>
      </c>
      <c r="R47" s="35">
        <f t="shared" si="12"/>
        <v>3.5869013562614036</v>
      </c>
      <c r="S47" s="35">
        <f t="shared" si="12"/>
        <v>3.8218683463038055</v>
      </c>
      <c r="T47" s="35">
        <f t="shared" si="13"/>
        <v>5.343576047404888</v>
      </c>
      <c r="U47" s="35">
        <f t="shared" si="13"/>
        <v>9.911442649198808</v>
      </c>
      <c r="V47" s="35">
        <f t="shared" si="14"/>
        <v>22.385740359084885</v>
      </c>
      <c r="W47" s="35">
        <f t="shared" si="15"/>
        <v>16.73444720318016</v>
      </c>
    </row>
    <row r="48" spans="1:23" ht="18" customHeight="1">
      <c r="A48" s="19" t="s">
        <v>75</v>
      </c>
      <c r="B48" s="35" t="e">
        <f t="shared" si="16"/>
        <v>#DIV/0!</v>
      </c>
      <c r="C48" s="35" t="e">
        <f t="shared" si="16"/>
        <v>#DIV/0!</v>
      </c>
      <c r="D48" s="35">
        <f t="shared" si="16"/>
        <v>3.002210150632776</v>
      </c>
      <c r="E48" s="35">
        <f t="shared" si="16"/>
        <v>2.8721405932960327</v>
      </c>
      <c r="F48" s="35">
        <f t="shared" si="16"/>
        <v>3.2915007649060795</v>
      </c>
      <c r="G48" s="35">
        <f t="shared" si="16"/>
        <v>2.0170539612682186</v>
      </c>
      <c r="H48" s="35">
        <f t="shared" si="16"/>
        <v>7.815534747114277</v>
      </c>
      <c r="I48" s="35">
        <f t="shared" si="16"/>
        <v>6.623794656726821</v>
      </c>
      <c r="J48" s="35">
        <f t="shared" si="16"/>
        <v>3.925598395056035</v>
      </c>
      <c r="K48" s="35">
        <f t="shared" si="16"/>
        <v>1.6361073560382002</v>
      </c>
      <c r="L48" s="35">
        <f t="shared" si="16"/>
        <v>11.529158908808341</v>
      </c>
      <c r="M48" s="35">
        <f t="shared" si="9"/>
        <v>1.3475518753915718</v>
      </c>
      <c r="N48" s="35">
        <f t="shared" si="10"/>
        <v>0.996691021184681</v>
      </c>
      <c r="O48" s="35">
        <f t="shared" si="10"/>
        <v>4.190504105401429</v>
      </c>
      <c r="P48" s="35">
        <f t="shared" si="11"/>
        <v>0.2569227825439047</v>
      </c>
      <c r="Q48" s="35">
        <f t="shared" si="11"/>
        <v>0.28594624973339705</v>
      </c>
      <c r="R48" s="35">
        <f t="shared" si="12"/>
        <v>0.6212759007644447</v>
      </c>
      <c r="S48" s="35">
        <f t="shared" si="12"/>
        <v>0.22804546245571927</v>
      </c>
      <c r="T48" s="35">
        <f t="shared" si="13"/>
        <v>0.6887000600610518</v>
      </c>
      <c r="U48" s="35">
        <f t="shared" si="13"/>
        <v>4.516154352936156</v>
      </c>
      <c r="V48" s="35">
        <f t="shared" si="14"/>
        <v>10.969886435985833</v>
      </c>
      <c r="W48" s="35">
        <f t="shared" si="15"/>
        <v>2.557104894224338</v>
      </c>
    </row>
    <row r="49" spans="1:23" ht="18" customHeight="1">
      <c r="A49" s="19" t="s">
        <v>76</v>
      </c>
      <c r="B49" s="35" t="e">
        <f t="shared" si="16"/>
        <v>#DIV/0!</v>
      </c>
      <c r="C49" s="35" t="e">
        <f t="shared" si="16"/>
        <v>#DIV/0!</v>
      </c>
      <c r="D49" s="35">
        <f t="shared" si="16"/>
        <v>37.48360266472774</v>
      </c>
      <c r="E49" s="35">
        <f t="shared" si="16"/>
        <v>38.87967436948419</v>
      </c>
      <c r="F49" s="35">
        <f t="shared" si="16"/>
        <v>33.28658825334397</v>
      </c>
      <c r="G49" s="35">
        <f t="shared" si="16"/>
        <v>25.81819321323371</v>
      </c>
      <c r="H49" s="35">
        <f t="shared" si="16"/>
        <v>18.416983793627985</v>
      </c>
      <c r="I49" s="35">
        <f t="shared" si="16"/>
        <v>16.52996469007226</v>
      </c>
      <c r="J49" s="35">
        <f t="shared" si="16"/>
        <v>14.201073421574506</v>
      </c>
      <c r="K49" s="35">
        <f t="shared" si="16"/>
        <v>18.845727639075218</v>
      </c>
      <c r="L49" s="35">
        <f t="shared" si="16"/>
        <v>15.504508772860397</v>
      </c>
      <c r="M49" s="35">
        <f t="shared" si="9"/>
        <v>11.393249499859252</v>
      </c>
      <c r="N49" s="35">
        <f t="shared" si="10"/>
        <v>12.99143853909682</v>
      </c>
      <c r="O49" s="35">
        <f t="shared" si="10"/>
        <v>17.09473387054729</v>
      </c>
      <c r="P49" s="35">
        <f t="shared" si="11"/>
        <v>30.5359363591249</v>
      </c>
      <c r="Q49" s="35">
        <f t="shared" si="11"/>
        <v>10.291145980094685</v>
      </c>
      <c r="R49" s="35">
        <f t="shared" si="12"/>
        <v>2.3249442866851764</v>
      </c>
      <c r="S49" s="35">
        <f t="shared" si="12"/>
        <v>3.1853889097935246</v>
      </c>
      <c r="T49" s="35">
        <f t="shared" si="13"/>
        <v>4.238287578920429</v>
      </c>
      <c r="U49" s="35">
        <f t="shared" si="13"/>
        <v>5.238452507829406</v>
      </c>
      <c r="V49" s="35">
        <f t="shared" si="14"/>
        <v>11.415853923099052</v>
      </c>
      <c r="W49" s="35">
        <f t="shared" si="15"/>
        <v>14.130589946247248</v>
      </c>
    </row>
    <row r="50" spans="1:23" ht="18" customHeight="1">
      <c r="A50" s="19" t="s">
        <v>77</v>
      </c>
      <c r="B50" s="35" t="e">
        <f t="shared" si="16"/>
        <v>#DIV/0!</v>
      </c>
      <c r="C50" s="35" t="e">
        <f t="shared" si="16"/>
        <v>#DIV/0!</v>
      </c>
      <c r="D50" s="35">
        <f t="shared" si="16"/>
        <v>0</v>
      </c>
      <c r="E50" s="35">
        <f t="shared" si="16"/>
        <v>0</v>
      </c>
      <c r="F50" s="35">
        <f t="shared" si="16"/>
        <v>0</v>
      </c>
      <c r="G50" s="35">
        <f t="shared" si="16"/>
        <v>0</v>
      </c>
      <c r="H50" s="35">
        <f t="shared" si="16"/>
        <v>0</v>
      </c>
      <c r="I50" s="35">
        <f t="shared" si="16"/>
        <v>0</v>
      </c>
      <c r="J50" s="35">
        <f t="shared" si="16"/>
        <v>0</v>
      </c>
      <c r="K50" s="35">
        <f t="shared" si="16"/>
        <v>0</v>
      </c>
      <c r="L50" s="35">
        <f t="shared" si="16"/>
        <v>0</v>
      </c>
      <c r="M50" s="35">
        <f t="shared" si="9"/>
        <v>0</v>
      </c>
      <c r="N50" s="35">
        <f t="shared" si="10"/>
        <v>0</v>
      </c>
      <c r="O50" s="35">
        <f t="shared" si="10"/>
        <v>0</v>
      </c>
      <c r="P50" s="35">
        <f t="shared" si="11"/>
        <v>0</v>
      </c>
      <c r="Q50" s="35">
        <f t="shared" si="11"/>
        <v>3.892013743478931E-05</v>
      </c>
      <c r="R50" s="35">
        <f t="shared" si="12"/>
        <v>4.390332137406859E-05</v>
      </c>
      <c r="S50" s="35">
        <f t="shared" si="12"/>
        <v>4.2137003410147686E-05</v>
      </c>
      <c r="T50" s="35">
        <f t="shared" si="13"/>
        <v>4.127907336736105E-05</v>
      </c>
      <c r="U50" s="35">
        <f t="shared" si="13"/>
        <v>0.1673143700219593</v>
      </c>
      <c r="V50" s="35">
        <f t="shared" si="14"/>
        <v>0.12942784110470243</v>
      </c>
      <c r="W50" s="35">
        <f t="shared" si="15"/>
        <v>0</v>
      </c>
    </row>
    <row r="51" spans="1:23" ht="18" customHeight="1">
      <c r="A51" s="19" t="s">
        <v>78</v>
      </c>
      <c r="B51" s="35" t="e">
        <f t="shared" si="16"/>
        <v>#DIV/0!</v>
      </c>
      <c r="C51" s="35" t="e">
        <f t="shared" si="16"/>
        <v>#DIV/0!</v>
      </c>
      <c r="D51" s="35">
        <f t="shared" si="16"/>
        <v>0</v>
      </c>
      <c r="E51" s="35">
        <f t="shared" si="16"/>
        <v>0</v>
      </c>
      <c r="F51" s="35">
        <f t="shared" si="16"/>
        <v>0</v>
      </c>
      <c r="G51" s="35">
        <f t="shared" si="16"/>
        <v>0</v>
      </c>
      <c r="H51" s="35">
        <f t="shared" si="16"/>
        <v>0</v>
      </c>
      <c r="I51" s="35">
        <f t="shared" si="16"/>
        <v>0</v>
      </c>
      <c r="J51" s="35">
        <f t="shared" si="16"/>
        <v>0</v>
      </c>
      <c r="K51" s="35">
        <f t="shared" si="16"/>
        <v>0</v>
      </c>
      <c r="L51" s="35">
        <f t="shared" si="16"/>
        <v>0</v>
      </c>
      <c r="M51" s="35">
        <f t="shared" si="9"/>
        <v>0</v>
      </c>
      <c r="N51" s="35">
        <f t="shared" si="10"/>
        <v>0</v>
      </c>
      <c r="O51" s="35">
        <f t="shared" si="10"/>
        <v>0</v>
      </c>
      <c r="P51" s="35">
        <f t="shared" si="11"/>
        <v>0</v>
      </c>
      <c r="Q51" s="35">
        <f t="shared" si="11"/>
        <v>3.892013743478931E-05</v>
      </c>
      <c r="R51" s="35">
        <f t="shared" si="12"/>
        <v>4.390332137406859E-05</v>
      </c>
      <c r="S51" s="35">
        <f t="shared" si="12"/>
        <v>4.2137003410147686E-05</v>
      </c>
      <c r="T51" s="35">
        <f t="shared" si="13"/>
        <v>4.127907336736105E-05</v>
      </c>
      <c r="U51" s="35">
        <f t="shared" si="13"/>
        <v>3.8103933049865477E-05</v>
      </c>
      <c r="V51" s="35">
        <f t="shared" si="14"/>
        <v>2.9475709657185706E-05</v>
      </c>
      <c r="W51" s="35">
        <f t="shared" si="15"/>
        <v>3.116824180571339E-05</v>
      </c>
    </row>
    <row r="52" spans="1:23" ht="18" customHeight="1">
      <c r="A52" s="19" t="s">
        <v>60</v>
      </c>
      <c r="B52" s="35" t="e">
        <f aca="true" t="shared" si="17" ref="B52:L52">SUM(B33:B51)-B34-B37-B38-B42-B48-B49</f>
        <v>#DIV/0!</v>
      </c>
      <c r="C52" s="26" t="e">
        <f t="shared" si="17"/>
        <v>#DIV/0!</v>
      </c>
      <c r="D52" s="26">
        <f t="shared" si="17"/>
        <v>100.00000000000001</v>
      </c>
      <c r="E52" s="26">
        <f t="shared" si="17"/>
        <v>99.99999999999999</v>
      </c>
      <c r="F52" s="26">
        <f t="shared" si="17"/>
        <v>99.99999999999997</v>
      </c>
      <c r="G52" s="26">
        <f t="shared" si="17"/>
        <v>100.00000000000001</v>
      </c>
      <c r="H52" s="26">
        <f t="shared" si="17"/>
        <v>100</v>
      </c>
      <c r="I52" s="26">
        <f t="shared" si="17"/>
        <v>100.00000000000003</v>
      </c>
      <c r="J52" s="27">
        <f t="shared" si="17"/>
        <v>100</v>
      </c>
      <c r="K52" s="36">
        <f t="shared" si="17"/>
        <v>99.99999999999999</v>
      </c>
      <c r="L52" s="37">
        <f t="shared" si="17"/>
        <v>99.99999999999997</v>
      </c>
      <c r="M52" s="37">
        <f aca="true" t="shared" si="18" ref="M52:U52">SUM(M33:M51)-M34-M37-M38-M42-M48-M49</f>
        <v>99.99999999999997</v>
      </c>
      <c r="N52" s="37">
        <f t="shared" si="18"/>
        <v>100</v>
      </c>
      <c r="O52" s="37">
        <f t="shared" si="18"/>
        <v>100.00000000000006</v>
      </c>
      <c r="P52" s="37">
        <f t="shared" si="18"/>
        <v>99.99999999999996</v>
      </c>
      <c r="Q52" s="37">
        <f t="shared" si="18"/>
        <v>100</v>
      </c>
      <c r="R52" s="37">
        <f t="shared" si="18"/>
        <v>99.99999999999993</v>
      </c>
      <c r="S52" s="37">
        <f t="shared" si="18"/>
        <v>100</v>
      </c>
      <c r="T52" s="37">
        <f t="shared" si="18"/>
        <v>100.00000000000001</v>
      </c>
      <c r="U52" s="37">
        <f t="shared" si="18"/>
        <v>100.00000000000003</v>
      </c>
      <c r="V52" s="37">
        <f>SUM(V33:V51)-V34-V37-V38-V42-V48-V49</f>
        <v>100</v>
      </c>
      <c r="W52" s="37">
        <f>SUM(W33:W51)-W34-W37-W38-W42-W48-W49</f>
        <v>100</v>
      </c>
    </row>
    <row r="53" spans="1:23" ht="18" customHeight="1">
      <c r="A53" s="19" t="s">
        <v>79</v>
      </c>
      <c r="B53" s="35" t="e">
        <f aca="true" t="shared" si="19" ref="B53:G53">SUM(B33:B36)-B34</f>
        <v>#DIV/0!</v>
      </c>
      <c r="C53" s="26" t="e">
        <f t="shared" si="19"/>
        <v>#DIV/0!</v>
      </c>
      <c r="D53" s="26">
        <f t="shared" si="19"/>
        <v>22.54541850140118</v>
      </c>
      <c r="E53" s="26">
        <f t="shared" si="19"/>
        <v>22.744651069116706</v>
      </c>
      <c r="F53" s="26">
        <f t="shared" si="19"/>
        <v>27.55656395632733</v>
      </c>
      <c r="G53" s="26">
        <f t="shared" si="19"/>
        <v>33.16633357241841</v>
      </c>
      <c r="H53" s="26">
        <f aca="true" t="shared" si="20" ref="H53:M53">SUM(H33:H36)-H34</f>
        <v>32.364319663977014</v>
      </c>
      <c r="I53" s="26">
        <f t="shared" si="20"/>
        <v>38.31549162144091</v>
      </c>
      <c r="J53" s="27">
        <f t="shared" si="20"/>
        <v>41.150901628003496</v>
      </c>
      <c r="K53" s="36">
        <f t="shared" si="20"/>
        <v>39.096091246989175</v>
      </c>
      <c r="L53" s="37">
        <f t="shared" si="20"/>
        <v>37.06022195790813</v>
      </c>
      <c r="M53" s="37">
        <f t="shared" si="20"/>
        <v>43.457467459375195</v>
      </c>
      <c r="N53" s="37">
        <f aca="true" t="shared" si="21" ref="N53:S53">SUM(N33:N36)-N34</f>
        <v>42.56774492067861</v>
      </c>
      <c r="O53" s="37">
        <f t="shared" si="21"/>
        <v>37.84932788913572</v>
      </c>
      <c r="P53" s="37">
        <f t="shared" si="21"/>
        <v>33.28225124889497</v>
      </c>
      <c r="Q53" s="37">
        <f t="shared" si="21"/>
        <v>46.721678983592824</v>
      </c>
      <c r="R53" s="37">
        <f t="shared" si="21"/>
        <v>52.748962564515935</v>
      </c>
      <c r="S53" s="37">
        <f t="shared" si="21"/>
        <v>50.913424891423475</v>
      </c>
      <c r="T53" s="37">
        <f>SUM(T33:T36)-T34</f>
        <v>51.03794166028561</v>
      </c>
      <c r="U53" s="37">
        <f>SUM(U33:U36)-U34</f>
        <v>46.875382230078415</v>
      </c>
      <c r="V53" s="37">
        <f>SUM(V33:V36)-V34</f>
        <v>34.67236569687652</v>
      </c>
      <c r="W53" s="37">
        <f>SUM(W33:W36)-W34</f>
        <v>36.83406713763958</v>
      </c>
    </row>
    <row r="54" spans="1:23" ht="18" customHeight="1">
      <c r="A54" s="19" t="s">
        <v>80</v>
      </c>
      <c r="B54" s="35" t="e">
        <f aca="true" t="shared" si="22" ref="B54:L54">+B47+B50+B51</f>
        <v>#DIV/0!</v>
      </c>
      <c r="C54" s="26" t="e">
        <f t="shared" si="22"/>
        <v>#DIV/0!</v>
      </c>
      <c r="D54" s="26">
        <f t="shared" si="22"/>
        <v>40.49192946840326</v>
      </c>
      <c r="E54" s="26">
        <f t="shared" si="22"/>
        <v>43.05502323342042</v>
      </c>
      <c r="F54" s="26">
        <f t="shared" si="22"/>
        <v>38.49857124100664</v>
      </c>
      <c r="G54" s="26">
        <f t="shared" si="22"/>
        <v>29.361747317256604</v>
      </c>
      <c r="H54" s="26">
        <f t="shared" si="22"/>
        <v>29.937903646038937</v>
      </c>
      <c r="I54" s="26">
        <f t="shared" si="22"/>
        <v>24.672748346370525</v>
      </c>
      <c r="J54" s="27">
        <f t="shared" si="22"/>
        <v>19.395162685052806</v>
      </c>
      <c r="K54" s="36">
        <f t="shared" si="22"/>
        <v>21.581893223682354</v>
      </c>
      <c r="L54" s="37">
        <f t="shared" si="22"/>
        <v>28.806100441152804</v>
      </c>
      <c r="M54" s="37">
        <f aca="true" t="shared" si="23" ref="M54:R54">+M47+M50+M51</f>
        <v>14.180357350236832</v>
      </c>
      <c r="N54" s="37">
        <f t="shared" si="23"/>
        <v>15.410841875809645</v>
      </c>
      <c r="O54" s="37">
        <f t="shared" si="23"/>
        <v>22.2883178217784</v>
      </c>
      <c r="P54" s="37">
        <f t="shared" si="23"/>
        <v>31.522032882847213</v>
      </c>
      <c r="Q54" s="37">
        <f t="shared" si="23"/>
        <v>11.135751882567048</v>
      </c>
      <c r="R54" s="37">
        <f t="shared" si="23"/>
        <v>3.5869891629041515</v>
      </c>
      <c r="S54" s="37">
        <f>+S47+S50+S51</f>
        <v>3.8219526203106255</v>
      </c>
      <c r="T54" s="37">
        <f>+T47+T50+T51</f>
        <v>5.343658605551623</v>
      </c>
      <c r="U54" s="37">
        <f>+U47+U50+U51</f>
        <v>10.078795123153817</v>
      </c>
      <c r="V54" s="37">
        <f>+V47+V50+V51</f>
        <v>22.515197675899245</v>
      </c>
      <c r="W54" s="37">
        <f>+W47+W50+W51</f>
        <v>16.734478371421964</v>
      </c>
    </row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</sheetData>
  <sheetProtection/>
  <printOptions/>
  <pageMargins left="0.7874015748031497" right="0.7874015748031497" top="0.7874015748031497" bottom="0.7874015748031497" header="0.5118110236220472" footer="0.5118110236220472"/>
  <pageSetup firstPageNumber="6" useFirstPageNumber="1" horizontalDpi="600" verticalDpi="600" orientation="landscape" paperSize="9" r:id="rId1"/>
  <headerFooter alignWithMargins="0">
    <oddFooter>&amp;C-&amp;P--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W381"/>
  <sheetViews>
    <sheetView tabSelected="1" view="pageBreakPreview" zoomScaleSheetLayoutView="100" zoomScalePageLayoutView="0" workbookViewId="0" topLeftCell="A1">
      <pane xSplit="1" ySplit="3" topLeftCell="J4" activePane="bottomRight" state="frozen"/>
      <selection pane="topLeft" activeCell="A1" sqref="A1"/>
      <selection pane="topRight" activeCell="B1" sqref="B1"/>
      <selection pane="bottomLeft" activeCell="A2" sqref="A2"/>
      <selection pane="bottomRight" activeCell="W4" sqref="W4"/>
    </sheetView>
  </sheetViews>
  <sheetFormatPr defaultColWidth="9.00390625" defaultRowHeight="13.5"/>
  <cols>
    <col min="1" max="1" width="24.75390625" style="22" customWidth="1"/>
    <col min="2" max="9" width="8.625" style="22" customWidth="1"/>
    <col min="10" max="11" width="8.625" style="25" customWidth="1"/>
    <col min="12" max="13" width="8.625" style="22" customWidth="1"/>
    <col min="14" max="16384" width="9.00390625" style="22" customWidth="1"/>
  </cols>
  <sheetData>
    <row r="1" spans="1:22" ht="15" customHeight="1">
      <c r="A1" s="38" t="s">
        <v>102</v>
      </c>
      <c r="L1" s="39" t="s">
        <v>183</v>
      </c>
      <c r="V1" s="34" t="str">
        <f>'財政指標'!$M$1</f>
        <v>西方町</v>
      </c>
    </row>
    <row r="2" spans="13:23" ht="15" customHeight="1">
      <c r="M2" s="22" t="s">
        <v>171</v>
      </c>
      <c r="W2" s="22" t="s">
        <v>171</v>
      </c>
    </row>
    <row r="3" spans="1:23" ht="18" customHeight="1">
      <c r="A3" s="21"/>
      <c r="B3" s="21" t="s">
        <v>10</v>
      </c>
      <c r="C3" s="21" t="s">
        <v>86</v>
      </c>
      <c r="D3" s="21" t="s">
        <v>87</v>
      </c>
      <c r="E3" s="21" t="s">
        <v>88</v>
      </c>
      <c r="F3" s="21" t="s">
        <v>89</v>
      </c>
      <c r="G3" s="21" t="s">
        <v>90</v>
      </c>
      <c r="H3" s="21" t="s">
        <v>91</v>
      </c>
      <c r="I3" s="21" t="s">
        <v>92</v>
      </c>
      <c r="J3" s="17" t="s">
        <v>167</v>
      </c>
      <c r="K3" s="17" t="s">
        <v>168</v>
      </c>
      <c r="L3" s="67" t="s">
        <v>84</v>
      </c>
      <c r="M3" s="67" t="s">
        <v>176</v>
      </c>
      <c r="N3" s="67" t="s">
        <v>184</v>
      </c>
      <c r="O3" s="2" t="s">
        <v>188</v>
      </c>
      <c r="P3" s="73" t="s">
        <v>189</v>
      </c>
      <c r="Q3" s="73" t="s">
        <v>192</v>
      </c>
      <c r="R3" s="2" t="s">
        <v>201</v>
      </c>
      <c r="S3" s="2" t="s">
        <v>204</v>
      </c>
      <c r="T3" s="2" t="s">
        <v>212</v>
      </c>
      <c r="U3" s="2" t="s">
        <v>214</v>
      </c>
      <c r="V3" s="2" t="s">
        <v>218</v>
      </c>
      <c r="W3" s="2" t="s">
        <v>220</v>
      </c>
    </row>
    <row r="4" spans="1:23" ht="18" customHeight="1">
      <c r="A4" s="24" t="s">
        <v>94</v>
      </c>
      <c r="B4" s="19"/>
      <c r="C4" s="21"/>
      <c r="D4" s="21">
        <v>77386</v>
      </c>
      <c r="E4" s="21">
        <v>79695</v>
      </c>
      <c r="F4" s="21">
        <v>80826</v>
      </c>
      <c r="G4" s="21">
        <v>81609</v>
      </c>
      <c r="H4" s="21">
        <v>85767</v>
      </c>
      <c r="I4" s="21">
        <v>83455</v>
      </c>
      <c r="J4" s="23">
        <v>84488</v>
      </c>
      <c r="K4" s="16">
        <v>83877</v>
      </c>
      <c r="L4" s="68">
        <v>81727</v>
      </c>
      <c r="M4" s="68">
        <v>75098</v>
      </c>
      <c r="N4" s="68">
        <v>72108</v>
      </c>
      <c r="O4" s="68">
        <v>71315</v>
      </c>
      <c r="P4" s="68">
        <v>65912</v>
      </c>
      <c r="Q4" s="68">
        <v>66188</v>
      </c>
      <c r="R4" s="68">
        <v>65834</v>
      </c>
      <c r="S4" s="68">
        <v>63446</v>
      </c>
      <c r="T4" s="68">
        <v>66823</v>
      </c>
      <c r="U4" s="68">
        <v>56170</v>
      </c>
      <c r="V4" s="68">
        <v>54681</v>
      </c>
      <c r="W4" s="68">
        <v>54987</v>
      </c>
    </row>
    <row r="5" spans="1:23" ht="18" customHeight="1">
      <c r="A5" s="24" t="s">
        <v>93</v>
      </c>
      <c r="B5" s="19"/>
      <c r="C5" s="21"/>
      <c r="D5" s="21">
        <v>548272</v>
      </c>
      <c r="E5" s="21">
        <v>624702</v>
      </c>
      <c r="F5" s="21">
        <v>594302</v>
      </c>
      <c r="G5" s="21">
        <v>600912</v>
      </c>
      <c r="H5" s="21">
        <v>524429</v>
      </c>
      <c r="I5" s="21">
        <v>450596</v>
      </c>
      <c r="J5" s="23">
        <v>490470</v>
      </c>
      <c r="K5" s="16">
        <v>499836</v>
      </c>
      <c r="L5" s="68">
        <v>508809</v>
      </c>
      <c r="M5" s="68">
        <v>467811</v>
      </c>
      <c r="N5" s="68">
        <v>507178</v>
      </c>
      <c r="O5" s="68">
        <v>669034</v>
      </c>
      <c r="P5" s="68">
        <v>613313</v>
      </c>
      <c r="Q5" s="68">
        <v>575358</v>
      </c>
      <c r="R5" s="68">
        <v>494530</v>
      </c>
      <c r="S5" s="68">
        <v>512003</v>
      </c>
      <c r="T5" s="68">
        <v>480623</v>
      </c>
      <c r="U5" s="68">
        <v>524765</v>
      </c>
      <c r="V5" s="68">
        <v>589304</v>
      </c>
      <c r="W5" s="68">
        <v>421417</v>
      </c>
    </row>
    <row r="6" spans="1:23" ht="18" customHeight="1">
      <c r="A6" s="24" t="s">
        <v>95</v>
      </c>
      <c r="B6" s="19"/>
      <c r="C6" s="21"/>
      <c r="D6" s="21">
        <v>220265</v>
      </c>
      <c r="E6" s="21">
        <v>272917</v>
      </c>
      <c r="F6" s="21">
        <v>328529</v>
      </c>
      <c r="G6" s="21">
        <v>251512</v>
      </c>
      <c r="H6" s="21">
        <v>269716</v>
      </c>
      <c r="I6" s="21">
        <v>309365</v>
      </c>
      <c r="J6" s="23">
        <v>388368</v>
      </c>
      <c r="K6" s="25">
        <v>615758</v>
      </c>
      <c r="L6" s="68">
        <v>796155</v>
      </c>
      <c r="M6" s="68">
        <v>419696</v>
      </c>
      <c r="N6" s="68">
        <v>404887</v>
      </c>
      <c r="O6" s="68">
        <v>430281</v>
      </c>
      <c r="P6" s="68">
        <v>497009</v>
      </c>
      <c r="Q6" s="68">
        <v>465827</v>
      </c>
      <c r="R6" s="68">
        <v>464044</v>
      </c>
      <c r="S6" s="68">
        <v>483377</v>
      </c>
      <c r="T6" s="68">
        <v>473776</v>
      </c>
      <c r="U6" s="68">
        <v>488306</v>
      </c>
      <c r="V6" s="68">
        <v>501122</v>
      </c>
      <c r="W6" s="68">
        <v>557679</v>
      </c>
    </row>
    <row r="7" spans="1:23" ht="18" customHeight="1">
      <c r="A7" s="24" t="s">
        <v>104</v>
      </c>
      <c r="B7" s="19"/>
      <c r="C7" s="21"/>
      <c r="D7" s="21">
        <v>185911</v>
      </c>
      <c r="E7" s="21">
        <v>250109</v>
      </c>
      <c r="F7" s="21">
        <v>244497</v>
      </c>
      <c r="G7" s="21">
        <v>238158</v>
      </c>
      <c r="H7" s="21">
        <v>225858</v>
      </c>
      <c r="I7" s="21">
        <v>247826</v>
      </c>
      <c r="J7" s="23">
        <v>258137</v>
      </c>
      <c r="K7" s="16">
        <v>275284</v>
      </c>
      <c r="L7" s="68">
        <v>236271</v>
      </c>
      <c r="M7" s="68">
        <v>254097</v>
      </c>
      <c r="N7" s="68">
        <v>258001</v>
      </c>
      <c r="O7" s="68">
        <v>250059</v>
      </c>
      <c r="P7" s="68">
        <v>249637</v>
      </c>
      <c r="Q7" s="68">
        <v>191963</v>
      </c>
      <c r="R7" s="68">
        <v>200568</v>
      </c>
      <c r="S7" s="68">
        <v>219840</v>
      </c>
      <c r="T7" s="68">
        <v>227234</v>
      </c>
      <c r="U7" s="68">
        <v>245850</v>
      </c>
      <c r="V7" s="68">
        <v>238503</v>
      </c>
      <c r="W7" s="68">
        <v>198878</v>
      </c>
    </row>
    <row r="8" spans="1:23" ht="18" customHeight="1">
      <c r="A8" s="24" t="s">
        <v>105</v>
      </c>
      <c r="B8" s="19"/>
      <c r="C8" s="21"/>
      <c r="D8" s="21">
        <v>0</v>
      </c>
      <c r="E8" s="21">
        <v>0</v>
      </c>
      <c r="F8" s="21">
        <v>0</v>
      </c>
      <c r="G8" s="21">
        <v>0</v>
      </c>
      <c r="H8" s="21">
        <v>0</v>
      </c>
      <c r="I8" s="21">
        <v>0</v>
      </c>
      <c r="J8" s="23">
        <v>0</v>
      </c>
      <c r="K8" s="16">
        <v>0</v>
      </c>
      <c r="L8" s="68">
        <v>0</v>
      </c>
      <c r="M8" s="68">
        <v>0</v>
      </c>
      <c r="N8" s="68">
        <v>0</v>
      </c>
      <c r="O8" s="68">
        <v>0</v>
      </c>
      <c r="P8" s="68">
        <v>0</v>
      </c>
      <c r="Q8" s="68">
        <v>0</v>
      </c>
      <c r="R8" s="68">
        <v>0</v>
      </c>
      <c r="S8" s="68">
        <v>0</v>
      </c>
      <c r="T8" s="68">
        <v>0</v>
      </c>
      <c r="U8" s="68">
        <v>0</v>
      </c>
      <c r="V8" s="68">
        <v>0</v>
      </c>
      <c r="W8" s="68">
        <v>0</v>
      </c>
    </row>
    <row r="9" spans="1:23" ht="18" customHeight="1">
      <c r="A9" s="24" t="s">
        <v>106</v>
      </c>
      <c r="B9" s="19"/>
      <c r="C9" s="21"/>
      <c r="D9" s="21">
        <v>324741</v>
      </c>
      <c r="E9" s="21">
        <v>318438</v>
      </c>
      <c r="F9" s="21">
        <v>345357</v>
      </c>
      <c r="G9" s="21">
        <v>371323</v>
      </c>
      <c r="H9" s="21">
        <v>428792</v>
      </c>
      <c r="I9" s="21">
        <v>486723</v>
      </c>
      <c r="J9" s="23">
        <v>386620</v>
      </c>
      <c r="K9" s="16">
        <v>334589</v>
      </c>
      <c r="L9" s="68">
        <v>237087</v>
      </c>
      <c r="M9" s="68">
        <v>241172</v>
      </c>
      <c r="N9" s="68">
        <v>263116</v>
      </c>
      <c r="O9" s="68">
        <v>242598</v>
      </c>
      <c r="P9" s="68">
        <v>241926</v>
      </c>
      <c r="Q9" s="68">
        <v>144202</v>
      </c>
      <c r="R9" s="68">
        <v>121986</v>
      </c>
      <c r="S9" s="68">
        <v>140428</v>
      </c>
      <c r="T9" s="68">
        <v>132754</v>
      </c>
      <c r="U9" s="68">
        <v>167545</v>
      </c>
      <c r="V9" s="68">
        <v>394344</v>
      </c>
      <c r="W9" s="68">
        <v>296894</v>
      </c>
    </row>
    <row r="10" spans="1:23" ht="18" customHeight="1">
      <c r="A10" s="24" t="s">
        <v>107</v>
      </c>
      <c r="B10" s="19"/>
      <c r="C10" s="21"/>
      <c r="D10" s="21">
        <v>734692</v>
      </c>
      <c r="E10" s="21">
        <v>880264</v>
      </c>
      <c r="F10" s="21">
        <v>573805</v>
      </c>
      <c r="G10" s="21">
        <v>138056</v>
      </c>
      <c r="H10" s="21">
        <v>77430</v>
      </c>
      <c r="I10" s="21">
        <v>97655</v>
      </c>
      <c r="J10" s="23">
        <v>91782</v>
      </c>
      <c r="K10" s="16">
        <v>97817</v>
      </c>
      <c r="L10" s="68">
        <v>112153</v>
      </c>
      <c r="M10" s="68">
        <v>103917</v>
      </c>
      <c r="N10" s="68">
        <v>109985</v>
      </c>
      <c r="O10" s="68">
        <v>108996</v>
      </c>
      <c r="P10" s="68">
        <v>85791</v>
      </c>
      <c r="Q10" s="68">
        <v>91471</v>
      </c>
      <c r="R10" s="68">
        <v>97875</v>
      </c>
      <c r="S10" s="68">
        <v>103200</v>
      </c>
      <c r="T10" s="68">
        <v>87315</v>
      </c>
      <c r="U10" s="68">
        <v>90447</v>
      </c>
      <c r="V10" s="68">
        <v>100954</v>
      </c>
      <c r="W10" s="68">
        <v>103912</v>
      </c>
    </row>
    <row r="11" spans="1:23" ht="18" customHeight="1">
      <c r="A11" s="24" t="s">
        <v>108</v>
      </c>
      <c r="B11" s="19"/>
      <c r="C11" s="21"/>
      <c r="D11" s="21">
        <v>383981</v>
      </c>
      <c r="E11" s="21">
        <v>474601</v>
      </c>
      <c r="F11" s="21">
        <v>420604</v>
      </c>
      <c r="G11" s="21">
        <v>596851</v>
      </c>
      <c r="H11" s="21">
        <v>751497</v>
      </c>
      <c r="I11" s="21">
        <v>464523</v>
      </c>
      <c r="J11" s="23">
        <v>441927</v>
      </c>
      <c r="K11" s="23">
        <v>535374</v>
      </c>
      <c r="L11" s="68">
        <v>470760</v>
      </c>
      <c r="M11" s="68">
        <v>342967</v>
      </c>
      <c r="N11" s="68">
        <v>311709</v>
      </c>
      <c r="O11" s="68">
        <v>381187</v>
      </c>
      <c r="P11" s="68">
        <v>263475</v>
      </c>
      <c r="Q11" s="68">
        <v>215100</v>
      </c>
      <c r="R11" s="68">
        <v>158057</v>
      </c>
      <c r="S11" s="68">
        <v>162419</v>
      </c>
      <c r="T11" s="68">
        <v>170979</v>
      </c>
      <c r="U11" s="68">
        <v>221114</v>
      </c>
      <c r="V11" s="68">
        <v>497477</v>
      </c>
      <c r="W11" s="68">
        <v>347766</v>
      </c>
    </row>
    <row r="12" spans="1:23" ht="18" customHeight="1">
      <c r="A12" s="24" t="s">
        <v>109</v>
      </c>
      <c r="B12" s="19"/>
      <c r="C12" s="21"/>
      <c r="D12" s="21">
        <v>92353</v>
      </c>
      <c r="E12" s="21">
        <v>110216</v>
      </c>
      <c r="F12" s="21">
        <v>114185</v>
      </c>
      <c r="G12" s="21">
        <v>109827</v>
      </c>
      <c r="H12" s="21">
        <v>122866</v>
      </c>
      <c r="I12" s="21">
        <v>114896</v>
      </c>
      <c r="J12" s="23">
        <v>130521</v>
      </c>
      <c r="K12" s="23">
        <v>127748</v>
      </c>
      <c r="L12" s="68">
        <v>171903</v>
      </c>
      <c r="M12" s="68">
        <v>130472</v>
      </c>
      <c r="N12" s="68">
        <v>128229</v>
      </c>
      <c r="O12" s="68">
        <v>129153</v>
      </c>
      <c r="P12" s="68">
        <v>120061</v>
      </c>
      <c r="Q12" s="68">
        <v>129033</v>
      </c>
      <c r="R12" s="68">
        <v>121689</v>
      </c>
      <c r="S12" s="68">
        <v>124098</v>
      </c>
      <c r="T12" s="68">
        <v>139654</v>
      </c>
      <c r="U12" s="68">
        <v>133153</v>
      </c>
      <c r="V12" s="68">
        <v>132115</v>
      </c>
      <c r="W12" s="68">
        <v>140596</v>
      </c>
    </row>
    <row r="13" spans="1:23" ht="18" customHeight="1">
      <c r="A13" s="24" t="s">
        <v>110</v>
      </c>
      <c r="B13" s="19"/>
      <c r="C13" s="21"/>
      <c r="D13" s="21">
        <v>502293</v>
      </c>
      <c r="E13" s="21">
        <v>447806</v>
      </c>
      <c r="F13" s="21">
        <v>548644</v>
      </c>
      <c r="G13" s="21">
        <v>334529</v>
      </c>
      <c r="H13" s="21">
        <v>390596</v>
      </c>
      <c r="I13" s="21">
        <v>315099</v>
      </c>
      <c r="J13" s="23">
        <v>305368</v>
      </c>
      <c r="K13" s="23">
        <v>334278</v>
      </c>
      <c r="L13" s="68">
        <v>491350</v>
      </c>
      <c r="M13" s="68">
        <v>373915</v>
      </c>
      <c r="N13" s="68">
        <v>499898</v>
      </c>
      <c r="O13" s="68">
        <v>602245</v>
      </c>
      <c r="P13" s="68">
        <v>1156739</v>
      </c>
      <c r="Q13" s="68">
        <v>422915</v>
      </c>
      <c r="R13" s="68">
        <v>284089</v>
      </c>
      <c r="S13" s="68">
        <v>280033</v>
      </c>
      <c r="T13" s="68">
        <v>316504</v>
      </c>
      <c r="U13" s="68">
        <v>349842</v>
      </c>
      <c r="V13" s="68">
        <v>574705</v>
      </c>
      <c r="W13" s="68">
        <v>802660</v>
      </c>
    </row>
    <row r="14" spans="1:23" ht="18" customHeight="1">
      <c r="A14" s="24" t="s">
        <v>111</v>
      </c>
      <c r="B14" s="19"/>
      <c r="C14" s="21"/>
      <c r="D14" s="21">
        <v>0</v>
      </c>
      <c r="E14" s="21">
        <v>0</v>
      </c>
      <c r="F14" s="21">
        <v>0</v>
      </c>
      <c r="G14" s="21">
        <v>0</v>
      </c>
      <c r="H14" s="21">
        <v>0</v>
      </c>
      <c r="I14" s="21">
        <v>0</v>
      </c>
      <c r="J14" s="23">
        <v>0</v>
      </c>
      <c r="K14" s="23">
        <v>0</v>
      </c>
      <c r="L14" s="68">
        <v>0</v>
      </c>
      <c r="M14" s="68">
        <v>0</v>
      </c>
      <c r="N14" s="68">
        <v>0</v>
      </c>
      <c r="O14" s="68">
        <v>0</v>
      </c>
      <c r="P14" s="68">
        <v>0</v>
      </c>
      <c r="Q14" s="68">
        <v>0</v>
      </c>
      <c r="R14" s="68">
        <v>0</v>
      </c>
      <c r="S14" s="68">
        <v>0</v>
      </c>
      <c r="T14" s="68">
        <v>0</v>
      </c>
      <c r="U14" s="68">
        <v>4391</v>
      </c>
      <c r="V14" s="68">
        <v>0</v>
      </c>
      <c r="W14" s="68">
        <v>0</v>
      </c>
    </row>
    <row r="15" spans="1:23" ht="18" customHeight="1">
      <c r="A15" s="24" t="s">
        <v>112</v>
      </c>
      <c r="B15" s="19"/>
      <c r="C15" s="21"/>
      <c r="D15" s="21">
        <v>118124</v>
      </c>
      <c r="E15" s="21">
        <v>126174</v>
      </c>
      <c r="F15" s="21">
        <v>138556</v>
      </c>
      <c r="G15" s="21">
        <v>149283</v>
      </c>
      <c r="H15" s="21">
        <v>162841</v>
      </c>
      <c r="I15" s="21">
        <v>178664</v>
      </c>
      <c r="J15" s="23">
        <v>197743</v>
      </c>
      <c r="K15" s="16">
        <v>214213</v>
      </c>
      <c r="L15" s="68">
        <v>230724</v>
      </c>
      <c r="M15" s="68">
        <v>251606</v>
      </c>
      <c r="N15" s="68">
        <v>271743</v>
      </c>
      <c r="O15" s="68">
        <v>260744</v>
      </c>
      <c r="P15" s="68">
        <v>254674</v>
      </c>
      <c r="Q15" s="68">
        <v>267305</v>
      </c>
      <c r="R15" s="68">
        <v>269058</v>
      </c>
      <c r="S15" s="68">
        <v>284365</v>
      </c>
      <c r="T15" s="68">
        <v>326871</v>
      </c>
      <c r="U15" s="68">
        <v>342817</v>
      </c>
      <c r="V15" s="68">
        <v>305027</v>
      </c>
      <c r="W15" s="68">
        <v>283604</v>
      </c>
    </row>
    <row r="16" spans="1:23" ht="18" customHeight="1">
      <c r="A16" s="24" t="s">
        <v>82</v>
      </c>
      <c r="B16" s="19"/>
      <c r="C16" s="21"/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3">
        <v>0</v>
      </c>
      <c r="K16" s="16">
        <v>0</v>
      </c>
      <c r="L16" s="68">
        <v>0</v>
      </c>
      <c r="M16" s="68">
        <v>0</v>
      </c>
      <c r="N16" s="68">
        <v>0</v>
      </c>
      <c r="O16" s="68">
        <v>0</v>
      </c>
      <c r="P16" s="68">
        <v>0</v>
      </c>
      <c r="Q16" s="68">
        <v>1</v>
      </c>
      <c r="R16" s="68">
        <v>1</v>
      </c>
      <c r="S16" s="68">
        <v>1</v>
      </c>
      <c r="T16" s="68">
        <v>1</v>
      </c>
      <c r="U16" s="68">
        <v>1</v>
      </c>
      <c r="V16" s="68">
        <v>1</v>
      </c>
      <c r="W16" s="68">
        <v>1</v>
      </c>
    </row>
    <row r="17" spans="1:23" ht="18" customHeight="1">
      <c r="A17" s="24" t="s">
        <v>114</v>
      </c>
      <c r="B17" s="19"/>
      <c r="C17" s="21"/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3">
        <v>0</v>
      </c>
      <c r="K17" s="16">
        <v>0</v>
      </c>
      <c r="L17" s="68">
        <v>0</v>
      </c>
      <c r="M17" s="68">
        <v>0</v>
      </c>
      <c r="N17" s="68">
        <v>0</v>
      </c>
      <c r="O17" s="68">
        <v>0</v>
      </c>
      <c r="P17" s="68">
        <v>0</v>
      </c>
      <c r="Q17" s="68">
        <v>1</v>
      </c>
      <c r="R17" s="68">
        <v>1</v>
      </c>
      <c r="S17" s="68">
        <v>1</v>
      </c>
      <c r="T17" s="68">
        <v>1</v>
      </c>
      <c r="U17" s="68">
        <v>1</v>
      </c>
      <c r="V17" s="68">
        <v>1</v>
      </c>
      <c r="W17" s="68">
        <v>1</v>
      </c>
    </row>
    <row r="18" spans="1:23" ht="18" customHeight="1">
      <c r="A18" s="24" t="s">
        <v>113</v>
      </c>
      <c r="B18" s="19"/>
      <c r="C18" s="21"/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3">
        <v>0</v>
      </c>
      <c r="K18" s="16">
        <v>0</v>
      </c>
      <c r="L18" s="68">
        <v>0</v>
      </c>
      <c r="M18" s="68">
        <v>0</v>
      </c>
      <c r="N18" s="68">
        <v>0</v>
      </c>
      <c r="O18" s="68">
        <v>0</v>
      </c>
      <c r="P18" s="68">
        <v>0</v>
      </c>
      <c r="Q18" s="68">
        <v>1</v>
      </c>
      <c r="R18" s="68">
        <v>1</v>
      </c>
      <c r="S18" s="68">
        <v>1</v>
      </c>
      <c r="T18" s="68">
        <v>1</v>
      </c>
      <c r="U18" s="68">
        <v>1</v>
      </c>
      <c r="V18" s="68">
        <v>1</v>
      </c>
      <c r="W18" s="68">
        <v>1</v>
      </c>
    </row>
    <row r="19" spans="1:23" ht="18" customHeight="1">
      <c r="A19" s="24" t="s">
        <v>115</v>
      </c>
      <c r="B19" s="19">
        <f aca="true" t="shared" si="0" ref="B19:G19">SUM(B4:B18)</f>
        <v>0</v>
      </c>
      <c r="C19" s="21">
        <f t="shared" si="0"/>
        <v>0</v>
      </c>
      <c r="D19" s="21">
        <f t="shared" si="0"/>
        <v>3188018</v>
      </c>
      <c r="E19" s="21">
        <f t="shared" si="0"/>
        <v>3584922</v>
      </c>
      <c r="F19" s="21">
        <f t="shared" si="0"/>
        <v>3389305</v>
      </c>
      <c r="G19" s="21">
        <f t="shared" si="0"/>
        <v>2872060</v>
      </c>
      <c r="H19" s="21">
        <f aca="true" t="shared" si="1" ref="H19:U19">SUM(H4:H18)</f>
        <v>3039792</v>
      </c>
      <c r="I19" s="21">
        <f t="shared" si="1"/>
        <v>2748802</v>
      </c>
      <c r="J19" s="21">
        <f t="shared" si="1"/>
        <v>2775424</v>
      </c>
      <c r="K19" s="21">
        <f t="shared" si="1"/>
        <v>3118774</v>
      </c>
      <c r="L19" s="69">
        <f t="shared" si="1"/>
        <v>3336939</v>
      </c>
      <c r="M19" s="69">
        <f t="shared" si="1"/>
        <v>2660751</v>
      </c>
      <c r="N19" s="69">
        <f t="shared" si="1"/>
        <v>2826854</v>
      </c>
      <c r="O19" s="69">
        <f t="shared" si="1"/>
        <v>3145612</v>
      </c>
      <c r="P19" s="69">
        <f t="shared" si="1"/>
        <v>3548537</v>
      </c>
      <c r="Q19" s="69">
        <f t="shared" si="1"/>
        <v>2569365</v>
      </c>
      <c r="R19" s="69">
        <f t="shared" si="1"/>
        <v>2277733</v>
      </c>
      <c r="S19" s="69">
        <f t="shared" si="1"/>
        <v>2373212</v>
      </c>
      <c r="T19" s="69">
        <f t="shared" si="1"/>
        <v>2422536</v>
      </c>
      <c r="U19" s="69">
        <f t="shared" si="1"/>
        <v>2624403</v>
      </c>
      <c r="V19" s="69">
        <f>SUM(V4:V18)</f>
        <v>3388235</v>
      </c>
      <c r="W19" s="69">
        <f>SUM(W4:W18)</f>
        <v>3208396</v>
      </c>
    </row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23.25" customHeight="1"/>
    <row r="29" ht="24.75" customHeight="1"/>
    <row r="30" spans="1:23" ht="18" customHeight="1">
      <c r="A30" s="38" t="s">
        <v>103</v>
      </c>
      <c r="L30" s="39"/>
      <c r="M30" s="39" t="str">
        <f>'財政指標'!$M$1</f>
        <v>西方町</v>
      </c>
      <c r="P30" s="39"/>
      <c r="R30" s="39"/>
      <c r="S30" s="39"/>
      <c r="T30" s="39"/>
      <c r="U30" s="39"/>
      <c r="V30" s="39"/>
      <c r="W30" s="39" t="str">
        <f>'財政指標'!$M$1</f>
        <v>西方町</v>
      </c>
    </row>
    <row r="31" ht="18" customHeight="1"/>
    <row r="32" spans="1:23" ht="18" customHeight="1">
      <c r="A32" s="21"/>
      <c r="B32" s="21" t="s">
        <v>10</v>
      </c>
      <c r="C32" s="21" t="s">
        <v>86</v>
      </c>
      <c r="D32" s="21" t="s">
        <v>87</v>
      </c>
      <c r="E32" s="21" t="s">
        <v>88</v>
      </c>
      <c r="F32" s="21" t="s">
        <v>89</v>
      </c>
      <c r="G32" s="21" t="s">
        <v>90</v>
      </c>
      <c r="H32" s="21" t="s">
        <v>91</v>
      </c>
      <c r="I32" s="21" t="s">
        <v>92</v>
      </c>
      <c r="J32" s="17" t="s">
        <v>167</v>
      </c>
      <c r="K32" s="17" t="s">
        <v>168</v>
      </c>
      <c r="L32" s="15" t="s">
        <v>84</v>
      </c>
      <c r="M32" s="7" t="s">
        <v>176</v>
      </c>
      <c r="N32" s="7" t="s">
        <v>184</v>
      </c>
      <c r="O32" s="2" t="s">
        <v>188</v>
      </c>
      <c r="P32" s="73" t="s">
        <v>189</v>
      </c>
      <c r="Q32" s="73" t="s">
        <v>192</v>
      </c>
      <c r="R32" s="2" t="s">
        <v>201</v>
      </c>
      <c r="S32" s="2" t="s">
        <v>204</v>
      </c>
      <c r="T32" s="2" t="s">
        <v>212</v>
      </c>
      <c r="U32" s="2" t="s">
        <v>214</v>
      </c>
      <c r="V32" s="2" t="s">
        <v>218</v>
      </c>
      <c r="W32" s="2" t="s">
        <v>220</v>
      </c>
    </row>
    <row r="33" spans="1:23" s="41" customFormat="1" ht="18" customHeight="1">
      <c r="A33" s="24" t="s">
        <v>94</v>
      </c>
      <c r="B33" s="40" t="e">
        <f>B4/B$19*100</f>
        <v>#DIV/0!</v>
      </c>
      <c r="C33" s="40" t="e">
        <f aca="true" t="shared" si="2" ref="C33:L33">C4/C$19*100</f>
        <v>#DIV/0!</v>
      </c>
      <c r="D33" s="40">
        <f t="shared" si="2"/>
        <v>2.427401601873013</v>
      </c>
      <c r="E33" s="40">
        <f t="shared" si="2"/>
        <v>2.2230609201539115</v>
      </c>
      <c r="F33" s="40">
        <f t="shared" si="2"/>
        <v>2.3847366938059573</v>
      </c>
      <c r="G33" s="40">
        <f t="shared" si="2"/>
        <v>2.8414796348265705</v>
      </c>
      <c r="H33" s="40">
        <f t="shared" si="2"/>
        <v>2.821475943090843</v>
      </c>
      <c r="I33" s="40">
        <f t="shared" si="2"/>
        <v>3.0360498864596286</v>
      </c>
      <c r="J33" s="40">
        <f t="shared" si="2"/>
        <v>3.0441474888161233</v>
      </c>
      <c r="K33" s="40">
        <f t="shared" si="2"/>
        <v>2.6894221896168173</v>
      </c>
      <c r="L33" s="40">
        <f t="shared" si="2"/>
        <v>2.449160742824487</v>
      </c>
      <c r="M33" s="40">
        <f aca="true" t="shared" si="3" ref="M33:N47">M4/M$19*100</f>
        <v>2.822436221953877</v>
      </c>
      <c r="N33" s="40">
        <f t="shared" si="3"/>
        <v>2.550821513951552</v>
      </c>
      <c r="O33" s="40">
        <f aca="true" t="shared" si="4" ref="O33:P47">O4/O$19*100</f>
        <v>2.267126397025444</v>
      </c>
      <c r="P33" s="40">
        <f t="shared" si="4"/>
        <v>1.8574415315382085</v>
      </c>
      <c r="Q33" s="40">
        <f aca="true" t="shared" si="5" ref="Q33:R47">Q4/Q$19*100</f>
        <v>2.5760450539335595</v>
      </c>
      <c r="R33" s="40">
        <f t="shared" si="5"/>
        <v>2.890329990389567</v>
      </c>
      <c r="S33" s="40">
        <f aca="true" t="shared" si="6" ref="S33:T47">S4/S$19*100</f>
        <v>2.6734231918598086</v>
      </c>
      <c r="T33" s="40">
        <f t="shared" si="6"/>
        <v>2.7583903809891783</v>
      </c>
      <c r="U33" s="40">
        <f aca="true" t="shared" si="7" ref="U33:V47">U4/U$19*100</f>
        <v>2.140296288336814</v>
      </c>
      <c r="V33" s="40">
        <f t="shared" si="7"/>
        <v>1.6138490984244007</v>
      </c>
      <c r="W33" s="40">
        <f aca="true" t="shared" si="8" ref="W33:W47">W4/W$19*100</f>
        <v>1.7138470438187805</v>
      </c>
    </row>
    <row r="34" spans="1:23" s="41" customFormat="1" ht="18" customHeight="1">
      <c r="A34" s="24" t="s">
        <v>93</v>
      </c>
      <c r="B34" s="40" t="e">
        <f aca="true" t="shared" si="9" ref="B34:L47">B5/B$19*100</f>
        <v>#DIV/0!</v>
      </c>
      <c r="C34" s="40" t="e">
        <f t="shared" si="9"/>
        <v>#DIV/0!</v>
      </c>
      <c r="D34" s="40">
        <f t="shared" si="9"/>
        <v>17.197895369474075</v>
      </c>
      <c r="E34" s="40">
        <f t="shared" si="9"/>
        <v>17.425818469690554</v>
      </c>
      <c r="F34" s="40">
        <f t="shared" si="9"/>
        <v>17.53462730559805</v>
      </c>
      <c r="G34" s="40">
        <f t="shared" si="9"/>
        <v>20.9226826737603</v>
      </c>
      <c r="H34" s="40">
        <f t="shared" si="9"/>
        <v>17.25213435656124</v>
      </c>
      <c r="I34" s="40">
        <f t="shared" si="9"/>
        <v>16.392450238322002</v>
      </c>
      <c r="J34" s="40">
        <f t="shared" si="9"/>
        <v>17.671894456486648</v>
      </c>
      <c r="K34" s="40">
        <f t="shared" si="9"/>
        <v>16.02668227963937</v>
      </c>
      <c r="L34" s="40">
        <f t="shared" si="9"/>
        <v>15.247776480181388</v>
      </c>
      <c r="M34" s="40">
        <f t="shared" si="3"/>
        <v>17.581915782423835</v>
      </c>
      <c r="N34" s="40">
        <f t="shared" si="3"/>
        <v>17.94142888171798</v>
      </c>
      <c r="O34" s="40">
        <f t="shared" si="4"/>
        <v>21.268802382493455</v>
      </c>
      <c r="P34" s="40">
        <f t="shared" si="4"/>
        <v>17.28354530331796</v>
      </c>
      <c r="Q34" s="40">
        <f t="shared" si="5"/>
        <v>22.393003718817685</v>
      </c>
      <c r="R34" s="40">
        <f t="shared" si="5"/>
        <v>21.711499987048526</v>
      </c>
      <c r="S34" s="40">
        <f t="shared" si="6"/>
        <v>21.57426306625788</v>
      </c>
      <c r="T34" s="40">
        <f t="shared" si="6"/>
        <v>19.839663889411757</v>
      </c>
      <c r="U34" s="40">
        <f t="shared" si="7"/>
        <v>19.99559518869625</v>
      </c>
      <c r="V34" s="40">
        <f t="shared" si="7"/>
        <v>17.392654287556798</v>
      </c>
      <c r="W34" s="40">
        <f t="shared" si="8"/>
        <v>13.134818769254169</v>
      </c>
    </row>
    <row r="35" spans="1:23" s="41" customFormat="1" ht="18" customHeight="1">
      <c r="A35" s="24" t="s">
        <v>95</v>
      </c>
      <c r="B35" s="40" t="e">
        <f t="shared" si="9"/>
        <v>#DIV/0!</v>
      </c>
      <c r="C35" s="40" t="e">
        <f t="shared" si="9"/>
        <v>#DIV/0!</v>
      </c>
      <c r="D35" s="40">
        <f t="shared" si="9"/>
        <v>6.909151704915091</v>
      </c>
      <c r="E35" s="40">
        <f t="shared" si="9"/>
        <v>7.612913195879854</v>
      </c>
      <c r="F35" s="40">
        <f t="shared" si="9"/>
        <v>9.69310817409469</v>
      </c>
      <c r="G35" s="40">
        <f t="shared" si="9"/>
        <v>8.757198665766037</v>
      </c>
      <c r="H35" s="40">
        <f t="shared" si="9"/>
        <v>8.872843931426887</v>
      </c>
      <c r="I35" s="40">
        <f t="shared" si="9"/>
        <v>11.254539250189719</v>
      </c>
      <c r="J35" s="40">
        <f t="shared" si="9"/>
        <v>13.993105197620256</v>
      </c>
      <c r="K35" s="40">
        <f t="shared" si="9"/>
        <v>19.743591552321522</v>
      </c>
      <c r="L35" s="40">
        <f t="shared" si="9"/>
        <v>23.8588418907268</v>
      </c>
      <c r="M35" s="40">
        <f t="shared" si="3"/>
        <v>15.773591741579725</v>
      </c>
      <c r="N35" s="40">
        <f t="shared" si="3"/>
        <v>14.322883318346118</v>
      </c>
      <c r="O35" s="40">
        <f t="shared" si="4"/>
        <v>13.678769028093738</v>
      </c>
      <c r="P35" s="40">
        <f t="shared" si="4"/>
        <v>14.006025581810194</v>
      </c>
      <c r="Q35" s="40">
        <f t="shared" si="5"/>
        <v>18.130043804597634</v>
      </c>
      <c r="R35" s="40">
        <f t="shared" si="5"/>
        <v>20.37306391925656</v>
      </c>
      <c r="S35" s="40">
        <f t="shared" si="6"/>
        <v>20.368049714901154</v>
      </c>
      <c r="T35" s="40">
        <f t="shared" si="6"/>
        <v>19.55702619073566</v>
      </c>
      <c r="U35" s="40">
        <f t="shared" si="7"/>
        <v>18.60636495233392</v>
      </c>
      <c r="V35" s="40">
        <f t="shared" si="7"/>
        <v>14.790060311637179</v>
      </c>
      <c r="W35" s="40">
        <f t="shared" si="8"/>
        <v>17.381863086726202</v>
      </c>
    </row>
    <row r="36" spans="1:23" s="41" customFormat="1" ht="18" customHeight="1">
      <c r="A36" s="24" t="s">
        <v>104</v>
      </c>
      <c r="B36" s="40" t="e">
        <f t="shared" si="9"/>
        <v>#DIV/0!</v>
      </c>
      <c r="C36" s="40" t="e">
        <f t="shared" si="9"/>
        <v>#DIV/0!</v>
      </c>
      <c r="D36" s="40">
        <f t="shared" si="9"/>
        <v>5.831554276042357</v>
      </c>
      <c r="E36" s="40">
        <f t="shared" si="9"/>
        <v>6.976692937810084</v>
      </c>
      <c r="F36" s="40">
        <f t="shared" si="9"/>
        <v>7.213779816216009</v>
      </c>
      <c r="G36" s="40">
        <f t="shared" si="9"/>
        <v>8.292236234619054</v>
      </c>
      <c r="H36" s="40">
        <f t="shared" si="9"/>
        <v>7.430047845378894</v>
      </c>
      <c r="I36" s="40">
        <f t="shared" si="9"/>
        <v>9.01578214800484</v>
      </c>
      <c r="J36" s="40">
        <f t="shared" si="9"/>
        <v>9.300813137019786</v>
      </c>
      <c r="K36" s="40">
        <f t="shared" si="9"/>
        <v>8.8266735582636</v>
      </c>
      <c r="L36" s="40">
        <f t="shared" si="9"/>
        <v>7.080471054460389</v>
      </c>
      <c r="M36" s="40">
        <f t="shared" si="3"/>
        <v>9.549822587682952</v>
      </c>
      <c r="N36" s="40">
        <f t="shared" si="3"/>
        <v>9.12678900289863</v>
      </c>
      <c r="O36" s="40">
        <f t="shared" si="4"/>
        <v>7.949454668916574</v>
      </c>
      <c r="P36" s="40">
        <f t="shared" si="4"/>
        <v>7.034927351750876</v>
      </c>
      <c r="Q36" s="40">
        <f t="shared" si="5"/>
        <v>7.471223434584032</v>
      </c>
      <c r="R36" s="40">
        <f t="shared" si="5"/>
        <v>8.805597495404422</v>
      </c>
      <c r="S36" s="40">
        <f t="shared" si="6"/>
        <v>9.26339492636983</v>
      </c>
      <c r="T36" s="40">
        <f t="shared" si="6"/>
        <v>9.38000508557974</v>
      </c>
      <c r="U36" s="40">
        <f t="shared" si="7"/>
        <v>9.367844801274803</v>
      </c>
      <c r="V36" s="40">
        <f t="shared" si="7"/>
        <v>7.039151652704137</v>
      </c>
      <c r="W36" s="40">
        <f t="shared" si="8"/>
        <v>6.198673729801434</v>
      </c>
    </row>
    <row r="37" spans="1:23" s="41" customFormat="1" ht="18" customHeight="1">
      <c r="A37" s="24" t="s">
        <v>105</v>
      </c>
      <c r="B37" s="40" t="e">
        <f t="shared" si="9"/>
        <v>#DIV/0!</v>
      </c>
      <c r="C37" s="40" t="e">
        <f t="shared" si="9"/>
        <v>#DIV/0!</v>
      </c>
      <c r="D37" s="40">
        <f t="shared" si="9"/>
        <v>0</v>
      </c>
      <c r="E37" s="40">
        <f t="shared" si="9"/>
        <v>0</v>
      </c>
      <c r="F37" s="40">
        <f t="shared" si="9"/>
        <v>0</v>
      </c>
      <c r="G37" s="40">
        <f t="shared" si="9"/>
        <v>0</v>
      </c>
      <c r="H37" s="40">
        <f t="shared" si="9"/>
        <v>0</v>
      </c>
      <c r="I37" s="40">
        <f t="shared" si="9"/>
        <v>0</v>
      </c>
      <c r="J37" s="40">
        <f t="shared" si="9"/>
        <v>0</v>
      </c>
      <c r="K37" s="40">
        <f t="shared" si="9"/>
        <v>0</v>
      </c>
      <c r="L37" s="40">
        <f t="shared" si="9"/>
        <v>0</v>
      </c>
      <c r="M37" s="40">
        <f t="shared" si="3"/>
        <v>0</v>
      </c>
      <c r="N37" s="40">
        <f t="shared" si="3"/>
        <v>0</v>
      </c>
      <c r="O37" s="40">
        <f t="shared" si="4"/>
        <v>0</v>
      </c>
      <c r="P37" s="40">
        <f t="shared" si="4"/>
        <v>0</v>
      </c>
      <c r="Q37" s="40">
        <f t="shared" si="5"/>
        <v>0</v>
      </c>
      <c r="R37" s="40">
        <f t="shared" si="5"/>
        <v>0</v>
      </c>
      <c r="S37" s="40">
        <f t="shared" si="6"/>
        <v>0</v>
      </c>
      <c r="T37" s="40">
        <f t="shared" si="6"/>
        <v>0</v>
      </c>
      <c r="U37" s="40">
        <f t="shared" si="7"/>
        <v>0</v>
      </c>
      <c r="V37" s="40">
        <f t="shared" si="7"/>
        <v>0</v>
      </c>
      <c r="W37" s="40">
        <f t="shared" si="8"/>
        <v>0</v>
      </c>
    </row>
    <row r="38" spans="1:23" s="41" customFormat="1" ht="18" customHeight="1">
      <c r="A38" s="24" t="s">
        <v>106</v>
      </c>
      <c r="B38" s="40" t="e">
        <f t="shared" si="9"/>
        <v>#DIV/0!</v>
      </c>
      <c r="C38" s="40" t="e">
        <f t="shared" si="9"/>
        <v>#DIV/0!</v>
      </c>
      <c r="D38" s="40">
        <f t="shared" si="9"/>
        <v>10.186297567956014</v>
      </c>
      <c r="E38" s="40">
        <f t="shared" si="9"/>
        <v>8.882703724097762</v>
      </c>
      <c r="F38" s="40">
        <f t="shared" si="9"/>
        <v>10.189611144467671</v>
      </c>
      <c r="G38" s="40">
        <f t="shared" si="9"/>
        <v>12.928803715799809</v>
      </c>
      <c r="H38" s="40">
        <f t="shared" si="9"/>
        <v>14.105965144983603</v>
      </c>
      <c r="I38" s="40">
        <f t="shared" si="9"/>
        <v>17.706731878105444</v>
      </c>
      <c r="J38" s="40">
        <f t="shared" si="9"/>
        <v>13.930123829728359</v>
      </c>
      <c r="K38" s="40">
        <f t="shared" si="9"/>
        <v>10.72822205135736</v>
      </c>
      <c r="L38" s="40">
        <f t="shared" si="9"/>
        <v>7.104924603056874</v>
      </c>
      <c r="M38" s="40">
        <f t="shared" si="3"/>
        <v>9.064057478508888</v>
      </c>
      <c r="N38" s="40">
        <f t="shared" si="3"/>
        <v>9.30773219982355</v>
      </c>
      <c r="O38" s="40">
        <f t="shared" si="4"/>
        <v>7.7122671200389625</v>
      </c>
      <c r="P38" s="40">
        <f t="shared" si="4"/>
        <v>6.817626531722791</v>
      </c>
      <c r="Q38" s="40">
        <f t="shared" si="5"/>
        <v>5.612359474033467</v>
      </c>
      <c r="R38" s="40">
        <f t="shared" si="5"/>
        <v>5.355588209856028</v>
      </c>
      <c r="S38" s="40">
        <f t="shared" si="6"/>
        <v>5.917212621544135</v>
      </c>
      <c r="T38" s="40">
        <f t="shared" si="6"/>
        <v>5.4799598437340045</v>
      </c>
      <c r="U38" s="40">
        <f t="shared" si="7"/>
        <v>6.384118597639159</v>
      </c>
      <c r="V38" s="40">
        <f t="shared" si="7"/>
        <v>11.638626010297397</v>
      </c>
      <c r="W38" s="40">
        <f t="shared" si="8"/>
        <v>9.253658214260334</v>
      </c>
    </row>
    <row r="39" spans="1:23" s="41" customFormat="1" ht="18" customHeight="1">
      <c r="A39" s="24" t="s">
        <v>107</v>
      </c>
      <c r="B39" s="40" t="e">
        <f t="shared" si="9"/>
        <v>#DIV/0!</v>
      </c>
      <c r="C39" s="40" t="e">
        <f t="shared" si="9"/>
        <v>#DIV/0!</v>
      </c>
      <c r="D39" s="40">
        <f t="shared" si="9"/>
        <v>23.04541567833055</v>
      </c>
      <c r="E39" s="40">
        <f t="shared" si="9"/>
        <v>24.55462071420243</v>
      </c>
      <c r="F39" s="40">
        <f t="shared" si="9"/>
        <v>16.92987205341508</v>
      </c>
      <c r="G39" s="40">
        <f t="shared" si="9"/>
        <v>4.806863366364213</v>
      </c>
      <c r="H39" s="40">
        <f t="shared" si="9"/>
        <v>2.547213756730724</v>
      </c>
      <c r="I39" s="40">
        <f t="shared" si="9"/>
        <v>3.5526385676378296</v>
      </c>
      <c r="J39" s="40">
        <f t="shared" si="9"/>
        <v>3.3069541806945533</v>
      </c>
      <c r="K39" s="40">
        <f t="shared" si="9"/>
        <v>3.13639269789988</v>
      </c>
      <c r="L39" s="40">
        <f t="shared" si="9"/>
        <v>3.3609544555654147</v>
      </c>
      <c r="M39" s="40">
        <f t="shared" si="3"/>
        <v>3.9055514777594746</v>
      </c>
      <c r="N39" s="40">
        <f t="shared" si="3"/>
        <v>3.890720921561566</v>
      </c>
      <c r="O39" s="40">
        <f t="shared" si="4"/>
        <v>3.4650173002900546</v>
      </c>
      <c r="P39" s="40">
        <f t="shared" si="4"/>
        <v>2.4176442291569735</v>
      </c>
      <c r="Q39" s="40">
        <f t="shared" si="5"/>
        <v>3.560062505716393</v>
      </c>
      <c r="R39" s="40">
        <f t="shared" si="5"/>
        <v>4.297035692945574</v>
      </c>
      <c r="S39" s="40">
        <f t="shared" si="6"/>
        <v>4.348536919584091</v>
      </c>
      <c r="T39" s="40">
        <f t="shared" si="6"/>
        <v>3.6042808032574127</v>
      </c>
      <c r="U39" s="40">
        <f t="shared" si="7"/>
        <v>3.4463838061456262</v>
      </c>
      <c r="V39" s="40">
        <f t="shared" si="7"/>
        <v>2.979545397529982</v>
      </c>
      <c r="W39" s="40">
        <f t="shared" si="8"/>
        <v>3.238752323590978</v>
      </c>
    </row>
    <row r="40" spans="1:23" s="41" customFormat="1" ht="18" customHeight="1">
      <c r="A40" s="24" t="s">
        <v>108</v>
      </c>
      <c r="B40" s="40" t="e">
        <f t="shared" si="9"/>
        <v>#DIV/0!</v>
      </c>
      <c r="C40" s="40" t="e">
        <f t="shared" si="9"/>
        <v>#DIV/0!</v>
      </c>
      <c r="D40" s="40">
        <f t="shared" si="9"/>
        <v>12.044505394887983</v>
      </c>
      <c r="E40" s="40">
        <f t="shared" si="9"/>
        <v>13.238809658899134</v>
      </c>
      <c r="F40" s="40">
        <f t="shared" si="9"/>
        <v>12.409741820225682</v>
      </c>
      <c r="G40" s="40">
        <f t="shared" si="9"/>
        <v>20.781285906283294</v>
      </c>
      <c r="H40" s="40">
        <f t="shared" si="9"/>
        <v>24.721987557043377</v>
      </c>
      <c r="I40" s="40">
        <f t="shared" si="9"/>
        <v>16.89910732020713</v>
      </c>
      <c r="J40" s="40">
        <f t="shared" si="9"/>
        <v>15.922864398376607</v>
      </c>
      <c r="K40" s="40">
        <f t="shared" si="9"/>
        <v>17.16616850082757</v>
      </c>
      <c r="L40" s="40">
        <f t="shared" si="9"/>
        <v>14.107539874118165</v>
      </c>
      <c r="M40" s="40">
        <f t="shared" si="3"/>
        <v>12.889857036603575</v>
      </c>
      <c r="N40" s="40">
        <f t="shared" si="3"/>
        <v>11.026710258117328</v>
      </c>
      <c r="O40" s="40">
        <f t="shared" si="4"/>
        <v>12.118055246483038</v>
      </c>
      <c r="P40" s="40">
        <f t="shared" si="4"/>
        <v>7.424890877564472</v>
      </c>
      <c r="Q40" s="40">
        <f t="shared" si="5"/>
        <v>8.371718303938911</v>
      </c>
      <c r="R40" s="40">
        <f t="shared" si="5"/>
        <v>6.9392242198712495</v>
      </c>
      <c r="S40" s="40">
        <f t="shared" si="6"/>
        <v>6.843847073080703</v>
      </c>
      <c r="T40" s="40">
        <f t="shared" si="6"/>
        <v>7.0578517718622145</v>
      </c>
      <c r="U40" s="40">
        <f t="shared" si="7"/>
        <v>8.425306631641558</v>
      </c>
      <c r="V40" s="40">
        <f t="shared" si="7"/>
        <v>14.6824821772988</v>
      </c>
      <c r="W40" s="40">
        <f t="shared" si="8"/>
        <v>10.839248022999655</v>
      </c>
    </row>
    <row r="41" spans="1:23" s="41" customFormat="1" ht="18" customHeight="1">
      <c r="A41" s="24" t="s">
        <v>109</v>
      </c>
      <c r="B41" s="40" t="e">
        <f t="shared" si="9"/>
        <v>#DIV/0!</v>
      </c>
      <c r="C41" s="40" t="e">
        <f t="shared" si="9"/>
        <v>#DIV/0!</v>
      </c>
      <c r="D41" s="40">
        <f t="shared" si="9"/>
        <v>2.8968782484916957</v>
      </c>
      <c r="E41" s="40">
        <f t="shared" si="9"/>
        <v>3.0744323028506617</v>
      </c>
      <c r="F41" s="40">
        <f t="shared" si="9"/>
        <v>3.368979776089788</v>
      </c>
      <c r="G41" s="40">
        <f t="shared" si="9"/>
        <v>3.8239800004178184</v>
      </c>
      <c r="H41" s="40">
        <f t="shared" si="9"/>
        <v>4.041921289351377</v>
      </c>
      <c r="I41" s="40">
        <f t="shared" si="9"/>
        <v>4.179857261454263</v>
      </c>
      <c r="J41" s="40">
        <f t="shared" si="9"/>
        <v>4.702740914541346</v>
      </c>
      <c r="K41" s="40">
        <f t="shared" si="9"/>
        <v>4.096096735447968</v>
      </c>
      <c r="L41" s="40">
        <f t="shared" si="9"/>
        <v>5.151517603408394</v>
      </c>
      <c r="M41" s="40">
        <f t="shared" si="3"/>
        <v>4.903577974789824</v>
      </c>
      <c r="N41" s="40">
        <f t="shared" si="3"/>
        <v>4.536102678100814</v>
      </c>
      <c r="O41" s="40">
        <f t="shared" si="4"/>
        <v>4.105814703148386</v>
      </c>
      <c r="P41" s="40">
        <f t="shared" si="4"/>
        <v>3.3833943396954855</v>
      </c>
      <c r="Q41" s="40">
        <f t="shared" si="5"/>
        <v>5.021980139061597</v>
      </c>
      <c r="R41" s="40">
        <f t="shared" si="5"/>
        <v>5.342548929132606</v>
      </c>
      <c r="S41" s="40">
        <f t="shared" si="6"/>
        <v>5.229115645799869</v>
      </c>
      <c r="T41" s="40">
        <f t="shared" si="6"/>
        <v>5.764785332395473</v>
      </c>
      <c r="U41" s="40">
        <f t="shared" si="7"/>
        <v>5.0736491308690015</v>
      </c>
      <c r="V41" s="40">
        <f t="shared" si="7"/>
        <v>3.899227769030188</v>
      </c>
      <c r="W41" s="40">
        <f t="shared" si="8"/>
        <v>4.382127393251955</v>
      </c>
    </row>
    <row r="42" spans="1:23" s="41" customFormat="1" ht="18" customHeight="1">
      <c r="A42" s="24" t="s">
        <v>110</v>
      </c>
      <c r="B42" s="40" t="e">
        <f t="shared" si="9"/>
        <v>#DIV/0!</v>
      </c>
      <c r="C42" s="40" t="e">
        <f t="shared" si="9"/>
        <v>#DIV/0!</v>
      </c>
      <c r="D42" s="40">
        <f t="shared" si="9"/>
        <v>15.755651316899716</v>
      </c>
      <c r="E42" s="40">
        <f t="shared" si="9"/>
        <v>12.49137359194984</v>
      </c>
      <c r="F42" s="40">
        <f t="shared" si="9"/>
        <v>16.18750746834528</v>
      </c>
      <c r="G42" s="40">
        <f t="shared" si="9"/>
        <v>11.647702346051267</v>
      </c>
      <c r="H42" s="40">
        <f t="shared" si="9"/>
        <v>12.849431803228642</v>
      </c>
      <c r="I42" s="40">
        <f t="shared" si="9"/>
        <v>11.46313921482886</v>
      </c>
      <c r="J42" s="40">
        <f t="shared" si="9"/>
        <v>11.002571138680072</v>
      </c>
      <c r="K42" s="40">
        <f t="shared" si="9"/>
        <v>10.718250184207</v>
      </c>
      <c r="L42" s="40">
        <f t="shared" si="9"/>
        <v>14.724572430002466</v>
      </c>
      <c r="M42" s="40">
        <f t="shared" si="3"/>
        <v>14.052987295692082</v>
      </c>
      <c r="N42" s="40">
        <f t="shared" si="3"/>
        <v>17.683898779349764</v>
      </c>
      <c r="O42" s="40">
        <f t="shared" si="4"/>
        <v>19.145558956412934</v>
      </c>
      <c r="P42" s="40">
        <f t="shared" si="4"/>
        <v>32.5976310800761</v>
      </c>
      <c r="Q42" s="40">
        <f t="shared" si="5"/>
        <v>16.459903517016848</v>
      </c>
      <c r="R42" s="40">
        <f t="shared" si="5"/>
        <v>12.472445190020078</v>
      </c>
      <c r="S42" s="40">
        <f t="shared" si="6"/>
        <v>11.7997465038943</v>
      </c>
      <c r="T42" s="40">
        <f t="shared" si="6"/>
        <v>13.0649864439579</v>
      </c>
      <c r="U42" s="40">
        <f t="shared" si="7"/>
        <v>13.330345987258815</v>
      </c>
      <c r="V42" s="40">
        <f t="shared" si="7"/>
        <v>16.96178098626571</v>
      </c>
      <c r="W42" s="40">
        <f t="shared" si="8"/>
        <v>25.01748537275324</v>
      </c>
    </row>
    <row r="43" spans="1:23" s="41" customFormat="1" ht="18" customHeight="1">
      <c r="A43" s="24" t="s">
        <v>111</v>
      </c>
      <c r="B43" s="40" t="e">
        <f t="shared" si="9"/>
        <v>#DIV/0!</v>
      </c>
      <c r="C43" s="40" t="e">
        <f t="shared" si="9"/>
        <v>#DIV/0!</v>
      </c>
      <c r="D43" s="40">
        <f t="shared" si="9"/>
        <v>0</v>
      </c>
      <c r="E43" s="40">
        <f t="shared" si="9"/>
        <v>0</v>
      </c>
      <c r="F43" s="40">
        <f t="shared" si="9"/>
        <v>0</v>
      </c>
      <c r="G43" s="40">
        <f t="shared" si="9"/>
        <v>0</v>
      </c>
      <c r="H43" s="40">
        <f t="shared" si="9"/>
        <v>0</v>
      </c>
      <c r="I43" s="40">
        <f t="shared" si="9"/>
        <v>0</v>
      </c>
      <c r="J43" s="40">
        <f t="shared" si="9"/>
        <v>0</v>
      </c>
      <c r="K43" s="40">
        <f t="shared" si="9"/>
        <v>0</v>
      </c>
      <c r="L43" s="40">
        <f t="shared" si="9"/>
        <v>0</v>
      </c>
      <c r="M43" s="40">
        <f t="shared" si="3"/>
        <v>0</v>
      </c>
      <c r="N43" s="40">
        <f t="shared" si="3"/>
        <v>0</v>
      </c>
      <c r="O43" s="40">
        <f t="shared" si="4"/>
        <v>0</v>
      </c>
      <c r="P43" s="40">
        <f t="shared" si="4"/>
        <v>0</v>
      </c>
      <c r="Q43" s="40">
        <f t="shared" si="5"/>
        <v>0</v>
      </c>
      <c r="R43" s="40">
        <f t="shared" si="5"/>
        <v>0</v>
      </c>
      <c r="S43" s="40">
        <f t="shared" si="6"/>
        <v>0</v>
      </c>
      <c r="T43" s="40">
        <f t="shared" si="6"/>
        <v>0</v>
      </c>
      <c r="U43" s="40">
        <f t="shared" si="7"/>
        <v>0.1673142425153454</v>
      </c>
      <c r="V43" s="40">
        <f t="shared" si="7"/>
        <v>0</v>
      </c>
      <c r="W43" s="40">
        <f t="shared" si="8"/>
        <v>0</v>
      </c>
    </row>
    <row r="44" spans="1:23" s="41" customFormat="1" ht="18" customHeight="1">
      <c r="A44" s="24" t="s">
        <v>112</v>
      </c>
      <c r="B44" s="40" t="e">
        <f t="shared" si="9"/>
        <v>#DIV/0!</v>
      </c>
      <c r="C44" s="40" t="e">
        <f t="shared" si="9"/>
        <v>#DIV/0!</v>
      </c>
      <c r="D44" s="40">
        <f t="shared" si="9"/>
        <v>3.705248841129504</v>
      </c>
      <c r="E44" s="40">
        <f t="shared" si="9"/>
        <v>3.5195744844657706</v>
      </c>
      <c r="F44" s="40">
        <f t="shared" si="9"/>
        <v>4.0880357477417935</v>
      </c>
      <c r="G44" s="40">
        <f t="shared" si="9"/>
        <v>5.197767456111642</v>
      </c>
      <c r="H44" s="40">
        <f t="shared" si="9"/>
        <v>5.356978372204415</v>
      </c>
      <c r="I44" s="40">
        <f t="shared" si="9"/>
        <v>6.499704234790284</v>
      </c>
      <c r="J44" s="40">
        <f t="shared" si="9"/>
        <v>7.124785258036249</v>
      </c>
      <c r="K44" s="40">
        <f t="shared" si="9"/>
        <v>6.868500250418914</v>
      </c>
      <c r="L44" s="40">
        <f t="shared" si="9"/>
        <v>6.9142408656556205</v>
      </c>
      <c r="M44" s="40">
        <f t="shared" si="3"/>
        <v>9.456202403005767</v>
      </c>
      <c r="N44" s="40">
        <f t="shared" si="3"/>
        <v>9.612912446132697</v>
      </c>
      <c r="O44" s="40">
        <f t="shared" si="4"/>
        <v>8.289134197097416</v>
      </c>
      <c r="P44" s="40">
        <f t="shared" si="4"/>
        <v>7.176873173366939</v>
      </c>
      <c r="Q44" s="40">
        <f t="shared" si="5"/>
        <v>10.40354328793301</v>
      </c>
      <c r="R44" s="40">
        <f t="shared" si="5"/>
        <v>11.812534656169095</v>
      </c>
      <c r="S44" s="40">
        <f t="shared" si="6"/>
        <v>11.982283925751261</v>
      </c>
      <c r="T44" s="40">
        <f t="shared" si="6"/>
        <v>13.492926420907677</v>
      </c>
      <c r="U44" s="40">
        <f t="shared" si="7"/>
        <v>13.062666061576673</v>
      </c>
      <c r="V44" s="40">
        <f t="shared" si="7"/>
        <v>9.002533767581056</v>
      </c>
      <c r="W44" s="40">
        <f t="shared" si="8"/>
        <v>8.839432538876125</v>
      </c>
    </row>
    <row r="45" spans="1:23" s="41" customFormat="1" ht="18" customHeight="1">
      <c r="A45" s="24" t="s">
        <v>82</v>
      </c>
      <c r="B45" s="40" t="e">
        <f t="shared" si="9"/>
        <v>#DIV/0!</v>
      </c>
      <c r="C45" s="40" t="e">
        <f t="shared" si="9"/>
        <v>#DIV/0!</v>
      </c>
      <c r="D45" s="40">
        <f t="shared" si="9"/>
        <v>0</v>
      </c>
      <c r="E45" s="40">
        <f t="shared" si="9"/>
        <v>0</v>
      </c>
      <c r="F45" s="40">
        <f t="shared" si="9"/>
        <v>0</v>
      </c>
      <c r="G45" s="40">
        <f t="shared" si="9"/>
        <v>0</v>
      </c>
      <c r="H45" s="40">
        <f t="shared" si="9"/>
        <v>0</v>
      </c>
      <c r="I45" s="40">
        <f t="shared" si="9"/>
        <v>0</v>
      </c>
      <c r="J45" s="40">
        <f t="shared" si="9"/>
        <v>0</v>
      </c>
      <c r="K45" s="40">
        <f t="shared" si="9"/>
        <v>0</v>
      </c>
      <c r="L45" s="40">
        <f t="shared" si="9"/>
        <v>0</v>
      </c>
      <c r="M45" s="40">
        <f t="shared" si="3"/>
        <v>0</v>
      </c>
      <c r="N45" s="40">
        <f t="shared" si="3"/>
        <v>0</v>
      </c>
      <c r="O45" s="40">
        <f t="shared" si="4"/>
        <v>0</v>
      </c>
      <c r="P45" s="40">
        <f t="shared" si="4"/>
        <v>0</v>
      </c>
      <c r="Q45" s="40">
        <f t="shared" si="5"/>
        <v>3.892012228702422E-05</v>
      </c>
      <c r="R45" s="40">
        <f t="shared" si="5"/>
        <v>4.390330209906078E-05</v>
      </c>
      <c r="S45" s="40">
        <f t="shared" si="6"/>
        <v>4.2136985654884606E-05</v>
      </c>
      <c r="T45" s="40">
        <f t="shared" si="6"/>
        <v>4.12790563277491E-05</v>
      </c>
      <c r="U45" s="40">
        <f t="shared" si="7"/>
        <v>3.810390401169333E-05</v>
      </c>
      <c r="V45" s="40">
        <f t="shared" si="7"/>
        <v>2.9513891450858634E-05</v>
      </c>
      <c r="W45" s="40">
        <f t="shared" si="8"/>
        <v>3.1168222376539556E-05</v>
      </c>
    </row>
    <row r="46" spans="1:23" s="41" customFormat="1" ht="18" customHeight="1">
      <c r="A46" s="24" t="s">
        <v>114</v>
      </c>
      <c r="B46" s="40" t="e">
        <f t="shared" si="9"/>
        <v>#DIV/0!</v>
      </c>
      <c r="C46" s="40" t="e">
        <f t="shared" si="9"/>
        <v>#DIV/0!</v>
      </c>
      <c r="D46" s="40">
        <f t="shared" si="9"/>
        <v>0</v>
      </c>
      <c r="E46" s="40">
        <f t="shared" si="9"/>
        <v>0</v>
      </c>
      <c r="F46" s="40">
        <f t="shared" si="9"/>
        <v>0</v>
      </c>
      <c r="G46" s="40">
        <f t="shared" si="9"/>
        <v>0</v>
      </c>
      <c r="H46" s="40">
        <f t="shared" si="9"/>
        <v>0</v>
      </c>
      <c r="I46" s="40">
        <f t="shared" si="9"/>
        <v>0</v>
      </c>
      <c r="J46" s="40">
        <f t="shared" si="9"/>
        <v>0</v>
      </c>
      <c r="K46" s="40">
        <f t="shared" si="9"/>
        <v>0</v>
      </c>
      <c r="L46" s="40">
        <f t="shared" si="9"/>
        <v>0</v>
      </c>
      <c r="M46" s="40">
        <f t="shared" si="3"/>
        <v>0</v>
      </c>
      <c r="N46" s="40">
        <f t="shared" si="3"/>
        <v>0</v>
      </c>
      <c r="O46" s="40">
        <f t="shared" si="4"/>
        <v>0</v>
      </c>
      <c r="P46" s="40">
        <f t="shared" si="4"/>
        <v>0</v>
      </c>
      <c r="Q46" s="40">
        <f t="shared" si="5"/>
        <v>3.892012228702422E-05</v>
      </c>
      <c r="R46" s="40">
        <f t="shared" si="5"/>
        <v>4.390330209906078E-05</v>
      </c>
      <c r="S46" s="40">
        <f t="shared" si="6"/>
        <v>4.2136985654884606E-05</v>
      </c>
      <c r="T46" s="40">
        <f t="shared" si="6"/>
        <v>4.12790563277491E-05</v>
      </c>
      <c r="U46" s="40">
        <f t="shared" si="7"/>
        <v>3.810390401169333E-05</v>
      </c>
      <c r="V46" s="40">
        <f t="shared" si="7"/>
        <v>2.9513891450858634E-05</v>
      </c>
      <c r="W46" s="40">
        <f t="shared" si="8"/>
        <v>3.1168222376539556E-05</v>
      </c>
    </row>
    <row r="47" spans="1:23" s="41" customFormat="1" ht="18" customHeight="1">
      <c r="A47" s="24" t="s">
        <v>113</v>
      </c>
      <c r="B47" s="40" t="e">
        <f t="shared" si="9"/>
        <v>#DIV/0!</v>
      </c>
      <c r="C47" s="40" t="e">
        <f t="shared" si="9"/>
        <v>#DIV/0!</v>
      </c>
      <c r="D47" s="40">
        <f t="shared" si="9"/>
        <v>0</v>
      </c>
      <c r="E47" s="40">
        <f t="shared" si="9"/>
        <v>0</v>
      </c>
      <c r="F47" s="40">
        <f t="shared" si="9"/>
        <v>0</v>
      </c>
      <c r="G47" s="40">
        <f t="shared" si="9"/>
        <v>0</v>
      </c>
      <c r="H47" s="40">
        <f t="shared" si="9"/>
        <v>0</v>
      </c>
      <c r="I47" s="40">
        <f t="shared" si="9"/>
        <v>0</v>
      </c>
      <c r="J47" s="40">
        <f t="shared" si="9"/>
        <v>0</v>
      </c>
      <c r="K47" s="40">
        <f t="shared" si="9"/>
        <v>0</v>
      </c>
      <c r="L47" s="40">
        <f t="shared" si="9"/>
        <v>0</v>
      </c>
      <c r="M47" s="40">
        <f t="shared" si="3"/>
        <v>0</v>
      </c>
      <c r="N47" s="40">
        <f t="shared" si="3"/>
        <v>0</v>
      </c>
      <c r="O47" s="40">
        <f t="shared" si="4"/>
        <v>0</v>
      </c>
      <c r="P47" s="40">
        <f t="shared" si="4"/>
        <v>0</v>
      </c>
      <c r="Q47" s="40">
        <f t="shared" si="5"/>
        <v>3.892012228702422E-05</v>
      </c>
      <c r="R47" s="40">
        <f t="shared" si="5"/>
        <v>4.390330209906078E-05</v>
      </c>
      <c r="S47" s="40">
        <f t="shared" si="6"/>
        <v>4.2136985654884606E-05</v>
      </c>
      <c r="T47" s="40">
        <f t="shared" si="6"/>
        <v>4.12790563277491E-05</v>
      </c>
      <c r="U47" s="40">
        <f t="shared" si="7"/>
        <v>3.810390401169333E-05</v>
      </c>
      <c r="V47" s="40">
        <f t="shared" si="7"/>
        <v>2.9513891450858634E-05</v>
      </c>
      <c r="W47" s="40">
        <f t="shared" si="8"/>
        <v>3.1168222376539556E-05</v>
      </c>
    </row>
    <row r="48" spans="1:23" s="41" customFormat="1" ht="18" customHeight="1">
      <c r="A48" s="24" t="s">
        <v>115</v>
      </c>
      <c r="B48" s="40" t="e">
        <f aca="true" t="shared" si="10" ref="B48:L48">SUM(B33:B47)</f>
        <v>#DIV/0!</v>
      </c>
      <c r="C48" s="37" t="e">
        <f t="shared" si="10"/>
        <v>#DIV/0!</v>
      </c>
      <c r="D48" s="37">
        <f t="shared" si="10"/>
        <v>99.99999999999999</v>
      </c>
      <c r="E48" s="37">
        <f t="shared" si="10"/>
        <v>100</v>
      </c>
      <c r="F48" s="37">
        <f t="shared" si="10"/>
        <v>100</v>
      </c>
      <c r="G48" s="37">
        <f t="shared" si="10"/>
        <v>100</v>
      </c>
      <c r="H48" s="37">
        <f t="shared" si="10"/>
        <v>100</v>
      </c>
      <c r="I48" s="37">
        <f t="shared" si="10"/>
        <v>99.99999999999999</v>
      </c>
      <c r="J48" s="37">
        <f t="shared" si="10"/>
        <v>100.00000000000001</v>
      </c>
      <c r="K48" s="37">
        <f t="shared" si="10"/>
        <v>100</v>
      </c>
      <c r="L48" s="37">
        <f t="shared" si="10"/>
        <v>99.99999999999999</v>
      </c>
      <c r="M48" s="37">
        <f aca="true" t="shared" si="11" ref="M48:U48">SUM(M33:M47)</f>
        <v>99.99999999999999</v>
      </c>
      <c r="N48" s="37">
        <f t="shared" si="11"/>
        <v>100</v>
      </c>
      <c r="O48" s="37">
        <f t="shared" si="11"/>
        <v>100</v>
      </c>
      <c r="P48" s="37">
        <f t="shared" si="11"/>
        <v>100</v>
      </c>
      <c r="Q48" s="37">
        <f t="shared" si="11"/>
        <v>100</v>
      </c>
      <c r="R48" s="37">
        <f t="shared" si="11"/>
        <v>100</v>
      </c>
      <c r="S48" s="37">
        <f t="shared" si="11"/>
        <v>100</v>
      </c>
      <c r="T48" s="37">
        <f t="shared" si="11"/>
        <v>100.00000000000003</v>
      </c>
      <c r="U48" s="37">
        <f t="shared" si="11"/>
        <v>100.00000000000001</v>
      </c>
      <c r="V48" s="37">
        <f>SUM(V33:V47)</f>
        <v>99.99999999999999</v>
      </c>
      <c r="W48" s="37">
        <f>SUM(W33:W47)</f>
        <v>100.00000000000001</v>
      </c>
    </row>
    <row r="49" spans="10:11" s="41" customFormat="1" ht="18" customHeight="1">
      <c r="J49" s="42"/>
      <c r="K49" s="42"/>
    </row>
    <row r="50" spans="10:11" s="41" customFormat="1" ht="18" customHeight="1">
      <c r="J50" s="42"/>
      <c r="K50" s="42"/>
    </row>
    <row r="51" spans="10:11" s="41" customFormat="1" ht="18" customHeight="1">
      <c r="J51" s="42"/>
      <c r="K51" s="42"/>
    </row>
    <row r="52" spans="10:11" s="41" customFormat="1" ht="18" customHeight="1">
      <c r="J52" s="42"/>
      <c r="K52" s="42"/>
    </row>
    <row r="53" spans="10:11" s="41" customFormat="1" ht="18" customHeight="1">
      <c r="J53" s="42"/>
      <c r="K53" s="42"/>
    </row>
    <row r="54" spans="10:11" s="41" customFormat="1" ht="18" customHeight="1">
      <c r="J54" s="42"/>
      <c r="K54" s="42"/>
    </row>
    <row r="55" spans="10:11" s="41" customFormat="1" ht="18" customHeight="1">
      <c r="J55" s="42"/>
      <c r="K55" s="42"/>
    </row>
    <row r="56" spans="10:11" s="41" customFormat="1" ht="18" customHeight="1">
      <c r="J56" s="42"/>
      <c r="K56" s="42"/>
    </row>
    <row r="57" spans="10:11" s="41" customFormat="1" ht="18" customHeight="1">
      <c r="J57" s="42"/>
      <c r="K57" s="42"/>
    </row>
    <row r="58" spans="10:11" s="41" customFormat="1" ht="18" customHeight="1">
      <c r="J58" s="42"/>
      <c r="K58" s="42"/>
    </row>
    <row r="59" spans="10:11" s="41" customFormat="1" ht="18" customHeight="1">
      <c r="J59" s="42"/>
      <c r="K59" s="42"/>
    </row>
    <row r="60" spans="10:11" s="41" customFormat="1" ht="18" customHeight="1">
      <c r="J60" s="42"/>
      <c r="K60" s="42"/>
    </row>
    <row r="61" spans="10:11" s="41" customFormat="1" ht="18" customHeight="1">
      <c r="J61" s="42"/>
      <c r="K61" s="42"/>
    </row>
    <row r="62" spans="10:11" s="41" customFormat="1" ht="18" customHeight="1">
      <c r="J62" s="42"/>
      <c r="K62" s="42"/>
    </row>
    <row r="63" spans="10:11" s="41" customFormat="1" ht="18" customHeight="1">
      <c r="J63" s="42"/>
      <c r="K63" s="42"/>
    </row>
    <row r="64" spans="10:11" s="41" customFormat="1" ht="18" customHeight="1">
      <c r="J64" s="42"/>
      <c r="K64" s="42"/>
    </row>
    <row r="65" spans="10:11" s="41" customFormat="1" ht="18" customHeight="1">
      <c r="J65" s="42"/>
      <c r="K65" s="42"/>
    </row>
    <row r="66" spans="10:11" s="41" customFormat="1" ht="18" customHeight="1">
      <c r="J66" s="42"/>
      <c r="K66" s="42"/>
    </row>
    <row r="67" spans="10:11" s="41" customFormat="1" ht="18" customHeight="1">
      <c r="J67" s="42"/>
      <c r="K67" s="42"/>
    </row>
    <row r="68" spans="10:11" s="41" customFormat="1" ht="18" customHeight="1">
      <c r="J68" s="42"/>
      <c r="K68" s="42"/>
    </row>
    <row r="69" spans="10:11" s="41" customFormat="1" ht="18" customHeight="1">
      <c r="J69" s="42"/>
      <c r="K69" s="42"/>
    </row>
    <row r="70" spans="10:11" s="41" customFormat="1" ht="18" customHeight="1">
      <c r="J70" s="42"/>
      <c r="K70" s="42"/>
    </row>
    <row r="71" spans="10:11" s="41" customFormat="1" ht="18" customHeight="1">
      <c r="J71" s="42"/>
      <c r="K71" s="42"/>
    </row>
    <row r="72" spans="10:11" s="41" customFormat="1" ht="18" customHeight="1">
      <c r="J72" s="42"/>
      <c r="K72" s="42"/>
    </row>
    <row r="73" spans="10:11" s="41" customFormat="1" ht="18" customHeight="1">
      <c r="J73" s="42"/>
      <c r="K73" s="42"/>
    </row>
    <row r="74" spans="10:11" s="41" customFormat="1" ht="18" customHeight="1">
      <c r="J74" s="42"/>
      <c r="K74" s="42"/>
    </row>
    <row r="75" spans="10:11" s="41" customFormat="1" ht="18" customHeight="1">
      <c r="J75" s="42"/>
      <c r="K75" s="42"/>
    </row>
    <row r="76" spans="10:11" s="41" customFormat="1" ht="18" customHeight="1">
      <c r="J76" s="42"/>
      <c r="K76" s="42"/>
    </row>
    <row r="77" spans="10:11" s="41" customFormat="1" ht="18" customHeight="1">
      <c r="J77" s="42"/>
      <c r="K77" s="42"/>
    </row>
    <row r="78" spans="10:11" s="41" customFormat="1" ht="18" customHeight="1">
      <c r="J78" s="42"/>
      <c r="K78" s="42"/>
    </row>
    <row r="79" spans="10:11" s="41" customFormat="1" ht="18" customHeight="1">
      <c r="J79" s="42"/>
      <c r="K79" s="42"/>
    </row>
    <row r="80" spans="10:11" s="41" customFormat="1" ht="18" customHeight="1">
      <c r="J80" s="42"/>
      <c r="K80" s="42"/>
    </row>
    <row r="81" spans="10:11" s="41" customFormat="1" ht="18" customHeight="1">
      <c r="J81" s="42"/>
      <c r="K81" s="42"/>
    </row>
    <row r="82" spans="10:11" s="41" customFormat="1" ht="18" customHeight="1">
      <c r="J82" s="42"/>
      <c r="K82" s="42"/>
    </row>
    <row r="83" spans="10:11" s="41" customFormat="1" ht="18" customHeight="1">
      <c r="J83" s="42"/>
      <c r="K83" s="42"/>
    </row>
    <row r="84" spans="10:11" s="41" customFormat="1" ht="18" customHeight="1">
      <c r="J84" s="42"/>
      <c r="K84" s="42"/>
    </row>
    <row r="85" spans="10:11" s="41" customFormat="1" ht="18" customHeight="1">
      <c r="J85" s="42"/>
      <c r="K85" s="42"/>
    </row>
    <row r="86" spans="10:11" s="41" customFormat="1" ht="18" customHeight="1">
      <c r="J86" s="42"/>
      <c r="K86" s="42"/>
    </row>
    <row r="87" spans="10:11" s="41" customFormat="1" ht="18" customHeight="1">
      <c r="J87" s="42"/>
      <c r="K87" s="42"/>
    </row>
    <row r="88" spans="10:11" s="41" customFormat="1" ht="18" customHeight="1">
      <c r="J88" s="42"/>
      <c r="K88" s="42"/>
    </row>
    <row r="89" spans="10:11" s="41" customFormat="1" ht="18" customHeight="1">
      <c r="J89" s="42"/>
      <c r="K89" s="42"/>
    </row>
    <row r="90" spans="10:11" s="41" customFormat="1" ht="18" customHeight="1">
      <c r="J90" s="42"/>
      <c r="K90" s="42"/>
    </row>
    <row r="91" spans="10:11" s="41" customFormat="1" ht="18" customHeight="1">
      <c r="J91" s="42"/>
      <c r="K91" s="42"/>
    </row>
    <row r="92" spans="10:11" s="41" customFormat="1" ht="18" customHeight="1">
      <c r="J92" s="42"/>
      <c r="K92" s="42"/>
    </row>
    <row r="93" spans="10:11" s="41" customFormat="1" ht="18" customHeight="1">
      <c r="J93" s="42"/>
      <c r="K93" s="42"/>
    </row>
    <row r="94" spans="10:11" s="41" customFormat="1" ht="18" customHeight="1">
      <c r="J94" s="42"/>
      <c r="K94" s="42"/>
    </row>
    <row r="95" spans="10:11" s="41" customFormat="1" ht="18" customHeight="1">
      <c r="J95" s="42"/>
      <c r="K95" s="42"/>
    </row>
    <row r="96" spans="10:11" s="41" customFormat="1" ht="18" customHeight="1">
      <c r="J96" s="42"/>
      <c r="K96" s="42"/>
    </row>
    <row r="97" spans="10:11" s="41" customFormat="1" ht="18" customHeight="1">
      <c r="J97" s="42"/>
      <c r="K97" s="42"/>
    </row>
    <row r="98" spans="10:11" s="41" customFormat="1" ht="18" customHeight="1">
      <c r="J98" s="42"/>
      <c r="K98" s="42"/>
    </row>
    <row r="99" spans="10:11" s="41" customFormat="1" ht="18" customHeight="1">
      <c r="J99" s="42"/>
      <c r="K99" s="42"/>
    </row>
    <row r="100" spans="10:11" s="41" customFormat="1" ht="18" customHeight="1">
      <c r="J100" s="42"/>
      <c r="K100" s="42"/>
    </row>
    <row r="101" spans="10:11" s="41" customFormat="1" ht="18" customHeight="1">
      <c r="J101" s="42"/>
      <c r="K101" s="42"/>
    </row>
    <row r="102" spans="10:11" s="41" customFormat="1" ht="18" customHeight="1">
      <c r="J102" s="42"/>
      <c r="K102" s="42"/>
    </row>
    <row r="103" spans="10:11" s="41" customFormat="1" ht="18" customHeight="1">
      <c r="J103" s="42"/>
      <c r="K103" s="42"/>
    </row>
    <row r="104" spans="10:11" s="41" customFormat="1" ht="18" customHeight="1">
      <c r="J104" s="42"/>
      <c r="K104" s="42"/>
    </row>
    <row r="105" spans="10:11" s="41" customFormat="1" ht="18" customHeight="1">
      <c r="J105" s="42"/>
      <c r="K105" s="42"/>
    </row>
    <row r="106" spans="10:11" s="41" customFormat="1" ht="18" customHeight="1">
      <c r="J106" s="42"/>
      <c r="K106" s="42"/>
    </row>
    <row r="107" spans="10:11" s="41" customFormat="1" ht="18" customHeight="1">
      <c r="J107" s="42"/>
      <c r="K107" s="42"/>
    </row>
    <row r="108" spans="10:11" s="41" customFormat="1" ht="18" customHeight="1">
      <c r="J108" s="42"/>
      <c r="K108" s="42"/>
    </row>
    <row r="109" spans="10:11" s="41" customFormat="1" ht="18" customHeight="1">
      <c r="J109" s="42"/>
      <c r="K109" s="42"/>
    </row>
    <row r="110" spans="10:11" s="41" customFormat="1" ht="18" customHeight="1">
      <c r="J110" s="42"/>
      <c r="K110" s="42"/>
    </row>
    <row r="111" spans="10:11" s="41" customFormat="1" ht="18" customHeight="1">
      <c r="J111" s="42"/>
      <c r="K111" s="42"/>
    </row>
    <row r="112" spans="10:11" s="41" customFormat="1" ht="18" customHeight="1">
      <c r="J112" s="42"/>
      <c r="K112" s="42"/>
    </row>
    <row r="113" spans="10:11" s="41" customFormat="1" ht="18" customHeight="1">
      <c r="J113" s="42"/>
      <c r="K113" s="42"/>
    </row>
    <row r="114" spans="10:11" s="41" customFormat="1" ht="18" customHeight="1">
      <c r="J114" s="42"/>
      <c r="K114" s="42"/>
    </row>
    <row r="115" spans="10:11" s="41" customFormat="1" ht="18" customHeight="1">
      <c r="J115" s="42"/>
      <c r="K115" s="42"/>
    </row>
    <row r="116" spans="10:11" s="41" customFormat="1" ht="18" customHeight="1">
      <c r="J116" s="42"/>
      <c r="K116" s="42"/>
    </row>
    <row r="117" spans="10:11" s="41" customFormat="1" ht="18" customHeight="1">
      <c r="J117" s="42"/>
      <c r="K117" s="42"/>
    </row>
    <row r="118" spans="10:11" s="41" customFormat="1" ht="18" customHeight="1">
      <c r="J118" s="42"/>
      <c r="K118" s="42"/>
    </row>
    <row r="119" spans="10:11" s="41" customFormat="1" ht="18" customHeight="1">
      <c r="J119" s="42"/>
      <c r="K119" s="42"/>
    </row>
    <row r="120" spans="10:11" s="41" customFormat="1" ht="18" customHeight="1">
      <c r="J120" s="42"/>
      <c r="K120" s="42"/>
    </row>
    <row r="121" spans="10:11" s="41" customFormat="1" ht="18" customHeight="1">
      <c r="J121" s="42"/>
      <c r="K121" s="42"/>
    </row>
    <row r="122" spans="10:11" s="41" customFormat="1" ht="18" customHeight="1">
      <c r="J122" s="42"/>
      <c r="K122" s="42"/>
    </row>
    <row r="123" spans="10:11" s="41" customFormat="1" ht="18" customHeight="1">
      <c r="J123" s="42"/>
      <c r="K123" s="42"/>
    </row>
    <row r="124" spans="10:11" s="41" customFormat="1" ht="18" customHeight="1">
      <c r="J124" s="42"/>
      <c r="K124" s="42"/>
    </row>
    <row r="125" spans="10:11" s="41" customFormat="1" ht="18" customHeight="1">
      <c r="J125" s="42"/>
      <c r="K125" s="42"/>
    </row>
    <row r="126" spans="10:11" s="41" customFormat="1" ht="18" customHeight="1">
      <c r="J126" s="42"/>
      <c r="K126" s="42"/>
    </row>
    <row r="127" spans="10:11" s="41" customFormat="1" ht="18" customHeight="1">
      <c r="J127" s="42"/>
      <c r="K127" s="42"/>
    </row>
    <row r="128" spans="10:11" s="41" customFormat="1" ht="18" customHeight="1">
      <c r="J128" s="42"/>
      <c r="K128" s="42"/>
    </row>
    <row r="129" spans="10:11" s="41" customFormat="1" ht="18" customHeight="1">
      <c r="J129" s="42"/>
      <c r="K129" s="42"/>
    </row>
    <row r="130" spans="10:11" s="41" customFormat="1" ht="18" customHeight="1">
      <c r="J130" s="42"/>
      <c r="K130" s="42"/>
    </row>
    <row r="131" spans="10:11" s="41" customFormat="1" ht="18" customHeight="1">
      <c r="J131" s="42"/>
      <c r="K131" s="42"/>
    </row>
    <row r="132" spans="10:11" s="41" customFormat="1" ht="18" customHeight="1">
      <c r="J132" s="42"/>
      <c r="K132" s="42"/>
    </row>
    <row r="133" spans="10:11" s="41" customFormat="1" ht="18" customHeight="1">
      <c r="J133" s="42"/>
      <c r="K133" s="42"/>
    </row>
    <row r="134" spans="10:11" s="41" customFormat="1" ht="18" customHeight="1">
      <c r="J134" s="42"/>
      <c r="K134" s="42"/>
    </row>
    <row r="135" spans="10:11" s="41" customFormat="1" ht="18" customHeight="1">
      <c r="J135" s="42"/>
      <c r="K135" s="42"/>
    </row>
    <row r="136" spans="10:11" s="41" customFormat="1" ht="18" customHeight="1">
      <c r="J136" s="42"/>
      <c r="K136" s="42"/>
    </row>
    <row r="137" spans="10:11" s="41" customFormat="1" ht="18" customHeight="1">
      <c r="J137" s="42"/>
      <c r="K137" s="42"/>
    </row>
    <row r="138" spans="10:11" s="41" customFormat="1" ht="18" customHeight="1">
      <c r="J138" s="42"/>
      <c r="K138" s="42"/>
    </row>
    <row r="139" spans="10:11" s="41" customFormat="1" ht="18" customHeight="1">
      <c r="J139" s="42"/>
      <c r="K139" s="42"/>
    </row>
    <row r="140" spans="10:11" s="41" customFormat="1" ht="18" customHeight="1">
      <c r="J140" s="42"/>
      <c r="K140" s="42"/>
    </row>
    <row r="141" spans="10:11" s="41" customFormat="1" ht="18" customHeight="1">
      <c r="J141" s="42"/>
      <c r="K141" s="42"/>
    </row>
    <row r="142" spans="10:11" s="41" customFormat="1" ht="18" customHeight="1">
      <c r="J142" s="42"/>
      <c r="K142" s="42"/>
    </row>
    <row r="143" spans="10:11" s="41" customFormat="1" ht="18" customHeight="1">
      <c r="J143" s="42"/>
      <c r="K143" s="42"/>
    </row>
    <row r="144" spans="10:11" s="41" customFormat="1" ht="18" customHeight="1">
      <c r="J144" s="42"/>
      <c r="K144" s="42"/>
    </row>
    <row r="145" spans="10:11" s="41" customFormat="1" ht="18" customHeight="1">
      <c r="J145" s="42"/>
      <c r="K145" s="42"/>
    </row>
    <row r="146" spans="10:11" s="41" customFormat="1" ht="18" customHeight="1">
      <c r="J146" s="42"/>
      <c r="K146" s="42"/>
    </row>
    <row r="147" spans="10:11" s="41" customFormat="1" ht="18" customHeight="1">
      <c r="J147" s="42"/>
      <c r="K147" s="42"/>
    </row>
    <row r="148" spans="10:11" s="41" customFormat="1" ht="18" customHeight="1">
      <c r="J148" s="42"/>
      <c r="K148" s="42"/>
    </row>
    <row r="149" spans="10:11" s="41" customFormat="1" ht="18" customHeight="1">
      <c r="J149" s="42"/>
      <c r="K149" s="42"/>
    </row>
    <row r="150" spans="10:11" s="41" customFormat="1" ht="18" customHeight="1">
      <c r="J150" s="42"/>
      <c r="K150" s="42"/>
    </row>
    <row r="151" spans="10:11" s="41" customFormat="1" ht="18" customHeight="1">
      <c r="J151" s="42"/>
      <c r="K151" s="42"/>
    </row>
    <row r="152" spans="10:11" s="41" customFormat="1" ht="18" customHeight="1">
      <c r="J152" s="42"/>
      <c r="K152" s="42"/>
    </row>
    <row r="153" spans="10:11" s="41" customFormat="1" ht="18" customHeight="1">
      <c r="J153" s="42"/>
      <c r="K153" s="42"/>
    </row>
    <row r="154" spans="10:11" s="41" customFormat="1" ht="18" customHeight="1">
      <c r="J154" s="42"/>
      <c r="K154" s="42"/>
    </row>
    <row r="155" spans="10:11" s="41" customFormat="1" ht="18" customHeight="1">
      <c r="J155" s="42"/>
      <c r="K155" s="42"/>
    </row>
    <row r="156" spans="10:11" s="41" customFormat="1" ht="18" customHeight="1">
      <c r="J156" s="42"/>
      <c r="K156" s="42"/>
    </row>
    <row r="157" spans="10:11" s="41" customFormat="1" ht="18" customHeight="1">
      <c r="J157" s="42"/>
      <c r="K157" s="42"/>
    </row>
    <row r="158" spans="10:11" s="41" customFormat="1" ht="18" customHeight="1">
      <c r="J158" s="42"/>
      <c r="K158" s="42"/>
    </row>
    <row r="159" spans="10:11" s="41" customFormat="1" ht="18" customHeight="1">
      <c r="J159" s="42"/>
      <c r="K159" s="42"/>
    </row>
    <row r="160" spans="10:11" s="41" customFormat="1" ht="18" customHeight="1">
      <c r="J160" s="42"/>
      <c r="K160" s="42"/>
    </row>
    <row r="161" spans="10:11" s="41" customFormat="1" ht="18" customHeight="1">
      <c r="J161" s="42"/>
      <c r="K161" s="42"/>
    </row>
    <row r="162" spans="10:11" s="41" customFormat="1" ht="18" customHeight="1">
      <c r="J162" s="42"/>
      <c r="K162" s="42"/>
    </row>
    <row r="163" spans="10:11" s="41" customFormat="1" ht="18" customHeight="1">
      <c r="J163" s="42"/>
      <c r="K163" s="42"/>
    </row>
    <row r="164" spans="10:11" s="41" customFormat="1" ht="18" customHeight="1">
      <c r="J164" s="42"/>
      <c r="K164" s="42"/>
    </row>
    <row r="165" spans="10:11" s="41" customFormat="1" ht="18" customHeight="1">
      <c r="J165" s="42"/>
      <c r="K165" s="42"/>
    </row>
    <row r="166" spans="10:11" s="41" customFormat="1" ht="18" customHeight="1">
      <c r="J166" s="42"/>
      <c r="K166" s="42"/>
    </row>
    <row r="167" spans="10:11" s="41" customFormat="1" ht="18" customHeight="1">
      <c r="J167" s="42"/>
      <c r="K167" s="42"/>
    </row>
    <row r="168" spans="10:11" s="41" customFormat="1" ht="18" customHeight="1">
      <c r="J168" s="42"/>
      <c r="K168" s="42"/>
    </row>
    <row r="169" spans="10:11" s="41" customFormat="1" ht="18" customHeight="1">
      <c r="J169" s="42"/>
      <c r="K169" s="42"/>
    </row>
    <row r="170" spans="10:11" s="41" customFormat="1" ht="18" customHeight="1">
      <c r="J170" s="42"/>
      <c r="K170" s="42"/>
    </row>
    <row r="171" spans="10:11" s="41" customFormat="1" ht="18" customHeight="1">
      <c r="J171" s="42"/>
      <c r="K171" s="42"/>
    </row>
    <row r="172" spans="10:11" s="41" customFormat="1" ht="18" customHeight="1">
      <c r="J172" s="42"/>
      <c r="K172" s="42"/>
    </row>
    <row r="173" spans="10:11" s="41" customFormat="1" ht="18" customHeight="1">
      <c r="J173" s="42"/>
      <c r="K173" s="42"/>
    </row>
    <row r="174" spans="10:11" s="41" customFormat="1" ht="18" customHeight="1">
      <c r="J174" s="42"/>
      <c r="K174" s="42"/>
    </row>
    <row r="175" spans="10:11" s="41" customFormat="1" ht="18" customHeight="1">
      <c r="J175" s="42"/>
      <c r="K175" s="42"/>
    </row>
    <row r="176" spans="10:11" s="41" customFormat="1" ht="18" customHeight="1">
      <c r="J176" s="42"/>
      <c r="K176" s="42"/>
    </row>
    <row r="177" spans="10:11" s="41" customFormat="1" ht="18" customHeight="1">
      <c r="J177" s="42"/>
      <c r="K177" s="42"/>
    </row>
    <row r="178" spans="10:11" s="41" customFormat="1" ht="18" customHeight="1">
      <c r="J178" s="42"/>
      <c r="K178" s="42"/>
    </row>
    <row r="179" spans="10:11" s="41" customFormat="1" ht="18" customHeight="1">
      <c r="J179" s="42"/>
      <c r="K179" s="42"/>
    </row>
    <row r="180" spans="10:11" s="41" customFormat="1" ht="18" customHeight="1">
      <c r="J180" s="42"/>
      <c r="K180" s="42"/>
    </row>
    <row r="181" spans="10:11" s="41" customFormat="1" ht="18" customHeight="1">
      <c r="J181" s="42"/>
      <c r="K181" s="42"/>
    </row>
    <row r="182" spans="10:11" s="41" customFormat="1" ht="18" customHeight="1">
      <c r="J182" s="42"/>
      <c r="K182" s="42"/>
    </row>
    <row r="183" spans="10:11" s="41" customFormat="1" ht="18" customHeight="1">
      <c r="J183" s="42"/>
      <c r="K183" s="42"/>
    </row>
    <row r="184" spans="10:11" s="41" customFormat="1" ht="18" customHeight="1">
      <c r="J184" s="42"/>
      <c r="K184" s="42"/>
    </row>
    <row r="185" spans="10:11" s="41" customFormat="1" ht="18" customHeight="1">
      <c r="J185" s="42"/>
      <c r="K185" s="42"/>
    </row>
    <row r="186" spans="10:11" s="41" customFormat="1" ht="18" customHeight="1">
      <c r="J186" s="42"/>
      <c r="K186" s="42"/>
    </row>
    <row r="187" spans="10:11" s="41" customFormat="1" ht="18" customHeight="1">
      <c r="J187" s="42"/>
      <c r="K187" s="42"/>
    </row>
    <row r="188" spans="10:11" s="41" customFormat="1" ht="18" customHeight="1">
      <c r="J188" s="42"/>
      <c r="K188" s="42"/>
    </row>
    <row r="189" spans="10:11" s="41" customFormat="1" ht="18" customHeight="1">
      <c r="J189" s="42"/>
      <c r="K189" s="42"/>
    </row>
    <row r="190" spans="10:11" s="41" customFormat="1" ht="18" customHeight="1">
      <c r="J190" s="42"/>
      <c r="K190" s="42"/>
    </row>
    <row r="191" spans="10:11" s="41" customFormat="1" ht="18" customHeight="1">
      <c r="J191" s="42"/>
      <c r="K191" s="42"/>
    </row>
    <row r="192" spans="10:11" s="41" customFormat="1" ht="18" customHeight="1">
      <c r="J192" s="42"/>
      <c r="K192" s="42"/>
    </row>
    <row r="193" spans="10:11" s="41" customFormat="1" ht="18" customHeight="1">
      <c r="J193" s="42"/>
      <c r="K193" s="42"/>
    </row>
    <row r="194" spans="10:11" s="41" customFormat="1" ht="18" customHeight="1">
      <c r="J194" s="42"/>
      <c r="K194" s="42"/>
    </row>
    <row r="195" spans="10:11" s="41" customFormat="1" ht="18" customHeight="1">
      <c r="J195" s="42"/>
      <c r="K195" s="42"/>
    </row>
    <row r="196" spans="10:11" s="41" customFormat="1" ht="18" customHeight="1">
      <c r="J196" s="42"/>
      <c r="K196" s="42"/>
    </row>
    <row r="197" spans="10:11" s="41" customFormat="1" ht="18" customHeight="1">
      <c r="J197" s="42"/>
      <c r="K197" s="42"/>
    </row>
    <row r="198" spans="10:11" s="41" customFormat="1" ht="18" customHeight="1">
      <c r="J198" s="42"/>
      <c r="K198" s="42"/>
    </row>
    <row r="199" spans="10:11" s="41" customFormat="1" ht="18" customHeight="1">
      <c r="J199" s="42"/>
      <c r="K199" s="42"/>
    </row>
    <row r="200" spans="10:11" s="41" customFormat="1" ht="18" customHeight="1">
      <c r="J200" s="42"/>
      <c r="K200" s="42"/>
    </row>
    <row r="201" spans="10:11" s="41" customFormat="1" ht="18" customHeight="1">
      <c r="J201" s="42"/>
      <c r="K201" s="42"/>
    </row>
    <row r="202" spans="10:11" s="41" customFormat="1" ht="18" customHeight="1">
      <c r="J202" s="42"/>
      <c r="K202" s="42"/>
    </row>
    <row r="203" spans="10:11" s="41" customFormat="1" ht="18" customHeight="1">
      <c r="J203" s="42"/>
      <c r="K203" s="42"/>
    </row>
    <row r="204" spans="10:11" s="41" customFormat="1" ht="18" customHeight="1">
      <c r="J204" s="42"/>
      <c r="K204" s="42"/>
    </row>
    <row r="205" spans="10:11" s="41" customFormat="1" ht="18" customHeight="1">
      <c r="J205" s="42"/>
      <c r="K205" s="42"/>
    </row>
    <row r="206" spans="10:11" s="41" customFormat="1" ht="18" customHeight="1">
      <c r="J206" s="42"/>
      <c r="K206" s="42"/>
    </row>
    <row r="207" spans="10:11" s="41" customFormat="1" ht="18" customHeight="1">
      <c r="J207" s="42"/>
      <c r="K207" s="42"/>
    </row>
    <row r="208" spans="10:11" s="41" customFormat="1" ht="18" customHeight="1">
      <c r="J208" s="42"/>
      <c r="K208" s="42"/>
    </row>
    <row r="209" spans="10:11" s="41" customFormat="1" ht="18" customHeight="1">
      <c r="J209" s="42"/>
      <c r="K209" s="42"/>
    </row>
    <row r="210" spans="10:11" s="41" customFormat="1" ht="18" customHeight="1">
      <c r="J210" s="42"/>
      <c r="K210" s="42"/>
    </row>
    <row r="211" spans="10:11" s="41" customFormat="1" ht="18" customHeight="1">
      <c r="J211" s="42"/>
      <c r="K211" s="42"/>
    </row>
    <row r="212" spans="10:11" s="41" customFormat="1" ht="18" customHeight="1">
      <c r="J212" s="42"/>
      <c r="K212" s="42"/>
    </row>
    <row r="213" spans="10:11" s="41" customFormat="1" ht="18" customHeight="1">
      <c r="J213" s="42"/>
      <c r="K213" s="42"/>
    </row>
    <row r="214" spans="10:11" s="41" customFormat="1" ht="18" customHeight="1">
      <c r="J214" s="42"/>
      <c r="K214" s="42"/>
    </row>
    <row r="215" spans="10:11" s="41" customFormat="1" ht="18" customHeight="1">
      <c r="J215" s="42"/>
      <c r="K215" s="42"/>
    </row>
    <row r="216" spans="10:11" s="41" customFormat="1" ht="18" customHeight="1">
      <c r="J216" s="42"/>
      <c r="K216" s="42"/>
    </row>
    <row r="217" spans="10:11" s="41" customFormat="1" ht="18" customHeight="1">
      <c r="J217" s="42"/>
      <c r="K217" s="42"/>
    </row>
    <row r="218" spans="10:11" s="41" customFormat="1" ht="18" customHeight="1">
      <c r="J218" s="42"/>
      <c r="K218" s="42"/>
    </row>
    <row r="219" spans="10:11" s="41" customFormat="1" ht="18" customHeight="1">
      <c r="J219" s="42"/>
      <c r="K219" s="42"/>
    </row>
    <row r="220" spans="10:11" s="41" customFormat="1" ht="18" customHeight="1">
      <c r="J220" s="42"/>
      <c r="K220" s="42"/>
    </row>
    <row r="221" spans="10:11" s="41" customFormat="1" ht="18" customHeight="1">
      <c r="J221" s="42"/>
      <c r="K221" s="42"/>
    </row>
    <row r="222" spans="10:11" s="41" customFormat="1" ht="18" customHeight="1">
      <c r="J222" s="42"/>
      <c r="K222" s="42"/>
    </row>
    <row r="223" spans="10:11" s="41" customFormat="1" ht="18" customHeight="1">
      <c r="J223" s="42"/>
      <c r="K223" s="42"/>
    </row>
    <row r="224" spans="10:11" s="41" customFormat="1" ht="18" customHeight="1">
      <c r="J224" s="42"/>
      <c r="K224" s="42"/>
    </row>
    <row r="225" spans="10:11" s="41" customFormat="1" ht="18" customHeight="1">
      <c r="J225" s="42"/>
      <c r="K225" s="42"/>
    </row>
    <row r="226" spans="10:11" s="41" customFormat="1" ht="18" customHeight="1">
      <c r="J226" s="42"/>
      <c r="K226" s="42"/>
    </row>
    <row r="227" spans="10:11" s="41" customFormat="1" ht="18" customHeight="1">
      <c r="J227" s="42"/>
      <c r="K227" s="42"/>
    </row>
    <row r="228" spans="10:11" s="41" customFormat="1" ht="18" customHeight="1">
      <c r="J228" s="42"/>
      <c r="K228" s="42"/>
    </row>
    <row r="229" spans="10:11" s="41" customFormat="1" ht="18" customHeight="1">
      <c r="J229" s="42"/>
      <c r="K229" s="42"/>
    </row>
    <row r="230" spans="10:11" s="41" customFormat="1" ht="12">
      <c r="J230" s="42"/>
      <c r="K230" s="42"/>
    </row>
    <row r="231" spans="10:11" s="41" customFormat="1" ht="12">
      <c r="J231" s="42"/>
      <c r="K231" s="42"/>
    </row>
    <row r="232" spans="10:11" s="41" customFormat="1" ht="12">
      <c r="J232" s="42"/>
      <c r="K232" s="42"/>
    </row>
    <row r="233" spans="10:11" s="41" customFormat="1" ht="12">
      <c r="J233" s="42"/>
      <c r="K233" s="42"/>
    </row>
    <row r="234" spans="10:11" s="41" customFormat="1" ht="12">
      <c r="J234" s="42"/>
      <c r="K234" s="42"/>
    </row>
    <row r="235" spans="10:11" s="41" customFormat="1" ht="12">
      <c r="J235" s="42"/>
      <c r="K235" s="42"/>
    </row>
    <row r="236" spans="10:11" s="41" customFormat="1" ht="12">
      <c r="J236" s="42"/>
      <c r="K236" s="42"/>
    </row>
    <row r="237" spans="10:11" s="41" customFormat="1" ht="12">
      <c r="J237" s="42"/>
      <c r="K237" s="42"/>
    </row>
    <row r="238" spans="10:11" s="41" customFormat="1" ht="12">
      <c r="J238" s="42"/>
      <c r="K238" s="42"/>
    </row>
    <row r="239" spans="10:11" s="41" customFormat="1" ht="12">
      <c r="J239" s="42"/>
      <c r="K239" s="42"/>
    </row>
    <row r="240" spans="10:11" s="41" customFormat="1" ht="12">
      <c r="J240" s="42"/>
      <c r="K240" s="42"/>
    </row>
    <row r="241" spans="10:11" s="41" customFormat="1" ht="12">
      <c r="J241" s="42"/>
      <c r="K241" s="42"/>
    </row>
    <row r="242" spans="10:11" s="41" customFormat="1" ht="12">
      <c r="J242" s="42"/>
      <c r="K242" s="42"/>
    </row>
    <row r="243" spans="10:11" s="41" customFormat="1" ht="12">
      <c r="J243" s="42"/>
      <c r="K243" s="42"/>
    </row>
    <row r="244" spans="10:11" s="41" customFormat="1" ht="12">
      <c r="J244" s="42"/>
      <c r="K244" s="42"/>
    </row>
    <row r="245" spans="10:11" s="41" customFormat="1" ht="12">
      <c r="J245" s="42"/>
      <c r="K245" s="42"/>
    </row>
    <row r="246" spans="10:11" s="41" customFormat="1" ht="12">
      <c r="J246" s="42"/>
      <c r="K246" s="42"/>
    </row>
    <row r="247" spans="10:11" s="41" customFormat="1" ht="12">
      <c r="J247" s="42"/>
      <c r="K247" s="42"/>
    </row>
    <row r="248" spans="10:11" s="41" customFormat="1" ht="12">
      <c r="J248" s="42"/>
      <c r="K248" s="42"/>
    </row>
    <row r="249" spans="10:11" s="41" customFormat="1" ht="12">
      <c r="J249" s="42"/>
      <c r="K249" s="42"/>
    </row>
    <row r="250" spans="10:11" s="41" customFormat="1" ht="12">
      <c r="J250" s="42"/>
      <c r="K250" s="42"/>
    </row>
    <row r="251" spans="10:11" s="41" customFormat="1" ht="12">
      <c r="J251" s="42"/>
      <c r="K251" s="42"/>
    </row>
    <row r="252" spans="10:11" s="41" customFormat="1" ht="12">
      <c r="J252" s="42"/>
      <c r="K252" s="42"/>
    </row>
    <row r="253" spans="10:11" s="41" customFormat="1" ht="12">
      <c r="J253" s="42"/>
      <c r="K253" s="42"/>
    </row>
    <row r="254" spans="10:11" s="41" customFormat="1" ht="12">
      <c r="J254" s="42"/>
      <c r="K254" s="42"/>
    </row>
    <row r="255" spans="10:11" s="41" customFormat="1" ht="12">
      <c r="J255" s="42"/>
      <c r="K255" s="42"/>
    </row>
    <row r="256" spans="10:11" s="41" customFormat="1" ht="12">
      <c r="J256" s="42"/>
      <c r="K256" s="42"/>
    </row>
    <row r="257" spans="10:11" s="41" customFormat="1" ht="12">
      <c r="J257" s="42"/>
      <c r="K257" s="42"/>
    </row>
    <row r="258" spans="10:11" s="41" customFormat="1" ht="12">
      <c r="J258" s="42"/>
      <c r="K258" s="42"/>
    </row>
    <row r="259" spans="10:11" s="41" customFormat="1" ht="12">
      <c r="J259" s="42"/>
      <c r="K259" s="42"/>
    </row>
    <row r="260" spans="10:11" s="41" customFormat="1" ht="12">
      <c r="J260" s="42"/>
      <c r="K260" s="42"/>
    </row>
    <row r="261" spans="10:11" s="41" customFormat="1" ht="12">
      <c r="J261" s="42"/>
      <c r="K261" s="42"/>
    </row>
    <row r="262" spans="10:11" s="41" customFormat="1" ht="12">
      <c r="J262" s="42"/>
      <c r="K262" s="42"/>
    </row>
    <row r="263" spans="10:11" s="41" customFormat="1" ht="12">
      <c r="J263" s="42"/>
      <c r="K263" s="42"/>
    </row>
    <row r="264" spans="10:11" s="41" customFormat="1" ht="12">
      <c r="J264" s="42"/>
      <c r="K264" s="42"/>
    </row>
    <row r="265" spans="10:11" s="41" customFormat="1" ht="12">
      <c r="J265" s="42"/>
      <c r="K265" s="42"/>
    </row>
    <row r="266" spans="10:11" s="41" customFormat="1" ht="12">
      <c r="J266" s="42"/>
      <c r="K266" s="42"/>
    </row>
    <row r="267" spans="10:11" s="41" customFormat="1" ht="12">
      <c r="J267" s="42"/>
      <c r="K267" s="42"/>
    </row>
    <row r="268" spans="10:11" s="41" customFormat="1" ht="12">
      <c r="J268" s="42"/>
      <c r="K268" s="42"/>
    </row>
    <row r="269" spans="10:11" s="41" customFormat="1" ht="12">
      <c r="J269" s="42"/>
      <c r="K269" s="42"/>
    </row>
    <row r="270" spans="10:11" s="41" customFormat="1" ht="12">
      <c r="J270" s="42"/>
      <c r="K270" s="42"/>
    </row>
    <row r="271" spans="10:11" s="41" customFormat="1" ht="12">
      <c r="J271" s="42"/>
      <c r="K271" s="42"/>
    </row>
    <row r="272" spans="10:11" s="41" customFormat="1" ht="12">
      <c r="J272" s="42"/>
      <c r="K272" s="42"/>
    </row>
    <row r="273" spans="10:11" s="41" customFormat="1" ht="12">
      <c r="J273" s="42"/>
      <c r="K273" s="42"/>
    </row>
    <row r="274" spans="10:11" s="41" customFormat="1" ht="12">
      <c r="J274" s="42"/>
      <c r="K274" s="42"/>
    </row>
    <row r="275" spans="10:11" s="41" customFormat="1" ht="12">
      <c r="J275" s="42"/>
      <c r="K275" s="42"/>
    </row>
    <row r="276" spans="10:11" s="41" customFormat="1" ht="12">
      <c r="J276" s="42"/>
      <c r="K276" s="42"/>
    </row>
    <row r="277" spans="10:11" s="41" customFormat="1" ht="12">
      <c r="J277" s="42"/>
      <c r="K277" s="42"/>
    </row>
    <row r="278" spans="10:11" s="41" customFormat="1" ht="12">
      <c r="J278" s="42"/>
      <c r="K278" s="42"/>
    </row>
    <row r="279" spans="10:11" s="41" customFormat="1" ht="12">
      <c r="J279" s="42"/>
      <c r="K279" s="42"/>
    </row>
    <row r="280" spans="10:11" s="41" customFormat="1" ht="12">
      <c r="J280" s="42"/>
      <c r="K280" s="42"/>
    </row>
    <row r="281" spans="10:11" s="41" customFormat="1" ht="12">
      <c r="J281" s="42"/>
      <c r="K281" s="42"/>
    </row>
    <row r="282" spans="10:11" s="41" customFormat="1" ht="12">
      <c r="J282" s="42"/>
      <c r="K282" s="42"/>
    </row>
    <row r="283" spans="10:11" s="41" customFormat="1" ht="12">
      <c r="J283" s="42"/>
      <c r="K283" s="42"/>
    </row>
    <row r="284" spans="10:11" s="41" customFormat="1" ht="12">
      <c r="J284" s="42"/>
      <c r="K284" s="42"/>
    </row>
    <row r="285" spans="10:11" s="41" customFormat="1" ht="12">
      <c r="J285" s="42"/>
      <c r="K285" s="42"/>
    </row>
    <row r="286" spans="10:11" s="41" customFormat="1" ht="12">
      <c r="J286" s="42"/>
      <c r="K286" s="42"/>
    </row>
    <row r="287" spans="10:11" s="41" customFormat="1" ht="12">
      <c r="J287" s="42"/>
      <c r="K287" s="42"/>
    </row>
    <row r="288" spans="10:11" s="41" customFormat="1" ht="12">
      <c r="J288" s="42"/>
      <c r="K288" s="42"/>
    </row>
    <row r="289" spans="10:11" s="41" customFormat="1" ht="12">
      <c r="J289" s="42"/>
      <c r="K289" s="42"/>
    </row>
    <row r="290" spans="10:11" s="41" customFormat="1" ht="12">
      <c r="J290" s="42"/>
      <c r="K290" s="42"/>
    </row>
    <row r="291" spans="10:11" s="41" customFormat="1" ht="12">
      <c r="J291" s="42"/>
      <c r="K291" s="42"/>
    </row>
    <row r="292" spans="10:11" s="41" customFormat="1" ht="12">
      <c r="J292" s="42"/>
      <c r="K292" s="42"/>
    </row>
    <row r="293" spans="10:11" s="41" customFormat="1" ht="12">
      <c r="J293" s="42"/>
      <c r="K293" s="42"/>
    </row>
    <row r="294" spans="10:11" s="41" customFormat="1" ht="12">
      <c r="J294" s="42"/>
      <c r="K294" s="42"/>
    </row>
    <row r="295" spans="10:11" s="41" customFormat="1" ht="12">
      <c r="J295" s="42"/>
      <c r="K295" s="42"/>
    </row>
    <row r="296" spans="10:11" s="41" customFormat="1" ht="12">
      <c r="J296" s="42"/>
      <c r="K296" s="42"/>
    </row>
    <row r="297" spans="10:11" s="41" customFormat="1" ht="12">
      <c r="J297" s="42"/>
      <c r="K297" s="42"/>
    </row>
    <row r="298" spans="10:11" s="41" customFormat="1" ht="12">
      <c r="J298" s="42"/>
      <c r="K298" s="42"/>
    </row>
    <row r="299" spans="10:11" s="41" customFormat="1" ht="12">
      <c r="J299" s="42"/>
      <c r="K299" s="42"/>
    </row>
    <row r="300" spans="10:11" s="41" customFormat="1" ht="12">
      <c r="J300" s="42"/>
      <c r="K300" s="42"/>
    </row>
    <row r="301" spans="10:11" s="41" customFormat="1" ht="12">
      <c r="J301" s="42"/>
      <c r="K301" s="42"/>
    </row>
    <row r="302" spans="10:11" s="41" customFormat="1" ht="12">
      <c r="J302" s="42"/>
      <c r="K302" s="42"/>
    </row>
    <row r="303" spans="10:11" s="41" customFormat="1" ht="12">
      <c r="J303" s="42"/>
      <c r="K303" s="42"/>
    </row>
    <row r="304" spans="10:11" s="41" customFormat="1" ht="12">
      <c r="J304" s="42"/>
      <c r="K304" s="42"/>
    </row>
    <row r="305" spans="10:11" s="41" customFormat="1" ht="12">
      <c r="J305" s="42"/>
      <c r="K305" s="42"/>
    </row>
    <row r="306" spans="10:11" s="41" customFormat="1" ht="12">
      <c r="J306" s="42"/>
      <c r="K306" s="42"/>
    </row>
    <row r="307" spans="10:11" s="41" customFormat="1" ht="12">
      <c r="J307" s="42"/>
      <c r="K307" s="42"/>
    </row>
    <row r="308" spans="10:11" s="41" customFormat="1" ht="12">
      <c r="J308" s="42"/>
      <c r="K308" s="42"/>
    </row>
    <row r="309" spans="10:11" s="41" customFormat="1" ht="12">
      <c r="J309" s="42"/>
      <c r="K309" s="42"/>
    </row>
    <row r="310" spans="10:11" s="41" customFormat="1" ht="12">
      <c r="J310" s="42"/>
      <c r="K310" s="42"/>
    </row>
    <row r="311" spans="10:11" s="41" customFormat="1" ht="12">
      <c r="J311" s="42"/>
      <c r="K311" s="42"/>
    </row>
    <row r="312" spans="10:11" s="41" customFormat="1" ht="12">
      <c r="J312" s="42"/>
      <c r="K312" s="42"/>
    </row>
    <row r="313" spans="10:11" s="41" customFormat="1" ht="12">
      <c r="J313" s="42"/>
      <c r="K313" s="42"/>
    </row>
    <row r="314" spans="10:11" s="41" customFormat="1" ht="12">
      <c r="J314" s="42"/>
      <c r="K314" s="42"/>
    </row>
    <row r="315" spans="10:11" s="41" customFormat="1" ht="12">
      <c r="J315" s="42"/>
      <c r="K315" s="42"/>
    </row>
    <row r="316" spans="10:11" s="41" customFormat="1" ht="12">
      <c r="J316" s="42"/>
      <c r="K316" s="42"/>
    </row>
    <row r="317" spans="10:11" s="41" customFormat="1" ht="12">
      <c r="J317" s="42"/>
      <c r="K317" s="42"/>
    </row>
    <row r="318" spans="10:11" s="41" customFormat="1" ht="12">
      <c r="J318" s="42"/>
      <c r="K318" s="42"/>
    </row>
    <row r="319" spans="10:11" s="41" customFormat="1" ht="12">
      <c r="J319" s="42"/>
      <c r="K319" s="42"/>
    </row>
    <row r="320" spans="10:11" s="41" customFormat="1" ht="12">
      <c r="J320" s="42"/>
      <c r="K320" s="42"/>
    </row>
    <row r="321" spans="10:11" s="41" customFormat="1" ht="12">
      <c r="J321" s="42"/>
      <c r="K321" s="42"/>
    </row>
    <row r="322" spans="10:11" s="41" customFormat="1" ht="12">
      <c r="J322" s="42"/>
      <c r="K322" s="42"/>
    </row>
    <row r="323" spans="10:11" s="41" customFormat="1" ht="12">
      <c r="J323" s="42"/>
      <c r="K323" s="42"/>
    </row>
    <row r="324" spans="10:11" s="41" customFormat="1" ht="12">
      <c r="J324" s="42"/>
      <c r="K324" s="42"/>
    </row>
    <row r="325" spans="10:11" s="41" customFormat="1" ht="12">
      <c r="J325" s="42"/>
      <c r="K325" s="42"/>
    </row>
    <row r="326" spans="10:11" s="41" customFormat="1" ht="12">
      <c r="J326" s="42"/>
      <c r="K326" s="42"/>
    </row>
    <row r="327" spans="10:11" s="41" customFormat="1" ht="12">
      <c r="J327" s="42"/>
      <c r="K327" s="42"/>
    </row>
    <row r="328" spans="10:11" s="41" customFormat="1" ht="12">
      <c r="J328" s="42"/>
      <c r="K328" s="42"/>
    </row>
    <row r="329" spans="10:11" s="41" customFormat="1" ht="12">
      <c r="J329" s="42"/>
      <c r="K329" s="42"/>
    </row>
    <row r="330" spans="10:11" s="41" customFormat="1" ht="12">
      <c r="J330" s="42"/>
      <c r="K330" s="42"/>
    </row>
    <row r="331" spans="10:11" s="41" customFormat="1" ht="12">
      <c r="J331" s="42"/>
      <c r="K331" s="42"/>
    </row>
    <row r="332" spans="10:11" s="41" customFormat="1" ht="12">
      <c r="J332" s="42"/>
      <c r="K332" s="42"/>
    </row>
    <row r="333" spans="10:11" s="41" customFormat="1" ht="12">
      <c r="J333" s="42"/>
      <c r="K333" s="42"/>
    </row>
    <row r="334" spans="10:11" s="41" customFormat="1" ht="12">
      <c r="J334" s="42"/>
      <c r="K334" s="42"/>
    </row>
    <row r="335" spans="10:11" s="41" customFormat="1" ht="12">
      <c r="J335" s="42"/>
      <c r="K335" s="42"/>
    </row>
    <row r="336" spans="10:11" s="41" customFormat="1" ht="12">
      <c r="J336" s="42"/>
      <c r="K336" s="42"/>
    </row>
    <row r="337" spans="10:11" s="41" customFormat="1" ht="12">
      <c r="J337" s="42"/>
      <c r="K337" s="42"/>
    </row>
    <row r="338" spans="10:11" s="41" customFormat="1" ht="12">
      <c r="J338" s="42"/>
      <c r="K338" s="42"/>
    </row>
    <row r="339" spans="10:11" s="41" customFormat="1" ht="12">
      <c r="J339" s="42"/>
      <c r="K339" s="42"/>
    </row>
    <row r="340" spans="10:11" s="41" customFormat="1" ht="12">
      <c r="J340" s="42"/>
      <c r="K340" s="42"/>
    </row>
    <row r="341" spans="10:11" s="41" customFormat="1" ht="12">
      <c r="J341" s="42"/>
      <c r="K341" s="42"/>
    </row>
    <row r="342" spans="10:11" s="41" customFormat="1" ht="12">
      <c r="J342" s="42"/>
      <c r="K342" s="42"/>
    </row>
    <row r="343" spans="10:11" s="41" customFormat="1" ht="12">
      <c r="J343" s="42"/>
      <c r="K343" s="42"/>
    </row>
    <row r="344" spans="10:11" s="41" customFormat="1" ht="12">
      <c r="J344" s="42"/>
      <c r="K344" s="42"/>
    </row>
    <row r="345" spans="10:11" s="41" customFormat="1" ht="12">
      <c r="J345" s="42"/>
      <c r="K345" s="42"/>
    </row>
    <row r="346" spans="10:11" s="41" customFormat="1" ht="12">
      <c r="J346" s="42"/>
      <c r="K346" s="42"/>
    </row>
    <row r="347" spans="10:11" s="41" customFormat="1" ht="12">
      <c r="J347" s="42"/>
      <c r="K347" s="42"/>
    </row>
    <row r="348" spans="10:11" s="41" customFormat="1" ht="12">
      <c r="J348" s="42"/>
      <c r="K348" s="42"/>
    </row>
    <row r="349" spans="10:11" s="41" customFormat="1" ht="12">
      <c r="J349" s="42"/>
      <c r="K349" s="42"/>
    </row>
    <row r="350" spans="10:11" s="41" customFormat="1" ht="12">
      <c r="J350" s="42"/>
      <c r="K350" s="42"/>
    </row>
    <row r="351" spans="10:11" s="41" customFormat="1" ht="12">
      <c r="J351" s="42"/>
      <c r="K351" s="42"/>
    </row>
    <row r="352" spans="10:11" s="41" customFormat="1" ht="12">
      <c r="J352" s="42"/>
      <c r="K352" s="42"/>
    </row>
    <row r="353" spans="10:11" s="41" customFormat="1" ht="12">
      <c r="J353" s="42"/>
      <c r="K353" s="42"/>
    </row>
    <row r="354" spans="10:11" s="41" customFormat="1" ht="12">
      <c r="J354" s="42"/>
      <c r="K354" s="42"/>
    </row>
    <row r="355" spans="10:11" s="41" customFormat="1" ht="12">
      <c r="J355" s="42"/>
      <c r="K355" s="42"/>
    </row>
    <row r="356" spans="10:11" s="41" customFormat="1" ht="12">
      <c r="J356" s="42"/>
      <c r="K356" s="42"/>
    </row>
    <row r="357" spans="10:11" s="41" customFormat="1" ht="12">
      <c r="J357" s="42"/>
      <c r="K357" s="42"/>
    </row>
    <row r="358" spans="10:11" s="41" customFormat="1" ht="12">
      <c r="J358" s="42"/>
      <c r="K358" s="42"/>
    </row>
    <row r="359" spans="10:11" s="41" customFormat="1" ht="12">
      <c r="J359" s="42"/>
      <c r="K359" s="42"/>
    </row>
    <row r="360" spans="10:11" s="41" customFormat="1" ht="12">
      <c r="J360" s="42"/>
      <c r="K360" s="42"/>
    </row>
    <row r="361" spans="10:11" s="41" customFormat="1" ht="12">
      <c r="J361" s="42"/>
      <c r="K361" s="42"/>
    </row>
    <row r="362" spans="10:11" s="41" customFormat="1" ht="12">
      <c r="J362" s="42"/>
      <c r="K362" s="42"/>
    </row>
    <row r="363" spans="10:11" s="41" customFormat="1" ht="12">
      <c r="J363" s="42"/>
      <c r="K363" s="42"/>
    </row>
    <row r="364" spans="10:11" s="41" customFormat="1" ht="12">
      <c r="J364" s="42"/>
      <c r="K364" s="42"/>
    </row>
    <row r="365" spans="10:11" s="41" customFormat="1" ht="12">
      <c r="J365" s="42"/>
      <c r="K365" s="42"/>
    </row>
    <row r="366" spans="10:11" s="41" customFormat="1" ht="12">
      <c r="J366" s="42"/>
      <c r="K366" s="42"/>
    </row>
    <row r="367" spans="10:11" s="41" customFormat="1" ht="12">
      <c r="J367" s="42"/>
      <c r="K367" s="42"/>
    </row>
    <row r="368" spans="10:11" s="41" customFormat="1" ht="12">
      <c r="J368" s="42"/>
      <c r="K368" s="42"/>
    </row>
    <row r="369" spans="10:11" s="41" customFormat="1" ht="12">
      <c r="J369" s="42"/>
      <c r="K369" s="42"/>
    </row>
    <row r="370" spans="10:11" s="41" customFormat="1" ht="12">
      <c r="J370" s="42"/>
      <c r="K370" s="42"/>
    </row>
    <row r="371" spans="10:11" s="41" customFormat="1" ht="12">
      <c r="J371" s="42"/>
      <c r="K371" s="42"/>
    </row>
    <row r="372" spans="10:11" s="41" customFormat="1" ht="12">
      <c r="J372" s="42"/>
      <c r="K372" s="42"/>
    </row>
    <row r="373" spans="10:11" s="41" customFormat="1" ht="12">
      <c r="J373" s="42"/>
      <c r="K373" s="42"/>
    </row>
    <row r="374" spans="10:11" s="41" customFormat="1" ht="12">
      <c r="J374" s="42"/>
      <c r="K374" s="42"/>
    </row>
    <row r="375" spans="10:11" s="41" customFormat="1" ht="12">
      <c r="J375" s="42"/>
      <c r="K375" s="42"/>
    </row>
    <row r="376" spans="10:11" s="41" customFormat="1" ht="12">
      <c r="J376" s="42"/>
      <c r="K376" s="42"/>
    </row>
    <row r="377" spans="10:11" s="41" customFormat="1" ht="12">
      <c r="J377" s="42"/>
      <c r="K377" s="42"/>
    </row>
    <row r="378" spans="10:11" s="41" customFormat="1" ht="12">
      <c r="J378" s="42"/>
      <c r="K378" s="42"/>
    </row>
    <row r="379" spans="10:11" s="41" customFormat="1" ht="12">
      <c r="J379" s="42"/>
      <c r="K379" s="42"/>
    </row>
    <row r="380" spans="10:11" s="41" customFormat="1" ht="12">
      <c r="J380" s="42"/>
      <c r="K380" s="42"/>
    </row>
    <row r="381" spans="10:11" s="41" customFormat="1" ht="12">
      <c r="J381" s="42"/>
      <c r="K381" s="42"/>
    </row>
  </sheetData>
  <sheetProtection/>
  <printOptions/>
  <pageMargins left="0.7874015748031497" right="0.7874015748031497" top="0.7874015748031497" bottom="0.7874015748031497" header="0.5118110236220472" footer="0.5118110236220472"/>
  <pageSetup firstPageNumber="8" useFirstPageNumber="1" horizontalDpi="300" verticalDpi="300" orientation="landscape" paperSize="9" r:id="rId1"/>
  <headerFooter alignWithMargins="0">
    <oddFooter>&amp;C-&amp;P--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M1:AK95"/>
  <sheetViews>
    <sheetView view="pageBreakPreview" zoomScale="75" zoomScaleNormal="75" zoomScaleSheetLayoutView="75" zoomScalePageLayoutView="0" workbookViewId="0" topLeftCell="A70">
      <selection activeCell="P106" sqref="P106"/>
    </sheetView>
  </sheetViews>
  <sheetFormatPr defaultColWidth="9.00390625" defaultRowHeight="13.5"/>
  <cols>
    <col min="1" max="13" width="9.125" style="0" customWidth="1"/>
    <col min="14" max="15" width="10.125" style="0" customWidth="1"/>
    <col min="16" max="16" width="11.25390625" style="0" customWidth="1"/>
    <col min="17" max="18" width="11.75390625" style="0" hidden="1" customWidth="1"/>
    <col min="19" max="23" width="11.75390625" style="0" bestFit="1" customWidth="1"/>
  </cols>
  <sheetData>
    <row r="1" spans="13:37" ht="13.5">
      <c r="M1" s="34" t="str">
        <f>'財政指標'!$M$1</f>
        <v>西方町</v>
      </c>
      <c r="Q1" t="str">
        <f>'歳入'!B3</f>
        <v>８９（元）</v>
      </c>
      <c r="R1" t="str">
        <f>'歳入'!D3</f>
        <v>９１（H3）</v>
      </c>
      <c r="S1" t="str">
        <f>'歳入'!E3</f>
        <v>９２（H4）</v>
      </c>
      <c r="T1" t="str">
        <f>'歳入'!F3</f>
        <v>９３（H5）</v>
      </c>
      <c r="U1" t="str">
        <f>'歳入'!G3</f>
        <v>９４（H6）</v>
      </c>
      <c r="V1" t="str">
        <f>'歳入'!H3</f>
        <v>９５（H7）</v>
      </c>
      <c r="W1" t="str">
        <f>'歳入'!I3</f>
        <v>９６（H8）</v>
      </c>
      <c r="X1" t="str">
        <f>'歳入'!J3</f>
        <v>９７(H9）</v>
      </c>
      <c r="Y1" t="str">
        <f>'歳入'!K3</f>
        <v>９８(H10）</v>
      </c>
      <c r="Z1" t="str">
        <f>'歳入'!L3</f>
        <v>９９(H11）</v>
      </c>
      <c r="AA1" t="str">
        <f>'歳入'!M3</f>
        <v>００(H12）</v>
      </c>
      <c r="AB1" t="str">
        <f>'歳入'!N3</f>
        <v>０１(H13）</v>
      </c>
      <c r="AC1" t="str">
        <f>'歳入'!O3</f>
        <v>０２(H14）</v>
      </c>
      <c r="AD1" t="str">
        <f>'歳入'!P3</f>
        <v>０３(H15）</v>
      </c>
      <c r="AE1" t="str">
        <f>'歳入'!Q3</f>
        <v>０４(H16）</v>
      </c>
      <c r="AF1" t="str">
        <f>'歳入'!R3</f>
        <v>０５(H17）</v>
      </c>
      <c r="AG1" t="str">
        <f>'歳入'!S3</f>
        <v>０６(H18）</v>
      </c>
      <c r="AH1" t="str">
        <f>'歳入'!T3</f>
        <v>０７(H19）</v>
      </c>
      <c r="AI1" t="str">
        <f>'歳入'!U3</f>
        <v>０８(H20）</v>
      </c>
      <c r="AJ1" t="str">
        <f>'歳入'!V3</f>
        <v>０９(H21）</v>
      </c>
      <c r="AK1" t="str">
        <f>'歳入'!W3</f>
        <v>１０(H22）</v>
      </c>
    </row>
    <row r="2" spans="16:37" ht="13.5">
      <c r="P2" t="s">
        <v>140</v>
      </c>
      <c r="Q2" s="47">
        <f>'歳入'!B4</f>
        <v>0</v>
      </c>
      <c r="R2" s="47">
        <f>'歳入'!D4</f>
        <v>786884</v>
      </c>
      <c r="S2" s="47">
        <f>'歳入'!E4</f>
        <v>892324</v>
      </c>
      <c r="T2" s="47">
        <f>'歳入'!F4</f>
        <v>780402</v>
      </c>
      <c r="U2" s="47">
        <f>'歳入'!G4</f>
        <v>772504</v>
      </c>
      <c r="V2" s="47">
        <f>'歳入'!H4</f>
        <v>758623</v>
      </c>
      <c r="W2" s="47">
        <f>'歳入'!I4</f>
        <v>762547</v>
      </c>
      <c r="X2" s="47">
        <f>'歳入'!J4</f>
        <v>860013</v>
      </c>
      <c r="Y2" s="47">
        <f>'歳入'!K4</f>
        <v>871873</v>
      </c>
      <c r="Z2" s="47">
        <f>'歳入'!L4</f>
        <v>919017</v>
      </c>
      <c r="AA2" s="47">
        <f>'歳入'!M4</f>
        <v>964697</v>
      </c>
      <c r="AB2" s="47">
        <f>'歳入'!N4</f>
        <v>1039595</v>
      </c>
      <c r="AC2" s="47">
        <f>'歳入'!O4</f>
        <v>1022058</v>
      </c>
      <c r="AD2" s="47">
        <f>'歳入'!P4</f>
        <v>947957</v>
      </c>
      <c r="AE2" s="47">
        <f>'歳入'!Q4</f>
        <v>937001</v>
      </c>
      <c r="AF2" s="47">
        <f>'歳入'!R4</f>
        <v>1012264</v>
      </c>
      <c r="AG2" s="47">
        <f>'歳入'!S4</f>
        <v>950615</v>
      </c>
      <c r="AH2" s="47">
        <f>'歳入'!T4</f>
        <v>1114793</v>
      </c>
      <c r="AI2" s="47">
        <f>'歳入'!U4</f>
        <v>1109775</v>
      </c>
      <c r="AJ2" s="47">
        <f>'歳入'!V4</f>
        <v>1016263</v>
      </c>
      <c r="AK2" s="47">
        <f>'歳入'!W4</f>
        <v>1033127</v>
      </c>
    </row>
    <row r="3" spans="16:37" ht="13.5">
      <c r="P3" s="47" t="s">
        <v>175</v>
      </c>
      <c r="Q3" s="47">
        <f>'歳入'!B15</f>
        <v>0</v>
      </c>
      <c r="R3" s="47">
        <f>'歳入'!D15</f>
        <v>856506</v>
      </c>
      <c r="S3" s="47">
        <f>'歳入'!E15</f>
        <v>908095</v>
      </c>
      <c r="T3" s="47">
        <f>'歳入'!F15</f>
        <v>924630</v>
      </c>
      <c r="U3" s="47">
        <f>'歳入'!G15</f>
        <v>985597</v>
      </c>
      <c r="V3" s="47">
        <f>'歳入'!H15</f>
        <v>1069071</v>
      </c>
      <c r="W3" s="47">
        <f>'歳入'!I15</f>
        <v>1131301</v>
      </c>
      <c r="X3" s="47">
        <f>'歳入'!J15</f>
        <v>1128831</v>
      </c>
      <c r="Y3" s="47">
        <f>'歳入'!K15</f>
        <v>1178593</v>
      </c>
      <c r="Z3" s="47">
        <f>'歳入'!L15</f>
        <v>1175822</v>
      </c>
      <c r="AA3" s="47">
        <f>'歳入'!M15</f>
        <v>1170301</v>
      </c>
      <c r="AB3" s="47">
        <f>'歳入'!N15</f>
        <v>997364</v>
      </c>
      <c r="AC3" s="47">
        <f>'歳入'!O15</f>
        <v>799376</v>
      </c>
      <c r="AD3" s="47">
        <f>'歳入'!P15</f>
        <v>718821</v>
      </c>
      <c r="AE3" s="47">
        <f>'歳入'!Q15</f>
        <v>723567</v>
      </c>
      <c r="AF3" s="47">
        <f>'歳入'!R15</f>
        <v>740481</v>
      </c>
      <c r="AG3" s="47">
        <f>'歳入'!S15</f>
        <v>721043</v>
      </c>
      <c r="AH3" s="47">
        <f>'歳入'!T15</f>
        <v>773354</v>
      </c>
      <c r="AI3" s="47">
        <f>'歳入'!U15</f>
        <v>766064</v>
      </c>
      <c r="AJ3" s="47">
        <f>'歳入'!V15</f>
        <v>838803</v>
      </c>
      <c r="AK3" s="47">
        <f>'歳入'!W15</f>
        <v>984277</v>
      </c>
    </row>
    <row r="4" spans="16:37" ht="13.5">
      <c r="P4" t="s">
        <v>141</v>
      </c>
      <c r="Q4" s="47">
        <f>'歳入'!B22</f>
        <v>0</v>
      </c>
      <c r="R4" s="47">
        <f>'歳入'!D22</f>
        <v>71224</v>
      </c>
      <c r="S4" s="47">
        <f>'歳入'!E22</f>
        <v>87582</v>
      </c>
      <c r="T4" s="47">
        <f>'歳入'!F22</f>
        <v>78802</v>
      </c>
      <c r="U4" s="47">
        <f>'歳入'!G22</f>
        <v>57869</v>
      </c>
      <c r="V4" s="47">
        <f>'歳入'!H22</f>
        <v>97997</v>
      </c>
      <c r="W4" s="47">
        <f>'歳入'!I22</f>
        <v>75197</v>
      </c>
      <c r="X4" s="47">
        <f>'歳入'!J22</f>
        <v>86304</v>
      </c>
      <c r="Y4" s="47">
        <f>'歳入'!K22</f>
        <v>116786</v>
      </c>
      <c r="Z4" s="47">
        <f>'歳入'!L22</f>
        <v>249367</v>
      </c>
      <c r="AA4" s="47">
        <f>'歳入'!M22</f>
        <v>59635</v>
      </c>
      <c r="AB4" s="47">
        <f>'歳入'!N22</f>
        <v>59828</v>
      </c>
      <c r="AC4" s="47">
        <f>'歳入'!O22</f>
        <v>69550</v>
      </c>
      <c r="AD4" s="47">
        <f>'歳入'!P22</f>
        <v>76802</v>
      </c>
      <c r="AE4" s="47">
        <f>'歳入'!Q22</f>
        <v>65212</v>
      </c>
      <c r="AF4" s="47">
        <f>'歳入'!R22</f>
        <v>67653</v>
      </c>
      <c r="AG4" s="47">
        <f>'歳入'!S22</f>
        <v>52129</v>
      </c>
      <c r="AH4" s="47">
        <f>'歳入'!T22</f>
        <v>65170</v>
      </c>
      <c r="AI4" s="47">
        <f>'歳入'!U22</f>
        <v>97270</v>
      </c>
      <c r="AJ4" s="47">
        <f>'歳入'!V22</f>
        <v>521299</v>
      </c>
      <c r="AK4" s="47">
        <f>'歳入'!W22</f>
        <v>261800</v>
      </c>
    </row>
    <row r="5" spans="16:37" ht="13.5">
      <c r="P5" t="s">
        <v>182</v>
      </c>
      <c r="Q5" s="47">
        <f>'歳入'!B28</f>
        <v>0</v>
      </c>
      <c r="R5" s="47">
        <f>'歳入'!D23</f>
        <v>693280</v>
      </c>
      <c r="S5" s="47">
        <f>'歳入'!E23</f>
        <v>689346</v>
      </c>
      <c r="T5" s="47">
        <f>'歳入'!F23</f>
        <v>584824</v>
      </c>
      <c r="U5" s="47">
        <f>'歳入'!G23</f>
        <v>104754</v>
      </c>
      <c r="V5" s="47">
        <f>'歳入'!H23</f>
        <v>140891</v>
      </c>
      <c r="W5" s="47">
        <f>'歳入'!I23</f>
        <v>245370</v>
      </c>
      <c r="X5" s="47">
        <f>'歳入'!J23</f>
        <v>206482</v>
      </c>
      <c r="Y5" s="47">
        <f>'歳入'!K23</f>
        <v>217065</v>
      </c>
      <c r="Z5" s="47">
        <f>'歳入'!L23</f>
        <v>264283</v>
      </c>
      <c r="AA5" s="47">
        <f>'歳入'!M23</f>
        <v>124953</v>
      </c>
      <c r="AB5" s="47">
        <f>'歳入'!N23</f>
        <v>107203</v>
      </c>
      <c r="AC5" s="47">
        <f>'歳入'!O23</f>
        <v>204223</v>
      </c>
      <c r="AD5" s="47">
        <f>'歳入'!P23</f>
        <v>193425</v>
      </c>
      <c r="AE5" s="47">
        <f>'歳入'!Q23</f>
        <v>99074</v>
      </c>
      <c r="AF5" s="47">
        <f>'歳入'!R23</f>
        <v>78583</v>
      </c>
      <c r="AG5" s="47">
        <f>'歳入'!S23</f>
        <v>77831</v>
      </c>
      <c r="AH5" s="47">
        <f>'歳入'!T23</f>
        <v>94053</v>
      </c>
      <c r="AI5" s="47">
        <f>'歳入'!U23</f>
        <v>129923</v>
      </c>
      <c r="AJ5" s="47">
        <f>'歳入'!V23</f>
        <v>213743</v>
      </c>
      <c r="AK5" s="47">
        <f>'歳入'!W23</f>
        <v>150899</v>
      </c>
    </row>
    <row r="6" spans="16:37" ht="13.5">
      <c r="P6" t="s">
        <v>142</v>
      </c>
      <c r="Q6" s="47">
        <f>'歳入'!B29</f>
        <v>0</v>
      </c>
      <c r="R6" s="47">
        <f>'歳入'!D29</f>
        <v>109100</v>
      </c>
      <c r="S6" s="47">
        <f>'歳入'!E29</f>
        <v>126600</v>
      </c>
      <c r="T6" s="47">
        <f>'歳入'!F29</f>
        <v>200600</v>
      </c>
      <c r="U6" s="47">
        <f>'歳入'!G29</f>
        <v>148000</v>
      </c>
      <c r="V6" s="47">
        <f>'歳入'!H29</f>
        <v>293300</v>
      </c>
      <c r="W6" s="47">
        <f>'歳入'!I29</f>
        <v>195800</v>
      </c>
      <c r="X6" s="47">
        <f>'歳入'!J29</f>
        <v>209300</v>
      </c>
      <c r="Y6" s="47">
        <f>'歳入'!K29</f>
        <v>311200</v>
      </c>
      <c r="Z6" s="47">
        <f>'歳入'!L29</f>
        <v>401700</v>
      </c>
      <c r="AA6" s="47">
        <f>'歳入'!M29</f>
        <v>118000</v>
      </c>
      <c r="AB6" s="47">
        <f>'歳入'!N29</f>
        <v>204400</v>
      </c>
      <c r="AC6" s="47">
        <f>'歳入'!O29</f>
        <v>491329</v>
      </c>
      <c r="AD6" s="47">
        <f>'歳入'!P29</f>
        <v>983700</v>
      </c>
      <c r="AE6" s="47">
        <f>'歳入'!Q29</f>
        <v>346200</v>
      </c>
      <c r="AF6" s="47">
        <f>'歳入'!R29</f>
        <v>182400</v>
      </c>
      <c r="AG6" s="47">
        <f>'歳入'!S29</f>
        <v>160900</v>
      </c>
      <c r="AH6" s="47">
        <f>'歳入'!T29</f>
        <v>141100</v>
      </c>
      <c r="AI6" s="47">
        <f>'歳入'!U29</f>
        <v>177900</v>
      </c>
      <c r="AJ6" s="47">
        <f>'歳入'!V29</f>
        <v>236400</v>
      </c>
      <c r="AK6" s="47">
        <f>'歳入'!W29</f>
        <v>391400</v>
      </c>
    </row>
    <row r="7" spans="16:37" ht="13.5">
      <c r="P7" s="72" t="str">
        <f>'歳入'!A32</f>
        <v>　 歳 入 合 計</v>
      </c>
      <c r="Q7" s="47">
        <f>'歳入'!B32</f>
        <v>0</v>
      </c>
      <c r="R7" s="47">
        <f>'歳入'!D32</f>
        <v>3303553</v>
      </c>
      <c r="S7" s="47">
        <f>'歳入'!E32</f>
        <v>3693360</v>
      </c>
      <c r="T7" s="47">
        <f>'歳入'!F32</f>
        <v>3515257</v>
      </c>
      <c r="U7" s="47">
        <f>'歳入'!G32</f>
        <v>2993298</v>
      </c>
      <c r="V7" s="47">
        <f>'歳入'!H32</f>
        <v>3217924</v>
      </c>
      <c r="W7" s="47">
        <f>'歳入'!I32</f>
        <v>2916223</v>
      </c>
      <c r="X7" s="47">
        <f>'歳入'!J32</f>
        <v>2936611</v>
      </c>
      <c r="Y7" s="47">
        <f>'歳入'!K32</f>
        <v>3342738</v>
      </c>
      <c r="Z7" s="47">
        <f>'歳入'!L32</f>
        <v>3529147</v>
      </c>
      <c r="AA7" s="47">
        <f>'歳入'!M32</f>
        <v>2960745</v>
      </c>
      <c r="AB7" s="47">
        <f>'歳入'!N32</f>
        <v>3028720</v>
      </c>
      <c r="AC7" s="47">
        <f>'歳入'!O32</f>
        <v>3221921</v>
      </c>
      <c r="AD7" s="47">
        <f>'歳入'!P32</f>
        <v>3670938</v>
      </c>
      <c r="AE7" s="47">
        <f>'歳入'!Q32</f>
        <v>2739246</v>
      </c>
      <c r="AF7" s="47">
        <f>'歳入'!R32</f>
        <v>2526051</v>
      </c>
      <c r="AG7" s="47">
        <f>'歳入'!S32</f>
        <v>2517219</v>
      </c>
      <c r="AH7" s="47">
        <f>'歳入'!T32</f>
        <v>2714712</v>
      </c>
      <c r="AI7" s="47">
        <f>'歳入'!U32</f>
        <v>2880031</v>
      </c>
      <c r="AJ7" s="47">
        <f>'歳入'!V32</f>
        <v>3649467</v>
      </c>
      <c r="AK7" s="47">
        <f>'歳入'!W32</f>
        <v>3540147</v>
      </c>
    </row>
    <row r="30" spans="17:37" ht="13.5">
      <c r="Q30" t="str">
        <f>'税'!B3</f>
        <v>８９（元）</v>
      </c>
      <c r="R30" t="str">
        <f>'税'!D3</f>
        <v>９１（H3）</v>
      </c>
      <c r="S30" t="str">
        <f>'税'!E3</f>
        <v>９２（H4）</v>
      </c>
      <c r="T30" t="str">
        <f>'税'!F3</f>
        <v>９３（H5）</v>
      </c>
      <c r="U30" t="str">
        <f>'税'!G3</f>
        <v>９４（H6）</v>
      </c>
      <c r="V30" t="str">
        <f>'税'!H3</f>
        <v>９５（H7）</v>
      </c>
      <c r="W30" t="str">
        <f>'税'!I3</f>
        <v>９６（H8）</v>
      </c>
      <c r="X30" t="str">
        <f>'税'!J3</f>
        <v>９７（H9）</v>
      </c>
      <c r="Y30" t="str">
        <f>'税'!K3</f>
        <v>９８(H10)</v>
      </c>
      <c r="Z30" t="str">
        <f>'税'!L3</f>
        <v>９９(H11)</v>
      </c>
      <c r="AA30" t="str">
        <f>'税'!M3</f>
        <v>００(H12)</v>
      </c>
      <c r="AB30" t="str">
        <f>'税'!N3</f>
        <v>０１(H13)</v>
      </c>
      <c r="AC30" t="str">
        <f>'税'!O3</f>
        <v>０２(H14）</v>
      </c>
      <c r="AD30" t="str">
        <f>'税'!P3</f>
        <v>０３(H15)</v>
      </c>
      <c r="AE30" t="str">
        <f>'税'!Q3</f>
        <v>０４(H16)</v>
      </c>
      <c r="AF30" t="str">
        <f>'税'!R3</f>
        <v>０５(H17）</v>
      </c>
      <c r="AG30" t="str">
        <f>'税'!S3</f>
        <v>０６(H18）</v>
      </c>
      <c r="AH30" t="str">
        <f>'税'!T3</f>
        <v>０７(H19）</v>
      </c>
      <c r="AI30" t="str">
        <f>'税'!U3</f>
        <v>０８(H20）</v>
      </c>
      <c r="AJ30" t="str">
        <f>'税'!V3</f>
        <v>０９(H21）</v>
      </c>
      <c r="AK30" t="str">
        <f>'税'!W3</f>
        <v>１０(H22）</v>
      </c>
    </row>
    <row r="31" spans="16:37" ht="13.5">
      <c r="P31" t="s">
        <v>144</v>
      </c>
      <c r="Q31">
        <f>'税'!B4</f>
        <v>0</v>
      </c>
      <c r="R31" s="47">
        <f>'税'!D4</f>
        <v>378376</v>
      </c>
      <c r="S31" s="47">
        <f>'税'!E4</f>
        <v>467347</v>
      </c>
      <c r="T31" s="47">
        <f>'税'!F4</f>
        <v>356157</v>
      </c>
      <c r="U31" s="47">
        <f>'税'!G4</f>
        <v>336035</v>
      </c>
      <c r="V31" s="47">
        <f>'税'!H4</f>
        <v>283963</v>
      </c>
      <c r="W31" s="47">
        <f>'税'!I4</f>
        <v>260056</v>
      </c>
      <c r="X31" s="47">
        <f>'税'!J4</f>
        <v>319897</v>
      </c>
      <c r="Y31" s="47">
        <f>'税'!K4</f>
        <v>280980</v>
      </c>
      <c r="Z31" s="47">
        <f>'税'!L4</f>
        <v>281089</v>
      </c>
      <c r="AA31" s="47">
        <f>'税'!M4</f>
        <v>319946</v>
      </c>
      <c r="AB31" s="47">
        <f>'税'!N4</f>
        <v>277705</v>
      </c>
      <c r="AC31" s="47">
        <f>'税'!O4</f>
        <v>255886</v>
      </c>
      <c r="AD31" s="47">
        <f>'税'!P4</f>
        <v>250236</v>
      </c>
      <c r="AE31" s="47">
        <f>'税'!Q4</f>
        <v>246375</v>
      </c>
      <c r="AF31" s="47">
        <f>'税'!R4</f>
        <v>311312</v>
      </c>
      <c r="AG31" s="47">
        <f>'税'!S4</f>
        <v>289103</v>
      </c>
      <c r="AH31" s="47">
        <f>'税'!T4</f>
        <v>432286</v>
      </c>
      <c r="AI31" s="47">
        <f>'税'!U4</f>
        <v>407848</v>
      </c>
      <c r="AJ31" s="47">
        <f>'税'!V4</f>
        <v>338869</v>
      </c>
      <c r="AK31" s="47">
        <f>'税'!W4</f>
        <v>371932</v>
      </c>
    </row>
    <row r="32" spans="16:37" ht="13.5">
      <c r="P32" t="s">
        <v>145</v>
      </c>
      <c r="Q32">
        <f>'税'!B9</f>
        <v>0</v>
      </c>
      <c r="R32" s="47">
        <f>'税'!D9</f>
        <v>312333</v>
      </c>
      <c r="S32" s="47">
        <f>'税'!E9</f>
        <v>328378</v>
      </c>
      <c r="T32" s="47">
        <f>'税'!F9</f>
        <v>334170</v>
      </c>
      <c r="U32" s="47">
        <f>'税'!G9</f>
        <v>346571</v>
      </c>
      <c r="V32" s="47">
        <f>'税'!H9</f>
        <v>382809</v>
      </c>
      <c r="W32" s="47">
        <f>'税'!I9</f>
        <v>415794</v>
      </c>
      <c r="X32" s="47">
        <f>'税'!J9</f>
        <v>442071</v>
      </c>
      <c r="Y32" s="47">
        <f>'税'!K9</f>
        <v>482608</v>
      </c>
      <c r="Z32" s="47">
        <f>'税'!L9</f>
        <v>536712</v>
      </c>
      <c r="AA32" s="47">
        <f>'税'!M9</f>
        <v>536840</v>
      </c>
      <c r="AB32" s="47">
        <f>'税'!N9</f>
        <v>671641</v>
      </c>
      <c r="AC32" s="47">
        <f>'税'!O9</f>
        <v>681311</v>
      </c>
      <c r="AD32" s="47">
        <f>'税'!P9</f>
        <v>646342</v>
      </c>
      <c r="AE32" s="47">
        <f>'税'!Q9</f>
        <v>640246</v>
      </c>
      <c r="AF32" s="47">
        <f>'税'!R9</f>
        <v>652089</v>
      </c>
      <c r="AG32" s="47">
        <f>'税'!S9</f>
        <v>613034</v>
      </c>
      <c r="AH32" s="47">
        <f>'税'!T9</f>
        <v>634963</v>
      </c>
      <c r="AI32" s="47">
        <f>'税'!U9</f>
        <v>657561</v>
      </c>
      <c r="AJ32" s="47">
        <f>'税'!V9</f>
        <v>636253</v>
      </c>
      <c r="AK32" s="47">
        <f>'税'!W9</f>
        <v>620782</v>
      </c>
    </row>
    <row r="33" spans="16:37" ht="13.5">
      <c r="P33" t="s">
        <v>146</v>
      </c>
      <c r="Q33">
        <f>'税'!B12</f>
        <v>0</v>
      </c>
      <c r="R33" s="47">
        <f>'税'!D12</f>
        <v>53786</v>
      </c>
      <c r="S33" s="47">
        <f>'税'!E12</f>
        <v>54948</v>
      </c>
      <c r="T33" s="47">
        <f>'税'!F12</f>
        <v>53739</v>
      </c>
      <c r="U33" s="47">
        <f>'税'!G12</f>
        <v>54859</v>
      </c>
      <c r="V33" s="47">
        <f>'税'!H12</f>
        <v>50755</v>
      </c>
      <c r="W33" s="47">
        <f>'税'!I12</f>
        <v>51231</v>
      </c>
      <c r="X33" s="47">
        <f>'税'!J12</f>
        <v>63383</v>
      </c>
      <c r="Y33" s="47">
        <f>'税'!K12</f>
        <v>65752</v>
      </c>
      <c r="Z33" s="47">
        <f>'税'!L12</f>
        <v>69172</v>
      </c>
      <c r="AA33" s="47">
        <f>'税'!M12</f>
        <v>69844</v>
      </c>
      <c r="AB33" s="47">
        <f>'税'!N12</f>
        <v>70062</v>
      </c>
      <c r="AC33" s="47">
        <f>'税'!O12</f>
        <v>67483</v>
      </c>
      <c r="AD33" s="47">
        <f>'税'!P12</f>
        <v>39371</v>
      </c>
      <c r="AE33" s="47">
        <f>'税'!Q12</f>
        <v>37686</v>
      </c>
      <c r="AF33" s="47">
        <f>'税'!R12</f>
        <v>35897</v>
      </c>
      <c r="AG33" s="47">
        <f>'税'!S12</f>
        <v>34849</v>
      </c>
      <c r="AH33" s="47">
        <f>'税'!T12</f>
        <v>33799</v>
      </c>
      <c r="AI33" s="47">
        <f>'税'!U12</f>
        <v>30613</v>
      </c>
      <c r="AJ33" s="47">
        <f>'税'!V12</f>
        <v>27430</v>
      </c>
      <c r="AK33" s="47">
        <f>'税'!W12</f>
        <v>26574</v>
      </c>
    </row>
    <row r="34" spans="16:37" ht="13.5">
      <c r="P34" t="s">
        <v>143</v>
      </c>
      <c r="Q34">
        <f>'税'!B22</f>
        <v>0</v>
      </c>
      <c r="R34" s="47">
        <f>'税'!D22</f>
        <v>786884</v>
      </c>
      <c r="S34" s="47">
        <f>'税'!E22</f>
        <v>892324</v>
      </c>
      <c r="T34" s="47">
        <f>'税'!F22</f>
        <v>780402</v>
      </c>
      <c r="U34" s="47">
        <f>'税'!G22</f>
        <v>772504</v>
      </c>
      <c r="V34" s="47">
        <f>'税'!H22</f>
        <v>758623</v>
      </c>
      <c r="W34" s="47">
        <f>'税'!I22</f>
        <v>762547</v>
      </c>
      <c r="X34" s="47">
        <f>'税'!J22</f>
        <v>860013</v>
      </c>
      <c r="Y34" s="47">
        <f>'税'!K22</f>
        <v>871873</v>
      </c>
      <c r="Z34" s="47">
        <f>'税'!L22</f>
        <v>919017</v>
      </c>
      <c r="AA34" s="47">
        <f>'税'!M22</f>
        <v>964697</v>
      </c>
      <c r="AB34" s="47">
        <f>'税'!N22</f>
        <v>1039595</v>
      </c>
      <c r="AC34" s="47">
        <f>'税'!O22</f>
        <v>1022064</v>
      </c>
      <c r="AD34" s="47">
        <f>'税'!P22</f>
        <v>947963</v>
      </c>
      <c r="AE34" s="47">
        <f>'税'!Q22</f>
        <v>937014</v>
      </c>
      <c r="AF34" s="47">
        <f>'税'!R22</f>
        <v>1012277</v>
      </c>
      <c r="AG34" s="47">
        <f>'税'!S22</f>
        <v>950628</v>
      </c>
      <c r="AH34" s="47">
        <f>'税'!T22</f>
        <v>1114806</v>
      </c>
      <c r="AI34" s="47">
        <f>'税'!U22</f>
        <v>1109788</v>
      </c>
      <c r="AJ34" s="47">
        <f>'税'!V22</f>
        <v>1016276</v>
      </c>
      <c r="AK34" s="47">
        <f>'税'!W22</f>
        <v>1033140</v>
      </c>
    </row>
    <row r="39" spans="16:37" ht="13.5">
      <c r="P39">
        <f>'歳出（性質別）'!A3</f>
        <v>0</v>
      </c>
      <c r="Q39" t="str">
        <f>'歳出（性質別）'!B3</f>
        <v>８９（元）</v>
      </c>
      <c r="R39" t="str">
        <f>'歳出（性質別）'!D3</f>
        <v>９１（H3）</v>
      </c>
      <c r="S39" t="str">
        <f>'歳出（性質別）'!E3</f>
        <v>９２（H4）</v>
      </c>
      <c r="T39" t="str">
        <f>'歳出（性質別）'!F3</f>
        <v>９３（H5）</v>
      </c>
      <c r="U39" t="str">
        <f>'歳出（性質別）'!G3</f>
        <v>９４（H6）</v>
      </c>
      <c r="V39" t="str">
        <f>'歳出（性質別）'!H3</f>
        <v>９５（H7）</v>
      </c>
      <c r="W39" t="str">
        <f>'歳出（性質別）'!I3</f>
        <v>９６（H8）</v>
      </c>
      <c r="X39" t="str">
        <f>'歳出（性質別）'!J3</f>
        <v>９７(H9）</v>
      </c>
      <c r="Y39" t="str">
        <f>'歳出（性質別）'!K3</f>
        <v>９８(H10）</v>
      </c>
      <c r="Z39" t="str">
        <f>'歳出（性質別）'!L3</f>
        <v>９９(H11)</v>
      </c>
      <c r="AA39" t="str">
        <f>'歳出（性質別）'!M3</f>
        <v>００(H12)</v>
      </c>
      <c r="AB39" t="str">
        <f>'歳出（性質別）'!N3</f>
        <v>０１(H13)</v>
      </c>
      <c r="AC39" t="str">
        <f>'歳出（性質別）'!O3</f>
        <v>０２(H14）</v>
      </c>
      <c r="AD39" t="str">
        <f>'歳出（性質別）'!P3</f>
        <v>０３(H15)</v>
      </c>
      <c r="AE39" t="str">
        <f>'歳出（性質別）'!Q3</f>
        <v>０４(H16)</v>
      </c>
      <c r="AF39" t="str">
        <f>'歳出（性質別）'!R3</f>
        <v>０５(H17）</v>
      </c>
      <c r="AG39" t="str">
        <f>'歳出（性質別）'!S3</f>
        <v>０６(H18）</v>
      </c>
      <c r="AH39" t="str">
        <f>'歳出（性質別）'!T3</f>
        <v>０７(H19）</v>
      </c>
      <c r="AI39" t="str">
        <f>'歳出（性質別）'!U3</f>
        <v>０８(H20）</v>
      </c>
      <c r="AJ39" t="str">
        <f>'歳出（性質別）'!V3</f>
        <v>０９(H21）</v>
      </c>
      <c r="AK39" t="str">
        <f>'歳出（性質別）'!W3</f>
        <v>１０(H22）</v>
      </c>
    </row>
    <row r="40" spans="13:37" ht="13.5">
      <c r="M40" s="34" t="str">
        <f>'財政指標'!$M$1</f>
        <v>西方町</v>
      </c>
      <c r="P40" t="s">
        <v>149</v>
      </c>
      <c r="Q40">
        <f>'歳出（性質別）'!B4</f>
        <v>0</v>
      </c>
      <c r="R40" s="47">
        <f>'歳出（性質別）'!D4</f>
        <v>587162</v>
      </c>
      <c r="S40" s="47">
        <f>'歳出（性質別）'!E4</f>
        <v>671126</v>
      </c>
      <c r="T40" s="47">
        <f>'歳出（性質別）'!F4</f>
        <v>744414</v>
      </c>
      <c r="U40" s="47">
        <f>'歳出（性質別）'!G4</f>
        <v>752751</v>
      </c>
      <c r="V40" s="47">
        <f>'歳出（性質別）'!H4</f>
        <v>769474</v>
      </c>
      <c r="W40" s="47">
        <f>'歳出（性質別）'!I4</f>
        <v>812721</v>
      </c>
      <c r="X40" s="47">
        <f>'歳出（性質別）'!J4</f>
        <v>845085</v>
      </c>
      <c r="Y40" s="47">
        <f>'歳出（性質別）'!K4</f>
        <v>879153</v>
      </c>
      <c r="Z40" s="47">
        <f>'歳出（性質別）'!L4</f>
        <v>879512</v>
      </c>
      <c r="AA40" s="47">
        <f>'歳出（性質別）'!M4</f>
        <v>829204</v>
      </c>
      <c r="AB40" s="47">
        <f>'歳出（性質別）'!N4</f>
        <v>848313</v>
      </c>
      <c r="AC40" s="47">
        <f>'歳出（性質別）'!O4</f>
        <v>839271</v>
      </c>
      <c r="AD40" s="47">
        <f>'歳出（性質別）'!P4</f>
        <v>805610</v>
      </c>
      <c r="AE40" s="47">
        <f>'歳出（性質別）'!Q4</f>
        <v>801583</v>
      </c>
      <c r="AF40" s="47">
        <f>'歳出（性質別）'!R4</f>
        <v>791783</v>
      </c>
      <c r="AG40" s="47">
        <f>'歳出（性質別）'!S4</f>
        <v>783377</v>
      </c>
      <c r="AH40" s="47">
        <f>'歳出（性質別）'!T4</f>
        <v>758268</v>
      </c>
      <c r="AI40" s="47">
        <f>'歳出（性質別）'!U4</f>
        <v>739053</v>
      </c>
      <c r="AJ40" s="47">
        <f>'歳出（性質別）'!V4</f>
        <v>712538</v>
      </c>
      <c r="AK40" s="47">
        <f>'歳出（性質別）'!W4</f>
        <v>674645</v>
      </c>
    </row>
    <row r="41" spans="16:37" ht="13.5">
      <c r="P41" t="s">
        <v>150</v>
      </c>
      <c r="Q41">
        <f>'歳出（性質別）'!B6</f>
        <v>0</v>
      </c>
      <c r="R41" s="47">
        <f>'歳出（性質別）'!D6</f>
        <v>13466</v>
      </c>
      <c r="S41" s="47">
        <f>'歳出（性質別）'!E6</f>
        <v>18078</v>
      </c>
      <c r="T41" s="47">
        <f>'歳出（性質別）'!F6</f>
        <v>51006</v>
      </c>
      <c r="U41" s="47">
        <f>'歳出（性質別）'!G6</f>
        <v>50523</v>
      </c>
      <c r="V41" s="47">
        <f>'歳出（性質別）'!H6</f>
        <v>51493</v>
      </c>
      <c r="W41" s="47">
        <f>'歳出（性質別）'!I6</f>
        <v>61832</v>
      </c>
      <c r="X41" s="47">
        <f>'歳出（性質別）'!J6</f>
        <v>99284</v>
      </c>
      <c r="Y41" s="47">
        <f>'歳出（性質別）'!K6</f>
        <v>125941</v>
      </c>
      <c r="Z41" s="47">
        <f>'歳出（性質別）'!L6</f>
        <v>126454</v>
      </c>
      <c r="AA41" s="47">
        <f>'歳出（性質別）'!M6</f>
        <v>75502</v>
      </c>
      <c r="AB41" s="47">
        <f>'歳出（性質別）'!N6</f>
        <v>83288</v>
      </c>
      <c r="AC41" s="47">
        <f>'歳出（性質別）'!O6</f>
        <v>90593</v>
      </c>
      <c r="AD41" s="47">
        <f>'歳出（性質別）'!P6</f>
        <v>120764</v>
      </c>
      <c r="AE41" s="47">
        <f>'歳出（性質別）'!Q6</f>
        <v>131576</v>
      </c>
      <c r="AF41" s="47">
        <f>'歳出（性質別）'!R6</f>
        <v>140652</v>
      </c>
      <c r="AG41" s="47">
        <f>'歳出（性質別）'!S6</f>
        <v>140554</v>
      </c>
      <c r="AH41" s="47">
        <f>'歳出（性質別）'!T6</f>
        <v>151285</v>
      </c>
      <c r="AI41" s="47">
        <f>'歳出（性質別）'!U6</f>
        <v>148340</v>
      </c>
      <c r="AJ41" s="47">
        <f>'歳出（性質別）'!V6</f>
        <v>158742</v>
      </c>
      <c r="AK41" s="47">
        <f>'歳出（性質別）'!W6</f>
        <v>223533</v>
      </c>
    </row>
    <row r="42" spans="16:37" ht="13.5">
      <c r="P42" t="s">
        <v>151</v>
      </c>
      <c r="Q42">
        <f>'歳出（性質別）'!B7</f>
        <v>0</v>
      </c>
      <c r="R42" s="47">
        <f>'歳出（性質別）'!D7</f>
        <v>118124</v>
      </c>
      <c r="S42" s="47">
        <f>'歳出（性質別）'!E7</f>
        <v>126174</v>
      </c>
      <c r="T42" s="47">
        <f>'歳出（性質別）'!F7</f>
        <v>138556</v>
      </c>
      <c r="U42" s="47">
        <f>'歳出（性質別）'!G7</f>
        <v>149283</v>
      </c>
      <c r="V42" s="47">
        <f>'歳出（性質別）'!H7</f>
        <v>162841</v>
      </c>
      <c r="W42" s="47">
        <f>'歳出（性質別）'!I7</f>
        <v>178664</v>
      </c>
      <c r="X42" s="47">
        <f>'歳出（性質別）'!J7</f>
        <v>197743</v>
      </c>
      <c r="Y42" s="47">
        <f>'歳出（性質別）'!K7</f>
        <v>214213</v>
      </c>
      <c r="Z42" s="47">
        <f>'歳出（性質別）'!L7</f>
        <v>230711</v>
      </c>
      <c r="AA42" s="47">
        <f>'歳出（性質別）'!M7</f>
        <v>251589</v>
      </c>
      <c r="AB42" s="47">
        <f>'歳出（性質別）'!N7</f>
        <v>271727</v>
      </c>
      <c r="AC42" s="47">
        <f>'歳出（性質別）'!O7</f>
        <v>260729</v>
      </c>
      <c r="AD42" s="47">
        <f>'歳出（性質別）'!P7</f>
        <v>254659</v>
      </c>
      <c r="AE42" s="47">
        <f>'歳出（性質別）'!Q7</f>
        <v>267291</v>
      </c>
      <c r="AF42" s="47">
        <f>'歳出（性質別）'!R7</f>
        <v>269045</v>
      </c>
      <c r="AG42" s="47">
        <f>'歳出（性質別）'!S7</f>
        <v>284352</v>
      </c>
      <c r="AH42" s="47">
        <f>'歳出（性質別）'!T7</f>
        <v>326859</v>
      </c>
      <c r="AI42" s="47">
        <f>'歳出（性質別）'!U7</f>
        <v>342805</v>
      </c>
      <c r="AJ42" s="47">
        <f>'歳出（性質別）'!V7</f>
        <v>305023</v>
      </c>
      <c r="AK42" s="47">
        <f>'歳出（性質別）'!W7</f>
        <v>283604</v>
      </c>
    </row>
    <row r="43" spans="16:37" ht="13.5">
      <c r="P43" t="s">
        <v>152</v>
      </c>
      <c r="Q43">
        <f>'歳出（性質別）'!B10</f>
        <v>0</v>
      </c>
      <c r="R43" s="47">
        <f>'歳出（性質別）'!D10</f>
        <v>235303</v>
      </c>
      <c r="S43" s="47">
        <f>'歳出（性質別）'!E10</f>
        <v>284655</v>
      </c>
      <c r="T43" s="47">
        <f>'歳出（性質別）'!F10</f>
        <v>281745</v>
      </c>
      <c r="U43" s="47">
        <f>'歳出（性質別）'!G10</f>
        <v>289506</v>
      </c>
      <c r="V43" s="47">
        <f>'歳出（性質別）'!H10</f>
        <v>307617</v>
      </c>
      <c r="W43" s="47">
        <f>'歳出（性質別）'!I10</f>
        <v>304119</v>
      </c>
      <c r="X43" s="47">
        <f>'歳出（性質別）'!J10</f>
        <v>333968</v>
      </c>
      <c r="Y43" s="47">
        <f>'歳出（性質別）'!K10</f>
        <v>319319</v>
      </c>
      <c r="Z43" s="47">
        <f>'歳出（性質別）'!L10</f>
        <v>329971</v>
      </c>
      <c r="AA43" s="47">
        <f>'歳出（性質別）'!M10</f>
        <v>340455</v>
      </c>
      <c r="AB43" s="47">
        <f>'歳出（性質別）'!N10</f>
        <v>370078</v>
      </c>
      <c r="AC43" s="47">
        <f>'歳出（性質別）'!O10</f>
        <v>439657</v>
      </c>
      <c r="AD43" s="47">
        <f>'歳出（性質別）'!P10</f>
        <v>353274</v>
      </c>
      <c r="AE43" s="47">
        <f>'歳出（性質別）'!Q10</f>
        <v>336378</v>
      </c>
      <c r="AF43" s="47">
        <f>'歳出（性質別）'!R10</f>
        <v>296873</v>
      </c>
      <c r="AG43" s="47">
        <f>'歳出（性質別）'!S10</f>
        <v>306679</v>
      </c>
      <c r="AH43" s="47">
        <f>'歳出（性質別）'!T10</f>
        <v>329660</v>
      </c>
      <c r="AI43" s="47">
        <f>'歳出（性質別）'!U10</f>
        <v>328310</v>
      </c>
      <c r="AJ43" s="47">
        <f>'歳出（性質別）'!V10</f>
        <v>436296</v>
      </c>
      <c r="AK43" s="47">
        <f>'歳出（性質別）'!W10</f>
        <v>503720</v>
      </c>
    </row>
    <row r="44" spans="16:37" ht="13.5">
      <c r="P44" t="s">
        <v>153</v>
      </c>
      <c r="Q44">
        <f>'歳出（性質別）'!B11</f>
        <v>0</v>
      </c>
      <c r="R44" s="47">
        <f>'歳出（性質別）'!D11</f>
        <v>19638</v>
      </c>
      <c r="S44" s="47">
        <f>'歳出（性質別）'!E11</f>
        <v>14379</v>
      </c>
      <c r="T44" s="47">
        <f>'歳出（性質別）'!F11</f>
        <v>16087</v>
      </c>
      <c r="U44" s="47">
        <f>'歳出（性質別）'!G11</f>
        <v>13787</v>
      </c>
      <c r="V44" s="47">
        <f>'歳出（性質別）'!H11</f>
        <v>10348</v>
      </c>
      <c r="W44" s="47">
        <f>'歳出（性質別）'!I11</f>
        <v>11081</v>
      </c>
      <c r="X44" s="47">
        <f>'歳出（性質別）'!J11</f>
        <v>11367</v>
      </c>
      <c r="Y44" s="47">
        <f>'歳出（性質別）'!K11</f>
        <v>15295</v>
      </c>
      <c r="Z44" s="47">
        <f>'歳出（性質別）'!L11</f>
        <v>16155</v>
      </c>
      <c r="AA44" s="47">
        <f>'歳出（性質別）'!M11</f>
        <v>15492</v>
      </c>
      <c r="AB44" s="47">
        <f>'歳出（性質別）'!N11</f>
        <v>21587</v>
      </c>
      <c r="AC44" s="47">
        <f>'歳出（性質別）'!O11</f>
        <v>19852</v>
      </c>
      <c r="AD44" s="47">
        <f>'歳出（性質別）'!P11</f>
        <v>12936</v>
      </c>
      <c r="AE44" s="47">
        <f>'歳出（性質別）'!Q11</f>
        <v>8854</v>
      </c>
      <c r="AF44" s="47">
        <f>'歳出（性質別）'!R11</f>
        <v>11298</v>
      </c>
      <c r="AG44" s="47">
        <f>'歳出（性質別）'!S11</f>
        <v>16561</v>
      </c>
      <c r="AH44" s="47">
        <f>'歳出（性質別）'!T11</f>
        <v>12593</v>
      </c>
      <c r="AI44" s="47">
        <f>'歳出（性質別）'!U11</f>
        <v>17555</v>
      </c>
      <c r="AJ44" s="47">
        <f>'歳出（性質別）'!V11</f>
        <v>23140</v>
      </c>
      <c r="AK44" s="47">
        <f>'歳出（性質別）'!W11</f>
        <v>17381</v>
      </c>
    </row>
    <row r="45" spans="16:37" ht="13.5">
      <c r="P45" t="s">
        <v>154</v>
      </c>
      <c r="Q45">
        <f>'歳出（性質別）'!B16</f>
        <v>0</v>
      </c>
      <c r="R45" s="47">
        <f>'歳出（性質別）'!D16</f>
        <v>50412</v>
      </c>
      <c r="S45" s="47">
        <f>'歳出（性質別）'!E16</f>
        <v>91855</v>
      </c>
      <c r="T45" s="47">
        <f>'歳出（性質別）'!F16</f>
        <v>22306</v>
      </c>
      <c r="U45" s="47">
        <f>'歳出（性質別）'!G16</f>
        <v>17662</v>
      </c>
      <c r="V45" s="47">
        <f>'歳出（性質別）'!H16</f>
        <v>15141</v>
      </c>
      <c r="W45" s="47">
        <f>'歳出（性質別）'!I16</f>
        <v>20423</v>
      </c>
      <c r="X45" s="47">
        <f>'歳出（性質別）'!J16</f>
        <v>45814</v>
      </c>
      <c r="Y45" s="47">
        <f>'歳出（性質別）'!K16</f>
        <v>68646</v>
      </c>
      <c r="Z45" s="47">
        <f>'歳出（性質別）'!L16</f>
        <v>24177</v>
      </c>
      <c r="AA45" s="47">
        <f>'歳出（性質別）'!M16</f>
        <v>22725</v>
      </c>
      <c r="AB45" s="47">
        <f>'歳出（性質別）'!N16</f>
        <v>22295</v>
      </c>
      <c r="AC45" s="47">
        <f>'歳出（性質別）'!O16</f>
        <v>24284</v>
      </c>
      <c r="AD45" s="47">
        <f>'歳出（性質別）'!P16</f>
        <v>25635</v>
      </c>
      <c r="AE45" s="47">
        <f>'歳出（性質別）'!Q16</f>
        <v>25118</v>
      </c>
      <c r="AF45" s="47">
        <f>'歳出（性質別）'!R16</f>
        <v>21598</v>
      </c>
      <c r="AG45" s="47">
        <f>'歳出（性質別）'!S16</f>
        <v>18932</v>
      </c>
      <c r="AH45" s="47">
        <f>'歳出（性質別）'!T16</f>
        <v>19897</v>
      </c>
      <c r="AI45" s="47">
        <f>'歳出（性質別）'!U16</f>
        <v>21413</v>
      </c>
      <c r="AJ45" s="47">
        <f>'歳出（性質別）'!V16</f>
        <v>19649</v>
      </c>
      <c r="AK45" s="47">
        <f>'歳出（性質別）'!W16</f>
        <v>22755</v>
      </c>
    </row>
    <row r="46" spans="16:37" ht="13.5">
      <c r="P46" t="s">
        <v>156</v>
      </c>
      <c r="Q46">
        <f>'歳出（性質別）'!B18</f>
        <v>0</v>
      </c>
      <c r="R46" s="47">
        <f>'歳出（性質別）'!D18</f>
        <v>1290890</v>
      </c>
      <c r="S46" s="47">
        <f>'歳出（性質別）'!E18</f>
        <v>1543489</v>
      </c>
      <c r="T46" s="47">
        <f>'歳出（性質別）'!F18</f>
        <v>1304834</v>
      </c>
      <c r="U46" s="47">
        <f>'歳出（性質別）'!G18</f>
        <v>843287</v>
      </c>
      <c r="V46" s="47">
        <f>'歳出（性質別）'!H18</f>
        <v>910050</v>
      </c>
      <c r="W46" s="47">
        <f>'歳出（性質別）'!I18</f>
        <v>678205</v>
      </c>
      <c r="X46" s="47">
        <f>'歳出（性質別）'!J18</f>
        <v>538298</v>
      </c>
      <c r="Y46" s="47">
        <f>'歳出（性質別）'!K18</f>
        <v>673084</v>
      </c>
      <c r="Z46" s="47">
        <f>'歳出（性質別）'!L18</f>
        <v>961242</v>
      </c>
      <c r="AA46" s="47">
        <f>'歳出（性質別）'!M18</f>
        <v>377304</v>
      </c>
      <c r="AB46" s="47">
        <f>'歳出（性質別）'!N18</f>
        <v>435642</v>
      </c>
      <c r="AC46" s="47">
        <f>'歳出（性質別）'!O18</f>
        <v>701104</v>
      </c>
      <c r="AD46" s="47">
        <f>'歳出（性質別）'!P18</f>
        <v>1118571</v>
      </c>
      <c r="AE46" s="47">
        <f>'歳出（性質別）'!Q18</f>
        <v>286116</v>
      </c>
      <c r="AF46" s="47">
        <f>'歳出（性質別）'!R18</f>
        <v>81700</v>
      </c>
      <c r="AG46" s="47">
        <f>'歳出（性質別）'!S18</f>
        <v>90701</v>
      </c>
      <c r="AH46" s="47">
        <f>'歳出（性質別）'!T18</f>
        <v>129450</v>
      </c>
      <c r="AI46" s="47">
        <f>'歳出（性質別）'!U18</f>
        <v>260116</v>
      </c>
      <c r="AJ46" s="47">
        <f>'歳出（性質別）'!V18</f>
        <v>759464</v>
      </c>
      <c r="AK46" s="47">
        <f>'歳出（性質別）'!W18</f>
        <v>536907</v>
      </c>
    </row>
    <row r="47" spans="16:37" ht="13.5">
      <c r="P47" t="s">
        <v>155</v>
      </c>
      <c r="Q47">
        <f>'歳出（性質別）'!B23</f>
        <v>0</v>
      </c>
      <c r="R47" s="47">
        <f>'歳出（性質別）'!D23</f>
        <v>3188018</v>
      </c>
      <c r="S47" s="47">
        <f>'歳出（性質別）'!E23</f>
        <v>3584922</v>
      </c>
      <c r="T47" s="47">
        <f>'歳出（性質別）'!F23</f>
        <v>3389305</v>
      </c>
      <c r="U47" s="47">
        <f>'歳出（性質別）'!G23</f>
        <v>2872060</v>
      </c>
      <c r="V47" s="47">
        <f>'歳出（性質別）'!H23</f>
        <v>3039792</v>
      </c>
      <c r="W47" s="47">
        <f>'歳出（性質別）'!I23</f>
        <v>2748802</v>
      </c>
      <c r="X47" s="47">
        <f>'歳出（性質別）'!J23</f>
        <v>2775424</v>
      </c>
      <c r="Y47" s="47">
        <f>'歳出（性質別）'!K23</f>
        <v>3118744</v>
      </c>
      <c r="Z47" s="47">
        <f>'歳出（性質別）'!L23</f>
        <v>3336939</v>
      </c>
      <c r="AA47" s="47">
        <f>'歳出（性質別）'!M23</f>
        <v>2660751</v>
      </c>
      <c r="AB47" s="47">
        <f>'歳出（性質別）'!N23</f>
        <v>2826854</v>
      </c>
      <c r="AC47" s="47">
        <f>'歳出（性質別）'!O23</f>
        <v>3145612</v>
      </c>
      <c r="AD47" s="47">
        <f>'歳出（性質別）'!P23</f>
        <v>3548537</v>
      </c>
      <c r="AE47" s="47">
        <f>'歳出（性質別）'!Q23</f>
        <v>2569364</v>
      </c>
      <c r="AF47" s="47">
        <f>'歳出（性質別）'!R23</f>
        <v>2277732</v>
      </c>
      <c r="AG47" s="47">
        <f>'歳出（性質別）'!S23</f>
        <v>2373211</v>
      </c>
      <c r="AH47" s="47">
        <f>'歳出（性質別）'!T23</f>
        <v>2422535</v>
      </c>
      <c r="AI47" s="47">
        <f>'歳出（性質別）'!U23</f>
        <v>2624401</v>
      </c>
      <c r="AJ47" s="47">
        <f>'歳出（性質別）'!V23</f>
        <v>3392624</v>
      </c>
      <c r="AK47" s="47">
        <f>'歳出（性質別）'!W23</f>
        <v>3208394</v>
      </c>
    </row>
    <row r="54" spans="16:37" ht="13.5">
      <c r="P54">
        <f>'歳出（目的別）'!A3</f>
        <v>0</v>
      </c>
      <c r="Q54" t="str">
        <f>'歳出（目的別）'!B3</f>
        <v>８９（元）</v>
      </c>
      <c r="R54" t="str">
        <f>'歳出（目的別）'!D3</f>
        <v>９１（H3）</v>
      </c>
      <c r="S54" t="str">
        <f>'歳出（目的別）'!E3</f>
        <v>９２（H4）</v>
      </c>
      <c r="T54" t="str">
        <f>'歳出（目的別）'!F3</f>
        <v>９３（H5）</v>
      </c>
      <c r="U54" t="str">
        <f>'歳出（目的別）'!G3</f>
        <v>９４（H6）</v>
      </c>
      <c r="V54" t="str">
        <f>'歳出（目的別）'!H3</f>
        <v>９５（H7）</v>
      </c>
      <c r="W54" t="str">
        <f>'歳出（目的別）'!I3</f>
        <v>９６（H8）</v>
      </c>
      <c r="X54" t="str">
        <f>'歳出（目的別）'!J3</f>
        <v>９７(H9）</v>
      </c>
      <c r="Y54" t="str">
        <f>'歳出（目的別）'!K3</f>
        <v>９８(H10）</v>
      </c>
      <c r="Z54" t="str">
        <f>'歳出（目的別）'!L3</f>
        <v>９９(H11)</v>
      </c>
      <c r="AA54" t="str">
        <f>'歳出（目的別）'!M3</f>
        <v>００(H12)</v>
      </c>
      <c r="AB54" t="str">
        <f>'歳出（目的別）'!N3</f>
        <v>０１(H13)</v>
      </c>
      <c r="AC54" t="str">
        <f>'歳出（目的別）'!O3</f>
        <v>０２(H14）</v>
      </c>
      <c r="AD54" t="str">
        <f>'歳出（目的別）'!P3</f>
        <v>０３(H15)</v>
      </c>
      <c r="AE54" t="str">
        <f>'歳出（目的別）'!Q3</f>
        <v>０４(H16)</v>
      </c>
      <c r="AF54" t="str">
        <f>'歳出（目的別）'!R3</f>
        <v>０５(H17）</v>
      </c>
      <c r="AG54" t="str">
        <f>'歳出（目的別）'!S3</f>
        <v>０６(H18）</v>
      </c>
      <c r="AH54" t="str">
        <f>'歳出（目的別）'!T3</f>
        <v>０７(H19）</v>
      </c>
      <c r="AI54" t="str">
        <f>'歳出（目的別）'!U3</f>
        <v>０８(H20）</v>
      </c>
      <c r="AJ54" t="str">
        <f>'歳出（目的別）'!V3</f>
        <v>０９(H21）</v>
      </c>
      <c r="AK54" t="str">
        <f>'歳出（目的別）'!W3</f>
        <v>１０(H22）</v>
      </c>
    </row>
    <row r="55" spans="16:37" ht="13.5">
      <c r="P55" t="s">
        <v>157</v>
      </c>
      <c r="Q55">
        <f>'歳出（目的別）'!B5</f>
        <v>0</v>
      </c>
      <c r="R55" s="47">
        <f>'歳出（目的別）'!D5</f>
        <v>548272</v>
      </c>
      <c r="S55" s="47">
        <f>'歳出（目的別）'!E5</f>
        <v>624702</v>
      </c>
      <c r="T55" s="47">
        <f>'歳出（目的別）'!F5</f>
        <v>594302</v>
      </c>
      <c r="U55" s="47">
        <f>'歳出（目的別）'!G5</f>
        <v>600912</v>
      </c>
      <c r="V55" s="47">
        <f>'歳出（目的別）'!H5</f>
        <v>524429</v>
      </c>
      <c r="W55" s="47">
        <f>'歳出（目的別）'!I5</f>
        <v>450596</v>
      </c>
      <c r="X55" s="47">
        <f>'歳出（目的別）'!J5</f>
        <v>490470</v>
      </c>
      <c r="Y55" s="47">
        <f>'歳出（目的別）'!K5</f>
        <v>499836</v>
      </c>
      <c r="Z55" s="47">
        <f>'歳出（目的別）'!L5</f>
        <v>508809</v>
      </c>
      <c r="AA55" s="47">
        <f>'歳出（目的別）'!M5</f>
        <v>467811</v>
      </c>
      <c r="AB55" s="47">
        <f>'歳出（目的別）'!N5</f>
        <v>507178</v>
      </c>
      <c r="AC55" s="47">
        <f>'歳出（目的別）'!O5</f>
        <v>669034</v>
      </c>
      <c r="AD55" s="47">
        <f>'歳出（目的別）'!P5</f>
        <v>613313</v>
      </c>
      <c r="AE55" s="47">
        <f>'歳出（目的別）'!Q5</f>
        <v>575358</v>
      </c>
      <c r="AF55" s="47">
        <f>'歳出（目的別）'!R5</f>
        <v>494530</v>
      </c>
      <c r="AG55" s="47">
        <f>'歳出（目的別）'!S5</f>
        <v>512003</v>
      </c>
      <c r="AH55" s="47">
        <f>'歳出（目的別）'!T5</f>
        <v>480623</v>
      </c>
      <c r="AI55" s="47">
        <f>'歳出（目的別）'!U5</f>
        <v>524765</v>
      </c>
      <c r="AJ55" s="47">
        <f>'歳出（目的別）'!V5</f>
        <v>589304</v>
      </c>
      <c r="AK55" s="47">
        <f>'歳出（目的別）'!W5</f>
        <v>421417</v>
      </c>
    </row>
    <row r="56" spans="16:37" ht="13.5">
      <c r="P56" t="s">
        <v>158</v>
      </c>
      <c r="Q56">
        <f>'歳出（目的別）'!B6</f>
        <v>0</v>
      </c>
      <c r="R56" s="47">
        <f>'歳出（目的別）'!D6</f>
        <v>220265</v>
      </c>
      <c r="S56" s="47">
        <f>'歳出（目的別）'!E6</f>
        <v>272917</v>
      </c>
      <c r="T56" s="47">
        <f>'歳出（目的別）'!F6</f>
        <v>328529</v>
      </c>
      <c r="U56" s="47">
        <f>'歳出（目的別）'!G6</f>
        <v>251512</v>
      </c>
      <c r="V56" s="47">
        <f>'歳出（目的別）'!H6</f>
        <v>269716</v>
      </c>
      <c r="W56" s="47">
        <f>'歳出（目的別）'!I6</f>
        <v>309365</v>
      </c>
      <c r="X56" s="47">
        <f>'歳出（目的別）'!J6</f>
        <v>388368</v>
      </c>
      <c r="Y56" s="47">
        <f>'歳出（目的別）'!K6</f>
        <v>615758</v>
      </c>
      <c r="Z56" s="47">
        <f>'歳出（目的別）'!L6</f>
        <v>796155</v>
      </c>
      <c r="AA56" s="47">
        <f>'歳出（目的別）'!M6</f>
        <v>419696</v>
      </c>
      <c r="AB56" s="47">
        <f>'歳出（目的別）'!N6</f>
        <v>404887</v>
      </c>
      <c r="AC56" s="47">
        <f>'歳出（目的別）'!O6</f>
        <v>430281</v>
      </c>
      <c r="AD56" s="47">
        <f>'歳出（目的別）'!P6</f>
        <v>497009</v>
      </c>
      <c r="AE56" s="47">
        <f>'歳出（目的別）'!Q6</f>
        <v>465827</v>
      </c>
      <c r="AF56" s="47">
        <f>'歳出（目的別）'!R6</f>
        <v>464044</v>
      </c>
      <c r="AG56" s="47">
        <f>'歳出（目的別）'!S6</f>
        <v>483377</v>
      </c>
      <c r="AH56" s="47">
        <f>'歳出（目的別）'!T6</f>
        <v>473776</v>
      </c>
      <c r="AI56" s="47">
        <f>'歳出（目的別）'!U6</f>
        <v>488306</v>
      </c>
      <c r="AJ56" s="47">
        <f>'歳出（目的別）'!V6</f>
        <v>501122</v>
      </c>
      <c r="AK56" s="47">
        <f>'歳出（目的別）'!W6</f>
        <v>557679</v>
      </c>
    </row>
    <row r="57" spans="16:37" ht="13.5">
      <c r="P57" t="s">
        <v>159</v>
      </c>
      <c r="Q57">
        <f>'歳出（目的別）'!B7</f>
        <v>0</v>
      </c>
      <c r="R57" s="47">
        <f>'歳出（目的別）'!D7</f>
        <v>185911</v>
      </c>
      <c r="S57" s="47">
        <f>'歳出（目的別）'!E7</f>
        <v>250109</v>
      </c>
      <c r="T57" s="47">
        <f>'歳出（目的別）'!F7</f>
        <v>244497</v>
      </c>
      <c r="U57" s="47">
        <f>'歳出（目的別）'!G7</f>
        <v>238158</v>
      </c>
      <c r="V57" s="47">
        <f>'歳出（目的別）'!H7</f>
        <v>225858</v>
      </c>
      <c r="W57" s="47">
        <f>'歳出（目的別）'!I7</f>
        <v>247826</v>
      </c>
      <c r="X57" s="47">
        <f>'歳出（目的別）'!J7</f>
        <v>258137</v>
      </c>
      <c r="Y57" s="47">
        <f>'歳出（目的別）'!K7</f>
        <v>275284</v>
      </c>
      <c r="Z57" s="47">
        <f>'歳出（目的別）'!L7</f>
        <v>236271</v>
      </c>
      <c r="AA57" s="47">
        <f>'歳出（目的別）'!M7</f>
        <v>254097</v>
      </c>
      <c r="AB57" s="47">
        <f>'歳出（目的別）'!N7</f>
        <v>258001</v>
      </c>
      <c r="AC57" s="47">
        <f>'歳出（目的別）'!O7</f>
        <v>250059</v>
      </c>
      <c r="AD57" s="47">
        <f>'歳出（目的別）'!P7</f>
        <v>249637</v>
      </c>
      <c r="AE57" s="47">
        <f>'歳出（目的別）'!Q7</f>
        <v>191963</v>
      </c>
      <c r="AF57" s="47">
        <f>'歳出（目的別）'!R7</f>
        <v>200568</v>
      </c>
      <c r="AG57" s="47">
        <f>'歳出（目的別）'!S7</f>
        <v>219840</v>
      </c>
      <c r="AH57" s="47">
        <f>'歳出（目的別）'!T7</f>
        <v>227234</v>
      </c>
      <c r="AI57" s="47">
        <f>'歳出（目的別）'!U7</f>
        <v>245850</v>
      </c>
      <c r="AJ57" s="47">
        <f>'歳出（目的別）'!V7</f>
        <v>238503</v>
      </c>
      <c r="AK57" s="47">
        <f>'歳出（目的別）'!W7</f>
        <v>198878</v>
      </c>
    </row>
    <row r="58" spans="16:37" ht="13.5">
      <c r="P58" t="s">
        <v>173</v>
      </c>
      <c r="Q58">
        <f>'歳出（目的別）'!B9</f>
        <v>0</v>
      </c>
      <c r="R58" s="47">
        <f>'歳出（目的別）'!D9</f>
        <v>324741</v>
      </c>
      <c r="S58" s="47">
        <f>'歳出（目的別）'!E9</f>
        <v>318438</v>
      </c>
      <c r="T58" s="47">
        <f>'歳出（目的別）'!F9</f>
        <v>345357</v>
      </c>
      <c r="U58" s="47">
        <f>'歳出（目的別）'!G9</f>
        <v>371323</v>
      </c>
      <c r="V58" s="47">
        <f>'歳出（目的別）'!H9</f>
        <v>428792</v>
      </c>
      <c r="W58" s="47">
        <f>'歳出（目的別）'!I9</f>
        <v>486723</v>
      </c>
      <c r="X58" s="47">
        <f>'歳出（目的別）'!J9</f>
        <v>386620</v>
      </c>
      <c r="Y58" s="47">
        <f>'歳出（目的別）'!K9</f>
        <v>334589</v>
      </c>
      <c r="Z58" s="47">
        <f>'歳出（目的別）'!L9</f>
        <v>237087</v>
      </c>
      <c r="AA58" s="47">
        <f>'歳出（目的別）'!M9</f>
        <v>241172</v>
      </c>
      <c r="AB58" s="47">
        <f>'歳出（目的別）'!N9</f>
        <v>263116</v>
      </c>
      <c r="AC58" s="47">
        <f>'歳出（目的別）'!O9</f>
        <v>242598</v>
      </c>
      <c r="AD58" s="47">
        <f>'歳出（目的別）'!P9</f>
        <v>241926</v>
      </c>
      <c r="AE58" s="47">
        <f>'歳出（目的別）'!Q9</f>
        <v>144202</v>
      </c>
      <c r="AF58" s="47">
        <f>'歳出（目的別）'!R9</f>
        <v>121986</v>
      </c>
      <c r="AG58" s="47">
        <f>'歳出（目的別）'!S9</f>
        <v>140428</v>
      </c>
      <c r="AH58" s="47">
        <f>'歳出（目的別）'!T9</f>
        <v>132754</v>
      </c>
      <c r="AI58" s="47">
        <f>'歳出（目的別）'!U9</f>
        <v>167545</v>
      </c>
      <c r="AJ58" s="47">
        <f>'歳出（目的別）'!V9</f>
        <v>394344</v>
      </c>
      <c r="AK58" s="47">
        <f>'歳出（目的別）'!W9</f>
        <v>296894</v>
      </c>
    </row>
    <row r="59" spans="16:37" ht="13.5">
      <c r="P59" t="s">
        <v>160</v>
      </c>
      <c r="Q59">
        <f>'歳出（目的別）'!B10</f>
        <v>0</v>
      </c>
      <c r="R59" s="47">
        <f>'歳出（目的別）'!D10</f>
        <v>734692</v>
      </c>
      <c r="S59" s="47">
        <f>'歳出（目的別）'!E10</f>
        <v>880264</v>
      </c>
      <c r="T59" s="47">
        <f>'歳出（目的別）'!F10</f>
        <v>573805</v>
      </c>
      <c r="U59" s="47">
        <f>'歳出（目的別）'!G10</f>
        <v>138056</v>
      </c>
      <c r="V59" s="47">
        <f>'歳出（目的別）'!H10</f>
        <v>77430</v>
      </c>
      <c r="W59" s="47">
        <f>'歳出（目的別）'!I10</f>
        <v>97655</v>
      </c>
      <c r="X59" s="47">
        <f>'歳出（目的別）'!J10</f>
        <v>91782</v>
      </c>
      <c r="Y59" s="47">
        <f>'歳出（目的別）'!K10</f>
        <v>97817</v>
      </c>
      <c r="Z59" s="47">
        <f>'歳出（目的別）'!L10</f>
        <v>112153</v>
      </c>
      <c r="AA59" s="47">
        <f>'歳出（目的別）'!M10</f>
        <v>103917</v>
      </c>
      <c r="AB59" s="47">
        <f>'歳出（目的別）'!N10</f>
        <v>109985</v>
      </c>
      <c r="AC59" s="47">
        <f>'歳出（目的別）'!O10</f>
        <v>108996</v>
      </c>
      <c r="AD59" s="47">
        <f>'歳出（目的別）'!P10</f>
        <v>85791</v>
      </c>
      <c r="AE59" s="47">
        <f>'歳出（目的別）'!Q10</f>
        <v>91471</v>
      </c>
      <c r="AF59" s="47">
        <f>'歳出（目的別）'!R10</f>
        <v>97875</v>
      </c>
      <c r="AG59" s="47">
        <f>'歳出（目的別）'!S10</f>
        <v>103200</v>
      </c>
      <c r="AH59" s="47">
        <f>'歳出（目的別）'!T10</f>
        <v>87315</v>
      </c>
      <c r="AI59" s="47">
        <f>'歳出（目的別）'!U10</f>
        <v>90447</v>
      </c>
      <c r="AJ59" s="47">
        <f>'歳出（目的別）'!V10</f>
        <v>100954</v>
      </c>
      <c r="AK59" s="47">
        <f>'歳出（目的別）'!W10</f>
        <v>103912</v>
      </c>
    </row>
    <row r="60" spans="16:37" ht="13.5">
      <c r="P60" t="s">
        <v>161</v>
      </c>
      <c r="Q60">
        <f>'歳出（目的別）'!B11</f>
        <v>0</v>
      </c>
      <c r="R60" s="47">
        <f>'歳出（目的別）'!D11</f>
        <v>383981</v>
      </c>
      <c r="S60" s="47">
        <f>'歳出（目的別）'!E11</f>
        <v>474601</v>
      </c>
      <c r="T60" s="47">
        <f>'歳出（目的別）'!F11</f>
        <v>420604</v>
      </c>
      <c r="U60" s="47">
        <f>'歳出（目的別）'!G11</f>
        <v>596851</v>
      </c>
      <c r="V60" s="47">
        <f>'歳出（目的別）'!H11</f>
        <v>751497</v>
      </c>
      <c r="W60" s="47">
        <f>'歳出（目的別）'!I11</f>
        <v>464523</v>
      </c>
      <c r="X60" s="47">
        <f>'歳出（目的別）'!J11</f>
        <v>441927</v>
      </c>
      <c r="Y60" s="47">
        <f>'歳出（目的別）'!K11</f>
        <v>535374</v>
      </c>
      <c r="Z60" s="47">
        <f>'歳出（目的別）'!L11</f>
        <v>470760</v>
      </c>
      <c r="AA60" s="47">
        <f>'歳出（目的別）'!M11</f>
        <v>342967</v>
      </c>
      <c r="AB60" s="47">
        <f>'歳出（目的別）'!N11</f>
        <v>311709</v>
      </c>
      <c r="AC60" s="47">
        <f>'歳出（目的別）'!O11</f>
        <v>381187</v>
      </c>
      <c r="AD60" s="47">
        <f>'歳出（目的別）'!P11</f>
        <v>263475</v>
      </c>
      <c r="AE60" s="47">
        <f>'歳出（目的別）'!Q11</f>
        <v>215100</v>
      </c>
      <c r="AF60" s="47">
        <f>'歳出（目的別）'!R11</f>
        <v>158057</v>
      </c>
      <c r="AG60" s="47">
        <f>'歳出（目的別）'!S11</f>
        <v>162419</v>
      </c>
      <c r="AH60" s="47">
        <f>'歳出（目的別）'!T11</f>
        <v>170979</v>
      </c>
      <c r="AI60" s="47">
        <f>'歳出（目的別）'!U11</f>
        <v>221114</v>
      </c>
      <c r="AJ60" s="47">
        <f>'歳出（目的別）'!V11</f>
        <v>497477</v>
      </c>
      <c r="AK60" s="47">
        <f>'歳出（目的別）'!W11</f>
        <v>347766</v>
      </c>
    </row>
    <row r="61" spans="16:37" ht="13.5">
      <c r="P61" t="s">
        <v>162</v>
      </c>
      <c r="Q61">
        <f>'歳出（目的別）'!B13</f>
        <v>0</v>
      </c>
      <c r="R61" s="47">
        <f>'歳出（目的別）'!D13</f>
        <v>502293</v>
      </c>
      <c r="S61" s="47">
        <f>'歳出（目的別）'!E13</f>
        <v>447806</v>
      </c>
      <c r="T61" s="47">
        <f>'歳出（目的別）'!F13</f>
        <v>548644</v>
      </c>
      <c r="U61" s="47">
        <f>'歳出（目的別）'!G13</f>
        <v>334529</v>
      </c>
      <c r="V61" s="47">
        <f>'歳出（目的別）'!H13</f>
        <v>390596</v>
      </c>
      <c r="W61" s="47">
        <f>'歳出（目的別）'!I13</f>
        <v>315099</v>
      </c>
      <c r="X61" s="47">
        <f>'歳出（目的別）'!J13</f>
        <v>305368</v>
      </c>
      <c r="Y61" s="47">
        <f>'歳出（目的別）'!K13</f>
        <v>334278</v>
      </c>
      <c r="Z61" s="47">
        <f>'歳出（目的別）'!L13</f>
        <v>491350</v>
      </c>
      <c r="AA61" s="47">
        <f>'歳出（目的別）'!M13</f>
        <v>373915</v>
      </c>
      <c r="AB61" s="47">
        <f>'歳出（目的別）'!N13</f>
        <v>499898</v>
      </c>
      <c r="AC61" s="47">
        <f>'歳出（目的別）'!O13</f>
        <v>602245</v>
      </c>
      <c r="AD61" s="47">
        <f>'歳出（目的別）'!P13</f>
        <v>1156739</v>
      </c>
      <c r="AE61" s="47">
        <f>'歳出（目的別）'!Q13</f>
        <v>422915</v>
      </c>
      <c r="AF61" s="47">
        <f>'歳出（目的別）'!R13</f>
        <v>284089</v>
      </c>
      <c r="AG61" s="47">
        <f>'歳出（目的別）'!S13</f>
        <v>280033</v>
      </c>
      <c r="AH61" s="47">
        <f>'歳出（目的別）'!T13</f>
        <v>316504</v>
      </c>
      <c r="AI61" s="47">
        <f>'歳出（目的別）'!U13</f>
        <v>349842</v>
      </c>
      <c r="AJ61" s="47">
        <f>'歳出（目的別）'!V13</f>
        <v>574705</v>
      </c>
      <c r="AK61" s="47">
        <f>'歳出（目的別）'!W13</f>
        <v>802660</v>
      </c>
    </row>
    <row r="62" spans="16:37" ht="13.5">
      <c r="P62" t="s">
        <v>163</v>
      </c>
      <c r="Q62">
        <f>'歳出（目的別）'!B15</f>
        <v>0</v>
      </c>
      <c r="R62" s="47">
        <f>'歳出（目的別）'!D15</f>
        <v>118124</v>
      </c>
      <c r="S62" s="47">
        <f>'歳出（目的別）'!E15</f>
        <v>126174</v>
      </c>
      <c r="T62" s="47">
        <f>'歳出（目的別）'!F15</f>
        <v>138556</v>
      </c>
      <c r="U62" s="47">
        <f>'歳出（目的別）'!G15</f>
        <v>149283</v>
      </c>
      <c r="V62" s="47">
        <f>'歳出（目的別）'!H15</f>
        <v>162841</v>
      </c>
      <c r="W62" s="47">
        <f>'歳出（目的別）'!I15</f>
        <v>178664</v>
      </c>
      <c r="X62" s="47">
        <f>'歳出（目的別）'!J15</f>
        <v>197743</v>
      </c>
      <c r="Y62" s="47">
        <f>'歳出（目的別）'!K15</f>
        <v>214213</v>
      </c>
      <c r="Z62" s="47">
        <f>'歳出（目的別）'!L15</f>
        <v>230724</v>
      </c>
      <c r="AA62" s="47">
        <f>'歳出（目的別）'!M15</f>
        <v>251606</v>
      </c>
      <c r="AB62" s="47">
        <f>'歳出（目的別）'!N15</f>
        <v>271743</v>
      </c>
      <c r="AC62" s="47">
        <f>'歳出（目的別）'!O15</f>
        <v>260744</v>
      </c>
      <c r="AD62" s="47">
        <f>'歳出（目的別）'!P15</f>
        <v>254674</v>
      </c>
      <c r="AE62" s="47">
        <f>'歳出（目的別）'!Q15</f>
        <v>267305</v>
      </c>
      <c r="AF62" s="47">
        <f>'歳出（目的別）'!R15</f>
        <v>269058</v>
      </c>
      <c r="AG62" s="47">
        <f>'歳出（目的別）'!S15</f>
        <v>284365</v>
      </c>
      <c r="AH62" s="47">
        <f>'歳出（目的別）'!T15</f>
        <v>326871</v>
      </c>
      <c r="AI62" s="47">
        <f>'歳出（目的別）'!U15</f>
        <v>342817</v>
      </c>
      <c r="AJ62" s="47">
        <f>'歳出（目的別）'!V15</f>
        <v>305027</v>
      </c>
      <c r="AK62" s="47">
        <f>'歳出（目的別）'!W15</f>
        <v>283604</v>
      </c>
    </row>
    <row r="63" spans="16:37" ht="13.5">
      <c r="P63" t="s">
        <v>164</v>
      </c>
      <c r="Q63">
        <f>'歳出（目的別）'!B19</f>
        <v>0</v>
      </c>
      <c r="R63" s="47">
        <f>'歳出（目的別）'!D19</f>
        <v>3188018</v>
      </c>
      <c r="S63" s="47">
        <f>'歳出（目的別）'!E19</f>
        <v>3584922</v>
      </c>
      <c r="T63" s="47">
        <f>'歳出（目的別）'!F19</f>
        <v>3389305</v>
      </c>
      <c r="U63" s="47">
        <f>'歳出（目的別）'!G19</f>
        <v>2872060</v>
      </c>
      <c r="V63" s="47">
        <f>'歳出（目的別）'!H19</f>
        <v>3039792</v>
      </c>
      <c r="W63" s="47">
        <f>'歳出（目的別）'!I19</f>
        <v>2748802</v>
      </c>
      <c r="X63" s="47">
        <f>'歳出（目的別）'!J19</f>
        <v>2775424</v>
      </c>
      <c r="Y63" s="47">
        <f>'歳出（目的別）'!K19</f>
        <v>3118774</v>
      </c>
      <c r="Z63" s="47">
        <f>'歳出（目的別）'!L19</f>
        <v>3336939</v>
      </c>
      <c r="AA63" s="47">
        <f>'歳出（目的別）'!M19</f>
        <v>2660751</v>
      </c>
      <c r="AB63" s="47">
        <f>'歳出（目的別）'!N19</f>
        <v>2826854</v>
      </c>
      <c r="AC63" s="47">
        <f>'歳出（目的別）'!O19</f>
        <v>3145612</v>
      </c>
      <c r="AD63" s="47">
        <f>'歳出（目的別）'!P19</f>
        <v>3548537</v>
      </c>
      <c r="AE63" s="47">
        <f>'歳出（目的別）'!Q19</f>
        <v>2569365</v>
      </c>
      <c r="AF63" s="47">
        <f>'歳出（目的別）'!R19</f>
        <v>2277733</v>
      </c>
      <c r="AG63" s="47">
        <f>'歳出（目的別）'!S19</f>
        <v>2373212</v>
      </c>
      <c r="AH63" s="47">
        <f>'歳出（目的別）'!T19</f>
        <v>2422536</v>
      </c>
      <c r="AI63" s="47">
        <f>'歳出（目的別）'!U19</f>
        <v>2624403</v>
      </c>
      <c r="AJ63" s="47">
        <f>'歳出（目的別）'!V19</f>
        <v>3388235</v>
      </c>
      <c r="AK63" s="47">
        <f>'歳出（目的別）'!W19</f>
        <v>3208396</v>
      </c>
    </row>
    <row r="77" spans="16:37" ht="13.5">
      <c r="P77">
        <f>'歳出（性質別）'!A3</f>
        <v>0</v>
      </c>
      <c r="Q77" t="str">
        <f>'歳出（性質別）'!B3</f>
        <v>８９（元）</v>
      </c>
      <c r="R77" t="str">
        <f>'歳出（性質別）'!D3</f>
        <v>９１（H3）</v>
      </c>
      <c r="S77" t="str">
        <f>'歳出（性質別）'!E3</f>
        <v>９２（H4）</v>
      </c>
      <c r="T77" t="str">
        <f>'歳出（性質別）'!F3</f>
        <v>９３（H5）</v>
      </c>
      <c r="U77" t="str">
        <f>'歳出（性質別）'!G3</f>
        <v>９４（H6）</v>
      </c>
      <c r="V77" t="str">
        <f>'歳出（性質別）'!H3</f>
        <v>９５（H7）</v>
      </c>
      <c r="W77" t="str">
        <f>'歳出（性質別）'!I3</f>
        <v>９６（H8）</v>
      </c>
      <c r="X77" t="str">
        <f>'歳出（性質別）'!J3</f>
        <v>９７(H9）</v>
      </c>
      <c r="Y77" t="str">
        <f>'歳出（性質別）'!K3</f>
        <v>９８(H10）</v>
      </c>
      <c r="Z77" t="str">
        <f>'歳出（性質別）'!L3</f>
        <v>９９(H11)</v>
      </c>
      <c r="AA77" t="str">
        <f>'歳出（性質別）'!M3</f>
        <v>００(H12)</v>
      </c>
      <c r="AB77" t="str">
        <f>'歳出（性質別）'!N3</f>
        <v>０１(H13)</v>
      </c>
      <c r="AC77" t="str">
        <f>'歳出（性質別）'!O3</f>
        <v>０２(H14）</v>
      </c>
      <c r="AD77" t="str">
        <f>'歳出（性質別）'!P3</f>
        <v>０３(H15)</v>
      </c>
      <c r="AE77" t="str">
        <f>'歳出（性質別）'!Q3</f>
        <v>０４(H16)</v>
      </c>
      <c r="AF77" t="str">
        <f>'歳出（性質別）'!R3</f>
        <v>０５(H17）</v>
      </c>
      <c r="AG77" t="str">
        <f>'歳出（性質別）'!S3</f>
        <v>０６(H18）</v>
      </c>
      <c r="AH77" t="str">
        <f>'歳出（性質別）'!T3</f>
        <v>０７(H19）</v>
      </c>
      <c r="AI77" t="str">
        <f>'歳出（性質別）'!U3</f>
        <v>０８(H20）</v>
      </c>
      <c r="AJ77" t="str">
        <f>'歳出（性質別）'!V3</f>
        <v>０９(H21）</v>
      </c>
      <c r="AK77" t="str">
        <f>'歳出（性質別）'!W3</f>
        <v>１０(H22）</v>
      </c>
    </row>
    <row r="78" spans="16:37" ht="13.5">
      <c r="P78" t="s">
        <v>165</v>
      </c>
      <c r="Q78">
        <f>'歳出（性質別）'!B19</f>
        <v>0</v>
      </c>
      <c r="R78" s="47">
        <f>'歳出（性質別）'!D19</f>
        <v>95711</v>
      </c>
      <c r="S78" s="47">
        <f>'歳出（性質別）'!E19</f>
        <v>102964</v>
      </c>
      <c r="T78" s="47">
        <f>'歳出（性質別）'!F19</f>
        <v>111559</v>
      </c>
      <c r="U78" s="47">
        <f>'歳出（性質別）'!G19</f>
        <v>57931</v>
      </c>
      <c r="V78" s="47">
        <f>'歳出（性質別）'!H19</f>
        <v>237576</v>
      </c>
      <c r="W78" s="47">
        <f>'歳出（性質別）'!I19</f>
        <v>182075</v>
      </c>
      <c r="X78" s="47">
        <f>'歳出（性質別）'!J19</f>
        <v>108952</v>
      </c>
      <c r="Y78" s="47">
        <f>'歳出（性質別）'!K19</f>
        <v>51026</v>
      </c>
      <c r="Z78" s="47">
        <f>'歳出（性質別）'!L19</f>
        <v>384721</v>
      </c>
      <c r="AA78" s="47">
        <f>'歳出（性質別）'!M19</f>
        <v>35855</v>
      </c>
      <c r="AB78" s="47">
        <f>'歳出（性質別）'!N19</f>
        <v>28175</v>
      </c>
      <c r="AC78" s="47">
        <f>'歳出（性質別）'!O19</f>
        <v>131817</v>
      </c>
      <c r="AD78" s="47">
        <f>'歳出（性質別）'!P19</f>
        <v>9117</v>
      </c>
      <c r="AE78" s="47">
        <f>'歳出（性質別）'!Q19</f>
        <v>7347</v>
      </c>
      <c r="AF78" s="47">
        <f>'歳出（性質別）'!R19</f>
        <v>14151</v>
      </c>
      <c r="AG78" s="47">
        <f>'歳出（性質別）'!S19</f>
        <v>5412</v>
      </c>
      <c r="AH78" s="47">
        <f>'歳出（性質別）'!T19</f>
        <v>16684</v>
      </c>
      <c r="AI78" s="47">
        <f>'歳出（性質別）'!U19</f>
        <v>118522</v>
      </c>
      <c r="AJ78" s="47">
        <f>'歳出（性質別）'!V19</f>
        <v>372167</v>
      </c>
      <c r="AK78" s="47">
        <f>'歳出（性質別）'!W19</f>
        <v>82042</v>
      </c>
    </row>
    <row r="79" spans="13:37" ht="13.5">
      <c r="M79" s="34" t="str">
        <f>'財政指標'!$M$1</f>
        <v>西方町</v>
      </c>
      <c r="P79" t="s">
        <v>166</v>
      </c>
      <c r="Q79">
        <f>'歳出（性質別）'!B20</f>
        <v>0</v>
      </c>
      <c r="R79" s="47">
        <f>'歳出（性質別）'!D20</f>
        <v>1194984</v>
      </c>
      <c r="S79" s="47">
        <f>'歳出（性質別）'!E20</f>
        <v>1393806</v>
      </c>
      <c r="T79" s="47">
        <f>'歳出（性質別）'!F20</f>
        <v>1128184</v>
      </c>
      <c r="U79" s="47">
        <f>'歳出（性質別）'!G20</f>
        <v>741514</v>
      </c>
      <c r="V79" s="47">
        <f>'歳出（性質別）'!H20</f>
        <v>559838</v>
      </c>
      <c r="W79" s="47">
        <f>'歳出（性質別）'!I20</f>
        <v>454376</v>
      </c>
      <c r="X79" s="47">
        <f>'歳出（性質別）'!J20</f>
        <v>394140</v>
      </c>
      <c r="Y79" s="47">
        <f>'歳出（性質別）'!K20</f>
        <v>587750</v>
      </c>
      <c r="Z79" s="47">
        <f>'歳出（性質別）'!L20</f>
        <v>517376</v>
      </c>
      <c r="AA79" s="47">
        <f>'歳出（性質別）'!M20</f>
        <v>303146</v>
      </c>
      <c r="AB79" s="47">
        <f>'歳出（性質別）'!N20</f>
        <v>367249</v>
      </c>
      <c r="AC79" s="47">
        <f>'歳出（性質別）'!O20</f>
        <v>537734</v>
      </c>
      <c r="AD79" s="47">
        <f>'歳出（性質別）'!P20</f>
        <v>1083579</v>
      </c>
      <c r="AE79" s="47">
        <f>'歳出（性質別）'!Q20</f>
        <v>264417</v>
      </c>
      <c r="AF79" s="47">
        <f>'歳出（性質別）'!R20</f>
        <v>52956</v>
      </c>
      <c r="AG79" s="47">
        <f>'歳出（性質別）'!S20</f>
        <v>75596</v>
      </c>
      <c r="AH79" s="47">
        <f>'歳出（性質別）'!T20</f>
        <v>102674</v>
      </c>
      <c r="AI79" s="47">
        <f>'歳出（性質別）'!U20</f>
        <v>137478</v>
      </c>
      <c r="AJ79" s="47">
        <f>'歳出（性質別）'!V20</f>
        <v>387297</v>
      </c>
      <c r="AK79" s="47">
        <f>'歳出（性質別）'!W20</f>
        <v>453365</v>
      </c>
    </row>
    <row r="93" spans="17:37" ht="13.5">
      <c r="Q93" t="str">
        <f>'財政指標'!C3</f>
        <v>８９（元）</v>
      </c>
      <c r="R93" t="str">
        <f>'財政指標'!E3</f>
        <v>９１（H3）</v>
      </c>
      <c r="S93" t="str">
        <f>'財政指標'!F3</f>
        <v>９２（H4）</v>
      </c>
      <c r="T93" t="str">
        <f>'財政指標'!G3</f>
        <v>９３（H5）</v>
      </c>
      <c r="U93" t="str">
        <f>'財政指標'!H3</f>
        <v>９４（H6）</v>
      </c>
      <c r="V93" t="str">
        <f>'財政指標'!I3</f>
        <v>９５（H7）</v>
      </c>
      <c r="W93" t="str">
        <f>'財政指標'!J3</f>
        <v>９６（H8）</v>
      </c>
      <c r="X93" t="str">
        <f>'財政指標'!K3</f>
        <v>９７（H9）</v>
      </c>
      <c r="Y93" t="str">
        <f>'財政指標'!L3</f>
        <v>９８(H10)</v>
      </c>
      <c r="Z93" t="str">
        <f>'財政指標'!M3</f>
        <v>９９(H11)</v>
      </c>
      <c r="AA93" t="str">
        <f>'財政指標'!N3</f>
        <v>００(H12)</v>
      </c>
      <c r="AB93" t="str">
        <f>'財政指標'!O3</f>
        <v>０１(H13)</v>
      </c>
      <c r="AC93" t="str">
        <f>'財政指標'!P3</f>
        <v>０２(H14)</v>
      </c>
      <c r="AD93" t="str">
        <f>'財政指標'!Q3</f>
        <v>０３(H15)</v>
      </c>
      <c r="AE93" t="str">
        <f>'財政指標'!R3</f>
        <v>０４(H16)</v>
      </c>
      <c r="AF93" t="str">
        <f>'財政指標'!S3</f>
        <v>０５(H17)</v>
      </c>
      <c r="AG93" t="str">
        <f>'財政指標'!T3</f>
        <v>０６(H18)</v>
      </c>
      <c r="AH93" t="str">
        <f>'財政指標'!U3</f>
        <v>０７(H19)</v>
      </c>
      <c r="AI93" t="str">
        <f>'財政指標'!V3</f>
        <v>０８(H20)</v>
      </c>
      <c r="AJ93" t="str">
        <f>'財政指標'!W3</f>
        <v>０９(H21)</v>
      </c>
      <c r="AK93" t="str">
        <f>'財政指標'!X3</f>
        <v>１０(H22)</v>
      </c>
    </row>
    <row r="94" spans="16:37" ht="13.5">
      <c r="P94" t="s">
        <v>147</v>
      </c>
      <c r="Q94">
        <f>'財政指標'!C6</f>
        <v>0</v>
      </c>
      <c r="R94" s="47">
        <f>'財政指標'!E6</f>
        <v>3188018</v>
      </c>
      <c r="S94" s="47">
        <f>'財政指標'!F6</f>
        <v>3584922</v>
      </c>
      <c r="T94" s="47">
        <f>'財政指標'!G6</f>
        <v>3389305</v>
      </c>
      <c r="U94" s="47">
        <f>'財政指標'!H6</f>
        <v>2872060</v>
      </c>
      <c r="V94" s="47">
        <f>'財政指標'!I6</f>
        <v>3039792</v>
      </c>
      <c r="W94" s="47">
        <f>'財政指標'!J6</f>
        <v>2748802</v>
      </c>
      <c r="X94" s="47">
        <f>'財政指標'!K6</f>
        <v>2775424</v>
      </c>
      <c r="Y94" s="47">
        <f>'財政指標'!L6</f>
        <v>3118774</v>
      </c>
      <c r="Z94" s="47">
        <f>'財政指標'!M6</f>
        <v>3336939</v>
      </c>
      <c r="AA94" s="47">
        <f>'財政指標'!N6</f>
        <v>2660751</v>
      </c>
      <c r="AB94" s="47">
        <f>'財政指標'!O6</f>
        <v>2826854</v>
      </c>
      <c r="AC94" s="47">
        <f>'財政指標'!P6</f>
        <v>3145612</v>
      </c>
      <c r="AD94" s="47">
        <f>'財政指標'!Q6</f>
        <v>3548537</v>
      </c>
      <c r="AE94" s="47">
        <f>'財政指標'!R6</f>
        <v>2569362</v>
      </c>
      <c r="AF94" s="47">
        <f>'財政指標'!S6</f>
        <v>2277730</v>
      </c>
      <c r="AG94" s="47">
        <f>'財政指標'!T6</f>
        <v>2373209</v>
      </c>
      <c r="AH94" s="47">
        <f>'財政指標'!U6</f>
        <v>2422533</v>
      </c>
      <c r="AI94" s="47">
        <f>'財政指標'!V6</f>
        <v>2624400</v>
      </c>
      <c r="AJ94" s="47">
        <f>'財政指標'!W6</f>
        <v>3388232</v>
      </c>
      <c r="AK94" s="47">
        <f>'財政指標'!X6</f>
        <v>3208393</v>
      </c>
    </row>
    <row r="95" spans="16:37" ht="13.5">
      <c r="P95" t="s">
        <v>148</v>
      </c>
      <c r="Q95">
        <f>'財政指標'!B31</f>
        <v>0</v>
      </c>
      <c r="R95" s="47">
        <f>'財政指標'!E31</f>
        <v>1039003</v>
      </c>
      <c r="S95" s="47">
        <f>'財政指標'!F31</f>
        <v>1099390</v>
      </c>
      <c r="T95" s="47">
        <f>'財政指標'!G31</f>
        <v>1223311</v>
      </c>
      <c r="U95" s="47">
        <f>'財政指標'!H31</f>
        <v>1285489</v>
      </c>
      <c r="V95" s="47">
        <f>'財政指標'!I31</f>
        <v>1480090</v>
      </c>
      <c r="W95" s="47">
        <f>'財政指標'!J31</f>
        <v>1564870</v>
      </c>
      <c r="X95" s="47">
        <f>'財政指標'!K31</f>
        <v>1643600</v>
      </c>
      <c r="Y95" s="47">
        <f>'財政指標'!L31</f>
        <v>1805209</v>
      </c>
      <c r="Z95" s="47">
        <f>'財政指標'!M31</f>
        <v>2038897</v>
      </c>
      <c r="AA95" s="47">
        <f>'財政指標'!N31</f>
        <v>1966406</v>
      </c>
      <c r="AB95" s="47">
        <f>'財政指標'!O31</f>
        <v>1954198</v>
      </c>
      <c r="AC95" s="47">
        <f>'財政指標'!P31</f>
        <v>2234311</v>
      </c>
      <c r="AD95" s="47">
        <f>'財政指標'!Q31</f>
        <v>3003095</v>
      </c>
      <c r="AE95" s="47">
        <f>'財政指標'!R31</f>
        <v>3117257</v>
      </c>
      <c r="AF95" s="47">
        <f>'財政指標'!S31</f>
        <v>3078341</v>
      </c>
      <c r="AG95" s="47">
        <f>'財政指標'!T31</f>
        <v>2999843</v>
      </c>
      <c r="AH95" s="47">
        <f>'財政指標'!U31</f>
        <v>2856912</v>
      </c>
      <c r="AI95" s="47">
        <f>'財政指標'!V31</f>
        <v>2731820</v>
      </c>
      <c r="AJ95" s="47">
        <f>'財政指標'!W31</f>
        <v>2700042</v>
      </c>
      <c r="AK95" s="47">
        <f>'財政指標'!X31</f>
        <v>2843393</v>
      </c>
    </row>
  </sheetData>
  <sheetProtection/>
  <printOptions/>
  <pageMargins left="0.7874015748031497" right="0.7874015748031497" top="0.7874015748031497" bottom="0.69" header="0" footer="0.5118110236220472"/>
  <pageSetup firstPageNumber="10" useFirstPageNumber="1" horizontalDpi="600" verticalDpi="600" orientation="landscape" paperSize="9" r:id="rId2"/>
  <headerFooter alignWithMargins="0">
    <oddFooter>&amp;C-&amp;P--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とちぎ地域・自治研究所</dc:creator>
  <cp:keywords/>
  <dc:description/>
  <cp:lastModifiedBy/>
  <cp:lastPrinted>2011-08-18T02:48:20Z</cp:lastPrinted>
  <dcterms:created xsi:type="dcterms:W3CDTF">2002-01-04T12:12:41Z</dcterms:created>
  <dcterms:modified xsi:type="dcterms:W3CDTF">2013-08-19T08:16:13Z</dcterms:modified>
  <cp:category/>
  <cp:version/>
  <cp:contentType/>
  <cp:contentStatus/>
</cp:coreProperties>
</file>