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601" firstSheet="4" activeTab="5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<sst xmlns="http://schemas.openxmlformats.org/spreadsheetml/2006/main" count="448" uniqueCount="214">
  <si>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</si>
  <si>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</si>
  <si>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</si>
  <si>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</si>
  <si>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</si>
  <si>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</si>
  <si>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</si>
  <si>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</si>
  <si>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</si>
  <si>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</si>
  <si>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</si>
  <si>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</si>
  <si>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</si>
  <si>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</si>
  <si>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</si>
  <si>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</si>
  <si>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</si>
  <si>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</si>
  <si>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</si>
  <si>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</si>
  <si>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</si>
  <si>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</si>
  <si>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</si>
  <si>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</si>
  <si>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</si>
  <si>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</si>
  <si>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</si>
  <si>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</si>
  <si>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</si>
  <si>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</si>
  <si>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</si>
  <si>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</si>
  <si>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</si>
  <si>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</si>
  <si>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</si>
  <si>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</si>
  <si>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</si>
  <si>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</si>
  <si>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</si>
  <si>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</si>
  <si>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</si>
  <si>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</si>
  <si>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</si>
  <si>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</si>
  <si>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</si>
  <si>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</si>
  <si>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</si>
  <si>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</si>
  <si>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</si>
  <si>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</si>
  <si>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</si>
  <si>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</si>
  <si>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</si>
  <si>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</si>
  <si>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</si>
  <si>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</si>
  <si>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</si>
  <si>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</si>
  <si>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</si>
  <si>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</si>
  <si>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</si>
  <si>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</si>
  <si>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</si>
  <si>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</si>
  <si>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</si>
  <si>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</si>
  <si>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</si>
  <si>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</si>
  <si>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</si>
  <si>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</si>
  <si>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</si>
  <si>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</si>
  <si>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</si>
  <si>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</si>
  <si>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</si>
  <si>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</si>
  <si>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</si>
  <si>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</si>
  <si>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</si>
  <si>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</si>
  <si>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</si>
  <si>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</si>
  <si>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</si>
  <si>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</si>
  <si>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</si>
  <si>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</si>
  <si>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</si>
  <si>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</si>
  <si>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</si>
  <si>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</si>
  <si>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</si>
  <si>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</si>
  <si>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</si>
  <si>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</si>
  <si>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</si>
  <si>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</si>
  <si>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</si>
  <si>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</si>
  <si>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</si>
  <si>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</si>
  <si>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</si>
  <si>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</si>
  <si>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</si>
  <si>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</si>
  <si>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</si>
  <si>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</si>
  <si>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</si>
  <si>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</si>
  <si>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</si>
  <si>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</si>
  <si>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</si>
  <si>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</si>
  <si>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</si>
  <si>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</si>
  <si>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</si>
  <si>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</si>
  <si>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</si>
  <si>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</si>
  <si>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</si>
  <si>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</si>
  <si>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</si>
  <si>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</si>
  <si>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</si>
  <si>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</si>
  <si>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</si>
  <si>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</si>
  <si>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</si>
  <si>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</si>
  <si>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</si>
  <si>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</si>
  <si>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</si>
  <si>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</si>
  <si>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</si>
  <si>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</si>
  <si>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</si>
  <si>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</si>
  <si>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</si>
  <si>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</si>
  <si>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</si>
  <si>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</si>
  <si>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</si>
  <si>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</si>
  <si>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</si>
  <si>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</si>
  <si>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</si>
  <si>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</si>
  <si>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</si>
  <si>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</si>
  <si>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</si>
  <si>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</si>
  <si>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</si>
  <si>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</si>
  <si>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</si>
  <si>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</si>
  <si>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</si>
  <si>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</si>
  <si>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</si>
  <si>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</si>
  <si>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</si>
  <si>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</si>
  <si>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</si>
  <si>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</si>
  <si>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</si>
  <si>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</si>
  <si>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</si>
  <si>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</si>
  <si>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</si>
  <si>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</si>
  <si>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</si>
  <si>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</si>
  <si>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</si>
  <si>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</si>
  <si>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</si>
  <si>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</si>
  <si>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</si>
  <si>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</si>
  <si>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</si>
  <si>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</si>
  <si>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</si>
  <si>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</si>
  <si>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</si>
  <si>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</si>
  <si>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</si>
  <si>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都賀町</t>
  </si>
  <si>
    <t>０１(H13)</t>
  </si>
  <si>
    <t>０１(H13）</t>
  </si>
  <si>
    <t>０２(H14)</t>
  </si>
  <si>
    <t>０３(H15)</t>
  </si>
  <si>
    <t>０２(H14）</t>
  </si>
  <si>
    <t>０３(H15）</t>
  </si>
  <si>
    <t xml:space="preserve"> (1)減税補てん債</t>
  </si>
  <si>
    <t xml:space="preserve"> (2)臨時財政対策債</t>
  </si>
  <si>
    <t>０４(H16)</t>
  </si>
  <si>
    <t>０４(H16）</t>
  </si>
  <si>
    <t>3-1利子割交付金</t>
  </si>
  <si>
    <t>3-2配当割交付金</t>
  </si>
  <si>
    <t>3-3株式等譲渡所得割交付金</t>
  </si>
  <si>
    <t>21実質公債費比率</t>
  </si>
  <si>
    <t>22起債制限比率</t>
  </si>
  <si>
    <t>０５(H17)</t>
  </si>
  <si>
    <t>０５(H17）</t>
  </si>
  <si>
    <t>０６(H18)</t>
  </si>
  <si>
    <t>０６(H18）</t>
  </si>
  <si>
    <t>23将来負担比率</t>
  </si>
  <si>
    <t>24積立金現在高</t>
  </si>
  <si>
    <t>25地方債現在高</t>
  </si>
  <si>
    <t>26債務負担行為額</t>
  </si>
  <si>
    <t>27収益事業収入</t>
  </si>
  <si>
    <t>28土地開発基金現在高</t>
  </si>
  <si>
    <t>０７(H19)</t>
  </si>
  <si>
    <t>０７(H19）</t>
  </si>
  <si>
    <t>０７(H19）</t>
  </si>
  <si>
    <t>０８(H20)</t>
  </si>
  <si>
    <t>０８(H20）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</si>
</sst>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\&quot;#,##0.0;&quot;\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.25"/>
      <name val="ＭＳ Ｐゴシック"/>
      <family val="3"/>
    </font>
    <font>
      <sz val="8.25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38" fontId="4" fillId="0" borderId="1" xfId="16" applyFont="1" applyBorder="1" applyAlignment="1">
      <alignment/>
    </xf>
    <xf numFmtId="38" fontId="4" fillId="0" borderId="0" xfId="16" applyFont="1" applyAlignment="1">
      <alignment/>
    </xf>
    <xf numFmtId="183" fontId="4" fillId="0" borderId="1" xfId="0" applyNumberFormat="1" applyFont="1" applyBorder="1" applyAlignment="1">
      <alignment/>
    </xf>
    <xf numFmtId="183" fontId="4" fillId="0" borderId="1" xfId="16" applyNumberFormat="1" applyFont="1" applyBorder="1" applyAlignment="1">
      <alignment/>
    </xf>
    <xf numFmtId="183" fontId="3" fillId="0" borderId="1" xfId="16" applyNumberFormat="1" applyFont="1" applyFill="1" applyBorder="1" applyAlignment="1" applyProtection="1">
      <alignment/>
      <protection/>
    </xf>
    <xf numFmtId="183" fontId="4" fillId="0" borderId="0" xfId="16" applyNumberFormat="1" applyFont="1" applyAlignment="1">
      <alignment/>
    </xf>
    <xf numFmtId="183" fontId="3" fillId="0" borderId="1" xfId="0" applyNumberFormat="1" applyFont="1" applyFill="1" applyBorder="1" applyAlignment="1" applyProtection="1">
      <alignment/>
      <protection/>
    </xf>
    <xf numFmtId="183" fontId="3" fillId="0" borderId="1" xfId="16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" xfId="0" applyNumberFormat="1" applyFont="1" applyFill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/>
    </xf>
    <xf numFmtId="191" fontId="3" fillId="0" borderId="1" xfId="16" applyNumberFormat="1" applyFont="1" applyFill="1" applyBorder="1" applyAlignment="1" applyProtection="1">
      <alignment/>
      <protection/>
    </xf>
    <xf numFmtId="191" fontId="4" fillId="0" borderId="1" xfId="16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4" fillId="0" borderId="0" xfId="16" applyNumberFormat="1" applyFont="1" applyAlignment="1">
      <alignment/>
    </xf>
    <xf numFmtId="191" fontId="3" fillId="0" borderId="1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" xfId="16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 vertical="center"/>
      <protection/>
    </xf>
    <xf numFmtId="191" fontId="3" fillId="0" borderId="0" xfId="16" applyNumberFormat="1" applyFont="1" applyAlignment="1">
      <alignment/>
    </xf>
    <xf numFmtId="190" fontId="4" fillId="0" borderId="1" xfId="0" applyNumberFormat="1" applyFont="1" applyBorder="1" applyAlignment="1">
      <alignment/>
    </xf>
    <xf numFmtId="190" fontId="4" fillId="0" borderId="1" xfId="16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" xfId="16" applyNumberFormat="1" applyFont="1" applyFill="1" applyBorder="1" applyAlignment="1" applyProtection="1">
      <alignment/>
      <protection/>
    </xf>
    <xf numFmtId="192" fontId="4" fillId="0" borderId="1" xfId="16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" xfId="0" applyNumberFormat="1" applyFont="1" applyFill="1" applyBorder="1" applyAlignment="1" applyProtection="1">
      <alignment/>
      <protection/>
    </xf>
    <xf numFmtId="190" fontId="3" fillId="0" borderId="1" xfId="16" applyNumberFormat="1" applyFont="1" applyFill="1" applyBorder="1" applyAlignment="1" applyProtection="1">
      <alignment/>
      <protection/>
    </xf>
    <xf numFmtId="190" fontId="3" fillId="0" borderId="1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16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81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 vertical="center"/>
    </xf>
    <xf numFmtId="191" fontId="4" fillId="0" borderId="1" xfId="16" applyNumberFormat="1" applyFont="1" applyBorder="1" applyAlignment="1">
      <alignment vertical="center"/>
    </xf>
    <xf numFmtId="191" fontId="3" fillId="0" borderId="1" xfId="16" applyNumberFormat="1" applyFont="1" applyBorder="1" applyAlignment="1" applyProtection="1">
      <alignment vertical="center"/>
      <protection/>
    </xf>
    <xf numFmtId="185" fontId="4" fillId="0" borderId="1" xfId="16" applyNumberFormat="1" applyFont="1" applyBorder="1" applyAlignment="1">
      <alignment vertical="center"/>
    </xf>
    <xf numFmtId="183" fontId="4" fillId="0" borderId="1" xfId="16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9" fontId="4" fillId="0" borderId="1" xfId="16" applyNumberFormat="1" applyFont="1" applyBorder="1" applyAlignment="1">
      <alignment vertical="center"/>
    </xf>
    <xf numFmtId="189" fontId="4" fillId="0" borderId="1" xfId="0" applyNumberFormat="1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190" fontId="4" fillId="0" borderId="1" xfId="16" applyNumberFormat="1" applyFont="1" applyBorder="1" applyAlignment="1">
      <alignment vertical="center"/>
    </xf>
    <xf numFmtId="190" fontId="4" fillId="0" borderId="1" xfId="0" applyNumberFormat="1" applyFont="1" applyBorder="1" applyAlignment="1">
      <alignment vertical="center"/>
    </xf>
    <xf numFmtId="178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" xfId="0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3" fillId="0" borderId="1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183" fontId="3" fillId="0" borderId="1" xfId="16" applyNumberFormat="1" applyFont="1" applyFill="1" applyBorder="1" applyAlignment="1" applyProtection="1">
      <alignment horizontal="right"/>
      <protection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  <protection/>
    </xf>
    <xf numFmtId="0" fontId="3" fillId="0" borderId="3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99675"/>
          <c:h val="0.8282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グラフ!$Q$1:$AI$1</c:f>
              <c:strCache/>
            </c:strRef>
          </c:cat>
          <c:val>
            <c:numRef>
              <c:f>グラフ!$Q$7:$AI$7</c:f>
              <c:numCache/>
            </c:numRef>
          </c:val>
        </c:ser>
        <c:gapWidth val="90"/>
        <c:axId val="61421904"/>
        <c:axId val="15926225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グラフ!$Q$2:$AI$2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グラフ!$Q$3:$AI$3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グラフ!$Q$4:$AI$4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グラフ!$Q$5:$AI$5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グラフ!$Q$6:$AI$6</c:f>
              <c:numCache/>
            </c:numRef>
          </c:val>
          <c:smooth val="0"/>
        </c:ser>
        <c:axId val="9118298"/>
        <c:axId val="14955819"/>
      </c:lineChart>
      <c:catAx>
        <c:axId val="61421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26225"/>
        <c:crosses val="autoZero"/>
        <c:auto val="0"/>
        <c:lblOffset val="100"/>
        <c:noMultiLvlLbl val="0"/>
      </c:catAx>
      <c:valAx>
        <c:axId val="15926225"/>
        <c:scaling>
          <c:orientation val="minMax"/>
          <c:max val="55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21904"/>
        <c:crossesAt val="1"/>
        <c:crossBetween val="between"/>
        <c:dispUnits/>
      </c:valAx>
      <c:catAx>
        <c:axId val="9118298"/>
        <c:scaling>
          <c:orientation val="minMax"/>
        </c:scaling>
        <c:axPos val="b"/>
        <c:delete val="1"/>
        <c:majorTickMark val="in"/>
        <c:minorTickMark val="none"/>
        <c:tickLblPos val="nextTo"/>
        <c:crossAx val="14955819"/>
        <c:crosses val="autoZero"/>
        <c:auto val="0"/>
        <c:lblOffset val="100"/>
        <c:noMultiLvlLbl val="0"/>
      </c:catAx>
      <c:valAx>
        <c:axId val="149558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182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225"/>
          <c:y val="0.9105"/>
          <c:w val="0.75"/>
          <c:h val="0.07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45"/>
          <c:w val="0.95075"/>
          <c:h val="0.825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グラフ!$Q$30:$AI$30</c:f>
              <c:strCache/>
            </c:strRef>
          </c:cat>
          <c:val>
            <c:numRef>
              <c:f>グラフ!$Q$34:$AI$34</c:f>
              <c:numCache/>
            </c:numRef>
          </c:val>
        </c:ser>
        <c:gapWidth val="90"/>
        <c:axId val="384644"/>
        <c:axId val="3461797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グラフ!$Q$30:$AI$30</c:f>
              <c:strCache/>
            </c:strRef>
          </c:cat>
          <c:val>
            <c:numRef>
              <c:f>グラフ!$Q$31:$AI$31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グラフ!$Q$30:$AI$30</c:f>
              <c:strCache/>
            </c:strRef>
          </c:cat>
          <c:val>
            <c:numRef>
              <c:f>グラフ!$Q$32:$AI$32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グラフ!$Q$30:$AI$30</c:f>
              <c:strCache/>
            </c:strRef>
          </c:cat>
          <c:val>
            <c:numRef>
              <c:f>グラフ!$Q$33:$AI$33</c:f>
              <c:numCache/>
            </c:numRef>
          </c:val>
          <c:smooth val="0"/>
        </c:ser>
        <c:axId val="31156174"/>
        <c:axId val="11970111"/>
      </c:lineChart>
      <c:catAx>
        <c:axId val="384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1797"/>
        <c:crosses val="autoZero"/>
        <c:auto val="0"/>
        <c:lblOffset val="100"/>
        <c:noMultiLvlLbl val="0"/>
      </c:catAx>
      <c:valAx>
        <c:axId val="346179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644"/>
        <c:crossesAt val="1"/>
        <c:crossBetween val="between"/>
        <c:dispUnits/>
      </c:valAx>
      <c:catAx>
        <c:axId val="31156174"/>
        <c:scaling>
          <c:orientation val="minMax"/>
        </c:scaling>
        <c:axPos val="b"/>
        <c:delete val="1"/>
        <c:majorTickMark val="in"/>
        <c:minorTickMark val="none"/>
        <c:tickLblPos val="nextTo"/>
        <c:crossAx val="11970111"/>
        <c:crosses val="autoZero"/>
        <c:auto val="0"/>
        <c:lblOffset val="100"/>
        <c:noMultiLvlLbl val="0"/>
      </c:catAx>
      <c:valAx>
        <c:axId val="119701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61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3"/>
          <c:y val="0.91625"/>
          <c:w val="0.88775"/>
          <c:h val="0.07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>
        <c:manualLayout>
          <c:xMode val="factor"/>
          <c:yMode val="factor"/>
          <c:x val="0.01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15"/>
          <c:w val="0.93275"/>
          <c:h val="0.84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グラフ!$Q$93:$AI$93</c:f>
              <c:strCache/>
            </c:strRef>
          </c:cat>
          <c:val>
            <c:numRef>
              <c:f>グラフ!$Q$94:$AI$94</c:f>
              <c:numCache/>
            </c:numRef>
          </c:val>
        </c:ser>
        <c:gapWidth val="100"/>
        <c:axId val="40622136"/>
        <c:axId val="30054905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グラフ!$Q$93:$AI$93</c:f>
              <c:strCache/>
            </c:strRef>
          </c:cat>
          <c:val>
            <c:numRef>
              <c:f>グラフ!$Q$95:$AI$95</c:f>
              <c:numCache/>
            </c:numRef>
          </c:val>
          <c:smooth val="0"/>
        </c:ser>
        <c:axId val="40622136"/>
        <c:axId val="30054905"/>
      </c:lineChart>
      <c:catAx>
        <c:axId val="40622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54905"/>
        <c:crosses val="autoZero"/>
        <c:auto val="0"/>
        <c:lblOffset val="100"/>
        <c:noMultiLvlLbl val="0"/>
      </c:catAx>
      <c:valAx>
        <c:axId val="30054905"/>
        <c:scaling>
          <c:orientation val="minMax"/>
          <c:max val="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22136"/>
        <c:crossesAt val="1"/>
        <c:crossBetween val="between"/>
        <c:dispUnits/>
        <c:maj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9"/>
          <c:y val="0.94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>
        <c:manualLayout>
          <c:xMode val="factor"/>
          <c:yMode val="factor"/>
          <c:x val="-0.005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325"/>
          <c:w val="0.968"/>
          <c:h val="0.8107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グラフ!$Q$39:$AI$39</c:f>
              <c:strCache/>
            </c:strRef>
          </c:cat>
          <c:val>
            <c:numRef>
              <c:f>グラフ!$Q$47:$AI$47</c:f>
              <c:numCache/>
            </c:numRef>
          </c:val>
        </c:ser>
        <c:gapWidth val="90"/>
        <c:axId val="2058690"/>
        <c:axId val="18528211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グラフ!$Q$40:$AI$40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グラフ!$Q$41:$AI$41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グラフ!$Q$42:$AI$42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グラフ!$Q$43:$AI$43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グラフ!$Q$44:$AI$44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グラフ!$Q$45:$AI$45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グラフ!$Q$46:$AI$46</c:f>
              <c:numCache/>
            </c:numRef>
          </c:val>
          <c:smooth val="0"/>
        </c:ser>
        <c:axId val="32536172"/>
        <c:axId val="24390093"/>
      </c:lineChart>
      <c:catAx>
        <c:axId val="2058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28211"/>
        <c:crosses val="autoZero"/>
        <c:auto val="0"/>
        <c:lblOffset val="100"/>
        <c:noMultiLvlLbl val="0"/>
      </c:catAx>
      <c:valAx>
        <c:axId val="18528211"/>
        <c:scaling>
          <c:orientation val="minMax"/>
          <c:max val="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8690"/>
        <c:crossesAt val="1"/>
        <c:crossBetween val="between"/>
        <c:dispUnits/>
        <c:majorUnit val="1000000"/>
      </c:valAx>
      <c:catAx>
        <c:axId val="32536172"/>
        <c:scaling>
          <c:orientation val="minMax"/>
        </c:scaling>
        <c:axPos val="b"/>
        <c:delete val="1"/>
        <c:majorTickMark val="in"/>
        <c:minorTickMark val="none"/>
        <c:tickLblPos val="nextTo"/>
        <c:crossAx val="24390093"/>
        <c:crosses val="autoZero"/>
        <c:auto val="0"/>
        <c:lblOffset val="100"/>
        <c:noMultiLvlLbl val="0"/>
      </c:catAx>
      <c:valAx>
        <c:axId val="243900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361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3"/>
          <c:y val="0.87175"/>
          <c:w val="0.7837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>
        <c:manualLayout>
          <c:xMode val="factor"/>
          <c:yMode val="factor"/>
          <c:x val="0.005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175"/>
          <c:w val="0.97125"/>
          <c:h val="0.8282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グラフ!$Q$54:$AI$54</c:f>
              <c:strCache/>
            </c:strRef>
          </c:cat>
          <c:val>
            <c:numRef>
              <c:f>グラフ!$Q$63:$AI$63</c:f>
              <c:numCache/>
            </c:numRef>
          </c:val>
        </c:ser>
        <c:gapWidth val="90"/>
        <c:axId val="18184246"/>
        <c:axId val="29440487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グラフ!$Q$55:$AI$55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グラフ!$Q$56:$AI$56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グラフ!$Q$57:$AI$57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グラフ!$Q$58:$AI$58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グラフ!$Q$59:$AI$59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グラフ!$Q$60:$AI$60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グラフ!$Q$61:$AI$61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グラフ!$Q$62:$AI$62</c:f>
              <c:numCache/>
            </c:numRef>
          </c:val>
          <c:smooth val="0"/>
        </c:ser>
        <c:axId val="63637792"/>
        <c:axId val="35869217"/>
      </c:lineChart>
      <c:catAx>
        <c:axId val="18184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40487"/>
        <c:crosses val="autoZero"/>
        <c:auto val="0"/>
        <c:lblOffset val="100"/>
        <c:noMultiLvlLbl val="0"/>
      </c:catAx>
      <c:valAx>
        <c:axId val="29440487"/>
        <c:scaling>
          <c:orientation val="minMax"/>
          <c:max val="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84246"/>
        <c:crossesAt val="1"/>
        <c:crossBetween val="between"/>
        <c:dispUnits/>
        <c:majorUnit val="1000000"/>
      </c:valAx>
      <c:catAx>
        <c:axId val="63637792"/>
        <c:scaling>
          <c:orientation val="minMax"/>
        </c:scaling>
        <c:axPos val="b"/>
        <c:delete val="1"/>
        <c:majorTickMark val="in"/>
        <c:minorTickMark val="none"/>
        <c:tickLblPos val="nextTo"/>
        <c:crossAx val="35869217"/>
        <c:crosses val="autoZero"/>
        <c:auto val="0"/>
        <c:lblOffset val="100"/>
        <c:noMultiLvlLbl val="0"/>
      </c:catAx>
      <c:valAx>
        <c:axId val="358692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377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97"/>
          <c:w val="0.973"/>
          <c:h val="0.0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>
        <c:manualLayout>
          <c:xMode val="factor"/>
          <c:yMode val="factor"/>
          <c:x val="0.013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7225"/>
          <c:w val="0.97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グラフ!$Q$77:$AI$77</c:f>
              <c:strCache/>
            </c:strRef>
          </c:cat>
          <c:val>
            <c:numRef>
              <c:f>グラフ!$Q$78:$AI$78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グラフ!$Q$77:$AI$77</c:f>
              <c:strCache/>
            </c:strRef>
          </c:cat>
          <c:val>
            <c:numRef>
              <c:f>グラフ!$Q$79:$AI$79</c:f>
              <c:numCache/>
            </c:numRef>
          </c:val>
        </c:ser>
        <c:gapWidth val="70"/>
        <c:axId val="54387498"/>
        <c:axId val="19725435"/>
      </c:barChart>
      <c:catAx>
        <c:axId val="54387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25435"/>
        <c:crosses val="autoZero"/>
        <c:auto val="1"/>
        <c:lblOffset val="100"/>
        <c:noMultiLvlLbl val="0"/>
      </c:catAx>
      <c:valAx>
        <c:axId val="197254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87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75"/>
          <c:y val="0.9365"/>
          <c:w val="0.5145"/>
          <c:h val="0.03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7</xdr:col>
      <xdr:colOff>0</xdr:colOff>
      <xdr:row>38</xdr:row>
      <xdr:rowOff>66675</xdr:rowOff>
    </xdr:to>
    <xdr:graphicFrame>
      <xdr:nvGraphicFramePr>
        <xdr:cNvPr id="1" name="Chart 4"/>
        <xdr:cNvGraphicFramePr/>
      </xdr:nvGraphicFramePr>
      <xdr:xfrm>
        <a:off x="28575" y="190500"/>
        <a:ext cx="48387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1</xdr:row>
      <xdr:rowOff>28575</xdr:rowOff>
    </xdr:from>
    <xdr:to>
      <xdr:col>13</xdr:col>
      <xdr:colOff>676275</xdr:colOff>
      <xdr:row>38</xdr:row>
      <xdr:rowOff>66675</xdr:rowOff>
    </xdr:to>
    <xdr:graphicFrame>
      <xdr:nvGraphicFramePr>
        <xdr:cNvPr id="2" name="Chart 5"/>
        <xdr:cNvGraphicFramePr/>
      </xdr:nvGraphicFramePr>
      <xdr:xfrm>
        <a:off x="5010150" y="200025"/>
        <a:ext cx="4705350" cy="638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38100</xdr:rowOff>
    </xdr:from>
    <xdr:to>
      <xdr:col>13</xdr:col>
      <xdr:colOff>695325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582650"/>
        <a:ext cx="4752975" cy="586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76200</xdr:rowOff>
    </xdr:from>
    <xdr:to>
      <xdr:col>7</xdr:col>
      <xdr:colOff>9525</xdr:colOff>
      <xdr:row>77</xdr:row>
      <xdr:rowOff>28575</xdr:rowOff>
    </xdr:to>
    <xdr:graphicFrame>
      <xdr:nvGraphicFramePr>
        <xdr:cNvPr id="4" name="Chart 7"/>
        <xdr:cNvGraphicFramePr/>
      </xdr:nvGraphicFramePr>
      <xdr:xfrm>
        <a:off x="0" y="6934200"/>
        <a:ext cx="4876800" cy="629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76200</xdr:rowOff>
    </xdr:from>
    <xdr:to>
      <xdr:col>13</xdr:col>
      <xdr:colOff>676275</xdr:colOff>
      <xdr:row>77</xdr:row>
      <xdr:rowOff>0</xdr:rowOff>
    </xdr:to>
    <xdr:graphicFrame>
      <xdr:nvGraphicFramePr>
        <xdr:cNvPr id="5" name="Chart 8"/>
        <xdr:cNvGraphicFramePr/>
      </xdr:nvGraphicFramePr>
      <xdr:xfrm>
        <a:off x="4943475" y="6934200"/>
        <a:ext cx="4772025" cy="626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38100</xdr:rowOff>
    </xdr:from>
    <xdr:to>
      <xdr:col>7</xdr:col>
      <xdr:colOff>9525</xdr:colOff>
      <xdr:row>113</xdr:row>
      <xdr:rowOff>85725</xdr:rowOff>
    </xdr:to>
    <xdr:graphicFrame>
      <xdr:nvGraphicFramePr>
        <xdr:cNvPr id="6" name="Chart 9"/>
        <xdr:cNvGraphicFramePr/>
      </xdr:nvGraphicFramePr>
      <xdr:xfrm>
        <a:off x="0" y="13582650"/>
        <a:ext cx="4876800" cy="587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SheetLayoutView="100" workbookViewId="0" topLeftCell="A1">
      <pane xSplit="2" ySplit="3" topLeftCell="T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39" sqref="V39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21" ht="13.5" customHeight="1">
      <c r="A1" s="44" t="s">
        <v>139</v>
      </c>
      <c r="M1" s="46" t="s">
        <v>183</v>
      </c>
      <c r="U1" s="46" t="s">
        <v>183</v>
      </c>
    </row>
    <row r="2" spans="13:21" ht="13.5" customHeight="1">
      <c r="M2" s="22" t="s">
        <v>172</v>
      </c>
      <c r="U2" s="22" t="s">
        <v>172</v>
      </c>
    </row>
    <row r="3" spans="1:22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83</v>
      </c>
      <c r="M3" s="48" t="s">
        <v>84</v>
      </c>
      <c r="N3" s="48" t="s">
        <v>176</v>
      </c>
      <c r="O3" s="48" t="s">
        <v>184</v>
      </c>
      <c r="P3" s="48" t="s">
        <v>186</v>
      </c>
      <c r="Q3" s="48" t="s">
        <v>187</v>
      </c>
      <c r="R3" s="48" t="s">
        <v>192</v>
      </c>
      <c r="S3" s="48" t="s">
        <v>199</v>
      </c>
      <c r="T3" s="48" t="s">
        <v>201</v>
      </c>
      <c r="U3" s="48" t="s">
        <v>209</v>
      </c>
      <c r="V3" s="48" t="s">
        <v>212</v>
      </c>
    </row>
    <row r="4" spans="1:22" ht="13.5" customHeight="1">
      <c r="A4" s="77" t="s">
        <v>85</v>
      </c>
      <c r="B4" s="77"/>
      <c r="C4" s="50"/>
      <c r="D4" s="50"/>
      <c r="E4" s="50">
        <v>14338</v>
      </c>
      <c r="F4" s="50">
        <v>14367</v>
      </c>
      <c r="G4" s="50">
        <v>14372</v>
      </c>
      <c r="H4" s="50">
        <v>14390</v>
      </c>
      <c r="I4" s="50">
        <v>14403</v>
      </c>
      <c r="J4" s="50">
        <v>14306</v>
      </c>
      <c r="K4" s="50">
        <v>14280</v>
      </c>
      <c r="L4" s="50">
        <v>14220</v>
      </c>
      <c r="M4" s="50">
        <v>14163</v>
      </c>
      <c r="N4" s="50">
        <v>14069</v>
      </c>
      <c r="O4" s="50">
        <v>14024</v>
      </c>
      <c r="P4" s="50">
        <v>13958</v>
      </c>
      <c r="Q4" s="50">
        <v>13819</v>
      </c>
      <c r="R4" s="50">
        <v>13758</v>
      </c>
      <c r="S4" s="50">
        <v>13715</v>
      </c>
      <c r="T4" s="50">
        <v>13674</v>
      </c>
      <c r="U4" s="50">
        <v>13573</v>
      </c>
      <c r="V4" s="50">
        <v>13463</v>
      </c>
    </row>
    <row r="5" spans="1:22" ht="13.5" customHeight="1">
      <c r="A5" s="78" t="s">
        <v>13</v>
      </c>
      <c r="B5" s="52" t="s">
        <v>22</v>
      </c>
      <c r="C5" s="53"/>
      <c r="D5" s="53"/>
      <c r="E5" s="53">
        <v>4275040</v>
      </c>
      <c r="F5" s="53">
        <v>4835328</v>
      </c>
      <c r="G5" s="53">
        <v>4561685</v>
      </c>
      <c r="H5" s="53">
        <v>4651440</v>
      </c>
      <c r="I5" s="54">
        <v>4973469</v>
      </c>
      <c r="J5" s="53">
        <v>4820157</v>
      </c>
      <c r="K5" s="53">
        <v>4830585</v>
      </c>
      <c r="L5" s="53">
        <v>4785517</v>
      </c>
      <c r="M5" s="55">
        <v>5102753</v>
      </c>
      <c r="N5" s="55">
        <v>4893534</v>
      </c>
      <c r="O5" s="55">
        <v>4675006</v>
      </c>
      <c r="P5" s="55">
        <v>4180299</v>
      </c>
      <c r="Q5" s="55">
        <v>4269369</v>
      </c>
      <c r="R5" s="55">
        <v>3996014</v>
      </c>
      <c r="S5" s="55">
        <v>3811753</v>
      </c>
      <c r="T5" s="55">
        <v>3792906</v>
      </c>
      <c r="U5" s="55">
        <v>3980831</v>
      </c>
      <c r="V5" s="55">
        <v>4127922</v>
      </c>
    </row>
    <row r="6" spans="1:22" ht="13.5" customHeight="1">
      <c r="A6" s="78"/>
      <c r="B6" s="52" t="s">
        <v>23</v>
      </c>
      <c r="C6" s="53"/>
      <c r="D6" s="53"/>
      <c r="E6" s="53">
        <v>3818610</v>
      </c>
      <c r="F6" s="53">
        <v>4466498</v>
      </c>
      <c r="G6" s="53">
        <v>4161790</v>
      </c>
      <c r="H6" s="53">
        <v>4186394</v>
      </c>
      <c r="I6" s="54">
        <v>4653720</v>
      </c>
      <c r="J6" s="53">
        <v>4442682</v>
      </c>
      <c r="K6" s="53">
        <v>4448004</v>
      </c>
      <c r="L6" s="53">
        <v>4498257</v>
      </c>
      <c r="M6" s="55">
        <v>4813163</v>
      </c>
      <c r="N6" s="55">
        <v>4669197</v>
      </c>
      <c r="O6" s="55">
        <v>4320206</v>
      </c>
      <c r="P6" s="55">
        <v>3955811</v>
      </c>
      <c r="Q6" s="55">
        <v>4009885</v>
      </c>
      <c r="R6" s="55">
        <v>3770746</v>
      </c>
      <c r="S6" s="55">
        <v>3608520</v>
      </c>
      <c r="T6" s="55">
        <v>3619457</v>
      </c>
      <c r="U6" s="55">
        <v>3743774</v>
      </c>
      <c r="V6" s="55">
        <v>3602587</v>
      </c>
    </row>
    <row r="7" spans="1:22" ht="13.5" customHeight="1">
      <c r="A7" s="78"/>
      <c r="B7" s="52" t="s">
        <v>24</v>
      </c>
      <c r="C7" s="54">
        <f aca="true" t="shared" si="0" ref="C7:K7">+C5-C6</f>
        <v>0</v>
      </c>
      <c r="D7" s="54">
        <f t="shared" si="0"/>
        <v>0</v>
      </c>
      <c r="E7" s="54">
        <f t="shared" si="0"/>
        <v>456430</v>
      </c>
      <c r="F7" s="54">
        <f t="shared" si="0"/>
        <v>368830</v>
      </c>
      <c r="G7" s="54">
        <f t="shared" si="0"/>
        <v>399895</v>
      </c>
      <c r="H7" s="54">
        <f t="shared" si="0"/>
        <v>465046</v>
      </c>
      <c r="I7" s="54">
        <f t="shared" si="0"/>
        <v>319749</v>
      </c>
      <c r="J7" s="54">
        <f t="shared" si="0"/>
        <v>377475</v>
      </c>
      <c r="K7" s="54">
        <f t="shared" si="0"/>
        <v>382581</v>
      </c>
      <c r="L7" s="54">
        <f>+L5-L6</f>
        <v>287260</v>
      </c>
      <c r="M7" s="54">
        <f>+M5-M6</f>
        <v>289590</v>
      </c>
      <c r="N7" s="54">
        <f>+N5-N6</f>
        <v>224337</v>
      </c>
      <c r="O7" s="54">
        <f>+O5-O6</f>
        <v>354800</v>
      </c>
      <c r="P7" s="54">
        <v>224488</v>
      </c>
      <c r="Q7" s="54">
        <v>259484</v>
      </c>
      <c r="R7" s="54">
        <v>225268</v>
      </c>
      <c r="S7" s="54">
        <v>203233</v>
      </c>
      <c r="T7" s="54">
        <v>173449</v>
      </c>
      <c r="U7" s="54">
        <v>237057</v>
      </c>
      <c r="V7" s="54">
        <v>525335</v>
      </c>
    </row>
    <row r="8" spans="1:22" ht="13.5" customHeight="1">
      <c r="A8" s="78"/>
      <c r="B8" s="52" t="s">
        <v>25</v>
      </c>
      <c r="C8" s="53"/>
      <c r="D8" s="53"/>
      <c r="E8" s="53">
        <v>0</v>
      </c>
      <c r="F8" s="53">
        <v>0</v>
      </c>
      <c r="G8" s="53">
        <v>5151</v>
      </c>
      <c r="H8" s="53">
        <v>0</v>
      </c>
      <c r="I8" s="54">
        <v>2281</v>
      </c>
      <c r="J8" s="53">
        <v>0</v>
      </c>
      <c r="K8" s="53">
        <v>7600</v>
      </c>
      <c r="L8" s="54">
        <v>93338</v>
      </c>
      <c r="M8" s="55">
        <v>18170</v>
      </c>
      <c r="N8" s="55">
        <v>3105</v>
      </c>
      <c r="O8" s="55">
        <v>70255</v>
      </c>
      <c r="P8" s="55">
        <v>0</v>
      </c>
      <c r="Q8" s="55">
        <v>2326</v>
      </c>
      <c r="R8" s="55">
        <v>1223</v>
      </c>
      <c r="S8" s="55">
        <v>6295</v>
      </c>
      <c r="T8" s="55">
        <v>1426</v>
      </c>
      <c r="U8" s="55">
        <v>0</v>
      </c>
      <c r="V8" s="55">
        <v>180615</v>
      </c>
    </row>
    <row r="9" spans="1:22" ht="13.5" customHeight="1">
      <c r="A9" s="78"/>
      <c r="B9" s="52" t="s">
        <v>26</v>
      </c>
      <c r="C9" s="54">
        <f aca="true" t="shared" si="1" ref="C9:K9">+C7-C8</f>
        <v>0</v>
      </c>
      <c r="D9" s="54">
        <f t="shared" si="1"/>
        <v>0</v>
      </c>
      <c r="E9" s="54">
        <f t="shared" si="1"/>
        <v>456430</v>
      </c>
      <c r="F9" s="54">
        <f t="shared" si="1"/>
        <v>368830</v>
      </c>
      <c r="G9" s="54">
        <f t="shared" si="1"/>
        <v>394744</v>
      </c>
      <c r="H9" s="54">
        <f t="shared" si="1"/>
        <v>465046</v>
      </c>
      <c r="I9" s="54">
        <f t="shared" si="1"/>
        <v>317468</v>
      </c>
      <c r="J9" s="54">
        <f t="shared" si="1"/>
        <v>377475</v>
      </c>
      <c r="K9" s="54">
        <f t="shared" si="1"/>
        <v>374981</v>
      </c>
      <c r="L9" s="54">
        <f>+L7-L8</f>
        <v>193922</v>
      </c>
      <c r="M9" s="54">
        <f>+M7-M8</f>
        <v>271420</v>
      </c>
      <c r="N9" s="54">
        <f>+N7-N8</f>
        <v>221232</v>
      </c>
      <c r="O9" s="54">
        <f>+O7-O8</f>
        <v>284545</v>
      </c>
      <c r="P9" s="54">
        <v>224488</v>
      </c>
      <c r="Q9" s="54">
        <v>257158</v>
      </c>
      <c r="R9" s="54">
        <v>224045</v>
      </c>
      <c r="S9" s="54">
        <v>196938</v>
      </c>
      <c r="T9" s="54">
        <v>172023</v>
      </c>
      <c r="U9" s="54">
        <v>237057</v>
      </c>
      <c r="V9" s="54">
        <v>344720</v>
      </c>
    </row>
    <row r="10" spans="1:22" ht="13.5" customHeight="1">
      <c r="A10" s="78"/>
      <c r="B10" s="52" t="s">
        <v>27</v>
      </c>
      <c r="C10" s="55"/>
      <c r="D10" s="55"/>
      <c r="E10" s="55">
        <v>39627</v>
      </c>
      <c r="F10" s="55">
        <v>-87600</v>
      </c>
      <c r="G10" s="55">
        <v>25914</v>
      </c>
      <c r="H10" s="55">
        <v>70302</v>
      </c>
      <c r="I10" s="55">
        <v>-147578</v>
      </c>
      <c r="J10" s="55">
        <v>60007</v>
      </c>
      <c r="K10" s="55">
        <v>-2494</v>
      </c>
      <c r="L10" s="55">
        <v>-181059</v>
      </c>
      <c r="M10" s="55">
        <v>77498</v>
      </c>
      <c r="N10" s="55">
        <v>-50188</v>
      </c>
      <c r="O10" s="55">
        <v>63313</v>
      </c>
      <c r="P10" s="55">
        <v>-60057</v>
      </c>
      <c r="Q10" s="55">
        <v>32670</v>
      </c>
      <c r="R10" s="55">
        <v>-33113</v>
      </c>
      <c r="S10" s="55">
        <v>-27107</v>
      </c>
      <c r="T10" s="55">
        <v>-24915</v>
      </c>
      <c r="U10" s="55">
        <v>65034</v>
      </c>
      <c r="V10" s="55">
        <v>107663</v>
      </c>
    </row>
    <row r="11" spans="1:22" ht="13.5" customHeight="1">
      <c r="A11" s="78"/>
      <c r="B11" s="52" t="s">
        <v>28</v>
      </c>
      <c r="C11" s="53"/>
      <c r="D11" s="53"/>
      <c r="E11" s="53">
        <v>11813</v>
      </c>
      <c r="F11" s="53">
        <v>13867</v>
      </c>
      <c r="G11" s="53">
        <v>10026</v>
      </c>
      <c r="H11" s="53">
        <v>5208</v>
      </c>
      <c r="I11" s="54">
        <v>4037</v>
      </c>
      <c r="J11" s="53">
        <v>1212</v>
      </c>
      <c r="K11" s="53">
        <v>940</v>
      </c>
      <c r="L11" s="54">
        <v>1277</v>
      </c>
      <c r="M11" s="55">
        <v>823</v>
      </c>
      <c r="N11" s="55">
        <v>489</v>
      </c>
      <c r="O11" s="55">
        <v>655</v>
      </c>
      <c r="P11" s="55">
        <v>45</v>
      </c>
      <c r="Q11" s="55">
        <v>145</v>
      </c>
      <c r="R11" s="55">
        <v>131</v>
      </c>
      <c r="S11" s="55">
        <v>124</v>
      </c>
      <c r="T11" s="55">
        <v>693</v>
      </c>
      <c r="U11" s="55">
        <v>1300</v>
      </c>
      <c r="V11" s="55">
        <v>1245</v>
      </c>
    </row>
    <row r="12" spans="1:22" ht="13.5" customHeight="1">
      <c r="A12" s="78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</row>
    <row r="13" spans="1:22" ht="13.5" customHeight="1">
      <c r="A13" s="78"/>
      <c r="B13" s="52" t="s">
        <v>30</v>
      </c>
      <c r="C13" s="53"/>
      <c r="D13" s="53"/>
      <c r="E13" s="53">
        <v>27350</v>
      </c>
      <c r="F13" s="53">
        <v>100000</v>
      </c>
      <c r="G13" s="53">
        <v>100000</v>
      </c>
      <c r="H13" s="53">
        <v>100000</v>
      </c>
      <c r="I13" s="54">
        <v>50000</v>
      </c>
      <c r="J13" s="53">
        <v>130000</v>
      </c>
      <c r="K13" s="53">
        <v>100000</v>
      </c>
      <c r="L13" s="54">
        <v>0</v>
      </c>
      <c r="M13" s="55">
        <v>60000</v>
      </c>
      <c r="N13" s="55">
        <v>0</v>
      </c>
      <c r="O13" s="55">
        <v>100000</v>
      </c>
      <c r="P13" s="55">
        <v>50000</v>
      </c>
      <c r="Q13" s="55">
        <v>0</v>
      </c>
      <c r="R13" s="55">
        <v>0</v>
      </c>
      <c r="S13" s="55">
        <v>50000</v>
      </c>
      <c r="T13" s="55">
        <v>50000</v>
      </c>
      <c r="U13" s="55">
        <v>50000</v>
      </c>
      <c r="V13" s="55">
        <v>50000</v>
      </c>
    </row>
    <row r="14" spans="1:22" ht="13.5" customHeight="1">
      <c r="A14" s="78"/>
      <c r="B14" s="52" t="s">
        <v>31</v>
      </c>
      <c r="C14" s="54">
        <f aca="true" t="shared" si="2" ref="C14:K14">+C10+C11+C12-C13</f>
        <v>0</v>
      </c>
      <c r="D14" s="54">
        <f t="shared" si="2"/>
        <v>0</v>
      </c>
      <c r="E14" s="54">
        <f t="shared" si="2"/>
        <v>24090</v>
      </c>
      <c r="F14" s="54">
        <f t="shared" si="2"/>
        <v>-173733</v>
      </c>
      <c r="G14" s="54">
        <f t="shared" si="2"/>
        <v>-64060</v>
      </c>
      <c r="H14" s="54">
        <f t="shared" si="2"/>
        <v>-24490</v>
      </c>
      <c r="I14" s="54">
        <f t="shared" si="2"/>
        <v>-193541</v>
      </c>
      <c r="J14" s="54">
        <f t="shared" si="2"/>
        <v>-68781</v>
      </c>
      <c r="K14" s="54">
        <f t="shared" si="2"/>
        <v>-101554</v>
      </c>
      <c r="L14" s="54">
        <f aca="true" t="shared" si="3" ref="L14:S14">+L10+L11+L12-L13</f>
        <v>-179782</v>
      </c>
      <c r="M14" s="54">
        <f t="shared" si="3"/>
        <v>18321</v>
      </c>
      <c r="N14" s="54">
        <f t="shared" si="3"/>
        <v>-49699</v>
      </c>
      <c r="O14" s="54">
        <f t="shared" si="3"/>
        <v>-36032</v>
      </c>
      <c r="P14" s="54">
        <f t="shared" si="3"/>
        <v>-110012</v>
      </c>
      <c r="Q14" s="54">
        <f t="shared" si="3"/>
        <v>32815</v>
      </c>
      <c r="R14" s="54">
        <f t="shared" si="3"/>
        <v>-32982</v>
      </c>
      <c r="S14" s="54">
        <f t="shared" si="3"/>
        <v>-76983</v>
      </c>
      <c r="T14" s="54">
        <v>-74222</v>
      </c>
      <c r="U14" s="54">
        <v>16334</v>
      </c>
      <c r="V14" s="54">
        <v>58908</v>
      </c>
    </row>
    <row r="15" spans="1:22" ht="13.5" customHeight="1">
      <c r="A15" s="78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17.072332333522972</v>
      </c>
      <c r="F15" s="56">
        <f t="shared" si="4"/>
        <v>12.295665363747739</v>
      </c>
      <c r="G15" s="56">
        <f t="shared" si="4"/>
        <v>13.06338028169014</v>
      </c>
      <c r="H15" s="56">
        <f t="shared" si="4"/>
        <v>15.736883674310539</v>
      </c>
      <c r="I15" s="56">
        <f aca="true" t="shared" si="5" ref="I15:N15">+I9/I19*100</f>
        <v>10.27850597945581</v>
      </c>
      <c r="J15" s="56">
        <f t="shared" si="5"/>
        <v>11.962859753355449</v>
      </c>
      <c r="K15" s="56">
        <f t="shared" si="5"/>
        <v>11.673872145632552</v>
      </c>
      <c r="L15" s="56">
        <f t="shared" si="5"/>
        <v>5.916874145674673</v>
      </c>
      <c r="M15" s="56">
        <f t="shared" si="5"/>
        <v>8.349054586919896</v>
      </c>
      <c r="N15" s="56">
        <f t="shared" si="5"/>
        <v>6.839245034304116</v>
      </c>
      <c r="O15" s="56">
        <f aca="true" t="shared" si="6" ref="O15:T15">+O9/O19*100</f>
        <v>9.16329336901461</v>
      </c>
      <c r="P15" s="56">
        <f t="shared" si="6"/>
        <v>7.810951643971363</v>
      </c>
      <c r="Q15" s="56">
        <f t="shared" si="6"/>
        <v>9.721361152358458</v>
      </c>
      <c r="R15" s="56">
        <f t="shared" si="6"/>
        <v>8.441808248929068</v>
      </c>
      <c r="S15" s="56">
        <f t="shared" si="6"/>
        <v>7.316377275385235</v>
      </c>
      <c r="T15" s="56">
        <f t="shared" si="6"/>
        <v>6.464764977083218</v>
      </c>
      <c r="U15" s="56">
        <f>+U9/U19*100</f>
        <v>8.643740373844862</v>
      </c>
      <c r="V15" s="56">
        <f>+V9/V19*100</f>
        <v>11.497814474665082</v>
      </c>
    </row>
    <row r="16" spans="1:22" ht="13.5" customHeight="1">
      <c r="A16" s="76" t="s">
        <v>33</v>
      </c>
      <c r="B16" s="76"/>
      <c r="C16" s="57"/>
      <c r="D16" s="58"/>
      <c r="E16" s="58">
        <v>1074437</v>
      </c>
      <c r="F16" s="58">
        <v>1213181</v>
      </c>
      <c r="G16" s="58">
        <v>1246520</v>
      </c>
      <c r="H16" s="58">
        <v>1228458</v>
      </c>
      <c r="I16" s="57">
        <v>1286260</v>
      </c>
      <c r="J16" s="58">
        <v>1273549</v>
      </c>
      <c r="K16" s="58">
        <v>1322435</v>
      </c>
      <c r="L16" s="57">
        <v>1334202</v>
      </c>
      <c r="M16" s="58">
        <v>1328651</v>
      </c>
      <c r="N16" s="58">
        <v>1281115</v>
      </c>
      <c r="O16" s="58">
        <v>1334834</v>
      </c>
      <c r="P16" s="58">
        <v>1287595</v>
      </c>
      <c r="Q16" s="58">
        <v>1391504</v>
      </c>
      <c r="R16" s="58">
        <v>1408062</v>
      </c>
      <c r="S16" s="58">
        <v>1376380</v>
      </c>
      <c r="T16" s="58">
        <v>1399482</v>
      </c>
      <c r="U16" s="58">
        <v>1441999</v>
      </c>
      <c r="V16" s="58">
        <v>1435171</v>
      </c>
    </row>
    <row r="17" spans="1:22" ht="13.5" customHeight="1">
      <c r="A17" s="76" t="s">
        <v>34</v>
      </c>
      <c r="B17" s="76"/>
      <c r="C17" s="57"/>
      <c r="D17" s="58"/>
      <c r="E17" s="58">
        <v>2330305</v>
      </c>
      <c r="F17" s="58">
        <v>2617042</v>
      </c>
      <c r="G17" s="58">
        <v>2629294</v>
      </c>
      <c r="H17" s="58">
        <v>2573831</v>
      </c>
      <c r="I17" s="57">
        <v>2682282</v>
      </c>
      <c r="J17" s="58">
        <v>2752171</v>
      </c>
      <c r="K17" s="58">
        <v>2805836</v>
      </c>
      <c r="L17" s="57">
        <v>2856938</v>
      </c>
      <c r="M17" s="58">
        <v>2832294</v>
      </c>
      <c r="N17" s="58">
        <v>2815449</v>
      </c>
      <c r="O17" s="58">
        <v>2684060</v>
      </c>
      <c r="P17" s="58">
        <v>2468222</v>
      </c>
      <c r="Q17" s="58">
        <v>2221772</v>
      </c>
      <c r="R17" s="58">
        <v>2209325</v>
      </c>
      <c r="S17" s="58">
        <v>2274152</v>
      </c>
      <c r="T17" s="58">
        <v>2278306</v>
      </c>
      <c r="U17" s="58">
        <v>2332139</v>
      </c>
      <c r="V17" s="58">
        <v>2426067</v>
      </c>
    </row>
    <row r="18" spans="1:22" ht="13.5" customHeight="1">
      <c r="A18" s="76" t="s">
        <v>35</v>
      </c>
      <c r="B18" s="76"/>
      <c r="C18" s="57"/>
      <c r="D18" s="58"/>
      <c r="E18" s="58">
        <v>1415895</v>
      </c>
      <c r="F18" s="58">
        <v>1599969</v>
      </c>
      <c r="G18" s="58">
        <v>1643633</v>
      </c>
      <c r="H18" s="58">
        <v>1618490</v>
      </c>
      <c r="I18" s="57">
        <v>1695311</v>
      </c>
      <c r="J18" s="58">
        <v>1676769</v>
      </c>
      <c r="K18" s="58">
        <v>1740867</v>
      </c>
      <c r="L18" s="57">
        <v>1756508</v>
      </c>
      <c r="M18" s="58">
        <v>1748750</v>
      </c>
      <c r="N18" s="58">
        <v>1686559</v>
      </c>
      <c r="O18" s="58">
        <v>1758032</v>
      </c>
      <c r="P18" s="58">
        <v>1694908</v>
      </c>
      <c r="Q18" s="58">
        <v>1831707</v>
      </c>
      <c r="R18" s="58">
        <v>1852730</v>
      </c>
      <c r="S18" s="58">
        <v>1793970</v>
      </c>
      <c r="T18" s="58">
        <v>1804071</v>
      </c>
      <c r="U18" s="58">
        <v>1856377</v>
      </c>
      <c r="V18" s="58">
        <v>1844951</v>
      </c>
    </row>
    <row r="19" spans="1:22" ht="13.5" customHeight="1">
      <c r="A19" s="76" t="s">
        <v>36</v>
      </c>
      <c r="B19" s="76"/>
      <c r="C19" s="57"/>
      <c r="D19" s="58"/>
      <c r="E19" s="58">
        <v>2673507</v>
      </c>
      <c r="F19" s="58">
        <v>2999675</v>
      </c>
      <c r="G19" s="58">
        <v>3021760</v>
      </c>
      <c r="H19" s="58">
        <v>2955134</v>
      </c>
      <c r="I19" s="57">
        <v>3088659</v>
      </c>
      <c r="J19" s="58">
        <v>3155391</v>
      </c>
      <c r="K19" s="58">
        <v>3212139</v>
      </c>
      <c r="L19" s="57">
        <v>3277440</v>
      </c>
      <c r="M19" s="58">
        <v>3250907</v>
      </c>
      <c r="N19" s="58">
        <v>3234743</v>
      </c>
      <c r="O19" s="58">
        <v>3105270</v>
      </c>
      <c r="P19" s="58">
        <v>2874016</v>
      </c>
      <c r="Q19" s="58">
        <v>2645288</v>
      </c>
      <c r="R19" s="58">
        <v>2653993</v>
      </c>
      <c r="S19" s="58">
        <v>2691742</v>
      </c>
      <c r="T19" s="58">
        <v>2660932</v>
      </c>
      <c r="U19" s="58">
        <v>2742528</v>
      </c>
      <c r="V19" s="58">
        <v>2998135</v>
      </c>
    </row>
    <row r="20" spans="1:22" ht="13.5" customHeight="1">
      <c r="A20" s="76" t="s">
        <v>37</v>
      </c>
      <c r="B20" s="76"/>
      <c r="C20" s="59"/>
      <c r="D20" s="60"/>
      <c r="E20" s="60">
        <v>0.45</v>
      </c>
      <c r="F20" s="60">
        <v>0.46</v>
      </c>
      <c r="G20" s="60">
        <v>0.46</v>
      </c>
      <c r="H20" s="60">
        <v>0.47</v>
      </c>
      <c r="I20" s="61">
        <v>0.48</v>
      </c>
      <c r="J20" s="60">
        <v>0.47</v>
      </c>
      <c r="K20" s="60">
        <v>0.47</v>
      </c>
      <c r="L20" s="61">
        <v>0.47</v>
      </c>
      <c r="M20" s="60">
        <v>0.47</v>
      </c>
      <c r="N20" s="60">
        <v>0.47</v>
      </c>
      <c r="O20" s="60">
        <v>0.48</v>
      </c>
      <c r="P20" s="60">
        <v>0.49</v>
      </c>
      <c r="Q20" s="60">
        <v>0.55</v>
      </c>
      <c r="R20" s="60">
        <v>0.6</v>
      </c>
      <c r="S20" s="60">
        <v>0.63</v>
      </c>
      <c r="T20" s="60">
        <v>0.62</v>
      </c>
      <c r="U20" s="60">
        <v>0.61</v>
      </c>
      <c r="V20" s="60">
        <v>0.61</v>
      </c>
    </row>
    <row r="21" spans="1:22" ht="13.5" customHeight="1">
      <c r="A21" s="76" t="s">
        <v>38</v>
      </c>
      <c r="B21" s="76"/>
      <c r="C21" s="62"/>
      <c r="D21" s="63"/>
      <c r="E21" s="63">
        <v>59.1</v>
      </c>
      <c r="F21" s="63">
        <v>62.5</v>
      </c>
      <c r="G21" s="63">
        <v>65.9</v>
      </c>
      <c r="H21" s="63">
        <v>70.9</v>
      </c>
      <c r="I21" s="64">
        <v>70.4</v>
      </c>
      <c r="J21" s="63">
        <v>68.5</v>
      </c>
      <c r="K21" s="63">
        <v>72</v>
      </c>
      <c r="L21" s="64">
        <v>71.4</v>
      </c>
      <c r="M21" s="63">
        <v>76</v>
      </c>
      <c r="N21" s="63">
        <v>75.1</v>
      </c>
      <c r="O21" s="63">
        <v>80.4</v>
      </c>
      <c r="P21" s="63">
        <v>83.1</v>
      </c>
      <c r="Q21" s="63">
        <v>77</v>
      </c>
      <c r="R21" s="63">
        <v>84.3</v>
      </c>
      <c r="S21" s="63">
        <v>81</v>
      </c>
      <c r="T21" s="63">
        <v>88.4</v>
      </c>
      <c r="U21" s="63">
        <v>84.7</v>
      </c>
      <c r="V21" s="63">
        <v>86.8</v>
      </c>
    </row>
    <row r="22" spans="1:22" ht="13.5" customHeight="1">
      <c r="A22" s="76" t="s">
        <v>39</v>
      </c>
      <c r="B22" s="76"/>
      <c r="C22" s="62"/>
      <c r="D22" s="63"/>
      <c r="E22" s="63">
        <v>7.7</v>
      </c>
      <c r="F22" s="63">
        <v>7.8</v>
      </c>
      <c r="G22" s="63">
        <v>9.5</v>
      </c>
      <c r="H22" s="63">
        <v>10</v>
      </c>
      <c r="I22" s="64">
        <v>9</v>
      </c>
      <c r="J22" s="63">
        <v>8.2</v>
      </c>
      <c r="K22" s="63">
        <v>8.6</v>
      </c>
      <c r="L22" s="64">
        <v>9.2</v>
      </c>
      <c r="M22" s="63">
        <v>9.4</v>
      </c>
      <c r="N22" s="63">
        <v>9</v>
      </c>
      <c r="O22" s="63">
        <v>9.2</v>
      </c>
      <c r="P22" s="63">
        <v>9.5</v>
      </c>
      <c r="Q22" s="63">
        <v>10</v>
      </c>
      <c r="R22" s="63">
        <v>13.3</v>
      </c>
      <c r="S22" s="63">
        <v>11.1</v>
      </c>
      <c r="T22" s="63">
        <v>11.2</v>
      </c>
      <c r="U22" s="63">
        <v>11</v>
      </c>
      <c r="V22" s="63">
        <v>11.3</v>
      </c>
    </row>
    <row r="23" spans="1:22" ht="13.5" customHeight="1">
      <c r="A23" s="76" t="s">
        <v>40</v>
      </c>
      <c r="B23" s="76"/>
      <c r="C23" s="62"/>
      <c r="D23" s="63"/>
      <c r="E23" s="63">
        <v>9.3</v>
      </c>
      <c r="F23" s="63">
        <v>9.7</v>
      </c>
      <c r="G23" s="63">
        <v>11.1</v>
      </c>
      <c r="H23" s="63">
        <v>12</v>
      </c>
      <c r="I23" s="64">
        <v>10.9</v>
      </c>
      <c r="J23" s="63">
        <v>9.8</v>
      </c>
      <c r="K23" s="63">
        <v>9.7</v>
      </c>
      <c r="L23" s="64">
        <v>9.6</v>
      </c>
      <c r="M23" s="63">
        <v>9.8</v>
      </c>
      <c r="N23" s="63">
        <v>9.5</v>
      </c>
      <c r="O23" s="63">
        <v>9.5</v>
      </c>
      <c r="P23" s="63">
        <v>9.5</v>
      </c>
      <c r="Q23" s="63">
        <v>9.8</v>
      </c>
      <c r="R23" s="63">
        <v>13.6</v>
      </c>
      <c r="S23" s="63">
        <v>10.7</v>
      </c>
      <c r="T23" s="63">
        <v>10.2</v>
      </c>
      <c r="U23" s="63"/>
      <c r="V23" s="63"/>
    </row>
    <row r="24" spans="1:22" ht="13.5" customHeight="1">
      <c r="A24" s="4" t="s">
        <v>197</v>
      </c>
      <c r="B24" s="4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11.2</v>
      </c>
      <c r="T24" s="63">
        <v>11.7</v>
      </c>
      <c r="U24" s="63">
        <v>10.7</v>
      </c>
      <c r="V24" s="63">
        <v>10.9</v>
      </c>
    </row>
    <row r="25" spans="1:22" ht="13.5" customHeight="1">
      <c r="A25" s="76" t="s">
        <v>198</v>
      </c>
      <c r="B25" s="76"/>
      <c r="C25" s="62"/>
      <c r="D25" s="63"/>
      <c r="E25" s="63">
        <v>5</v>
      </c>
      <c r="F25" s="63">
        <v>5.4</v>
      </c>
      <c r="G25" s="63">
        <v>5.9</v>
      </c>
      <c r="H25" s="63">
        <v>6.5</v>
      </c>
      <c r="I25" s="64">
        <v>6.5</v>
      </c>
      <c r="J25" s="63">
        <v>6</v>
      </c>
      <c r="K25" s="63">
        <v>5.2</v>
      </c>
      <c r="L25" s="64">
        <v>4.9</v>
      </c>
      <c r="M25" s="63">
        <v>5.1</v>
      </c>
      <c r="N25" s="63">
        <v>5.2</v>
      </c>
      <c r="O25" s="63">
        <v>5.6</v>
      </c>
      <c r="P25" s="63">
        <v>6.1</v>
      </c>
      <c r="Q25" s="63">
        <v>6.7</v>
      </c>
      <c r="R25" s="63">
        <v>8</v>
      </c>
      <c r="S25" s="63">
        <v>8.1</v>
      </c>
      <c r="T25" s="63">
        <v>8.1</v>
      </c>
      <c r="U25" s="63"/>
      <c r="V25" s="63"/>
    </row>
    <row r="26" spans="1:22" ht="13.5" customHeight="1">
      <c r="A26" s="79" t="s">
        <v>203</v>
      </c>
      <c r="B26" s="80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>
        <v>58.7</v>
      </c>
      <c r="V26" s="63">
        <v>55.3</v>
      </c>
    </row>
    <row r="27" spans="1:22" ht="13.5" customHeight="1">
      <c r="A27" s="77" t="s">
        <v>204</v>
      </c>
      <c r="B27" s="77"/>
      <c r="C27" s="54">
        <f aca="true" t="shared" si="7" ref="C27:K27">SUM(C28:C30)</f>
        <v>0</v>
      </c>
      <c r="D27" s="54">
        <f t="shared" si="7"/>
        <v>0</v>
      </c>
      <c r="E27" s="54">
        <f t="shared" si="7"/>
        <v>1598144</v>
      </c>
      <c r="F27" s="54">
        <f t="shared" si="7"/>
        <v>1529218</v>
      </c>
      <c r="G27" s="54">
        <f t="shared" si="7"/>
        <v>1416010</v>
      </c>
      <c r="H27" s="54">
        <f t="shared" si="7"/>
        <v>1155981</v>
      </c>
      <c r="I27" s="54">
        <f t="shared" si="7"/>
        <v>970162</v>
      </c>
      <c r="J27" s="54">
        <f t="shared" si="7"/>
        <v>783818</v>
      </c>
      <c r="K27" s="54">
        <f t="shared" si="7"/>
        <v>721180</v>
      </c>
      <c r="L27" s="54">
        <f aca="true" t="shared" si="8" ref="L27:Q27">SUM(L28:L30)</f>
        <v>894036</v>
      </c>
      <c r="M27" s="54">
        <f t="shared" si="8"/>
        <v>955451</v>
      </c>
      <c r="N27" s="54">
        <f t="shared" si="8"/>
        <v>1005408</v>
      </c>
      <c r="O27" s="54">
        <f t="shared" si="8"/>
        <v>818386</v>
      </c>
      <c r="P27" s="54">
        <f t="shared" si="8"/>
        <v>860066</v>
      </c>
      <c r="Q27" s="54">
        <f t="shared" si="8"/>
        <v>830289</v>
      </c>
      <c r="R27" s="54">
        <f>SUM(R28:R30)</f>
        <v>1031329</v>
      </c>
      <c r="S27" s="54">
        <f>SUM(S28:S30)</f>
        <v>1107381</v>
      </c>
      <c r="T27" s="54">
        <f>SUM(T28:T30)</f>
        <v>1185230</v>
      </c>
      <c r="U27" s="54">
        <f>SUM(U28:U30)</f>
        <v>1233146</v>
      </c>
      <c r="V27" s="54">
        <f>SUM(V28:V30)</f>
        <v>1329883</v>
      </c>
    </row>
    <row r="28" spans="1:22" ht="13.5" customHeight="1">
      <c r="A28" s="65"/>
      <c r="B28" s="2" t="s">
        <v>19</v>
      </c>
      <c r="C28" s="54"/>
      <c r="D28" s="53"/>
      <c r="E28" s="53">
        <v>207744</v>
      </c>
      <c r="F28" s="53">
        <v>167611</v>
      </c>
      <c r="G28" s="53">
        <v>177637</v>
      </c>
      <c r="H28" s="53">
        <v>182845</v>
      </c>
      <c r="I28" s="54">
        <v>236882</v>
      </c>
      <c r="J28" s="53">
        <v>141094</v>
      </c>
      <c r="K28" s="53">
        <v>142034</v>
      </c>
      <c r="L28" s="54">
        <v>273311</v>
      </c>
      <c r="M28" s="53">
        <v>234134</v>
      </c>
      <c r="N28" s="53">
        <v>314623</v>
      </c>
      <c r="O28" s="53">
        <v>265278</v>
      </c>
      <c r="P28" s="53">
        <v>315323</v>
      </c>
      <c r="Q28" s="53">
        <v>365468</v>
      </c>
      <c r="R28" s="53">
        <v>415599</v>
      </c>
      <c r="S28" s="53">
        <v>390723</v>
      </c>
      <c r="T28" s="53">
        <v>366416</v>
      </c>
      <c r="U28" s="53">
        <v>337716</v>
      </c>
      <c r="V28" s="53">
        <v>338961</v>
      </c>
    </row>
    <row r="29" spans="1:22" ht="13.5" customHeight="1">
      <c r="A29" s="65"/>
      <c r="B29" s="2" t="s">
        <v>20</v>
      </c>
      <c r="C29" s="54"/>
      <c r="D29" s="53"/>
      <c r="E29" s="53">
        <v>275906</v>
      </c>
      <c r="F29" s="53">
        <v>327647</v>
      </c>
      <c r="G29" s="53">
        <v>306606</v>
      </c>
      <c r="H29" s="53">
        <v>280989</v>
      </c>
      <c r="I29" s="54">
        <v>224144</v>
      </c>
      <c r="J29" s="53">
        <v>180417</v>
      </c>
      <c r="K29" s="53">
        <v>161339</v>
      </c>
      <c r="L29" s="54">
        <v>162202</v>
      </c>
      <c r="M29" s="53">
        <v>162735</v>
      </c>
      <c r="N29" s="53">
        <v>163083</v>
      </c>
      <c r="O29" s="53">
        <v>163374</v>
      </c>
      <c r="P29" s="53">
        <v>163441</v>
      </c>
      <c r="Q29" s="53">
        <v>163476</v>
      </c>
      <c r="R29" s="53">
        <v>163526</v>
      </c>
      <c r="S29" s="53">
        <v>163617</v>
      </c>
      <c r="T29" s="53">
        <v>163916</v>
      </c>
      <c r="U29" s="53">
        <v>164484</v>
      </c>
      <c r="V29" s="53">
        <v>165050</v>
      </c>
    </row>
    <row r="30" spans="1:22" ht="13.5" customHeight="1">
      <c r="A30" s="65"/>
      <c r="B30" s="2" t="s">
        <v>21</v>
      </c>
      <c r="C30" s="54"/>
      <c r="D30" s="53"/>
      <c r="E30" s="53">
        <v>1114494</v>
      </c>
      <c r="F30" s="53">
        <v>1033960</v>
      </c>
      <c r="G30" s="53">
        <v>931767</v>
      </c>
      <c r="H30" s="53">
        <v>692147</v>
      </c>
      <c r="I30" s="54">
        <v>509136</v>
      </c>
      <c r="J30" s="53">
        <v>462307</v>
      </c>
      <c r="K30" s="53">
        <v>417807</v>
      </c>
      <c r="L30" s="54">
        <v>458523</v>
      </c>
      <c r="M30" s="53">
        <v>558582</v>
      </c>
      <c r="N30" s="53">
        <v>527702</v>
      </c>
      <c r="O30" s="53">
        <v>389734</v>
      </c>
      <c r="P30" s="53">
        <v>381302</v>
      </c>
      <c r="Q30" s="53">
        <v>301345</v>
      </c>
      <c r="R30" s="53">
        <v>452204</v>
      </c>
      <c r="S30" s="53">
        <v>553041</v>
      </c>
      <c r="T30" s="53">
        <v>654898</v>
      </c>
      <c r="U30" s="53">
        <v>730946</v>
      </c>
      <c r="V30" s="53">
        <v>825872</v>
      </c>
    </row>
    <row r="31" spans="1:22" ht="13.5" customHeight="1">
      <c r="A31" s="77" t="s">
        <v>205</v>
      </c>
      <c r="B31" s="77"/>
      <c r="C31" s="54"/>
      <c r="D31" s="53"/>
      <c r="E31" s="53">
        <v>2204237</v>
      </c>
      <c r="F31" s="53">
        <v>2288785</v>
      </c>
      <c r="G31" s="53">
        <v>2218666</v>
      </c>
      <c r="H31" s="53">
        <v>2217890</v>
      </c>
      <c r="I31" s="54">
        <v>2369065</v>
      </c>
      <c r="J31" s="53">
        <v>2465565</v>
      </c>
      <c r="K31" s="53">
        <v>2537772</v>
      </c>
      <c r="L31" s="54">
        <v>2724096</v>
      </c>
      <c r="M31" s="53">
        <v>3113474</v>
      </c>
      <c r="N31" s="53">
        <v>3374468</v>
      </c>
      <c r="O31" s="53">
        <v>3559730</v>
      </c>
      <c r="P31" s="53">
        <v>3626630</v>
      </c>
      <c r="Q31" s="53">
        <v>4028340</v>
      </c>
      <c r="R31" s="53">
        <v>3998780</v>
      </c>
      <c r="S31" s="53">
        <v>3869092</v>
      </c>
      <c r="T31" s="53">
        <v>3838735</v>
      </c>
      <c r="U31" s="53">
        <v>3891106</v>
      </c>
      <c r="V31" s="53">
        <v>3772752</v>
      </c>
    </row>
    <row r="32" spans="1:22" ht="13.5" customHeight="1">
      <c r="A32" s="51"/>
      <c r="B32" s="48" t="s">
        <v>14</v>
      </c>
      <c r="C32" s="54"/>
      <c r="D32" s="53"/>
      <c r="E32" s="53">
        <v>2204237</v>
      </c>
      <c r="F32" s="53">
        <v>2288785</v>
      </c>
      <c r="G32" s="53">
        <v>2218666</v>
      </c>
      <c r="H32" s="53"/>
      <c r="I32" s="54">
        <v>1423620</v>
      </c>
      <c r="J32" s="53">
        <v>1591059</v>
      </c>
      <c r="K32" s="53">
        <v>1602670</v>
      </c>
      <c r="L32" s="54">
        <v>1875720</v>
      </c>
      <c r="M32" s="53">
        <v>1939348</v>
      </c>
      <c r="N32" s="53">
        <v>2221935</v>
      </c>
      <c r="O32" s="53">
        <v>2383687</v>
      </c>
      <c r="P32" s="53">
        <v>2327709</v>
      </c>
      <c r="Q32" s="53">
        <v>2827908</v>
      </c>
      <c r="R32" s="53">
        <v>2891026</v>
      </c>
      <c r="S32" s="53">
        <v>2857589</v>
      </c>
      <c r="T32" s="53">
        <v>2930691</v>
      </c>
      <c r="U32" s="53">
        <v>3038634</v>
      </c>
      <c r="V32" s="53"/>
    </row>
    <row r="33" spans="1:22" ht="13.5" customHeight="1">
      <c r="A33" s="75" t="s">
        <v>206</v>
      </c>
      <c r="B33" s="75"/>
      <c r="C33" s="54">
        <f aca="true" t="shared" si="9" ref="C33:K33">SUM(C34:C37)</f>
        <v>0</v>
      </c>
      <c r="D33" s="54">
        <f t="shared" si="9"/>
        <v>0</v>
      </c>
      <c r="E33" s="54">
        <f t="shared" si="9"/>
        <v>77261</v>
      </c>
      <c r="F33" s="54">
        <f t="shared" si="9"/>
        <v>62944</v>
      </c>
      <c r="G33" s="54">
        <f t="shared" si="9"/>
        <v>66378</v>
      </c>
      <c r="H33" s="54">
        <f t="shared" si="9"/>
        <v>40812</v>
      </c>
      <c r="I33" s="54">
        <f t="shared" si="9"/>
        <v>23529</v>
      </c>
      <c r="J33" s="54">
        <f t="shared" si="9"/>
        <v>14616</v>
      </c>
      <c r="K33" s="54">
        <f t="shared" si="9"/>
        <v>31</v>
      </c>
      <c r="L33" s="54">
        <f aca="true" t="shared" si="10" ref="L33:Q33">SUM(L34:L37)</f>
        <v>30815</v>
      </c>
      <c r="M33" s="54">
        <f t="shared" si="10"/>
        <v>718</v>
      </c>
      <c r="N33" s="54">
        <f t="shared" si="10"/>
        <v>571</v>
      </c>
      <c r="O33" s="54">
        <f t="shared" si="10"/>
        <v>488</v>
      </c>
      <c r="P33" s="54">
        <f t="shared" si="10"/>
        <v>1522</v>
      </c>
      <c r="Q33" s="54">
        <f t="shared" si="10"/>
        <v>1584</v>
      </c>
      <c r="R33" s="54">
        <f>SUM(R34:R37)</f>
        <v>1833</v>
      </c>
      <c r="S33" s="54">
        <f>SUM(S34:S37)</f>
        <v>1763</v>
      </c>
      <c r="T33" s="54">
        <f>SUM(T34:T37)</f>
        <v>2031</v>
      </c>
      <c r="U33" s="54">
        <f>SUM(U34:U37)</f>
        <v>1662</v>
      </c>
      <c r="V33" s="54">
        <f>SUM(V34:V37)</f>
        <v>98378</v>
      </c>
    </row>
    <row r="34" spans="1:22" ht="13.5" customHeight="1">
      <c r="A34" s="48"/>
      <c r="B34" s="48" t="s">
        <v>15</v>
      </c>
      <c r="C34" s="54"/>
      <c r="D34" s="53"/>
      <c r="E34" s="53">
        <v>77151</v>
      </c>
      <c r="F34" s="53">
        <v>62923</v>
      </c>
      <c r="G34" s="53">
        <v>62923</v>
      </c>
      <c r="H34" s="53">
        <v>36111</v>
      </c>
      <c r="I34" s="54">
        <v>23529</v>
      </c>
      <c r="J34" s="53">
        <v>12034</v>
      </c>
      <c r="K34" s="53">
        <v>0</v>
      </c>
      <c r="L34" s="54">
        <v>30100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</row>
    <row r="35" spans="1:22" ht="13.5" customHeight="1">
      <c r="A35" s="51"/>
      <c r="B35" s="48" t="s">
        <v>16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</row>
    <row r="36" spans="1:22" ht="13.5" customHeight="1">
      <c r="A36" s="51"/>
      <c r="B36" s="48" t="s">
        <v>17</v>
      </c>
      <c r="C36" s="54"/>
      <c r="D36" s="53"/>
      <c r="E36" s="53">
        <v>110</v>
      </c>
      <c r="F36" s="53">
        <v>21</v>
      </c>
      <c r="G36" s="53">
        <v>3455</v>
      </c>
      <c r="H36" s="53">
        <v>4701</v>
      </c>
      <c r="I36" s="54">
        <v>0</v>
      </c>
      <c r="J36" s="53">
        <v>2582</v>
      </c>
      <c r="K36" s="53">
        <v>31</v>
      </c>
      <c r="L36" s="54">
        <v>715</v>
      </c>
      <c r="M36" s="53">
        <v>718</v>
      </c>
      <c r="N36" s="53">
        <v>571</v>
      </c>
      <c r="O36" s="53">
        <v>488</v>
      </c>
      <c r="P36" s="53">
        <v>1522</v>
      </c>
      <c r="Q36" s="53">
        <v>1584</v>
      </c>
      <c r="R36" s="53">
        <v>1833</v>
      </c>
      <c r="S36" s="53">
        <v>1763</v>
      </c>
      <c r="T36" s="53">
        <v>2031</v>
      </c>
      <c r="U36" s="53">
        <v>1662</v>
      </c>
      <c r="V36" s="53">
        <v>98378</v>
      </c>
    </row>
    <row r="37" spans="1:22" ht="13.5" customHeight="1">
      <c r="A37" s="51"/>
      <c r="B37" s="48" t="s">
        <v>18</v>
      </c>
      <c r="C37" s="54"/>
      <c r="D37" s="53"/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</row>
    <row r="38" spans="1:22" ht="13.5" customHeight="1">
      <c r="A38" s="77" t="s">
        <v>207</v>
      </c>
      <c r="B38" s="77"/>
      <c r="C38" s="54"/>
      <c r="D38" s="53"/>
      <c r="E38" s="53">
        <v>0</v>
      </c>
      <c r="F38" s="53">
        <v>0</v>
      </c>
      <c r="G38" s="53">
        <v>0</v>
      </c>
      <c r="H38" s="53">
        <v>0</v>
      </c>
      <c r="I38" s="54">
        <v>0</v>
      </c>
      <c r="J38" s="53">
        <v>0</v>
      </c>
      <c r="K38" s="53">
        <v>0</v>
      </c>
      <c r="L38" s="54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</row>
    <row r="39" spans="1:22" ht="13.5" customHeight="1">
      <c r="A39" s="77" t="s">
        <v>208</v>
      </c>
      <c r="B39" s="77"/>
      <c r="C39" s="54"/>
      <c r="D39" s="53"/>
      <c r="E39" s="53">
        <v>194107</v>
      </c>
      <c r="F39" s="53">
        <v>267000</v>
      </c>
      <c r="G39" s="53">
        <v>277472</v>
      </c>
      <c r="H39" s="53">
        <v>280859</v>
      </c>
      <c r="I39" s="54">
        <v>286629</v>
      </c>
      <c r="J39" s="53">
        <v>288222</v>
      </c>
      <c r="K39" s="53">
        <v>289463</v>
      </c>
      <c r="L39" s="54">
        <v>291095</v>
      </c>
      <c r="M39" s="53">
        <v>292005</v>
      </c>
      <c r="N39" s="53">
        <v>292528</v>
      </c>
      <c r="O39" s="53">
        <v>293124</v>
      </c>
      <c r="P39" s="53">
        <v>293179</v>
      </c>
      <c r="Q39" s="53">
        <v>293256</v>
      </c>
      <c r="R39" s="53">
        <v>293375</v>
      </c>
      <c r="S39" s="53">
        <v>293552</v>
      </c>
      <c r="T39" s="53">
        <v>293552</v>
      </c>
      <c r="U39" s="53">
        <v>294814</v>
      </c>
      <c r="V39" s="53">
        <v>295779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</sheetData>
  <mergeCells count="17"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  <mergeCell ref="A4:B4"/>
    <mergeCell ref="A5:A15"/>
    <mergeCell ref="A27:B27"/>
    <mergeCell ref="A25:B25"/>
    <mergeCell ref="A26:B26"/>
  </mergeCells>
  <printOptions/>
  <pageMargins left="0.7874015748031497" right="0.7874015748031497" top="0.67" bottom="0.66" header="0" footer="0.5118110236220472"/>
  <pageSetup horizontalDpi="300" verticalDpi="3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workbookViewId="0" topLeftCell="A1">
      <pane xSplit="1" ySplit="3" topLeftCell="S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37" sqref="T37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21" ht="15" customHeight="1">
      <c r="A1" s="28" t="s">
        <v>96</v>
      </c>
      <c r="L1" s="29" t="str">
        <f>'財政指標'!$M$1</f>
        <v>都賀町</v>
      </c>
      <c r="T1" s="29" t="str">
        <f>'財政指標'!$M$1</f>
        <v>都賀町</v>
      </c>
      <c r="U1" s="66"/>
    </row>
    <row r="2" spans="13:21" ht="15" customHeight="1">
      <c r="M2" s="22" t="s">
        <v>171</v>
      </c>
      <c r="U2" s="22" t="s">
        <v>171</v>
      </c>
    </row>
    <row r="3" spans="1:21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167</v>
      </c>
      <c r="K3" s="5" t="s">
        <v>168</v>
      </c>
      <c r="L3" s="2" t="s">
        <v>169</v>
      </c>
      <c r="M3" s="2" t="s">
        <v>177</v>
      </c>
      <c r="N3" s="2" t="s">
        <v>185</v>
      </c>
      <c r="O3" s="2" t="s">
        <v>188</v>
      </c>
      <c r="P3" s="2" t="s">
        <v>189</v>
      </c>
      <c r="Q3" s="2" t="s">
        <v>193</v>
      </c>
      <c r="R3" s="2" t="s">
        <v>200</v>
      </c>
      <c r="S3" s="2" t="s">
        <v>202</v>
      </c>
      <c r="T3" s="2" t="s">
        <v>210</v>
      </c>
      <c r="U3" s="2" t="s">
        <v>213</v>
      </c>
    </row>
    <row r="4" spans="1:21" ht="15" customHeight="1">
      <c r="A4" s="3" t="s">
        <v>116</v>
      </c>
      <c r="B4" s="15"/>
      <c r="C4" s="15"/>
      <c r="D4" s="15">
        <v>1275378</v>
      </c>
      <c r="E4" s="15">
        <v>1391667</v>
      </c>
      <c r="F4" s="15">
        <v>1364937</v>
      </c>
      <c r="G4" s="15">
        <v>1321454</v>
      </c>
      <c r="H4" s="15">
        <v>1336345</v>
      </c>
      <c r="I4" s="15">
        <v>1330010</v>
      </c>
      <c r="J4" s="8">
        <v>1381019</v>
      </c>
      <c r="K4" s="9">
        <v>1327365</v>
      </c>
      <c r="L4" s="9">
        <v>1390630</v>
      </c>
      <c r="M4" s="9">
        <v>1363273</v>
      </c>
      <c r="N4" s="9">
        <v>1327611</v>
      </c>
      <c r="O4" s="9">
        <v>1311724</v>
      </c>
      <c r="P4" s="9">
        <v>1471268</v>
      </c>
      <c r="Q4" s="9">
        <v>1466760</v>
      </c>
      <c r="R4" s="9">
        <v>1473159</v>
      </c>
      <c r="S4" s="9">
        <v>1398223</v>
      </c>
      <c r="T4" s="9">
        <v>1518235</v>
      </c>
      <c r="U4" s="9">
        <v>1524784</v>
      </c>
    </row>
    <row r="5" spans="1:21" ht="15" customHeight="1">
      <c r="A5" s="3" t="s">
        <v>117</v>
      </c>
      <c r="B5" s="15"/>
      <c r="C5" s="15"/>
      <c r="D5" s="15">
        <v>97695</v>
      </c>
      <c r="E5" s="15">
        <v>104849</v>
      </c>
      <c r="F5" s="15">
        <v>113439</v>
      </c>
      <c r="G5" s="15">
        <v>114793</v>
      </c>
      <c r="H5" s="15">
        <v>120645</v>
      </c>
      <c r="I5" s="15">
        <v>124485</v>
      </c>
      <c r="J5" s="8">
        <v>84438</v>
      </c>
      <c r="K5" s="9">
        <v>63561</v>
      </c>
      <c r="L5" s="9">
        <v>60659</v>
      </c>
      <c r="M5" s="9">
        <v>62766</v>
      </c>
      <c r="N5" s="9">
        <v>63924</v>
      </c>
      <c r="O5" s="9">
        <v>66018</v>
      </c>
      <c r="P5" s="9">
        <v>69434</v>
      </c>
      <c r="Q5" s="9">
        <v>97279</v>
      </c>
      <c r="R5" s="9">
        <v>122433</v>
      </c>
      <c r="S5" s="9">
        <v>179965</v>
      </c>
      <c r="T5" s="9">
        <v>84207</v>
      </c>
      <c r="U5" s="9">
        <v>85826</v>
      </c>
    </row>
    <row r="6" spans="1:21" ht="15" customHeight="1">
      <c r="A6" s="3" t="s">
        <v>194</v>
      </c>
      <c r="B6" s="15"/>
      <c r="C6" s="15"/>
      <c r="D6" s="15">
        <v>53747</v>
      </c>
      <c r="E6" s="15">
        <v>38284</v>
      </c>
      <c r="F6" s="15">
        <v>40999</v>
      </c>
      <c r="G6" s="15">
        <v>54559</v>
      </c>
      <c r="H6" s="15">
        <v>39013</v>
      </c>
      <c r="I6" s="15">
        <v>21808</v>
      </c>
      <c r="J6" s="8">
        <v>17302</v>
      </c>
      <c r="K6" s="9">
        <v>13891</v>
      </c>
      <c r="L6" s="9">
        <v>12888</v>
      </c>
      <c r="M6" s="9">
        <v>53804</v>
      </c>
      <c r="N6" s="9">
        <v>53671</v>
      </c>
      <c r="O6" s="9">
        <v>16838</v>
      </c>
      <c r="P6" s="9">
        <v>11524</v>
      </c>
      <c r="Q6" s="9">
        <v>11283</v>
      </c>
      <c r="R6" s="9">
        <v>6519</v>
      </c>
      <c r="S6" s="9">
        <v>4485</v>
      </c>
      <c r="T6" s="9">
        <v>6036</v>
      </c>
      <c r="U6" s="9">
        <v>6103</v>
      </c>
    </row>
    <row r="7" spans="1:21" ht="15" customHeight="1">
      <c r="A7" s="3" t="s">
        <v>195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1767</v>
      </c>
      <c r="R7" s="9">
        <v>3076</v>
      </c>
      <c r="S7" s="9">
        <v>4829</v>
      </c>
      <c r="T7" s="9">
        <v>5357</v>
      </c>
      <c r="U7" s="9">
        <v>1939</v>
      </c>
    </row>
    <row r="8" spans="1:21" ht="15" customHeight="1">
      <c r="A8" s="3" t="s">
        <v>196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2048</v>
      </c>
      <c r="R8" s="9">
        <v>4545</v>
      </c>
      <c r="S8" s="9">
        <v>3541</v>
      </c>
      <c r="T8" s="9">
        <v>3092</v>
      </c>
      <c r="U8" s="9">
        <v>1132</v>
      </c>
    </row>
    <row r="9" spans="1:21" ht="15" customHeight="1">
      <c r="A9" s="3" t="s">
        <v>118</v>
      </c>
      <c r="B9" s="15"/>
      <c r="C9" s="15"/>
      <c r="D9" s="15"/>
      <c r="E9" s="15"/>
      <c r="F9" s="15"/>
      <c r="G9" s="15"/>
      <c r="H9" s="15"/>
      <c r="I9" s="15"/>
      <c r="J9" s="8">
        <v>28646</v>
      </c>
      <c r="K9" s="9">
        <v>125868</v>
      </c>
      <c r="L9" s="9">
        <v>119418</v>
      </c>
      <c r="M9" s="9">
        <v>123152</v>
      </c>
      <c r="N9" s="9">
        <v>118526</v>
      </c>
      <c r="O9" s="9">
        <v>102299</v>
      </c>
      <c r="P9" s="9">
        <v>113210</v>
      </c>
      <c r="Q9" s="9">
        <v>124936</v>
      </c>
      <c r="R9" s="9">
        <v>115392</v>
      </c>
      <c r="S9" s="9">
        <v>118990</v>
      </c>
      <c r="T9" s="9">
        <v>115257</v>
      </c>
      <c r="U9" s="9">
        <v>105921</v>
      </c>
    </row>
    <row r="10" spans="1:21" ht="15" customHeight="1">
      <c r="A10" s="3" t="s">
        <v>119</v>
      </c>
      <c r="B10" s="15"/>
      <c r="C10" s="15"/>
      <c r="D10" s="15">
        <v>28808</v>
      </c>
      <c r="E10" s="15">
        <v>43866</v>
      </c>
      <c r="F10" s="15">
        <v>55521</v>
      </c>
      <c r="G10" s="15">
        <v>68079</v>
      </c>
      <c r="H10" s="15">
        <v>68131</v>
      </c>
      <c r="I10" s="15">
        <v>74857</v>
      </c>
      <c r="J10" s="8">
        <v>69889</v>
      </c>
      <c r="K10" s="9">
        <v>86395</v>
      </c>
      <c r="L10" s="9">
        <v>79295</v>
      </c>
      <c r="M10" s="9">
        <v>68138</v>
      </c>
      <c r="N10" s="9">
        <v>73209</v>
      </c>
      <c r="O10" s="9">
        <v>71698</v>
      </c>
      <c r="P10" s="9">
        <v>69040</v>
      </c>
      <c r="Q10" s="9">
        <v>59578</v>
      </c>
      <c r="R10" s="9">
        <v>56941</v>
      </c>
      <c r="S10" s="9">
        <v>56109</v>
      </c>
      <c r="T10" s="9">
        <v>57018</v>
      </c>
      <c r="U10" s="9">
        <v>55953</v>
      </c>
    </row>
    <row r="11" spans="1:21" ht="15" customHeight="1">
      <c r="A11" s="3" t="s">
        <v>120</v>
      </c>
      <c r="B11" s="15"/>
      <c r="C11" s="15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15" customHeight="1">
      <c r="A12" s="3" t="s">
        <v>121</v>
      </c>
      <c r="B12" s="15"/>
      <c r="C12" s="15"/>
      <c r="D12" s="15">
        <v>65240</v>
      </c>
      <c r="E12" s="15">
        <v>60203</v>
      </c>
      <c r="F12" s="15">
        <v>51922</v>
      </c>
      <c r="G12" s="15">
        <v>57131</v>
      </c>
      <c r="H12" s="15">
        <v>63608</v>
      </c>
      <c r="I12" s="15">
        <v>63929</v>
      </c>
      <c r="J12" s="8">
        <v>53528</v>
      </c>
      <c r="K12" s="9">
        <v>46964</v>
      </c>
      <c r="L12" s="9">
        <v>43395</v>
      </c>
      <c r="M12" s="9">
        <v>41304</v>
      </c>
      <c r="N12" s="9">
        <v>43264</v>
      </c>
      <c r="O12" s="9">
        <v>39173</v>
      </c>
      <c r="P12" s="9">
        <v>44183</v>
      </c>
      <c r="Q12" s="9">
        <v>41944</v>
      </c>
      <c r="R12" s="9">
        <v>44580</v>
      </c>
      <c r="S12" s="9">
        <v>42531</v>
      </c>
      <c r="T12" s="9">
        <v>49822</v>
      </c>
      <c r="U12" s="9">
        <v>43916</v>
      </c>
    </row>
    <row r="13" spans="1:21" ht="15" customHeight="1">
      <c r="A13" s="3" t="s">
        <v>122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/>
      <c r="U13" s="9">
        <v>0</v>
      </c>
    </row>
    <row r="14" spans="1:21" ht="15" customHeight="1">
      <c r="A14" s="3" t="s">
        <v>123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37769</v>
      </c>
      <c r="M14" s="9">
        <v>43797</v>
      </c>
      <c r="N14" s="9">
        <v>45010</v>
      </c>
      <c r="O14" s="9">
        <v>41548</v>
      </c>
      <c r="P14" s="9">
        <v>42592</v>
      </c>
      <c r="Q14" s="9">
        <v>42336</v>
      </c>
      <c r="R14" s="9">
        <v>41589</v>
      </c>
      <c r="S14" s="9">
        <v>34745</v>
      </c>
      <c r="T14" s="9">
        <v>9478</v>
      </c>
      <c r="U14" s="9">
        <v>20160</v>
      </c>
    </row>
    <row r="15" spans="1:21" ht="15" customHeight="1">
      <c r="A15" s="3" t="s">
        <v>124</v>
      </c>
      <c r="B15" s="15"/>
      <c r="C15" s="15"/>
      <c r="D15" s="15">
        <v>1387464</v>
      </c>
      <c r="E15" s="15">
        <v>1532744</v>
      </c>
      <c r="F15" s="15">
        <v>1507004</v>
      </c>
      <c r="G15" s="15">
        <v>1465520</v>
      </c>
      <c r="H15" s="15">
        <v>1521654</v>
      </c>
      <c r="I15" s="15">
        <v>1616546</v>
      </c>
      <c r="J15" s="8">
        <v>1614944</v>
      </c>
      <c r="K15" s="9">
        <v>1669659</v>
      </c>
      <c r="L15" s="9">
        <v>1667658</v>
      </c>
      <c r="M15" s="9">
        <v>1732600</v>
      </c>
      <c r="N15" s="9">
        <v>1518985</v>
      </c>
      <c r="O15" s="9">
        <v>1331198</v>
      </c>
      <c r="P15" s="9">
        <v>951048</v>
      </c>
      <c r="Q15" s="9">
        <v>929271</v>
      </c>
      <c r="R15" s="9">
        <v>1012294</v>
      </c>
      <c r="S15" s="9">
        <v>957268</v>
      </c>
      <c r="T15" s="9">
        <v>1002210</v>
      </c>
      <c r="U15" s="9">
        <v>1112694</v>
      </c>
    </row>
    <row r="16" spans="1:21" ht="15" customHeight="1">
      <c r="A16" s="3" t="s">
        <v>125</v>
      </c>
      <c r="B16" s="15"/>
      <c r="C16" s="15"/>
      <c r="D16" s="15">
        <v>1257612</v>
      </c>
      <c r="E16" s="15">
        <v>1399706</v>
      </c>
      <c r="F16" s="15"/>
      <c r="G16" s="15"/>
      <c r="H16" s="15"/>
      <c r="I16" s="15"/>
      <c r="J16" s="8">
        <v>1471272</v>
      </c>
      <c r="K16" s="8">
        <v>1520932</v>
      </c>
      <c r="L16" s="8">
        <v>1502157</v>
      </c>
      <c r="M16" s="8">
        <v>1548184</v>
      </c>
      <c r="N16" s="8">
        <v>1347238</v>
      </c>
      <c r="O16" s="8">
        <v>1179108</v>
      </c>
      <c r="P16" s="8">
        <v>813581</v>
      </c>
      <c r="Q16" s="8">
        <v>801263</v>
      </c>
      <c r="R16" s="8">
        <v>897772</v>
      </c>
      <c r="S16" s="8">
        <v>856861</v>
      </c>
      <c r="T16" s="8">
        <v>886151</v>
      </c>
      <c r="U16" s="8">
        <v>989832</v>
      </c>
    </row>
    <row r="17" spans="1:21" ht="15" customHeight="1">
      <c r="A17" s="3" t="s">
        <v>126</v>
      </c>
      <c r="B17" s="15"/>
      <c r="C17" s="15"/>
      <c r="D17" s="15">
        <v>129852</v>
      </c>
      <c r="E17" s="15">
        <v>133038</v>
      </c>
      <c r="F17" s="15"/>
      <c r="G17" s="15"/>
      <c r="H17" s="15"/>
      <c r="I17" s="15"/>
      <c r="J17" s="8">
        <v>143672</v>
      </c>
      <c r="K17" s="8">
        <v>148727</v>
      </c>
      <c r="L17" s="8">
        <v>165501</v>
      </c>
      <c r="M17" s="8">
        <v>184416</v>
      </c>
      <c r="N17" s="8">
        <v>171747</v>
      </c>
      <c r="O17" s="8">
        <v>152090</v>
      </c>
      <c r="P17" s="8">
        <v>137467</v>
      </c>
      <c r="Q17" s="8">
        <v>128008</v>
      </c>
      <c r="R17" s="8">
        <v>114522</v>
      </c>
      <c r="S17" s="8">
        <v>100407</v>
      </c>
      <c r="T17" s="8">
        <v>116059</v>
      </c>
      <c r="U17" s="8">
        <v>122862</v>
      </c>
    </row>
    <row r="18" spans="1:21" ht="15" customHeight="1">
      <c r="A18" s="3" t="s">
        <v>127</v>
      </c>
      <c r="B18" s="15"/>
      <c r="C18" s="15"/>
      <c r="D18" s="15">
        <v>2868</v>
      </c>
      <c r="E18" s="15">
        <v>2643</v>
      </c>
      <c r="F18" s="15">
        <v>2695</v>
      </c>
      <c r="G18" s="15">
        <v>2743</v>
      </c>
      <c r="H18" s="15">
        <v>2628</v>
      </c>
      <c r="I18" s="15">
        <v>2663</v>
      </c>
      <c r="J18" s="8">
        <v>2822</v>
      </c>
      <c r="K18" s="9">
        <v>2578</v>
      </c>
      <c r="L18" s="9">
        <v>2407</v>
      </c>
      <c r="M18" s="9">
        <v>2018</v>
      </c>
      <c r="N18" s="9">
        <v>2040</v>
      </c>
      <c r="O18" s="9">
        <v>1899</v>
      </c>
      <c r="P18" s="9">
        <v>1966</v>
      </c>
      <c r="Q18" s="9">
        <v>1875</v>
      </c>
      <c r="R18" s="9">
        <v>1875</v>
      </c>
      <c r="S18" s="9">
        <v>2142</v>
      </c>
      <c r="T18" s="9">
        <v>2127</v>
      </c>
      <c r="U18" s="9">
        <v>1910</v>
      </c>
    </row>
    <row r="19" spans="1:21" ht="15" customHeight="1">
      <c r="A19" s="3" t="s">
        <v>128</v>
      </c>
      <c r="B19" s="15"/>
      <c r="C19" s="15"/>
      <c r="D19" s="15">
        <v>7910</v>
      </c>
      <c r="E19" s="15">
        <v>3367</v>
      </c>
      <c r="F19" s="15">
        <v>18663</v>
      </c>
      <c r="G19" s="15">
        <v>6797</v>
      </c>
      <c r="H19" s="15">
        <v>64809</v>
      </c>
      <c r="I19" s="15">
        <v>9056</v>
      </c>
      <c r="J19" s="8">
        <v>9507</v>
      </c>
      <c r="K19" s="9">
        <v>11107</v>
      </c>
      <c r="L19" s="9">
        <v>12532</v>
      </c>
      <c r="M19" s="9">
        <v>2441</v>
      </c>
      <c r="N19" s="9">
        <v>2948</v>
      </c>
      <c r="O19" s="9">
        <v>2864</v>
      </c>
      <c r="P19" s="9">
        <v>1830</v>
      </c>
      <c r="Q19" s="9">
        <v>1606</v>
      </c>
      <c r="R19" s="9">
        <v>2580</v>
      </c>
      <c r="S19" s="9">
        <v>2550</v>
      </c>
      <c r="T19" s="9">
        <v>3149</v>
      </c>
      <c r="U19" s="9">
        <v>3449</v>
      </c>
    </row>
    <row r="20" spans="1:21" ht="15" customHeight="1">
      <c r="A20" s="3" t="s">
        <v>129</v>
      </c>
      <c r="B20" s="15"/>
      <c r="C20" s="15"/>
      <c r="D20" s="15">
        <v>29836</v>
      </c>
      <c r="E20" s="15">
        <v>26149</v>
      </c>
      <c r="F20" s="15">
        <v>31958</v>
      </c>
      <c r="G20" s="15">
        <v>27740</v>
      </c>
      <c r="H20" s="15">
        <v>33087</v>
      </c>
      <c r="I20" s="15">
        <v>26208</v>
      </c>
      <c r="J20" s="8">
        <v>23854</v>
      </c>
      <c r="K20" s="9">
        <v>30226</v>
      </c>
      <c r="L20" s="9">
        <v>23512</v>
      </c>
      <c r="M20" s="9">
        <v>24419</v>
      </c>
      <c r="N20" s="9">
        <v>33395</v>
      </c>
      <c r="O20" s="9">
        <v>31392</v>
      </c>
      <c r="P20" s="9">
        <v>37913</v>
      </c>
      <c r="Q20" s="9">
        <v>47773</v>
      </c>
      <c r="R20" s="9">
        <v>44586</v>
      </c>
      <c r="S20" s="9">
        <v>48218</v>
      </c>
      <c r="T20" s="9">
        <v>46809</v>
      </c>
      <c r="U20" s="9">
        <v>45912</v>
      </c>
    </row>
    <row r="21" spans="1:21" ht="15" customHeight="1">
      <c r="A21" s="4" t="s">
        <v>130</v>
      </c>
      <c r="B21" s="15"/>
      <c r="C21" s="15"/>
      <c r="D21" s="15">
        <v>5464</v>
      </c>
      <c r="E21" s="15">
        <v>5847</v>
      </c>
      <c r="F21" s="15">
        <v>6086</v>
      </c>
      <c r="G21" s="15">
        <v>6239</v>
      </c>
      <c r="H21" s="15">
        <v>6694</v>
      </c>
      <c r="I21" s="15">
        <v>7074</v>
      </c>
      <c r="J21" s="8">
        <v>7010</v>
      </c>
      <c r="K21" s="11">
        <v>7095</v>
      </c>
      <c r="L21" s="11">
        <v>7126</v>
      </c>
      <c r="M21" s="11">
        <v>8360</v>
      </c>
      <c r="N21" s="11">
        <v>7896</v>
      </c>
      <c r="O21" s="11">
        <v>7942</v>
      </c>
      <c r="P21" s="11">
        <v>7878</v>
      </c>
      <c r="Q21" s="11">
        <v>7982</v>
      </c>
      <c r="R21" s="11">
        <v>8220</v>
      </c>
      <c r="S21" s="11">
        <v>7939</v>
      </c>
      <c r="T21" s="11">
        <v>8160</v>
      </c>
      <c r="U21" s="11">
        <v>8149</v>
      </c>
    </row>
    <row r="22" spans="1:21" ht="15" customHeight="1">
      <c r="A22" s="3" t="s">
        <v>131</v>
      </c>
      <c r="B22" s="15"/>
      <c r="C22" s="15"/>
      <c r="D22" s="15">
        <v>52249</v>
      </c>
      <c r="E22" s="15">
        <v>103185</v>
      </c>
      <c r="F22" s="15">
        <v>160840</v>
      </c>
      <c r="G22" s="15">
        <v>180218</v>
      </c>
      <c r="H22" s="15">
        <v>245436</v>
      </c>
      <c r="I22" s="15">
        <v>221547</v>
      </c>
      <c r="J22" s="8">
        <v>182779</v>
      </c>
      <c r="K22" s="9">
        <v>303450</v>
      </c>
      <c r="L22" s="9">
        <v>263308</v>
      </c>
      <c r="M22" s="9">
        <v>220275</v>
      </c>
      <c r="N22" s="9">
        <v>128706</v>
      </c>
      <c r="O22" s="9">
        <v>93095</v>
      </c>
      <c r="P22" s="9">
        <v>215554</v>
      </c>
      <c r="Q22" s="9">
        <v>183726</v>
      </c>
      <c r="R22" s="9">
        <v>163177</v>
      </c>
      <c r="S22" s="9">
        <v>147004</v>
      </c>
      <c r="T22" s="9">
        <v>151231</v>
      </c>
      <c r="U22" s="9">
        <v>317313</v>
      </c>
    </row>
    <row r="23" spans="1:21" ht="15" customHeight="1">
      <c r="A23" s="3" t="s">
        <v>132</v>
      </c>
      <c r="B23" s="15"/>
      <c r="C23" s="15"/>
      <c r="D23" s="15">
        <v>187056</v>
      </c>
      <c r="E23" s="15">
        <v>249155</v>
      </c>
      <c r="F23" s="15">
        <v>165064</v>
      </c>
      <c r="G23" s="15">
        <v>214159</v>
      </c>
      <c r="H23" s="15">
        <v>215845</v>
      </c>
      <c r="I23" s="15">
        <v>316534</v>
      </c>
      <c r="J23" s="8">
        <v>453612</v>
      </c>
      <c r="K23" s="9">
        <v>235771</v>
      </c>
      <c r="L23" s="9">
        <v>269285</v>
      </c>
      <c r="M23" s="9">
        <v>301200</v>
      </c>
      <c r="N23" s="9">
        <v>247974</v>
      </c>
      <c r="O23" s="9">
        <v>274692</v>
      </c>
      <c r="P23" s="9">
        <v>190482</v>
      </c>
      <c r="Q23" s="9">
        <v>222658</v>
      </c>
      <c r="R23" s="9">
        <v>172149</v>
      </c>
      <c r="S23" s="9">
        <v>148609</v>
      </c>
      <c r="T23" s="9">
        <v>187458</v>
      </c>
      <c r="U23" s="9">
        <v>192821</v>
      </c>
    </row>
    <row r="24" spans="1:21" ht="15" customHeight="1">
      <c r="A24" s="3" t="s">
        <v>133</v>
      </c>
      <c r="B24" s="15"/>
      <c r="C24" s="15"/>
      <c r="D24" s="15">
        <v>106106</v>
      </c>
      <c r="E24" s="15">
        <v>90884</v>
      </c>
      <c r="F24" s="15">
        <v>82480</v>
      </c>
      <c r="G24" s="15">
        <v>47536</v>
      </c>
      <c r="H24" s="15">
        <v>57819</v>
      </c>
      <c r="I24" s="15">
        <v>13471</v>
      </c>
      <c r="J24" s="8">
        <v>6211</v>
      </c>
      <c r="K24" s="9">
        <v>34476</v>
      </c>
      <c r="L24" s="9">
        <v>5080</v>
      </c>
      <c r="M24" s="9">
        <v>3005</v>
      </c>
      <c r="N24" s="9">
        <v>7114</v>
      </c>
      <c r="O24" s="9">
        <v>7910</v>
      </c>
      <c r="P24" s="9">
        <v>692</v>
      </c>
      <c r="Q24" s="9">
        <v>79691</v>
      </c>
      <c r="R24" s="9">
        <v>5286</v>
      </c>
      <c r="S24" s="9">
        <v>4676</v>
      </c>
      <c r="T24" s="9">
        <v>9512</v>
      </c>
      <c r="U24" s="9">
        <v>11441</v>
      </c>
    </row>
    <row r="25" spans="1:21" ht="15" customHeight="1">
      <c r="A25" s="3" t="s">
        <v>134</v>
      </c>
      <c r="B25" s="15"/>
      <c r="C25" s="15"/>
      <c r="D25" s="15">
        <v>13166</v>
      </c>
      <c r="E25" s="15">
        <v>3730</v>
      </c>
      <c r="F25" s="15">
        <v>23605</v>
      </c>
      <c r="G25" s="15">
        <v>7652</v>
      </c>
      <c r="H25" s="15">
        <v>1000</v>
      </c>
      <c r="I25" s="15">
        <v>1000</v>
      </c>
      <c r="J25" s="17">
        <v>1000</v>
      </c>
      <c r="K25" s="16">
        <v>0</v>
      </c>
      <c r="L25" s="9">
        <v>15063</v>
      </c>
      <c r="M25" s="9">
        <v>2100</v>
      </c>
      <c r="N25" s="9">
        <v>700</v>
      </c>
      <c r="O25" s="9">
        <v>1150</v>
      </c>
      <c r="P25" s="9">
        <v>1000</v>
      </c>
      <c r="Q25" s="9">
        <v>1700</v>
      </c>
      <c r="R25" s="9">
        <v>1100</v>
      </c>
      <c r="S25" s="9">
        <v>1050</v>
      </c>
      <c r="T25" s="9">
        <v>7067</v>
      </c>
      <c r="U25" s="9">
        <v>1109</v>
      </c>
    </row>
    <row r="26" spans="1:21" ht="15" customHeight="1">
      <c r="A26" s="3" t="s">
        <v>135</v>
      </c>
      <c r="B26" s="15"/>
      <c r="C26" s="15"/>
      <c r="D26" s="15">
        <v>40978</v>
      </c>
      <c r="E26" s="15">
        <v>342619</v>
      </c>
      <c r="F26" s="15">
        <v>364000</v>
      </c>
      <c r="G26" s="15">
        <v>385000</v>
      </c>
      <c r="H26" s="15">
        <v>300000</v>
      </c>
      <c r="I26" s="15">
        <v>273000</v>
      </c>
      <c r="J26" s="8">
        <v>200000</v>
      </c>
      <c r="K26" s="16">
        <v>0</v>
      </c>
      <c r="L26" s="9">
        <v>60000</v>
      </c>
      <c r="M26" s="9">
        <v>0</v>
      </c>
      <c r="N26" s="9">
        <v>255926</v>
      </c>
      <c r="O26" s="9">
        <v>97636</v>
      </c>
      <c r="P26" s="9">
        <v>89299</v>
      </c>
      <c r="Q26" s="9">
        <v>4952</v>
      </c>
      <c r="R26" s="9">
        <v>50907</v>
      </c>
      <c r="S26" s="9">
        <v>52334</v>
      </c>
      <c r="T26" s="9">
        <v>82979</v>
      </c>
      <c r="U26" s="9">
        <v>73358</v>
      </c>
    </row>
    <row r="27" spans="1:21" ht="15" customHeight="1">
      <c r="A27" s="3" t="s">
        <v>136</v>
      </c>
      <c r="B27" s="15"/>
      <c r="C27" s="15"/>
      <c r="D27" s="15">
        <v>316803</v>
      </c>
      <c r="E27" s="15">
        <v>410430</v>
      </c>
      <c r="F27" s="15">
        <v>268830</v>
      </c>
      <c r="G27" s="15">
        <v>299895</v>
      </c>
      <c r="H27" s="15">
        <v>365046</v>
      </c>
      <c r="I27" s="15">
        <v>286749</v>
      </c>
      <c r="J27" s="8">
        <v>277475</v>
      </c>
      <c r="K27" s="9">
        <v>252581</v>
      </c>
      <c r="L27" s="9">
        <v>272893</v>
      </c>
      <c r="M27" s="9">
        <v>209590</v>
      </c>
      <c r="N27" s="9">
        <v>174337</v>
      </c>
      <c r="O27" s="9">
        <v>254800</v>
      </c>
      <c r="P27" s="9">
        <v>174488</v>
      </c>
      <c r="Q27" s="9">
        <v>209484</v>
      </c>
      <c r="R27" s="9">
        <v>200268</v>
      </c>
      <c r="S27" s="9">
        <v>178233</v>
      </c>
      <c r="T27" s="9">
        <v>153449</v>
      </c>
      <c r="U27" s="9">
        <v>187057</v>
      </c>
    </row>
    <row r="28" spans="1:21" ht="15" customHeight="1">
      <c r="A28" s="3" t="s">
        <v>137</v>
      </c>
      <c r="B28" s="15"/>
      <c r="C28" s="15"/>
      <c r="D28" s="15">
        <v>201872</v>
      </c>
      <c r="E28" s="15">
        <v>173106</v>
      </c>
      <c r="F28" s="15">
        <v>161842</v>
      </c>
      <c r="G28" s="15">
        <v>152225</v>
      </c>
      <c r="H28" s="15">
        <v>149109</v>
      </c>
      <c r="I28" s="15">
        <v>130920</v>
      </c>
      <c r="J28" s="8">
        <v>133449</v>
      </c>
      <c r="K28" s="9">
        <v>156230</v>
      </c>
      <c r="L28" s="9">
        <v>128235</v>
      </c>
      <c r="M28" s="9">
        <v>136292</v>
      </c>
      <c r="N28" s="9">
        <v>145170</v>
      </c>
      <c r="O28" s="9">
        <v>123127</v>
      </c>
      <c r="P28" s="9">
        <v>121168</v>
      </c>
      <c r="Q28" s="9">
        <v>125865</v>
      </c>
      <c r="R28" s="9">
        <v>118177</v>
      </c>
      <c r="S28" s="9">
        <v>134565</v>
      </c>
      <c r="T28" s="9">
        <v>128178</v>
      </c>
      <c r="U28" s="9">
        <v>122575</v>
      </c>
    </row>
    <row r="29" spans="1:21" ht="15" customHeight="1">
      <c r="A29" s="3" t="s">
        <v>138</v>
      </c>
      <c r="B29" s="15"/>
      <c r="C29" s="15"/>
      <c r="D29" s="15">
        <v>402400</v>
      </c>
      <c r="E29" s="15">
        <v>252600</v>
      </c>
      <c r="F29" s="15">
        <v>141800</v>
      </c>
      <c r="G29" s="15">
        <v>239700</v>
      </c>
      <c r="H29" s="15">
        <v>382600</v>
      </c>
      <c r="I29" s="15">
        <v>300300</v>
      </c>
      <c r="J29" s="8">
        <v>283100</v>
      </c>
      <c r="K29" s="9">
        <v>418300</v>
      </c>
      <c r="L29" s="9">
        <v>631600</v>
      </c>
      <c r="M29" s="9">
        <v>495000</v>
      </c>
      <c r="N29" s="9">
        <v>424600</v>
      </c>
      <c r="O29" s="9">
        <v>303296</v>
      </c>
      <c r="P29" s="9">
        <v>654800</v>
      </c>
      <c r="Q29" s="9">
        <v>331500</v>
      </c>
      <c r="R29" s="9">
        <v>162900</v>
      </c>
      <c r="S29" s="9">
        <v>264900</v>
      </c>
      <c r="T29" s="9">
        <v>350000</v>
      </c>
      <c r="U29" s="9">
        <v>204400</v>
      </c>
    </row>
    <row r="30" spans="1:21" ht="15" customHeight="1">
      <c r="A30" s="3" t="s">
        <v>190</v>
      </c>
      <c r="B30" s="73"/>
      <c r="C30" s="73"/>
      <c r="D30" s="73"/>
      <c r="E30" s="15"/>
      <c r="F30" s="15"/>
      <c r="G30" s="15"/>
      <c r="H30" s="15"/>
      <c r="I30" s="15"/>
      <c r="J30" s="8"/>
      <c r="K30" s="9"/>
      <c r="L30" s="9"/>
      <c r="M30" s="9"/>
      <c r="N30" s="9">
        <v>17200</v>
      </c>
      <c r="O30" s="9">
        <v>15900</v>
      </c>
      <c r="P30" s="9">
        <v>27600</v>
      </c>
      <c r="Q30" s="9">
        <v>32700</v>
      </c>
      <c r="R30" s="9">
        <v>15900</v>
      </c>
      <c r="S30" s="9">
        <v>12200</v>
      </c>
      <c r="T30" s="9"/>
      <c r="U30" s="9"/>
    </row>
    <row r="31" spans="1:21" ht="15" customHeight="1">
      <c r="A31" s="3" t="s">
        <v>191</v>
      </c>
      <c r="B31" s="73"/>
      <c r="C31" s="73"/>
      <c r="D31" s="73"/>
      <c r="E31" s="15"/>
      <c r="F31" s="15"/>
      <c r="G31" s="15"/>
      <c r="H31" s="15"/>
      <c r="I31" s="15"/>
      <c r="J31" s="8"/>
      <c r="K31" s="9"/>
      <c r="L31" s="9"/>
      <c r="M31" s="9"/>
      <c r="N31" s="9">
        <v>89100</v>
      </c>
      <c r="O31" s="9">
        <v>179000</v>
      </c>
      <c r="P31" s="9">
        <v>356400</v>
      </c>
      <c r="Q31" s="9">
        <v>191800</v>
      </c>
      <c r="R31" s="9">
        <v>100000</v>
      </c>
      <c r="S31" s="9">
        <v>150000</v>
      </c>
      <c r="T31" s="9">
        <v>170000</v>
      </c>
      <c r="U31" s="9">
        <v>163000</v>
      </c>
    </row>
    <row r="32" spans="1:21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4275040</v>
      </c>
      <c r="E32" s="8">
        <f t="shared" si="0"/>
        <v>4835328</v>
      </c>
      <c r="F32" s="8">
        <f t="shared" si="0"/>
        <v>4561685</v>
      </c>
      <c r="G32" s="8">
        <f t="shared" si="0"/>
        <v>4651440</v>
      </c>
      <c r="H32" s="8">
        <f t="shared" si="0"/>
        <v>4973469</v>
      </c>
      <c r="I32" s="8">
        <f t="shared" si="0"/>
        <v>4820157</v>
      </c>
      <c r="J32" s="8">
        <f t="shared" si="0"/>
        <v>4830585</v>
      </c>
      <c r="K32" s="8">
        <f t="shared" si="0"/>
        <v>4785517</v>
      </c>
      <c r="L32" s="8">
        <f aca="true" t="shared" si="1" ref="L32:Q32">SUM(L4:L29)-L16-L17</f>
        <v>5102753</v>
      </c>
      <c r="M32" s="8">
        <f t="shared" si="1"/>
        <v>4893534</v>
      </c>
      <c r="N32" s="8">
        <f t="shared" si="1"/>
        <v>4675006</v>
      </c>
      <c r="O32" s="8">
        <f t="shared" si="1"/>
        <v>4180299</v>
      </c>
      <c r="P32" s="8">
        <f t="shared" si="1"/>
        <v>4269369</v>
      </c>
      <c r="Q32" s="8">
        <f t="shared" si="1"/>
        <v>3996014</v>
      </c>
      <c r="R32" s="8">
        <f>SUM(R4:R29)-R16-R17</f>
        <v>3811753</v>
      </c>
      <c r="S32" s="8">
        <f>SUM(S4:S29)-S16-S17</f>
        <v>3792906</v>
      </c>
      <c r="T32" s="8">
        <f>SUM(T4:T29)-T16-T17</f>
        <v>3980831</v>
      </c>
      <c r="U32" s="8">
        <f>SUM(U4:U29)-U16-U17</f>
        <v>4127922</v>
      </c>
    </row>
    <row r="33" spans="1:21" ht="15" customHeight="1">
      <c r="A33" s="3" t="s">
        <v>1</v>
      </c>
      <c r="B33" s="15">
        <f aca="true" t="shared" si="2" ref="B33:L33">+B4+B5+B6+B9+B10+B11+B12+B13+B14+B15+B18</f>
        <v>0</v>
      </c>
      <c r="C33" s="15">
        <f t="shared" si="2"/>
        <v>0</v>
      </c>
      <c r="D33" s="15">
        <f t="shared" si="2"/>
        <v>2911200</v>
      </c>
      <c r="E33" s="15">
        <f t="shared" si="2"/>
        <v>3174256</v>
      </c>
      <c r="F33" s="15">
        <f t="shared" si="2"/>
        <v>3136517</v>
      </c>
      <c r="G33" s="15">
        <f t="shared" si="2"/>
        <v>3084279</v>
      </c>
      <c r="H33" s="15">
        <f t="shared" si="2"/>
        <v>3152024</v>
      </c>
      <c r="I33" s="15">
        <f t="shared" si="2"/>
        <v>3234298</v>
      </c>
      <c r="J33" s="12">
        <f t="shared" si="2"/>
        <v>3252588</v>
      </c>
      <c r="K33" s="12">
        <f t="shared" si="2"/>
        <v>3336281</v>
      </c>
      <c r="L33" s="12">
        <f t="shared" si="2"/>
        <v>3414119</v>
      </c>
      <c r="M33" s="12">
        <f>+M4+M5+M6+M9+M10+M11+M12+M13+M14+M15+M18</f>
        <v>3490852</v>
      </c>
      <c r="N33" s="12">
        <f>+N4+N5+N6+N9+N10+N11+N12+N13+N14+N15+N18</f>
        <v>3246240</v>
      </c>
      <c r="O33" s="12">
        <f>+O4+O5+O6+O9+O10+O11+O12+O13+O14+O15+O18</f>
        <v>2982395</v>
      </c>
      <c r="P33" s="12">
        <f>+P4+P5+P6+P9+P10+P11+P12+P13+P14+P15+P18</f>
        <v>2774265</v>
      </c>
      <c r="Q33" s="74">
        <f>SUM(Q4:Q15)+Q18</f>
        <v>2779077</v>
      </c>
      <c r="R33" s="74">
        <f>SUM(R4:R15)+R18</f>
        <v>2882403</v>
      </c>
      <c r="S33" s="74">
        <f>SUM(S4:S15)+S18</f>
        <v>2802828</v>
      </c>
      <c r="T33" s="74">
        <f>SUM(T4:T15)+T18</f>
        <v>2852839</v>
      </c>
      <c r="U33" s="74">
        <f>SUM(U4:U15)+U18</f>
        <v>2960338</v>
      </c>
    </row>
    <row r="34" spans="1:21" ht="15" customHeight="1">
      <c r="A34" s="3" t="s">
        <v>174</v>
      </c>
      <c r="B34" s="15">
        <f aca="true" t="shared" si="3" ref="B34:I34">SUM(B19:B29)</f>
        <v>0</v>
      </c>
      <c r="C34" s="15">
        <f t="shared" si="3"/>
        <v>0</v>
      </c>
      <c r="D34" s="15">
        <f t="shared" si="3"/>
        <v>1363840</v>
      </c>
      <c r="E34" s="15">
        <f t="shared" si="3"/>
        <v>1661072</v>
      </c>
      <c r="F34" s="15">
        <f t="shared" si="3"/>
        <v>1425168</v>
      </c>
      <c r="G34" s="15">
        <f t="shared" si="3"/>
        <v>1567161</v>
      </c>
      <c r="H34" s="15">
        <f t="shared" si="3"/>
        <v>1821445</v>
      </c>
      <c r="I34" s="15">
        <f t="shared" si="3"/>
        <v>1585859</v>
      </c>
      <c r="J34" s="12">
        <f aca="true" t="shared" si="4" ref="J34:P34">SUM(J19:J29)</f>
        <v>1577997</v>
      </c>
      <c r="K34" s="12">
        <f t="shared" si="4"/>
        <v>1449236</v>
      </c>
      <c r="L34" s="12">
        <f t="shared" si="4"/>
        <v>1688634</v>
      </c>
      <c r="M34" s="12">
        <f t="shared" si="4"/>
        <v>1402682</v>
      </c>
      <c r="N34" s="12">
        <f t="shared" si="4"/>
        <v>1428766</v>
      </c>
      <c r="O34" s="12">
        <f t="shared" si="4"/>
        <v>1197904</v>
      </c>
      <c r="P34" s="12">
        <f t="shared" si="4"/>
        <v>1495104</v>
      </c>
      <c r="Q34" s="12">
        <f>SUM(Q19:Q29)</f>
        <v>1216937</v>
      </c>
      <c r="R34" s="12">
        <f>SUM(R19:R29)</f>
        <v>929350</v>
      </c>
      <c r="S34" s="12">
        <f>SUM(S19:S29)</f>
        <v>990078</v>
      </c>
      <c r="T34" s="12">
        <f>SUM(T19:T29)</f>
        <v>1127992</v>
      </c>
      <c r="U34" s="12">
        <f>SUM(U19:U29)</f>
        <v>1167584</v>
      </c>
    </row>
    <row r="35" spans="1:21" ht="15" customHeight="1">
      <c r="A35" s="3" t="s">
        <v>12</v>
      </c>
      <c r="B35" s="15">
        <f aca="true" t="shared" si="5" ref="B35:L35">+B4+B19+B20+B21+B24+B25+B26+B27+B28</f>
        <v>0</v>
      </c>
      <c r="C35" s="15">
        <f t="shared" si="5"/>
        <v>0</v>
      </c>
      <c r="D35" s="15">
        <f t="shared" si="5"/>
        <v>1997513</v>
      </c>
      <c r="E35" s="15">
        <f t="shared" si="5"/>
        <v>2447799</v>
      </c>
      <c r="F35" s="15">
        <f t="shared" si="5"/>
        <v>2322401</v>
      </c>
      <c r="G35" s="15">
        <f t="shared" si="5"/>
        <v>2254538</v>
      </c>
      <c r="H35" s="15">
        <f t="shared" si="5"/>
        <v>2313909</v>
      </c>
      <c r="I35" s="15">
        <f t="shared" si="5"/>
        <v>2077488</v>
      </c>
      <c r="J35" s="12">
        <f t="shared" si="5"/>
        <v>2039525</v>
      </c>
      <c r="K35" s="12">
        <f t="shared" si="5"/>
        <v>1819080</v>
      </c>
      <c r="L35" s="12">
        <f t="shared" si="5"/>
        <v>1915071</v>
      </c>
      <c r="M35" s="12">
        <f aca="true" t="shared" si="6" ref="M35:R35">+M4+M19+M20+M21+M24+M25+M26+M27+M28</f>
        <v>1749480</v>
      </c>
      <c r="N35" s="12">
        <f t="shared" si="6"/>
        <v>1955097</v>
      </c>
      <c r="O35" s="12">
        <f t="shared" si="6"/>
        <v>1838545</v>
      </c>
      <c r="P35" s="12">
        <f t="shared" si="6"/>
        <v>1905536</v>
      </c>
      <c r="Q35" s="12">
        <f t="shared" si="6"/>
        <v>1945813</v>
      </c>
      <c r="R35" s="12">
        <f t="shared" si="6"/>
        <v>1904283</v>
      </c>
      <c r="S35" s="12">
        <f>+S4+S19+S20+S21+S24+S25+S26+S27+S28</f>
        <v>1827788</v>
      </c>
      <c r="T35" s="12">
        <f>+T4+T19+T20+T21+T24+T25+T26+T27+T28</f>
        <v>1957538</v>
      </c>
      <c r="U35" s="12">
        <f>+U4+U19+U20+U21+U24+U25+U26+U27+U28</f>
        <v>1977834</v>
      </c>
    </row>
    <row r="36" spans="1:21" ht="15" customHeight="1">
      <c r="A36" s="3" t="s">
        <v>11</v>
      </c>
      <c r="B36" s="12">
        <f aca="true" t="shared" si="7" ref="B36:K36">SUM(B5:B18)-B16-B17+B22+B23+B29</f>
        <v>0</v>
      </c>
      <c r="C36" s="12">
        <f t="shared" si="7"/>
        <v>0</v>
      </c>
      <c r="D36" s="12">
        <f t="shared" si="7"/>
        <v>2277527</v>
      </c>
      <c r="E36" s="12">
        <f t="shared" si="7"/>
        <v>2387529</v>
      </c>
      <c r="F36" s="12">
        <f t="shared" si="7"/>
        <v>2239284</v>
      </c>
      <c r="G36" s="12">
        <f t="shared" si="7"/>
        <v>2396902</v>
      </c>
      <c r="H36" s="12">
        <f t="shared" si="7"/>
        <v>2659560</v>
      </c>
      <c r="I36" s="12">
        <f t="shared" si="7"/>
        <v>2742669</v>
      </c>
      <c r="J36" s="12">
        <f t="shared" si="7"/>
        <v>2791060</v>
      </c>
      <c r="K36" s="12">
        <f t="shared" si="7"/>
        <v>2966437</v>
      </c>
      <c r="L36" s="12">
        <f aca="true" t="shared" si="8" ref="L36:Q36">SUM(L5:L18)-L16-L17+L22+L23+L29</f>
        <v>3187682</v>
      </c>
      <c r="M36" s="12">
        <f t="shared" si="8"/>
        <v>3144054</v>
      </c>
      <c r="N36" s="12">
        <f t="shared" si="8"/>
        <v>2719909</v>
      </c>
      <c r="O36" s="12">
        <f t="shared" si="8"/>
        <v>2341754</v>
      </c>
      <c r="P36" s="12">
        <f t="shared" si="8"/>
        <v>2363833</v>
      </c>
      <c r="Q36" s="12">
        <f t="shared" si="8"/>
        <v>2050201</v>
      </c>
      <c r="R36" s="12">
        <f>SUM(R5:R18)-R16-R17+R22+R23+R29</f>
        <v>1907470</v>
      </c>
      <c r="S36" s="12">
        <f>SUM(S5:S18)-S16-S17+S22+S23+S29</f>
        <v>1965118</v>
      </c>
      <c r="T36" s="12">
        <f>SUM(T5:T18)-T16-T17+T22+T23+T29</f>
        <v>2023293</v>
      </c>
      <c r="U36" s="12">
        <f>SUM(U5:U18)-U16-U17+U22+U23+U29</f>
        <v>2150088</v>
      </c>
    </row>
    <row r="37" spans="1:21" ht="15" customHeight="1">
      <c r="A37" s="28" t="s">
        <v>97</v>
      </c>
      <c r="L37" s="29"/>
      <c r="M37" s="70" t="str">
        <f>'財政指標'!$M$1</f>
        <v>都賀町</v>
      </c>
      <c r="O37" s="70"/>
      <c r="P37" s="70"/>
      <c r="Q37" s="70"/>
      <c r="R37" s="70"/>
      <c r="S37" s="70"/>
      <c r="T37" s="70"/>
      <c r="U37" s="70" t="str">
        <f>'財政指標'!$M$1</f>
        <v>都賀町</v>
      </c>
    </row>
    <row r="38" spans="14:21" ht="15" customHeight="1">
      <c r="N38" s="66"/>
      <c r="O38" s="66"/>
      <c r="P38" s="66"/>
      <c r="Q38" s="66"/>
      <c r="R38" s="66"/>
      <c r="S38" s="66"/>
      <c r="T38" s="66"/>
      <c r="U38" s="66"/>
    </row>
    <row r="39" spans="1:21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167</v>
      </c>
      <c r="K39" s="5" t="s">
        <v>168</v>
      </c>
      <c r="L39" s="2" t="s">
        <v>170</v>
      </c>
      <c r="M39" s="2" t="s">
        <v>176</v>
      </c>
      <c r="N39" s="2" t="s">
        <v>184</v>
      </c>
      <c r="O39" s="2" t="s">
        <v>188</v>
      </c>
      <c r="P39" s="2" t="s">
        <v>189</v>
      </c>
      <c r="Q39" s="2" t="s">
        <v>193</v>
      </c>
      <c r="R39" s="2" t="s">
        <v>200</v>
      </c>
      <c r="S39" s="2" t="s">
        <v>202</v>
      </c>
      <c r="T39" s="2" t="s">
        <v>210</v>
      </c>
      <c r="U39" s="2" t="s">
        <v>213</v>
      </c>
    </row>
    <row r="40" spans="1:21" ht="15" customHeight="1">
      <c r="A40" s="3" t="s">
        <v>116</v>
      </c>
      <c r="B40" s="26" t="e">
        <f>+B4/$B$32*100</f>
        <v>#DIV/0!</v>
      </c>
      <c r="C40" s="26" t="e">
        <f aca="true" t="shared" si="9" ref="C40:D42">+C4/C$32*100</f>
        <v>#DIV/0!</v>
      </c>
      <c r="D40" s="26">
        <f t="shared" si="9"/>
        <v>29.83312436842696</v>
      </c>
      <c r="E40" s="26">
        <f aca="true" t="shared" si="10" ref="E40:L40">+E4/E$32*100</f>
        <v>28.78123262785896</v>
      </c>
      <c r="F40" s="26">
        <f t="shared" si="10"/>
        <v>29.921772327550016</v>
      </c>
      <c r="G40" s="26">
        <f t="shared" si="10"/>
        <v>28.40956778975973</v>
      </c>
      <c r="H40" s="26">
        <f t="shared" si="10"/>
        <v>26.869474807222083</v>
      </c>
      <c r="I40" s="26">
        <f t="shared" si="10"/>
        <v>27.592669699347965</v>
      </c>
      <c r="J40" s="26">
        <f t="shared" si="10"/>
        <v>28.589063229401823</v>
      </c>
      <c r="K40" s="26">
        <f t="shared" si="10"/>
        <v>27.737128506700532</v>
      </c>
      <c r="L40" s="26">
        <f t="shared" si="10"/>
        <v>27.25254387190601</v>
      </c>
      <c r="M40" s="26">
        <f aca="true" t="shared" si="11" ref="M40:Q42">+M4/M$32*100</f>
        <v>27.858660019527807</v>
      </c>
      <c r="N40" s="26">
        <f t="shared" si="11"/>
        <v>28.398059809976715</v>
      </c>
      <c r="O40" s="26">
        <f t="shared" si="11"/>
        <v>31.37871238397062</v>
      </c>
      <c r="P40" s="26">
        <f t="shared" si="11"/>
        <v>34.46101754146807</v>
      </c>
      <c r="Q40" s="26">
        <f t="shared" si="11"/>
        <v>36.705577107587715</v>
      </c>
      <c r="R40" s="26">
        <f aca="true" t="shared" si="12" ref="R40:S42">+R4/R$32*100</f>
        <v>38.64780850175759</v>
      </c>
      <c r="S40" s="26">
        <f t="shared" si="12"/>
        <v>36.864161674452255</v>
      </c>
      <c r="T40" s="26">
        <f>+T4/T$32*100</f>
        <v>38.13864492112325</v>
      </c>
      <c r="U40" s="26">
        <f>+U4/U$32*100</f>
        <v>36.938294861191665</v>
      </c>
    </row>
    <row r="41" spans="1:21" ht="15" customHeight="1">
      <c r="A41" s="3" t="s">
        <v>117</v>
      </c>
      <c r="B41" s="26" t="e">
        <f>+B5/$B$32*100</f>
        <v>#DIV/0!</v>
      </c>
      <c r="C41" s="26" t="e">
        <f t="shared" si="9"/>
        <v>#DIV/0!</v>
      </c>
      <c r="D41" s="26">
        <f t="shared" si="9"/>
        <v>2.2852417755155505</v>
      </c>
      <c r="E41" s="26">
        <f aca="true" t="shared" si="13" ref="E41:L41">+E5/E$32*100</f>
        <v>2.168394781077933</v>
      </c>
      <c r="F41" s="26">
        <f t="shared" si="13"/>
        <v>2.486778460152334</v>
      </c>
      <c r="G41" s="26">
        <f t="shared" si="13"/>
        <v>2.4679024130161844</v>
      </c>
      <c r="H41" s="26">
        <f t="shared" si="13"/>
        <v>2.425771629420028</v>
      </c>
      <c r="I41" s="26">
        <f t="shared" si="13"/>
        <v>2.5825922267677175</v>
      </c>
      <c r="J41" s="26">
        <f t="shared" si="13"/>
        <v>1.747987045047339</v>
      </c>
      <c r="K41" s="26">
        <f t="shared" si="13"/>
        <v>1.3281950518616903</v>
      </c>
      <c r="L41" s="26">
        <f t="shared" si="13"/>
        <v>1.1887504647001335</v>
      </c>
      <c r="M41" s="26">
        <f t="shared" si="11"/>
        <v>1.2826313253366586</v>
      </c>
      <c r="N41" s="26">
        <f t="shared" si="11"/>
        <v>1.3673565338739673</v>
      </c>
      <c r="O41" s="26">
        <f t="shared" si="11"/>
        <v>1.5792650238655177</v>
      </c>
      <c r="P41" s="26">
        <f t="shared" si="11"/>
        <v>1.6263293240757593</v>
      </c>
      <c r="Q41" s="26">
        <f t="shared" si="11"/>
        <v>2.4344008804773956</v>
      </c>
      <c r="R41" s="26">
        <f t="shared" si="12"/>
        <v>3.211986715823402</v>
      </c>
      <c r="S41" s="26">
        <f t="shared" si="12"/>
        <v>4.7447788054858195</v>
      </c>
      <c r="T41" s="26">
        <f>+T5/T$32*100</f>
        <v>2.1153121044324665</v>
      </c>
      <c r="U41" s="26">
        <f>+U5/U$32*100</f>
        <v>2.079157503460579</v>
      </c>
    </row>
    <row r="42" spans="1:21" ht="15" customHeight="1">
      <c r="A42" s="3" t="s">
        <v>194</v>
      </c>
      <c r="B42" s="26" t="e">
        <f>+B6/$B$32*100</f>
        <v>#DIV/0!</v>
      </c>
      <c r="C42" s="26" t="e">
        <f t="shared" si="9"/>
        <v>#DIV/0!</v>
      </c>
      <c r="D42" s="26">
        <f t="shared" si="9"/>
        <v>1.2572280025450053</v>
      </c>
      <c r="E42" s="26">
        <f aca="true" t="shared" si="14" ref="E42:L42">+E6/E$32*100</f>
        <v>0.7917560091063109</v>
      </c>
      <c r="F42" s="26">
        <f t="shared" si="14"/>
        <v>0.8987687663659372</v>
      </c>
      <c r="G42" s="26">
        <f t="shared" si="14"/>
        <v>1.172948592263901</v>
      </c>
      <c r="H42" s="26">
        <f t="shared" si="14"/>
        <v>0.7844223016168392</v>
      </c>
      <c r="I42" s="26">
        <f t="shared" si="14"/>
        <v>0.45243339584167075</v>
      </c>
      <c r="J42" s="26">
        <f t="shared" si="14"/>
        <v>0.3581760801228009</v>
      </c>
      <c r="K42" s="26">
        <f t="shared" si="14"/>
        <v>0.2902716676171038</v>
      </c>
      <c r="L42" s="26">
        <f t="shared" si="14"/>
        <v>0.2525695443224471</v>
      </c>
      <c r="M42" s="26">
        <f t="shared" si="11"/>
        <v>1.0994916965939134</v>
      </c>
      <c r="N42" s="26">
        <f t="shared" si="11"/>
        <v>1.1480413073266644</v>
      </c>
      <c r="O42" s="26">
        <f t="shared" si="11"/>
        <v>0.40279415419806097</v>
      </c>
      <c r="P42" s="26">
        <f t="shared" si="11"/>
        <v>0.26992279186924345</v>
      </c>
      <c r="Q42" s="26">
        <f t="shared" si="11"/>
        <v>0.2823563681208324</v>
      </c>
      <c r="R42" s="26">
        <f t="shared" si="12"/>
        <v>0.17102367335973764</v>
      </c>
      <c r="S42" s="26">
        <f t="shared" si="12"/>
        <v>0.11824706438809715</v>
      </c>
      <c r="T42" s="26">
        <f>+T6/T$32*100</f>
        <v>0.15162663273070373</v>
      </c>
      <c r="U42" s="26">
        <f>+U6/U$32*100</f>
        <v>0.14784678586465538</v>
      </c>
    </row>
    <row r="43" spans="1:21" ht="15" customHeight="1">
      <c r="A43" s="3" t="s">
        <v>195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5" ref="Q43:R65">+Q7/Q$32*100</f>
        <v>0.04421906429757253</v>
      </c>
      <c r="R43" s="26">
        <f t="shared" si="15"/>
        <v>0.08069777868607961</v>
      </c>
      <c r="S43" s="26">
        <f aca="true" t="shared" si="16" ref="S43:T65">+S7/S$32*100</f>
        <v>0.12731662740916858</v>
      </c>
      <c r="T43" s="26">
        <f t="shared" si="16"/>
        <v>0.13456989256765736</v>
      </c>
      <c r="U43" s="26">
        <f>+U7/U$32*100</f>
        <v>0.04697278679199849</v>
      </c>
    </row>
    <row r="44" spans="1:21" ht="15" customHeight="1">
      <c r="A44" s="3" t="s">
        <v>196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5"/>
        <v>0.05125107169294202</v>
      </c>
      <c r="R44" s="26">
        <f t="shared" si="15"/>
        <v>0.11923647728486081</v>
      </c>
      <c r="S44" s="26">
        <f t="shared" si="16"/>
        <v>0.09335849609771504</v>
      </c>
      <c r="T44" s="26">
        <f t="shared" si="16"/>
        <v>0.0776722247189092</v>
      </c>
      <c r="U44" s="26">
        <f>+U8/U$32*100</f>
        <v>0.027422998787283288</v>
      </c>
    </row>
    <row r="45" spans="1:21" ht="15" customHeight="1">
      <c r="A45" s="3" t="s">
        <v>118</v>
      </c>
      <c r="B45" s="26" t="e">
        <f aca="true" t="shared" si="17" ref="B45:B65">+B9/$B$32*100</f>
        <v>#DIV/0!</v>
      </c>
      <c r="C45" s="26" t="e">
        <f aca="true" t="shared" si="18" ref="C45:D65">+C9/C$32*100</f>
        <v>#DIV/0!</v>
      </c>
      <c r="D45" s="26">
        <f t="shared" si="18"/>
        <v>0</v>
      </c>
      <c r="E45" s="26">
        <f aca="true" t="shared" si="19" ref="E45:L45">+E9/E$32*100</f>
        <v>0</v>
      </c>
      <c r="F45" s="26">
        <f t="shared" si="19"/>
        <v>0</v>
      </c>
      <c r="G45" s="26">
        <f t="shared" si="19"/>
        <v>0</v>
      </c>
      <c r="H45" s="26">
        <f t="shared" si="19"/>
        <v>0</v>
      </c>
      <c r="I45" s="26">
        <f t="shared" si="19"/>
        <v>0</v>
      </c>
      <c r="J45" s="26">
        <f t="shared" si="19"/>
        <v>0.5930130615650071</v>
      </c>
      <c r="K45" s="26">
        <f t="shared" si="19"/>
        <v>2.630186038415494</v>
      </c>
      <c r="L45" s="26">
        <f t="shared" si="19"/>
        <v>2.340266126931874</v>
      </c>
      <c r="M45" s="26">
        <f aca="true" t="shared" si="20" ref="M45:P65">+M9/M$32*100</f>
        <v>2.5166270429509634</v>
      </c>
      <c r="N45" s="26">
        <f t="shared" si="20"/>
        <v>2.5353122541447</v>
      </c>
      <c r="O45" s="26">
        <f t="shared" si="20"/>
        <v>2.4471694488839195</v>
      </c>
      <c r="P45" s="26">
        <f t="shared" si="20"/>
        <v>2.6516799086703444</v>
      </c>
      <c r="Q45" s="26">
        <f t="shared" si="15"/>
        <v>3.126515572768264</v>
      </c>
      <c r="R45" s="26">
        <f t="shared" si="15"/>
        <v>3.0272685559636208</v>
      </c>
      <c r="S45" s="26">
        <f t="shared" si="16"/>
        <v>3.137172394992125</v>
      </c>
      <c r="T45" s="26">
        <f t="shared" si="16"/>
        <v>2.895300001431862</v>
      </c>
      <c r="U45" s="26">
        <f>+U9/U$32*100</f>
        <v>2.56596418246275</v>
      </c>
    </row>
    <row r="46" spans="1:21" ht="15" customHeight="1">
      <c r="A46" s="3" t="s">
        <v>119</v>
      </c>
      <c r="B46" s="26" t="e">
        <f t="shared" si="17"/>
        <v>#DIV/0!</v>
      </c>
      <c r="C46" s="26" t="e">
        <f t="shared" si="18"/>
        <v>#DIV/0!</v>
      </c>
      <c r="D46" s="26">
        <f t="shared" si="18"/>
        <v>0.6738650398592761</v>
      </c>
      <c r="E46" s="26">
        <f aca="true" t="shared" si="21" ref="E46:L46">+E10/E$32*100</f>
        <v>0.9071980225540026</v>
      </c>
      <c r="F46" s="26">
        <f t="shared" si="21"/>
        <v>1.2171160437426083</v>
      </c>
      <c r="G46" s="26">
        <f t="shared" si="21"/>
        <v>1.4636112687683813</v>
      </c>
      <c r="H46" s="26">
        <f t="shared" si="21"/>
        <v>1.3698889045050848</v>
      </c>
      <c r="I46" s="26">
        <f t="shared" si="21"/>
        <v>1.5529992072872316</v>
      </c>
      <c r="J46" s="26">
        <f t="shared" si="21"/>
        <v>1.4468019918912511</v>
      </c>
      <c r="K46" s="26">
        <f t="shared" si="21"/>
        <v>1.805343079963983</v>
      </c>
      <c r="L46" s="26">
        <f t="shared" si="21"/>
        <v>1.5539650851216982</v>
      </c>
      <c r="M46" s="26">
        <f t="shared" si="20"/>
        <v>1.392408839909971</v>
      </c>
      <c r="N46" s="26">
        <f t="shared" si="20"/>
        <v>1.5659659046426893</v>
      </c>
      <c r="O46" s="26">
        <f t="shared" si="20"/>
        <v>1.7151404720092986</v>
      </c>
      <c r="P46" s="26">
        <f t="shared" si="20"/>
        <v>1.6171007940517674</v>
      </c>
      <c r="Q46" s="26">
        <f t="shared" si="15"/>
        <v>1.4909357174424314</v>
      </c>
      <c r="R46" s="26">
        <f t="shared" si="15"/>
        <v>1.4938271183888356</v>
      </c>
      <c r="S46" s="26">
        <f t="shared" si="16"/>
        <v>1.479314277759586</v>
      </c>
      <c r="T46" s="26">
        <f t="shared" si="16"/>
        <v>1.432314006799083</v>
      </c>
      <c r="U46" s="26">
        <f>+U10/U$32*100</f>
        <v>1.3554761935908672</v>
      </c>
    </row>
    <row r="47" spans="1:21" ht="15" customHeight="1">
      <c r="A47" s="3" t="s">
        <v>120</v>
      </c>
      <c r="B47" s="26" t="e">
        <f t="shared" si="17"/>
        <v>#DIV/0!</v>
      </c>
      <c r="C47" s="26" t="e">
        <f t="shared" si="18"/>
        <v>#DIV/0!</v>
      </c>
      <c r="D47" s="26">
        <f t="shared" si="18"/>
        <v>0</v>
      </c>
      <c r="E47" s="26">
        <f aca="true" t="shared" si="22" ref="E47:L47">+E11/E$32*100</f>
        <v>0</v>
      </c>
      <c r="F47" s="26">
        <f t="shared" si="22"/>
        <v>0</v>
      </c>
      <c r="G47" s="26">
        <f t="shared" si="22"/>
        <v>0</v>
      </c>
      <c r="H47" s="26">
        <f t="shared" si="22"/>
        <v>0</v>
      </c>
      <c r="I47" s="26">
        <f t="shared" si="22"/>
        <v>0</v>
      </c>
      <c r="J47" s="26">
        <f t="shared" si="22"/>
        <v>0</v>
      </c>
      <c r="K47" s="26">
        <f t="shared" si="22"/>
        <v>0</v>
      </c>
      <c r="L47" s="26">
        <f t="shared" si="22"/>
        <v>0</v>
      </c>
      <c r="M47" s="26">
        <f t="shared" si="20"/>
        <v>0</v>
      </c>
      <c r="N47" s="26">
        <f t="shared" si="20"/>
        <v>0</v>
      </c>
      <c r="O47" s="26">
        <f t="shared" si="20"/>
        <v>0</v>
      </c>
      <c r="P47" s="26">
        <f t="shared" si="20"/>
        <v>0</v>
      </c>
      <c r="Q47" s="26">
        <f t="shared" si="15"/>
        <v>0</v>
      </c>
      <c r="R47" s="26">
        <f t="shared" si="15"/>
        <v>0</v>
      </c>
      <c r="S47" s="26">
        <f t="shared" si="16"/>
        <v>0</v>
      </c>
      <c r="T47" s="26">
        <f t="shared" si="16"/>
        <v>0</v>
      </c>
      <c r="U47" s="26">
        <f>+U11/U$32*100</f>
        <v>0</v>
      </c>
    </row>
    <row r="48" spans="1:21" ht="15" customHeight="1">
      <c r="A48" s="3" t="s">
        <v>121</v>
      </c>
      <c r="B48" s="26" t="e">
        <f t="shared" si="17"/>
        <v>#DIV/0!</v>
      </c>
      <c r="C48" s="26" t="e">
        <f t="shared" si="18"/>
        <v>#DIV/0!</v>
      </c>
      <c r="D48" s="26">
        <f t="shared" si="18"/>
        <v>1.526067592350013</v>
      </c>
      <c r="E48" s="26">
        <f aca="true" t="shared" si="23" ref="E48:L48">+E12/E$32*100</f>
        <v>1.24506548469928</v>
      </c>
      <c r="F48" s="26">
        <f t="shared" si="23"/>
        <v>1.1382197587075829</v>
      </c>
      <c r="G48" s="26">
        <f t="shared" si="23"/>
        <v>1.2282432966995167</v>
      </c>
      <c r="H48" s="26">
        <f t="shared" si="23"/>
        <v>1.27894634509635</v>
      </c>
      <c r="I48" s="26">
        <f t="shared" si="23"/>
        <v>1.3262846002733937</v>
      </c>
      <c r="J48" s="26">
        <f t="shared" si="23"/>
        <v>1.1081059540407632</v>
      </c>
      <c r="K48" s="26">
        <f t="shared" si="23"/>
        <v>0.9813777696328317</v>
      </c>
      <c r="L48" s="26">
        <f t="shared" si="23"/>
        <v>0.8504232911136399</v>
      </c>
      <c r="M48" s="26">
        <f t="shared" si="20"/>
        <v>0.8440525804050815</v>
      </c>
      <c r="N48" s="26">
        <f t="shared" si="20"/>
        <v>0.9254319673600419</v>
      </c>
      <c r="O48" s="26">
        <f t="shared" si="20"/>
        <v>0.9370860792493552</v>
      </c>
      <c r="P48" s="26">
        <f t="shared" si="20"/>
        <v>1.0348836092640388</v>
      </c>
      <c r="Q48" s="26">
        <f t="shared" si="15"/>
        <v>1.0496459722113085</v>
      </c>
      <c r="R48" s="26">
        <f t="shared" si="15"/>
        <v>1.1695406286818688</v>
      </c>
      <c r="S48" s="26">
        <f t="shared" si="16"/>
        <v>1.1213301885150857</v>
      </c>
      <c r="T48" s="26">
        <f t="shared" si="16"/>
        <v>1.2515477296072102</v>
      </c>
      <c r="U48" s="26">
        <f>+U12/U$32*100</f>
        <v>1.0638766914684918</v>
      </c>
    </row>
    <row r="49" spans="1:21" ht="15" customHeight="1">
      <c r="A49" s="3" t="s">
        <v>122</v>
      </c>
      <c r="B49" s="26" t="e">
        <f t="shared" si="17"/>
        <v>#DIV/0!</v>
      </c>
      <c r="C49" s="26" t="e">
        <f t="shared" si="18"/>
        <v>#DIV/0!</v>
      </c>
      <c r="D49" s="26">
        <f t="shared" si="18"/>
        <v>0</v>
      </c>
      <c r="E49" s="26">
        <f aca="true" t="shared" si="24" ref="E49:L49">+E13/E$32*100</f>
        <v>0</v>
      </c>
      <c r="F49" s="26">
        <f t="shared" si="24"/>
        <v>0</v>
      </c>
      <c r="G49" s="26">
        <f t="shared" si="24"/>
        <v>0</v>
      </c>
      <c r="H49" s="26">
        <f t="shared" si="24"/>
        <v>0</v>
      </c>
      <c r="I49" s="26">
        <f t="shared" si="24"/>
        <v>0</v>
      </c>
      <c r="J49" s="26">
        <f t="shared" si="24"/>
        <v>0</v>
      </c>
      <c r="K49" s="26">
        <f t="shared" si="24"/>
        <v>0</v>
      </c>
      <c r="L49" s="26">
        <f t="shared" si="24"/>
        <v>0</v>
      </c>
      <c r="M49" s="26">
        <f t="shared" si="20"/>
        <v>0</v>
      </c>
      <c r="N49" s="26">
        <f t="shared" si="20"/>
        <v>0</v>
      </c>
      <c r="O49" s="26">
        <f t="shared" si="20"/>
        <v>0</v>
      </c>
      <c r="P49" s="26">
        <f t="shared" si="20"/>
        <v>0</v>
      </c>
      <c r="Q49" s="26">
        <f t="shared" si="15"/>
        <v>0</v>
      </c>
      <c r="R49" s="26">
        <f t="shared" si="15"/>
        <v>0</v>
      </c>
      <c r="S49" s="26">
        <f t="shared" si="16"/>
        <v>0</v>
      </c>
      <c r="T49" s="26">
        <f t="shared" si="16"/>
        <v>0</v>
      </c>
      <c r="U49" s="26">
        <f>+U13/U$32*100</f>
        <v>0</v>
      </c>
    </row>
    <row r="50" spans="1:21" ht="15" customHeight="1">
      <c r="A50" s="3" t="s">
        <v>123</v>
      </c>
      <c r="B50" s="26" t="e">
        <f t="shared" si="17"/>
        <v>#DIV/0!</v>
      </c>
      <c r="C50" s="26" t="e">
        <f t="shared" si="18"/>
        <v>#DIV/0!</v>
      </c>
      <c r="D50" s="26">
        <f t="shared" si="18"/>
        <v>0</v>
      </c>
      <c r="E50" s="26">
        <f aca="true" t="shared" si="25" ref="E50:L50">+E14/E$32*100</f>
        <v>0</v>
      </c>
      <c r="F50" s="26">
        <f t="shared" si="25"/>
        <v>0</v>
      </c>
      <c r="G50" s="26">
        <f t="shared" si="25"/>
        <v>0</v>
      </c>
      <c r="H50" s="26">
        <f t="shared" si="25"/>
        <v>0</v>
      </c>
      <c r="I50" s="26">
        <f t="shared" si="25"/>
        <v>0</v>
      </c>
      <c r="J50" s="26">
        <f t="shared" si="25"/>
        <v>0</v>
      </c>
      <c r="K50" s="26">
        <f t="shared" si="25"/>
        <v>0</v>
      </c>
      <c r="L50" s="26">
        <f t="shared" si="25"/>
        <v>0.7401690812782825</v>
      </c>
      <c r="M50" s="26">
        <f t="shared" si="20"/>
        <v>0.8949973577377821</v>
      </c>
      <c r="N50" s="26">
        <f t="shared" si="20"/>
        <v>0.9627795130102507</v>
      </c>
      <c r="O50" s="26">
        <f t="shared" si="20"/>
        <v>0.9939001970911651</v>
      </c>
      <c r="P50" s="26">
        <f t="shared" si="20"/>
        <v>0.9976181491925388</v>
      </c>
      <c r="Q50" s="26">
        <f t="shared" si="15"/>
        <v>1.059455747652536</v>
      </c>
      <c r="R50" s="26">
        <f t="shared" si="15"/>
        <v>1.0910727951155281</v>
      </c>
      <c r="S50" s="26">
        <f t="shared" si="16"/>
        <v>0.9160522301369979</v>
      </c>
      <c r="T50" s="26">
        <f t="shared" si="16"/>
        <v>0.23809099155427596</v>
      </c>
      <c r="U50" s="26">
        <f>+U14/U$32*100</f>
        <v>0.4883813211586847</v>
      </c>
    </row>
    <row r="51" spans="1:21" ht="15" customHeight="1">
      <c r="A51" s="3" t="s">
        <v>124</v>
      </c>
      <c r="B51" s="26" t="e">
        <f t="shared" si="17"/>
        <v>#DIV/0!</v>
      </c>
      <c r="C51" s="26" t="e">
        <f t="shared" si="18"/>
        <v>#DIV/0!</v>
      </c>
      <c r="D51" s="26">
        <f t="shared" si="18"/>
        <v>32.454994573150195</v>
      </c>
      <c r="E51" s="26">
        <f aca="true" t="shared" si="26" ref="E51:L51">+E15/E$32*100</f>
        <v>31.698863034731044</v>
      </c>
      <c r="F51" s="26">
        <f t="shared" si="26"/>
        <v>33.03612590523019</v>
      </c>
      <c r="G51" s="26">
        <f t="shared" si="26"/>
        <v>31.506802194589202</v>
      </c>
      <c r="H51" s="26">
        <f t="shared" si="26"/>
        <v>30.595425446504244</v>
      </c>
      <c r="I51" s="26">
        <f t="shared" si="26"/>
        <v>33.53720636070568</v>
      </c>
      <c r="J51" s="26">
        <f t="shared" si="26"/>
        <v>33.431644407457895</v>
      </c>
      <c r="K51" s="26">
        <f t="shared" si="26"/>
        <v>34.889835309330216</v>
      </c>
      <c r="L51" s="26">
        <f t="shared" si="26"/>
        <v>32.68153484991337</v>
      </c>
      <c r="M51" s="26">
        <f t="shared" si="20"/>
        <v>35.40590501670163</v>
      </c>
      <c r="N51" s="26">
        <f t="shared" si="20"/>
        <v>32.491616053540895</v>
      </c>
      <c r="O51" s="26">
        <f t="shared" si="20"/>
        <v>31.844564228539635</v>
      </c>
      <c r="P51" s="26">
        <f t="shared" si="20"/>
        <v>22.276078736693876</v>
      </c>
      <c r="Q51" s="26">
        <f t="shared" si="15"/>
        <v>23.25494855623629</v>
      </c>
      <c r="R51" s="26">
        <f t="shared" si="15"/>
        <v>26.557177235775768</v>
      </c>
      <c r="S51" s="26">
        <f t="shared" si="16"/>
        <v>25.238379226904122</v>
      </c>
      <c r="T51" s="26">
        <f t="shared" si="16"/>
        <v>25.175899202955364</v>
      </c>
      <c r="U51" s="26">
        <f>+U15/U$32*100</f>
        <v>26.9553058415348</v>
      </c>
    </row>
    <row r="52" spans="1:21" ht="15" customHeight="1">
      <c r="A52" s="3" t="s">
        <v>125</v>
      </c>
      <c r="B52" s="26" t="e">
        <f t="shared" si="17"/>
        <v>#DIV/0!</v>
      </c>
      <c r="C52" s="26" t="e">
        <f t="shared" si="18"/>
        <v>#DIV/0!</v>
      </c>
      <c r="D52" s="26">
        <f t="shared" si="18"/>
        <v>29.417549309480144</v>
      </c>
      <c r="E52" s="26">
        <f aca="true" t="shared" si="27" ref="E52:L52">+E16/E$32*100</f>
        <v>28.9474881538543</v>
      </c>
      <c r="F52" s="26">
        <f t="shared" si="27"/>
        <v>0</v>
      </c>
      <c r="G52" s="26">
        <f t="shared" si="27"/>
        <v>0</v>
      </c>
      <c r="H52" s="26">
        <f t="shared" si="27"/>
        <v>0</v>
      </c>
      <c r="I52" s="26">
        <f t="shared" si="27"/>
        <v>0</v>
      </c>
      <c r="J52" s="26">
        <f t="shared" si="27"/>
        <v>30.45742906915001</v>
      </c>
      <c r="K52" s="26">
        <f t="shared" si="27"/>
        <v>31.78197883321697</v>
      </c>
      <c r="L52" s="26">
        <f t="shared" si="27"/>
        <v>29.438167985007308</v>
      </c>
      <c r="M52" s="26">
        <f t="shared" si="20"/>
        <v>31.63734021261526</v>
      </c>
      <c r="N52" s="26">
        <f t="shared" si="20"/>
        <v>28.817888148164943</v>
      </c>
      <c r="O52" s="26">
        <f t="shared" si="20"/>
        <v>28.20630773061927</v>
      </c>
      <c r="P52" s="26">
        <f t="shared" si="20"/>
        <v>19.05623524225711</v>
      </c>
      <c r="Q52" s="26">
        <f t="shared" si="15"/>
        <v>20.051556375928612</v>
      </c>
      <c r="R52" s="26">
        <f t="shared" si="15"/>
        <v>23.55273282397889</v>
      </c>
      <c r="S52" s="26">
        <f t="shared" si="16"/>
        <v>22.59114779011133</v>
      </c>
      <c r="T52" s="26">
        <f t="shared" si="16"/>
        <v>22.260452654232243</v>
      </c>
      <c r="U52" s="26">
        <f>+U16/U$32*100</f>
        <v>23.978941462556705</v>
      </c>
    </row>
    <row r="53" spans="1:21" ht="15" customHeight="1">
      <c r="A53" s="3" t="s">
        <v>126</v>
      </c>
      <c r="B53" s="26" t="e">
        <f t="shared" si="17"/>
        <v>#DIV/0!</v>
      </c>
      <c r="C53" s="26" t="e">
        <f t="shared" si="18"/>
        <v>#DIV/0!</v>
      </c>
      <c r="D53" s="26">
        <f t="shared" si="18"/>
        <v>3.0374452636700475</v>
      </c>
      <c r="E53" s="26">
        <f aca="true" t="shared" si="28" ref="E53:L53">+E17/E$32*100</f>
        <v>2.751374880876747</v>
      </c>
      <c r="F53" s="26">
        <f t="shared" si="28"/>
        <v>0</v>
      </c>
      <c r="G53" s="26">
        <f t="shared" si="28"/>
        <v>0</v>
      </c>
      <c r="H53" s="26">
        <f t="shared" si="28"/>
        <v>0</v>
      </c>
      <c r="I53" s="26">
        <f t="shared" si="28"/>
        <v>0</v>
      </c>
      <c r="J53" s="26">
        <f t="shared" si="28"/>
        <v>2.974215338307886</v>
      </c>
      <c r="K53" s="26">
        <f t="shared" si="28"/>
        <v>3.1078564761132395</v>
      </c>
      <c r="L53" s="26">
        <f t="shared" si="28"/>
        <v>3.243366864906062</v>
      </c>
      <c r="M53" s="26">
        <f t="shared" si="20"/>
        <v>3.7685648040863717</v>
      </c>
      <c r="N53" s="26">
        <f t="shared" si="20"/>
        <v>3.67372790537595</v>
      </c>
      <c r="O53" s="26">
        <f t="shared" si="20"/>
        <v>3.638256497920364</v>
      </c>
      <c r="P53" s="26">
        <f t="shared" si="20"/>
        <v>3.2198434944367658</v>
      </c>
      <c r="Q53" s="26">
        <f t="shared" si="15"/>
        <v>3.2033921803076764</v>
      </c>
      <c r="R53" s="26">
        <f t="shared" si="15"/>
        <v>3.004444411796882</v>
      </c>
      <c r="S53" s="26">
        <f t="shared" si="16"/>
        <v>2.647231436792792</v>
      </c>
      <c r="T53" s="26">
        <f t="shared" si="16"/>
        <v>2.9154465487231183</v>
      </c>
      <c r="U53" s="26">
        <f>+U17/U$32*100</f>
        <v>2.976364378978091</v>
      </c>
    </row>
    <row r="54" spans="1:21" ht="15" customHeight="1">
      <c r="A54" s="3" t="s">
        <v>127</v>
      </c>
      <c r="B54" s="26" t="e">
        <f t="shared" si="17"/>
        <v>#DIV/0!</v>
      </c>
      <c r="C54" s="26" t="e">
        <f t="shared" si="18"/>
        <v>#DIV/0!</v>
      </c>
      <c r="D54" s="26">
        <f t="shared" si="18"/>
        <v>0.06708709158276882</v>
      </c>
      <c r="E54" s="26">
        <f aca="true" t="shared" si="29" ref="E54:L54">+E18/E$32*100</f>
        <v>0.05466020092121983</v>
      </c>
      <c r="F54" s="26">
        <f t="shared" si="29"/>
        <v>0.05907904644884511</v>
      </c>
      <c r="G54" s="26">
        <f t="shared" si="29"/>
        <v>0.058970985329274375</v>
      </c>
      <c r="H54" s="26">
        <f t="shared" si="29"/>
        <v>0.052840381633021134</v>
      </c>
      <c r="I54" s="26">
        <f t="shared" si="29"/>
        <v>0.05524716311107709</v>
      </c>
      <c r="J54" s="26">
        <f t="shared" si="29"/>
        <v>0.05841942539050653</v>
      </c>
      <c r="K54" s="26">
        <f t="shared" si="29"/>
        <v>0.053870877483038926</v>
      </c>
      <c r="L54" s="26">
        <f t="shared" si="29"/>
        <v>0.04717061554811687</v>
      </c>
      <c r="M54" s="26">
        <f t="shared" si="20"/>
        <v>0.04123809091752505</v>
      </c>
      <c r="N54" s="26">
        <f t="shared" si="20"/>
        <v>0.043636307632546355</v>
      </c>
      <c r="O54" s="26">
        <f t="shared" si="20"/>
        <v>0.04542737253961977</v>
      </c>
      <c r="P54" s="26">
        <f t="shared" si="20"/>
        <v>0.04604895945981713</v>
      </c>
      <c r="Q54" s="26">
        <f t="shared" si="15"/>
        <v>0.04692175753138002</v>
      </c>
      <c r="R54" s="26">
        <f t="shared" si="15"/>
        <v>0.04918996587659274</v>
      </c>
      <c r="S54" s="26">
        <f t="shared" si="16"/>
        <v>0.056473848811439034</v>
      </c>
      <c r="T54" s="26">
        <f t="shared" si="16"/>
        <v>0.053431054973195294</v>
      </c>
      <c r="U54" s="26">
        <f>+U18/U$32*100</f>
        <v>0.04627025413755396</v>
      </c>
    </row>
    <row r="55" spans="1:21" ht="15" customHeight="1">
      <c r="A55" s="3" t="s">
        <v>128</v>
      </c>
      <c r="B55" s="26" t="e">
        <f t="shared" si="17"/>
        <v>#DIV/0!</v>
      </c>
      <c r="C55" s="26" t="e">
        <f t="shared" si="18"/>
        <v>#DIV/0!</v>
      </c>
      <c r="D55" s="26">
        <f t="shared" si="18"/>
        <v>0.18502750851454022</v>
      </c>
      <c r="E55" s="26">
        <f aca="true" t="shared" si="30" ref="E55:L55">+E19/E$32*100</f>
        <v>0.06963333200974164</v>
      </c>
      <c r="F55" s="26">
        <f t="shared" si="30"/>
        <v>0.40912513687376484</v>
      </c>
      <c r="G55" s="26">
        <f t="shared" si="30"/>
        <v>0.14612679084326574</v>
      </c>
      <c r="H55" s="26">
        <f t="shared" si="30"/>
        <v>1.3030944799294013</v>
      </c>
      <c r="I55" s="26">
        <f t="shared" si="30"/>
        <v>0.1878776977596373</v>
      </c>
      <c r="J55" s="26">
        <f t="shared" si="30"/>
        <v>0.1968084610870112</v>
      </c>
      <c r="K55" s="26">
        <f t="shared" si="30"/>
        <v>0.23209613506753815</v>
      </c>
      <c r="L55" s="26">
        <f t="shared" si="30"/>
        <v>0.2455929181757377</v>
      </c>
      <c r="M55" s="26">
        <f t="shared" si="20"/>
        <v>0.049882150609355115</v>
      </c>
      <c r="N55" s="26">
        <f t="shared" si="20"/>
        <v>0.06305874259840523</v>
      </c>
      <c r="O55" s="26">
        <f t="shared" si="20"/>
        <v>0.06851184568376568</v>
      </c>
      <c r="P55" s="26">
        <f t="shared" si="20"/>
        <v>0.04286347701498746</v>
      </c>
      <c r="Q55" s="26">
        <f t="shared" si="15"/>
        <v>0.04019004938421136</v>
      </c>
      <c r="R55" s="26">
        <f t="shared" si="15"/>
        <v>0.06768539304619162</v>
      </c>
      <c r="S55" s="26">
        <f t="shared" si="16"/>
        <v>0.06723077239457029</v>
      </c>
      <c r="T55" s="26">
        <f t="shared" si="16"/>
        <v>0.07910408655881146</v>
      </c>
      <c r="U55" s="26">
        <f>+U19/U$32*100</f>
        <v>0.08355293535100712</v>
      </c>
    </row>
    <row r="56" spans="1:21" ht="15" customHeight="1">
      <c r="A56" s="3" t="s">
        <v>129</v>
      </c>
      <c r="B56" s="26" t="e">
        <f t="shared" si="17"/>
        <v>#DIV/0!</v>
      </c>
      <c r="C56" s="26" t="e">
        <f t="shared" si="18"/>
        <v>#DIV/0!</v>
      </c>
      <c r="D56" s="26">
        <f t="shared" si="18"/>
        <v>0.6979115984879674</v>
      </c>
      <c r="E56" s="26">
        <f aca="true" t="shared" si="31" ref="E56:L56">+E20/E$32*100</f>
        <v>0.5407906144112664</v>
      </c>
      <c r="F56" s="26">
        <f t="shared" si="31"/>
        <v>0.7005744587800341</v>
      </c>
      <c r="G56" s="26">
        <f t="shared" si="31"/>
        <v>0.5963744560824176</v>
      </c>
      <c r="H56" s="26">
        <f t="shared" si="31"/>
        <v>0.6652700559709933</v>
      </c>
      <c r="I56" s="26">
        <f t="shared" si="31"/>
        <v>0.543716729558809</v>
      </c>
      <c r="J56" s="26">
        <f t="shared" si="31"/>
        <v>0.49381182610387764</v>
      </c>
      <c r="K56" s="26">
        <f t="shared" si="31"/>
        <v>0.6316140972856223</v>
      </c>
      <c r="L56" s="26">
        <f t="shared" si="31"/>
        <v>0.4607708819141354</v>
      </c>
      <c r="M56" s="26">
        <f t="shared" si="20"/>
        <v>0.4990054222572072</v>
      </c>
      <c r="N56" s="26">
        <f t="shared" si="20"/>
        <v>0.7143306340141595</v>
      </c>
      <c r="O56" s="26">
        <f t="shared" si="20"/>
        <v>0.7509510683326719</v>
      </c>
      <c r="P56" s="26">
        <f t="shared" si="20"/>
        <v>0.8880234994913768</v>
      </c>
      <c r="Q56" s="26">
        <f t="shared" si="15"/>
        <v>1.1955163320248627</v>
      </c>
      <c r="R56" s="26">
        <f t="shared" si="15"/>
        <v>1.169698036572674</v>
      </c>
      <c r="S56" s="26">
        <f t="shared" si="16"/>
        <v>1.2712679934593687</v>
      </c>
      <c r="T56" s="26">
        <f t="shared" si="16"/>
        <v>1.175860015157639</v>
      </c>
      <c r="U56" s="26">
        <f>+U20/U$32*100</f>
        <v>1.112230318305433</v>
      </c>
    </row>
    <row r="57" spans="1:21" ht="15" customHeight="1">
      <c r="A57" s="4" t="s">
        <v>130</v>
      </c>
      <c r="B57" s="26" t="e">
        <f t="shared" si="17"/>
        <v>#DIV/0!</v>
      </c>
      <c r="C57" s="26" t="e">
        <f t="shared" si="18"/>
        <v>#DIV/0!</v>
      </c>
      <c r="D57" s="26">
        <f t="shared" si="18"/>
        <v>0.1278116695984131</v>
      </c>
      <c r="E57" s="26">
        <f aca="true" t="shared" si="32" ref="E57:L57">+E21/E$32*100</f>
        <v>0.12092251032401526</v>
      </c>
      <c r="F57" s="26">
        <f t="shared" si="32"/>
        <v>0.13341561287112108</v>
      </c>
      <c r="G57" s="26">
        <f t="shared" si="32"/>
        <v>0.134130505821853</v>
      </c>
      <c r="H57" s="26">
        <f t="shared" si="32"/>
        <v>0.13459418365732248</v>
      </c>
      <c r="I57" s="26">
        <f t="shared" si="32"/>
        <v>0.1467587051625082</v>
      </c>
      <c r="J57" s="26">
        <f t="shared" si="32"/>
        <v>0.14511699928683586</v>
      </c>
      <c r="K57" s="26">
        <f t="shared" si="32"/>
        <v>0.14825984318935656</v>
      </c>
      <c r="L57" s="26">
        <f t="shared" si="32"/>
        <v>0.13965010652093096</v>
      </c>
      <c r="M57" s="26">
        <f t="shared" si="20"/>
        <v>0.17083768090709087</v>
      </c>
      <c r="N57" s="26">
        <f t="shared" si="20"/>
        <v>0.16889817895420883</v>
      </c>
      <c r="O57" s="26">
        <f t="shared" si="20"/>
        <v>0.18998641006301223</v>
      </c>
      <c r="P57" s="26">
        <f t="shared" si="20"/>
        <v>0.1845237551497657</v>
      </c>
      <c r="Q57" s="26">
        <f t="shared" si="15"/>
        <v>0.1997490499282535</v>
      </c>
      <c r="R57" s="26">
        <f t="shared" si="15"/>
        <v>0.2156488104029826</v>
      </c>
      <c r="S57" s="26">
        <f t="shared" si="16"/>
        <v>0.20931180472176214</v>
      </c>
      <c r="T57" s="26">
        <f t="shared" si="16"/>
        <v>0.20498232655443044</v>
      </c>
      <c r="U57" s="26">
        <f>+U21/U$32*100</f>
        <v>0.19741167589891478</v>
      </c>
    </row>
    <row r="58" spans="1:21" ht="15" customHeight="1">
      <c r="A58" s="3" t="s">
        <v>131</v>
      </c>
      <c r="B58" s="26" t="e">
        <f t="shared" si="17"/>
        <v>#DIV/0!</v>
      </c>
      <c r="C58" s="26" t="e">
        <f t="shared" si="18"/>
        <v>#DIV/0!</v>
      </c>
      <c r="D58" s="26">
        <f t="shared" si="18"/>
        <v>1.222187394737827</v>
      </c>
      <c r="E58" s="26">
        <f aca="true" t="shared" si="33" ref="E58:L58">+E22/E$32*100</f>
        <v>2.1339813969186787</v>
      </c>
      <c r="F58" s="26">
        <f t="shared" si="33"/>
        <v>3.5258901042049158</v>
      </c>
      <c r="G58" s="26">
        <f t="shared" si="33"/>
        <v>3.874456082417488</v>
      </c>
      <c r="H58" s="26">
        <f t="shared" si="33"/>
        <v>4.934905596073888</v>
      </c>
      <c r="I58" s="26">
        <f t="shared" si="33"/>
        <v>4.59626107614337</v>
      </c>
      <c r="J58" s="26">
        <f t="shared" si="33"/>
        <v>3.7837860217758306</v>
      </c>
      <c r="K58" s="26">
        <f t="shared" si="33"/>
        <v>6.341007669599754</v>
      </c>
      <c r="L58" s="26">
        <f t="shared" si="33"/>
        <v>5.160116509656651</v>
      </c>
      <c r="M58" s="26">
        <f t="shared" si="20"/>
        <v>4.5013481054795985</v>
      </c>
      <c r="N58" s="26">
        <f t="shared" si="20"/>
        <v>2.7530659853698585</v>
      </c>
      <c r="O58" s="26">
        <f t="shared" si="20"/>
        <v>2.2269938107298066</v>
      </c>
      <c r="P58" s="26">
        <f t="shared" si="20"/>
        <v>5.048849139064813</v>
      </c>
      <c r="Q58" s="26">
        <f t="shared" si="15"/>
        <v>4.597731639578841</v>
      </c>
      <c r="R58" s="26">
        <f t="shared" si="15"/>
        <v>4.280891232983879</v>
      </c>
      <c r="S58" s="26">
        <f t="shared" si="16"/>
        <v>3.875761751016239</v>
      </c>
      <c r="T58" s="26">
        <f t="shared" si="16"/>
        <v>3.7989806650922886</v>
      </c>
      <c r="U58" s="26">
        <f>+U22/U$32*100</f>
        <v>7.686991178612386</v>
      </c>
    </row>
    <row r="59" spans="1:21" ht="15" customHeight="1">
      <c r="A59" s="3" t="s">
        <v>132</v>
      </c>
      <c r="B59" s="26" t="e">
        <f t="shared" si="17"/>
        <v>#DIV/0!</v>
      </c>
      <c r="C59" s="26" t="e">
        <f t="shared" si="18"/>
        <v>#DIV/0!</v>
      </c>
      <c r="D59" s="26">
        <f t="shared" si="18"/>
        <v>4.375538006661926</v>
      </c>
      <c r="E59" s="26">
        <f aca="true" t="shared" si="34" ref="E59:L59">+E23/E$32*100</f>
        <v>5.152804525360017</v>
      </c>
      <c r="F59" s="26">
        <f t="shared" si="34"/>
        <v>3.6184874668022893</v>
      </c>
      <c r="G59" s="26">
        <f t="shared" si="34"/>
        <v>4.6041440930120565</v>
      </c>
      <c r="H59" s="26">
        <f t="shared" si="34"/>
        <v>4.339928528759303</v>
      </c>
      <c r="I59" s="26">
        <f t="shared" si="34"/>
        <v>6.56688153518651</v>
      </c>
      <c r="J59" s="26">
        <f t="shared" si="34"/>
        <v>9.390415446576347</v>
      </c>
      <c r="K59" s="26">
        <f t="shared" si="34"/>
        <v>4.926761309175164</v>
      </c>
      <c r="L59" s="26">
        <f t="shared" si="34"/>
        <v>5.277249359316432</v>
      </c>
      <c r="M59" s="26">
        <f t="shared" si="20"/>
        <v>6.155060943686097</v>
      </c>
      <c r="N59" s="26">
        <f t="shared" si="20"/>
        <v>5.304249876898553</v>
      </c>
      <c r="O59" s="26">
        <f t="shared" si="20"/>
        <v>6.571108908716816</v>
      </c>
      <c r="P59" s="26">
        <f t="shared" si="20"/>
        <v>4.461596081294449</v>
      </c>
      <c r="Q59" s="26">
        <f t="shared" si="15"/>
        <v>5.57200250049174</v>
      </c>
      <c r="R59" s="26">
        <f t="shared" si="15"/>
        <v>4.5162684990344335</v>
      </c>
      <c r="S59" s="26">
        <f t="shared" si="16"/>
        <v>3.918077590111645</v>
      </c>
      <c r="T59" s="26">
        <f t="shared" si="16"/>
        <v>4.709016785691229</v>
      </c>
      <c r="U59" s="26">
        <f>+U23/U$32*100</f>
        <v>4.671139619401724</v>
      </c>
    </row>
    <row r="60" spans="1:21" ht="15" customHeight="1">
      <c r="A60" s="3" t="s">
        <v>133</v>
      </c>
      <c r="B60" s="26" t="e">
        <f t="shared" si="17"/>
        <v>#DIV/0!</v>
      </c>
      <c r="C60" s="26" t="e">
        <f t="shared" si="18"/>
        <v>#DIV/0!</v>
      </c>
      <c r="D60" s="26">
        <f t="shared" si="18"/>
        <v>2.4819884726224783</v>
      </c>
      <c r="E60" s="26">
        <f aca="true" t="shared" si="35" ref="E60:L60">+E24/E$32*100</f>
        <v>1.8795829362558236</v>
      </c>
      <c r="F60" s="26">
        <f t="shared" si="35"/>
        <v>1.8081038037479573</v>
      </c>
      <c r="G60" s="26">
        <f t="shared" si="35"/>
        <v>1.0219630909997763</v>
      </c>
      <c r="H60" s="26">
        <f t="shared" si="35"/>
        <v>1.1625487159968224</v>
      </c>
      <c r="I60" s="26">
        <f t="shared" si="35"/>
        <v>0.2794722246599021</v>
      </c>
      <c r="J60" s="26">
        <f t="shared" si="35"/>
        <v>0.12857655956783703</v>
      </c>
      <c r="K60" s="26">
        <f t="shared" si="35"/>
        <v>0.7204237285125098</v>
      </c>
      <c r="L60" s="26">
        <f t="shared" si="35"/>
        <v>0.09955410344180878</v>
      </c>
      <c r="M60" s="26">
        <f t="shared" si="20"/>
        <v>0.06140756353179522</v>
      </c>
      <c r="N60" s="26">
        <f t="shared" si="20"/>
        <v>0.15217092769506604</v>
      </c>
      <c r="O60" s="26">
        <f t="shared" si="20"/>
        <v>0.18922091458051207</v>
      </c>
      <c r="P60" s="26">
        <f t="shared" si="20"/>
        <v>0.01620848420457449</v>
      </c>
      <c r="Q60" s="26">
        <f t="shared" si="15"/>
        <v>1.994262282364376</v>
      </c>
      <c r="R60" s="26">
        <f t="shared" si="15"/>
        <v>0.13867635179929025</v>
      </c>
      <c r="S60" s="26">
        <f t="shared" si="16"/>
        <v>0.12328278106549437</v>
      </c>
      <c r="T60" s="26">
        <f t="shared" si="16"/>
        <v>0.2389450845815861</v>
      </c>
      <c r="U60" s="26">
        <f>+U24/U$32*100</f>
        <v>0.2771612448103428</v>
      </c>
    </row>
    <row r="61" spans="1:21" ht="15" customHeight="1">
      <c r="A61" s="3" t="s">
        <v>134</v>
      </c>
      <c r="B61" s="26" t="e">
        <f t="shared" si="17"/>
        <v>#DIV/0!</v>
      </c>
      <c r="C61" s="26" t="e">
        <f t="shared" si="18"/>
        <v>#DIV/0!</v>
      </c>
      <c r="D61" s="26">
        <f t="shared" si="18"/>
        <v>0.3079737265616228</v>
      </c>
      <c r="E61" s="26">
        <f aca="true" t="shared" si="36" ref="E61:L61">+E25/E$32*100</f>
        <v>0.07714057867429056</v>
      </c>
      <c r="F61" s="26">
        <f t="shared" si="36"/>
        <v>0.5174622973747639</v>
      </c>
      <c r="G61" s="26">
        <f t="shared" si="36"/>
        <v>0.16450819531155944</v>
      </c>
      <c r="H61" s="26">
        <f t="shared" si="36"/>
        <v>0.020106690119110024</v>
      </c>
      <c r="I61" s="26">
        <f t="shared" si="36"/>
        <v>0.020746212208440515</v>
      </c>
      <c r="J61" s="26">
        <f t="shared" si="36"/>
        <v>0.02070142643178828</v>
      </c>
      <c r="K61" s="26">
        <f t="shared" si="36"/>
        <v>0</v>
      </c>
      <c r="L61" s="26">
        <f t="shared" si="36"/>
        <v>0.29519359451652866</v>
      </c>
      <c r="M61" s="26">
        <f t="shared" si="20"/>
        <v>0.04291377151972378</v>
      </c>
      <c r="N61" s="26">
        <f t="shared" si="20"/>
        <v>0.014973242815089435</v>
      </c>
      <c r="O61" s="26">
        <f t="shared" si="20"/>
        <v>0.027509993902350045</v>
      </c>
      <c r="P61" s="26">
        <f t="shared" si="20"/>
        <v>0.023422665035512272</v>
      </c>
      <c r="Q61" s="26">
        <f t="shared" si="15"/>
        <v>0.04254239349511788</v>
      </c>
      <c r="R61" s="26">
        <f t="shared" si="15"/>
        <v>0.028858113314267738</v>
      </c>
      <c r="S61" s="26">
        <f t="shared" si="16"/>
        <v>0.02768325922129365</v>
      </c>
      <c r="T61" s="26">
        <f t="shared" si="16"/>
        <v>0.1775257477647255</v>
      </c>
      <c r="U61" s="26">
        <f>+U25/U$32*100</f>
        <v>0.026865817716516933</v>
      </c>
    </row>
    <row r="62" spans="1:21" ht="15" customHeight="1">
      <c r="A62" s="3" t="s">
        <v>135</v>
      </c>
      <c r="B62" s="26" t="e">
        <f t="shared" si="17"/>
        <v>#DIV/0!</v>
      </c>
      <c r="C62" s="26" t="e">
        <f t="shared" si="18"/>
        <v>#DIV/0!</v>
      </c>
      <c r="D62" s="26">
        <f t="shared" si="18"/>
        <v>0.9585407388001048</v>
      </c>
      <c r="E62" s="26">
        <f aca="true" t="shared" si="37" ref="E62:L62">+E26/E$32*100</f>
        <v>7.085744751958916</v>
      </c>
      <c r="F62" s="26">
        <f t="shared" si="37"/>
        <v>7.979507572311547</v>
      </c>
      <c r="G62" s="26">
        <f t="shared" si="37"/>
        <v>8.277006690401253</v>
      </c>
      <c r="H62" s="26">
        <f t="shared" si="37"/>
        <v>6.032007035733007</v>
      </c>
      <c r="I62" s="26">
        <f t="shared" si="37"/>
        <v>5.66371593290426</v>
      </c>
      <c r="J62" s="26">
        <f t="shared" si="37"/>
        <v>4.140285286357656</v>
      </c>
      <c r="K62" s="26">
        <f t="shared" si="37"/>
        <v>0</v>
      </c>
      <c r="L62" s="26">
        <f t="shared" si="37"/>
        <v>1.1758358674229383</v>
      </c>
      <c r="M62" s="26">
        <f t="shared" si="20"/>
        <v>0</v>
      </c>
      <c r="N62" s="26">
        <f t="shared" si="20"/>
        <v>5.47434591527797</v>
      </c>
      <c r="O62" s="26">
        <f t="shared" si="20"/>
        <v>2.335622404043347</v>
      </c>
      <c r="P62" s="26">
        <f t="shared" si="20"/>
        <v>2.0916205650062105</v>
      </c>
      <c r="Q62" s="26">
        <f t="shared" si="15"/>
        <v>0.1239234897575434</v>
      </c>
      <c r="R62" s="26">
        <f t="shared" si="15"/>
        <v>1.3355272495358435</v>
      </c>
      <c r="S62" s="26">
        <f t="shared" si="16"/>
        <v>1.3797863696068398</v>
      </c>
      <c r="T62" s="26">
        <f t="shared" si="16"/>
        <v>2.0844642739166774</v>
      </c>
      <c r="U62" s="26">
        <f>+U26/U$32*100</f>
        <v>1.7771169125773212</v>
      </c>
    </row>
    <row r="63" spans="1:21" ht="15" customHeight="1">
      <c r="A63" s="3" t="s">
        <v>136</v>
      </c>
      <c r="B63" s="26" t="e">
        <f t="shared" si="17"/>
        <v>#DIV/0!</v>
      </c>
      <c r="C63" s="26" t="e">
        <f t="shared" si="18"/>
        <v>#DIV/0!</v>
      </c>
      <c r="D63" s="26">
        <f t="shared" si="18"/>
        <v>7.410527152962311</v>
      </c>
      <c r="E63" s="26">
        <f aca="true" t="shared" si="38" ref="E63:L63">+E27/E$32*100</f>
        <v>8.488152199809402</v>
      </c>
      <c r="F63" s="26">
        <f t="shared" si="38"/>
        <v>5.893217089737673</v>
      </c>
      <c r="G63" s="26">
        <f t="shared" si="38"/>
        <v>6.447358237449048</v>
      </c>
      <c r="H63" s="26">
        <f t="shared" si="38"/>
        <v>7.339866801220637</v>
      </c>
      <c r="I63" s="26">
        <f t="shared" si="38"/>
        <v>5.948955604558108</v>
      </c>
      <c r="J63" s="26">
        <f t="shared" si="38"/>
        <v>5.744128299160454</v>
      </c>
      <c r="K63" s="26">
        <f t="shared" si="38"/>
        <v>5.278029521157275</v>
      </c>
      <c r="L63" s="26">
        <f t="shared" si="38"/>
        <v>5.347956289477464</v>
      </c>
      <c r="M63" s="26">
        <f t="shared" si="20"/>
        <v>4.2829987489613845</v>
      </c>
      <c r="N63" s="26">
        <f t="shared" si="20"/>
        <v>3.729128903791781</v>
      </c>
      <c r="O63" s="26">
        <f t="shared" si="20"/>
        <v>6.095257779407645</v>
      </c>
      <c r="P63" s="26">
        <f t="shared" si="20"/>
        <v>4.0869739767164655</v>
      </c>
      <c r="Q63" s="26">
        <f t="shared" si="15"/>
        <v>5.242323975841926</v>
      </c>
      <c r="R63" s="26">
        <f t="shared" si="15"/>
        <v>5.25396057929252</v>
      </c>
      <c r="S63" s="26">
        <f t="shared" si="16"/>
        <v>4.6991146102750765</v>
      </c>
      <c r="T63" s="26">
        <f t="shared" si="16"/>
        <v>3.8546976749326967</v>
      </c>
      <c r="U63" s="26">
        <f>+U27/U$32*100</f>
        <v>4.5315051980148855</v>
      </c>
    </row>
    <row r="64" spans="1:21" ht="15" customHeight="1">
      <c r="A64" s="3" t="s">
        <v>137</v>
      </c>
      <c r="B64" s="26" t="e">
        <f t="shared" si="17"/>
        <v>#DIV/0!</v>
      </c>
      <c r="C64" s="26" t="e">
        <f t="shared" si="18"/>
        <v>#DIV/0!</v>
      </c>
      <c r="D64" s="26">
        <f t="shared" si="18"/>
        <v>4.7221078633182385</v>
      </c>
      <c r="E64" s="26">
        <f aca="true" t="shared" si="39" ref="E64:L64">+E28/E$32*100</f>
        <v>3.580026008576874</v>
      </c>
      <c r="F64" s="26">
        <f t="shared" si="39"/>
        <v>3.5478556717528718</v>
      </c>
      <c r="G64" s="26">
        <f t="shared" si="39"/>
        <v>3.2726424505099496</v>
      </c>
      <c r="H64" s="26">
        <f t="shared" si="39"/>
        <v>2.9980884569703763</v>
      </c>
      <c r="I64" s="26">
        <f t="shared" si="39"/>
        <v>2.716094102329032</v>
      </c>
      <c r="J64" s="26">
        <f t="shared" si="39"/>
        <v>2.7625846558957146</v>
      </c>
      <c r="K64" s="26">
        <f t="shared" si="39"/>
        <v>3.2646420439003765</v>
      </c>
      <c r="L64" s="26">
        <f t="shared" si="39"/>
        <v>2.513055207649675</v>
      </c>
      <c r="M64" s="26">
        <f t="shared" si="20"/>
        <v>2.7851446418886634</v>
      </c>
      <c r="N64" s="26">
        <f t="shared" si="20"/>
        <v>3.105236656380762</v>
      </c>
      <c r="O64" s="26">
        <f t="shared" si="20"/>
        <v>2.945411321056221</v>
      </c>
      <c r="P64" s="26">
        <f t="shared" si="20"/>
        <v>2.838077477022951</v>
      </c>
      <c r="Q64" s="26">
        <f t="shared" si="15"/>
        <v>3.149763739566478</v>
      </c>
      <c r="R64" s="26">
        <f t="shared" si="15"/>
        <v>3.1003320519456534</v>
      </c>
      <c r="S64" s="26">
        <f t="shared" si="16"/>
        <v>3.5478074067746475</v>
      </c>
      <c r="T64" s="26">
        <f t="shared" si="16"/>
        <v>3.219880472192866</v>
      </c>
      <c r="U64" s="26">
        <f>+U28/U$32*100</f>
        <v>2.9694117282254853</v>
      </c>
    </row>
    <row r="65" spans="1:21" ht="15" customHeight="1">
      <c r="A65" s="3" t="s">
        <v>138</v>
      </c>
      <c r="B65" s="26" t="e">
        <f t="shared" si="17"/>
        <v>#DIV/0!</v>
      </c>
      <c r="C65" s="26" t="e">
        <f t="shared" si="18"/>
        <v>#DIV/0!</v>
      </c>
      <c r="D65" s="26">
        <f t="shared" si="18"/>
        <v>9.412777424304803</v>
      </c>
      <c r="E65" s="26">
        <f aca="true" t="shared" si="40" ref="E65:L65">+E29/E$32*100</f>
        <v>5.224050984752224</v>
      </c>
      <c r="F65" s="26">
        <f t="shared" si="40"/>
        <v>3.1085004773455425</v>
      </c>
      <c r="G65" s="26">
        <f t="shared" si="40"/>
        <v>5.153242866725143</v>
      </c>
      <c r="H65" s="26">
        <f t="shared" si="40"/>
        <v>7.692819639571494</v>
      </c>
      <c r="I65" s="26">
        <f t="shared" si="40"/>
        <v>6.230087526194686</v>
      </c>
      <c r="J65" s="26">
        <f t="shared" si="40"/>
        <v>5.860573822839263</v>
      </c>
      <c r="K65" s="26">
        <f t="shared" si="40"/>
        <v>8.740957351107518</v>
      </c>
      <c r="L65" s="26">
        <f t="shared" si="40"/>
        <v>12.377632231072129</v>
      </c>
      <c r="M65" s="26">
        <f t="shared" si="20"/>
        <v>10.115389001077748</v>
      </c>
      <c r="N65" s="26">
        <f t="shared" si="20"/>
        <v>9.082341284695678</v>
      </c>
      <c r="O65" s="26">
        <f t="shared" si="20"/>
        <v>7.255366183136661</v>
      </c>
      <c r="P65" s="26">
        <f t="shared" si="20"/>
        <v>15.337161065253438</v>
      </c>
      <c r="Q65" s="26">
        <f t="shared" si="15"/>
        <v>8.295766731547987</v>
      </c>
      <c r="R65" s="26">
        <f t="shared" si="15"/>
        <v>4.273624235358377</v>
      </c>
      <c r="S65" s="26">
        <f t="shared" si="16"/>
        <v>6.984090826400655</v>
      </c>
      <c r="T65" s="26">
        <f t="shared" si="16"/>
        <v>8.792134104663072</v>
      </c>
      <c r="U65" s="26">
        <f>+U29/U$32*100</f>
        <v>4.951643950636663</v>
      </c>
    </row>
    <row r="66" spans="1:21" ht="15" customHeight="1">
      <c r="A66" s="3" t="s">
        <v>190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41" ref="N66:S66">+N30/N$32*100</f>
        <v>0.3679139663136261</v>
      </c>
      <c r="O66" s="26">
        <f t="shared" si="41"/>
        <v>0.3803555678672746</v>
      </c>
      <c r="P66" s="26">
        <f t="shared" si="41"/>
        <v>0.6464655549801387</v>
      </c>
      <c r="Q66" s="26">
        <f t="shared" si="41"/>
        <v>0.8183154513472676</v>
      </c>
      <c r="R66" s="26">
        <f t="shared" si="41"/>
        <v>0.4171309106335064</v>
      </c>
      <c r="S66" s="26">
        <f t="shared" si="41"/>
        <v>0.32165310714265</v>
      </c>
      <c r="T66" s="26">
        <f>+T30/T$32*100</f>
        <v>0</v>
      </c>
      <c r="U66" s="26">
        <f>+U30/U$32*100</f>
        <v>0</v>
      </c>
    </row>
    <row r="67" spans="1:21" ht="15" customHeight="1">
      <c r="A67" s="3" t="s">
        <v>191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aca="true" t="shared" si="42" ref="N67:S67">+N31/N$32*100</f>
        <v>1.9058799068920982</v>
      </c>
      <c r="O67" s="26">
        <f t="shared" si="42"/>
        <v>4.281990355235355</v>
      </c>
      <c r="P67" s="26">
        <f t="shared" si="42"/>
        <v>8.347837818656574</v>
      </c>
      <c r="Q67" s="26">
        <f t="shared" si="42"/>
        <v>4.799782983743301</v>
      </c>
      <c r="R67" s="26">
        <f t="shared" si="42"/>
        <v>2.6234648467516126</v>
      </c>
      <c r="S67" s="26">
        <f t="shared" si="42"/>
        <v>3.9547513173276636</v>
      </c>
      <c r="T67" s="26">
        <f>+T31/T$32*100</f>
        <v>4.270465136550635</v>
      </c>
      <c r="U67" s="26">
        <f>+U31/U$32*100</f>
        <v>3.9487180232572223</v>
      </c>
    </row>
    <row r="68" spans="1:21" ht="15" customHeight="1">
      <c r="A68" s="3" t="s">
        <v>0</v>
      </c>
      <c r="B68" s="27" t="e">
        <f aca="true" t="shared" si="43" ref="B68:N68">SUM(B40:B65)-B52-B53</f>
        <v>#DIV/0!</v>
      </c>
      <c r="C68" s="27" t="e">
        <f t="shared" si="43"/>
        <v>#DIV/0!</v>
      </c>
      <c r="D68" s="27">
        <f t="shared" si="43"/>
        <v>100.00000000000001</v>
      </c>
      <c r="E68" s="27">
        <f t="shared" si="43"/>
        <v>100.00000000000001</v>
      </c>
      <c r="F68" s="27">
        <f t="shared" si="43"/>
        <v>100.00000000000001</v>
      </c>
      <c r="G68" s="27">
        <f t="shared" si="43"/>
        <v>99.99999999999999</v>
      </c>
      <c r="H68" s="27">
        <f t="shared" si="43"/>
        <v>100</v>
      </c>
      <c r="I68" s="27">
        <f t="shared" si="43"/>
        <v>99.99999999999999</v>
      </c>
      <c r="J68" s="27">
        <f t="shared" si="43"/>
        <v>99.99999999999997</v>
      </c>
      <c r="K68" s="27">
        <f t="shared" si="43"/>
        <v>100</v>
      </c>
      <c r="L68" s="27">
        <f t="shared" si="43"/>
        <v>99.99999999999999</v>
      </c>
      <c r="M68" s="27">
        <f t="shared" si="43"/>
        <v>100.00000000000001</v>
      </c>
      <c r="N68" s="27">
        <f t="shared" si="43"/>
        <v>100</v>
      </c>
      <c r="O68" s="27">
        <f aca="true" t="shared" si="44" ref="O68:T68">SUM(O40:O65)-O52-O53</f>
        <v>100.00000000000003</v>
      </c>
      <c r="P68" s="27">
        <f t="shared" si="44"/>
        <v>100</v>
      </c>
      <c r="Q68" s="27">
        <f t="shared" si="44"/>
        <v>100</v>
      </c>
      <c r="R68" s="27">
        <f t="shared" si="44"/>
        <v>100</v>
      </c>
      <c r="S68" s="27">
        <f t="shared" si="44"/>
        <v>100.00000000000003</v>
      </c>
      <c r="T68" s="27">
        <f t="shared" si="44"/>
        <v>100</v>
      </c>
      <c r="U68" s="27">
        <f>SUM(U40:U65)-U52-U53</f>
        <v>100.00000000000001</v>
      </c>
    </row>
    <row r="69" spans="1:21" ht="15" customHeight="1">
      <c r="A69" s="3" t="s">
        <v>1</v>
      </c>
      <c r="B69" s="26" t="e">
        <f>+B33/$B$32*100</f>
        <v>#DIV/0!</v>
      </c>
      <c r="C69" s="26" t="e">
        <f aca="true" t="shared" si="45" ref="C69:D72">+C33/C$32*100</f>
        <v>#DIV/0!</v>
      </c>
      <c r="D69" s="26">
        <f t="shared" si="45"/>
        <v>68.09760844342976</v>
      </c>
      <c r="E69" s="26">
        <f aca="true" t="shared" si="46" ref="E69:L69">+E33/E$32*100</f>
        <v>65.64717016094875</v>
      </c>
      <c r="F69" s="26">
        <f t="shared" si="46"/>
        <v>68.75786030819752</v>
      </c>
      <c r="G69" s="26">
        <f t="shared" si="46"/>
        <v>66.30804654042619</v>
      </c>
      <c r="H69" s="26">
        <f t="shared" si="46"/>
        <v>63.37676981599765</v>
      </c>
      <c r="I69" s="26">
        <f t="shared" si="46"/>
        <v>67.09943265333473</v>
      </c>
      <c r="J69" s="26">
        <f t="shared" si="46"/>
        <v>67.33321119491738</v>
      </c>
      <c r="K69" s="26">
        <f t="shared" si="46"/>
        <v>69.71620830100488</v>
      </c>
      <c r="L69" s="26">
        <f t="shared" si="46"/>
        <v>66.90739293083557</v>
      </c>
      <c r="M69" s="26">
        <f aca="true" t="shared" si="47" ref="M69:N72">+M33/M$32*100</f>
        <v>71.33601197008133</v>
      </c>
      <c r="N69" s="26">
        <f t="shared" si="47"/>
        <v>69.43819965150847</v>
      </c>
      <c r="O69" s="26">
        <f aca="true" t="shared" si="48" ref="O69:P72">+O33/O$32*100</f>
        <v>71.34405936034719</v>
      </c>
      <c r="P69" s="26">
        <f t="shared" si="48"/>
        <v>64.98067981474546</v>
      </c>
      <c r="Q69" s="26">
        <f aca="true" t="shared" si="49" ref="Q69:R72">+Q33/Q$32*100</f>
        <v>69.54622781601866</v>
      </c>
      <c r="R69" s="26">
        <f t="shared" si="49"/>
        <v>75.61882944671389</v>
      </c>
      <c r="S69" s="26">
        <f aca="true" t="shared" si="50" ref="S69:T72">+S33/S$32*100</f>
        <v>73.8965848349524</v>
      </c>
      <c r="T69" s="26">
        <f t="shared" si="50"/>
        <v>71.66440876289398</v>
      </c>
      <c r="U69" s="26">
        <f>+U33/U$32*100</f>
        <v>71.71496942044932</v>
      </c>
    </row>
    <row r="70" spans="1:21" ht="15" customHeight="1">
      <c r="A70" s="3" t="s">
        <v>174</v>
      </c>
      <c r="B70" s="26" t="e">
        <f>+B34/$B$32*100</f>
        <v>#DIV/0!</v>
      </c>
      <c r="C70" s="26" t="e">
        <f t="shared" si="45"/>
        <v>#DIV/0!</v>
      </c>
      <c r="D70" s="26">
        <f t="shared" si="45"/>
        <v>31.90239155657023</v>
      </c>
      <c r="E70" s="26">
        <f aca="true" t="shared" si="51" ref="E70:L70">+E34/E$32*100</f>
        <v>34.35282983905125</v>
      </c>
      <c r="F70" s="26">
        <f t="shared" si="51"/>
        <v>31.24213969180248</v>
      </c>
      <c r="G70" s="26">
        <f t="shared" si="51"/>
        <v>33.69195345957381</v>
      </c>
      <c r="H70" s="26">
        <f t="shared" si="51"/>
        <v>36.62323018400235</v>
      </c>
      <c r="I70" s="26">
        <f t="shared" si="51"/>
        <v>32.90056734666527</v>
      </c>
      <c r="J70" s="26">
        <f t="shared" si="51"/>
        <v>32.66678880508261</v>
      </c>
      <c r="K70" s="26">
        <f t="shared" si="51"/>
        <v>30.283791698995117</v>
      </c>
      <c r="L70" s="26">
        <f t="shared" si="51"/>
        <v>33.09260706916443</v>
      </c>
      <c r="M70" s="26">
        <f t="shared" si="47"/>
        <v>28.663988029918663</v>
      </c>
      <c r="N70" s="26">
        <f t="shared" si="47"/>
        <v>30.56180034849153</v>
      </c>
      <c r="O70" s="26">
        <f t="shared" si="48"/>
        <v>28.655940639652812</v>
      </c>
      <c r="P70" s="26">
        <f t="shared" si="48"/>
        <v>35.01932018525454</v>
      </c>
      <c r="Q70" s="26">
        <f t="shared" si="49"/>
        <v>30.453772183981336</v>
      </c>
      <c r="R70" s="26">
        <f t="shared" si="49"/>
        <v>24.381170553286115</v>
      </c>
      <c r="S70" s="26">
        <f t="shared" si="50"/>
        <v>26.10341516504759</v>
      </c>
      <c r="T70" s="26">
        <f t="shared" si="50"/>
        <v>28.335591237106023</v>
      </c>
      <c r="U70" s="26">
        <f>+U34/U$32*100</f>
        <v>28.28503057955068</v>
      </c>
    </row>
    <row r="71" spans="1:21" ht="15" customHeight="1">
      <c r="A71" s="3" t="s">
        <v>12</v>
      </c>
      <c r="B71" s="26" t="e">
        <f>+B35/$B$32*100</f>
        <v>#DIV/0!</v>
      </c>
      <c r="C71" s="26" t="e">
        <f t="shared" si="45"/>
        <v>#DIV/0!</v>
      </c>
      <c r="D71" s="26">
        <f t="shared" si="45"/>
        <v>46.72501309929264</v>
      </c>
      <c r="E71" s="26">
        <f aca="true" t="shared" si="52" ref="E71:L71">+E35/E$32*100</f>
        <v>50.623225559879295</v>
      </c>
      <c r="F71" s="26">
        <f t="shared" si="52"/>
        <v>50.91103397099975</v>
      </c>
      <c r="G71" s="26">
        <f t="shared" si="52"/>
        <v>48.46967820717885</v>
      </c>
      <c r="H71" s="26">
        <f t="shared" si="52"/>
        <v>46.525051226819755</v>
      </c>
      <c r="I71" s="26">
        <f t="shared" si="52"/>
        <v>43.100006908488666</v>
      </c>
      <c r="J71" s="26">
        <f t="shared" si="52"/>
        <v>42.221076743293</v>
      </c>
      <c r="K71" s="26">
        <f t="shared" si="52"/>
        <v>38.01219387581321</v>
      </c>
      <c r="L71" s="26">
        <f t="shared" si="52"/>
        <v>37.53015284102523</v>
      </c>
      <c r="M71" s="26">
        <f t="shared" si="47"/>
        <v>35.750849999203034</v>
      </c>
      <c r="N71" s="26">
        <f t="shared" si="47"/>
        <v>41.82020301150416</v>
      </c>
      <c r="O71" s="26">
        <f t="shared" si="48"/>
        <v>43.981184121040144</v>
      </c>
      <c r="P71" s="26">
        <f t="shared" si="48"/>
        <v>44.63273144110992</v>
      </c>
      <c r="Q71" s="26">
        <f t="shared" si="49"/>
        <v>48.693848419950484</v>
      </c>
      <c r="R71" s="26">
        <f t="shared" si="49"/>
        <v>49.958195087667015</v>
      </c>
      <c r="S71" s="26">
        <f t="shared" si="50"/>
        <v>48.18964667197131</v>
      </c>
      <c r="T71" s="26">
        <f t="shared" si="50"/>
        <v>49.174104602782684</v>
      </c>
      <c r="U71" s="26">
        <f>+U35/U$32*100</f>
        <v>47.91355069209157</v>
      </c>
    </row>
    <row r="72" spans="1:21" ht="15" customHeight="1">
      <c r="A72" s="3" t="s">
        <v>11</v>
      </c>
      <c r="B72" s="26" t="e">
        <f>+B36/$B$32*100</f>
        <v>#DIV/0!</v>
      </c>
      <c r="C72" s="26" t="e">
        <f t="shared" si="45"/>
        <v>#DIV/0!</v>
      </c>
      <c r="D72" s="26">
        <f t="shared" si="45"/>
        <v>53.27498690070737</v>
      </c>
      <c r="E72" s="26">
        <f aca="true" t="shared" si="53" ref="E72:L72">+E36/E$32*100</f>
        <v>49.37677444012071</v>
      </c>
      <c r="F72" s="26">
        <f t="shared" si="53"/>
        <v>49.08896602900025</v>
      </c>
      <c r="G72" s="26">
        <f t="shared" si="53"/>
        <v>51.53032179282114</v>
      </c>
      <c r="H72" s="26">
        <f t="shared" si="53"/>
        <v>53.47494877318025</v>
      </c>
      <c r="I72" s="26">
        <f t="shared" si="53"/>
        <v>56.899993091511334</v>
      </c>
      <c r="J72" s="26">
        <f t="shared" si="53"/>
        <v>57.778923256707</v>
      </c>
      <c r="K72" s="26">
        <f t="shared" si="53"/>
        <v>61.9878061241868</v>
      </c>
      <c r="L72" s="26">
        <f t="shared" si="53"/>
        <v>62.46984715897478</v>
      </c>
      <c r="M72" s="26">
        <f t="shared" si="47"/>
        <v>64.24915000079697</v>
      </c>
      <c r="N72" s="26">
        <f t="shared" si="47"/>
        <v>58.179796988495845</v>
      </c>
      <c r="O72" s="26">
        <f t="shared" si="48"/>
        <v>56.01881587895985</v>
      </c>
      <c r="P72" s="26">
        <f t="shared" si="48"/>
        <v>55.36726855889008</v>
      </c>
      <c r="Q72" s="26">
        <f t="shared" si="49"/>
        <v>51.306151580049516</v>
      </c>
      <c r="R72" s="26">
        <f t="shared" si="49"/>
        <v>50.041804912332985</v>
      </c>
      <c r="S72" s="26">
        <f t="shared" si="50"/>
        <v>51.81035332802869</v>
      </c>
      <c r="T72" s="26">
        <f t="shared" si="50"/>
        <v>50.825895397217316</v>
      </c>
      <c r="U72" s="26">
        <f>+U36/U$32*100</f>
        <v>52.08644930790843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printOptions/>
  <pageMargins left="0.7874015748031497" right="0.7874015748031497" top="0.69" bottom="0.7874015748031497" header="0.5118110236220472" footer="0.5118110236220472"/>
  <pageSetup firstPageNumber="2" useFirstPageNumber="1" horizontalDpi="300" verticalDpi="3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SheetLayoutView="100" workbookViewId="0" topLeftCell="A1">
      <pane xSplit="1" ySplit="3" topLeftCell="S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10" sqref="V10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25390625" style="13" customWidth="1"/>
    <col min="15" max="16384" width="9.00390625" style="13" customWidth="1"/>
  </cols>
  <sheetData>
    <row r="1" spans="1:20" ht="18" customHeight="1">
      <c r="A1" s="30" t="s">
        <v>98</v>
      </c>
      <c r="L1" s="71" t="str">
        <f>'財政指標'!$M$1</f>
        <v>都賀町</v>
      </c>
      <c r="T1" s="71" t="str">
        <f>'財政指標'!$M$1</f>
        <v>都賀町</v>
      </c>
    </row>
    <row r="2" spans="13:21" ht="18" customHeight="1">
      <c r="M2" s="22" t="s">
        <v>171</v>
      </c>
      <c r="U2" s="22" t="s">
        <v>171</v>
      </c>
    </row>
    <row r="3" spans="1:21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83</v>
      </c>
      <c r="L3" s="7" t="s">
        <v>84</v>
      </c>
      <c r="M3" s="7" t="s">
        <v>176</v>
      </c>
      <c r="N3" s="7" t="s">
        <v>184</v>
      </c>
      <c r="O3" s="2" t="s">
        <v>188</v>
      </c>
      <c r="P3" s="2" t="s">
        <v>189</v>
      </c>
      <c r="Q3" s="2" t="s">
        <v>193</v>
      </c>
      <c r="R3" s="2" t="s">
        <v>200</v>
      </c>
      <c r="S3" s="2" t="s">
        <v>202</v>
      </c>
      <c r="T3" s="2" t="s">
        <v>210</v>
      </c>
      <c r="U3" s="2" t="s">
        <v>213</v>
      </c>
    </row>
    <row r="4" spans="1:21" ht="18" customHeight="1">
      <c r="A4" s="14" t="s">
        <v>41</v>
      </c>
      <c r="B4" s="16">
        <f aca="true" t="shared" si="0" ref="B4:J4">SUM(B5:B8)</f>
        <v>0</v>
      </c>
      <c r="C4" s="16">
        <f t="shared" si="0"/>
        <v>679795</v>
      </c>
      <c r="D4" s="16">
        <f t="shared" si="0"/>
        <v>657907</v>
      </c>
      <c r="E4" s="16">
        <f t="shared" si="0"/>
        <v>681982</v>
      </c>
      <c r="F4" s="16">
        <f t="shared" si="0"/>
        <v>630707</v>
      </c>
      <c r="G4" s="16">
        <f t="shared" si="0"/>
        <v>548678</v>
      </c>
      <c r="H4" s="16">
        <f t="shared" si="0"/>
        <v>545354</v>
      </c>
      <c r="I4" s="16">
        <f t="shared" si="0"/>
        <v>531525</v>
      </c>
      <c r="J4" s="16">
        <f t="shared" si="0"/>
        <v>610950</v>
      </c>
      <c r="K4" s="16">
        <f aca="true" t="shared" si="1" ref="K4:P4">SUM(K5:K8)</f>
        <v>519030</v>
      </c>
      <c r="L4" s="16">
        <f t="shared" si="1"/>
        <v>513780</v>
      </c>
      <c r="M4" s="16">
        <f t="shared" si="1"/>
        <v>518572</v>
      </c>
      <c r="N4" s="16">
        <f t="shared" si="1"/>
        <v>471406</v>
      </c>
      <c r="O4" s="16">
        <f t="shared" si="1"/>
        <v>466301</v>
      </c>
      <c r="P4" s="16">
        <f t="shared" si="1"/>
        <v>461831</v>
      </c>
      <c r="Q4" s="16">
        <f>SUM(Q5:Q8)</f>
        <v>451355</v>
      </c>
      <c r="R4" s="16">
        <f>SUM(R5:R8)</f>
        <v>520139</v>
      </c>
      <c r="S4" s="16">
        <f>SUM(S5:S8)</f>
        <v>569732</v>
      </c>
      <c r="T4" s="16">
        <f>SUM(T5:T8)</f>
        <v>688805</v>
      </c>
      <c r="U4" s="16">
        <f>SUM(U5:U8)</f>
        <v>696599</v>
      </c>
    </row>
    <row r="5" spans="1:21" ht="18" customHeight="1">
      <c r="A5" s="14" t="s">
        <v>42</v>
      </c>
      <c r="B5" s="16"/>
      <c r="C5" s="16">
        <v>8640</v>
      </c>
      <c r="D5" s="16">
        <v>7255</v>
      </c>
      <c r="E5" s="16">
        <v>7421</v>
      </c>
      <c r="F5" s="16">
        <v>7483</v>
      </c>
      <c r="G5" s="16">
        <v>7509</v>
      </c>
      <c r="H5" s="16">
        <v>7515</v>
      </c>
      <c r="I5" s="16">
        <v>10041</v>
      </c>
      <c r="J5" s="16">
        <v>9958</v>
      </c>
      <c r="K5" s="16">
        <v>9833</v>
      </c>
      <c r="L5" s="16">
        <v>9687</v>
      </c>
      <c r="M5" s="16">
        <v>9459</v>
      </c>
      <c r="N5" s="16">
        <v>9706</v>
      </c>
      <c r="O5" s="16">
        <v>9594</v>
      </c>
      <c r="P5" s="16">
        <v>9455</v>
      </c>
      <c r="Q5" s="16">
        <v>14074</v>
      </c>
      <c r="R5" s="16">
        <v>17856</v>
      </c>
      <c r="S5" s="16">
        <v>19996</v>
      </c>
      <c r="T5" s="16">
        <v>19694</v>
      </c>
      <c r="U5" s="16">
        <v>19490</v>
      </c>
    </row>
    <row r="6" spans="1:21" ht="18" customHeight="1">
      <c r="A6" s="14" t="s">
        <v>43</v>
      </c>
      <c r="B6" s="17"/>
      <c r="C6" s="17">
        <v>543332</v>
      </c>
      <c r="D6" s="17">
        <v>470297</v>
      </c>
      <c r="E6" s="17">
        <v>561507</v>
      </c>
      <c r="F6" s="17">
        <v>530152</v>
      </c>
      <c r="G6" s="17">
        <v>454407</v>
      </c>
      <c r="H6" s="17">
        <v>471862</v>
      </c>
      <c r="I6" s="17">
        <v>444093</v>
      </c>
      <c r="J6" s="17">
        <v>506160</v>
      </c>
      <c r="K6" s="17">
        <v>418478</v>
      </c>
      <c r="L6" s="17">
        <v>426412</v>
      </c>
      <c r="M6" s="17">
        <v>407624</v>
      </c>
      <c r="N6" s="17">
        <v>403446</v>
      </c>
      <c r="O6" s="17">
        <v>380820</v>
      </c>
      <c r="P6" s="17">
        <v>357764</v>
      </c>
      <c r="Q6" s="17">
        <v>344231</v>
      </c>
      <c r="R6" s="17">
        <v>366323</v>
      </c>
      <c r="S6" s="17">
        <v>393642</v>
      </c>
      <c r="T6" s="17">
        <v>537481</v>
      </c>
      <c r="U6" s="17">
        <v>550162</v>
      </c>
    </row>
    <row r="7" spans="1:21" ht="18" customHeight="1">
      <c r="A7" s="14" t="s">
        <v>44</v>
      </c>
      <c r="B7" s="17"/>
      <c r="C7" s="17">
        <v>23145</v>
      </c>
      <c r="D7" s="17">
        <v>20402</v>
      </c>
      <c r="E7" s="17">
        <v>20247</v>
      </c>
      <c r="F7" s="17">
        <v>20064</v>
      </c>
      <c r="G7" s="17">
        <v>23095</v>
      </c>
      <c r="H7" s="17">
        <v>25896</v>
      </c>
      <c r="I7" s="17">
        <v>26565</v>
      </c>
      <c r="J7" s="17">
        <v>27395</v>
      </c>
      <c r="K7" s="17">
        <v>28242</v>
      </c>
      <c r="L7" s="17">
        <v>27099</v>
      </c>
      <c r="M7" s="17">
        <v>31110</v>
      </c>
      <c r="N7" s="17">
        <v>25868</v>
      </c>
      <c r="O7" s="17">
        <v>27491</v>
      </c>
      <c r="P7" s="17">
        <v>29839</v>
      </c>
      <c r="Q7" s="17">
        <v>34546</v>
      </c>
      <c r="R7" s="17">
        <v>35458</v>
      </c>
      <c r="S7" s="17">
        <v>28346</v>
      </c>
      <c r="T7" s="17">
        <v>28732</v>
      </c>
      <c r="U7" s="17">
        <v>28944</v>
      </c>
    </row>
    <row r="8" spans="1:21" ht="18" customHeight="1">
      <c r="A8" s="14" t="s">
        <v>45</v>
      </c>
      <c r="B8" s="17"/>
      <c r="C8" s="17">
        <v>104678</v>
      </c>
      <c r="D8" s="17">
        <v>159953</v>
      </c>
      <c r="E8" s="17">
        <v>92807</v>
      </c>
      <c r="F8" s="17">
        <v>73008</v>
      </c>
      <c r="G8" s="17">
        <v>63667</v>
      </c>
      <c r="H8" s="17">
        <v>40081</v>
      </c>
      <c r="I8" s="17">
        <v>50826</v>
      </c>
      <c r="J8" s="17">
        <v>67437</v>
      </c>
      <c r="K8" s="17">
        <v>62477</v>
      </c>
      <c r="L8" s="17">
        <v>50582</v>
      </c>
      <c r="M8" s="17">
        <v>70379</v>
      </c>
      <c r="N8" s="17">
        <v>32386</v>
      </c>
      <c r="O8" s="17">
        <v>48396</v>
      </c>
      <c r="P8" s="17">
        <v>64773</v>
      </c>
      <c r="Q8" s="17">
        <v>58504</v>
      </c>
      <c r="R8" s="17">
        <v>100502</v>
      </c>
      <c r="S8" s="17">
        <v>127748</v>
      </c>
      <c r="T8" s="17">
        <v>102898</v>
      </c>
      <c r="U8" s="17">
        <v>98003</v>
      </c>
    </row>
    <row r="9" spans="1:21" ht="18" customHeight="1">
      <c r="A9" s="14" t="s">
        <v>46</v>
      </c>
      <c r="B9" s="16"/>
      <c r="C9" s="16">
        <v>618459</v>
      </c>
      <c r="D9" s="16">
        <v>525826</v>
      </c>
      <c r="E9" s="16">
        <v>622641</v>
      </c>
      <c r="F9" s="16">
        <v>639494</v>
      </c>
      <c r="G9" s="16">
        <v>673954</v>
      </c>
      <c r="H9" s="16">
        <v>698011</v>
      </c>
      <c r="I9" s="16">
        <v>707499</v>
      </c>
      <c r="J9" s="16">
        <v>687775</v>
      </c>
      <c r="K9" s="16">
        <v>726805</v>
      </c>
      <c r="L9" s="16">
        <v>786119</v>
      </c>
      <c r="M9" s="16">
        <v>752579</v>
      </c>
      <c r="N9" s="16">
        <v>752623</v>
      </c>
      <c r="O9" s="16">
        <v>750876</v>
      </c>
      <c r="P9" s="16">
        <v>924494</v>
      </c>
      <c r="Q9" s="16">
        <v>929067</v>
      </c>
      <c r="R9" s="16">
        <v>869850</v>
      </c>
      <c r="S9" s="16">
        <v>741594</v>
      </c>
      <c r="T9" s="16">
        <v>742934</v>
      </c>
      <c r="U9" s="16">
        <v>742920</v>
      </c>
    </row>
    <row r="10" spans="1:21" ht="18" customHeight="1">
      <c r="A10" s="14" t="s">
        <v>47</v>
      </c>
      <c r="B10" s="16"/>
      <c r="C10" s="16">
        <v>618336</v>
      </c>
      <c r="D10" s="16">
        <v>525826</v>
      </c>
      <c r="E10" s="16">
        <v>622641</v>
      </c>
      <c r="F10" s="16">
        <v>639494</v>
      </c>
      <c r="G10" s="16">
        <v>673954</v>
      </c>
      <c r="H10" s="16">
        <v>398011</v>
      </c>
      <c r="I10" s="16">
        <v>707499</v>
      </c>
      <c r="J10" s="16">
        <v>687775</v>
      </c>
      <c r="K10" s="16">
        <v>726805</v>
      </c>
      <c r="L10" s="16">
        <v>786119</v>
      </c>
      <c r="M10" s="16">
        <v>752579</v>
      </c>
      <c r="N10" s="16">
        <v>752623</v>
      </c>
      <c r="O10" s="16">
        <v>750876</v>
      </c>
      <c r="P10" s="16">
        <v>924494</v>
      </c>
      <c r="Q10" s="16">
        <v>928984</v>
      </c>
      <c r="R10" s="16">
        <v>869738</v>
      </c>
      <c r="S10" s="16">
        <v>741520</v>
      </c>
      <c r="T10" s="16">
        <v>742860</v>
      </c>
      <c r="U10" s="16">
        <v>742920</v>
      </c>
    </row>
    <row r="11" spans="1:21" ht="18" customHeight="1">
      <c r="A11" s="14" t="s">
        <v>48</v>
      </c>
      <c r="B11" s="16"/>
      <c r="C11" s="16">
        <v>22788</v>
      </c>
      <c r="D11" s="16">
        <v>19160</v>
      </c>
      <c r="E11" s="16">
        <v>19819</v>
      </c>
      <c r="F11" s="16">
        <v>20143</v>
      </c>
      <c r="G11" s="16">
        <v>20292</v>
      </c>
      <c r="H11" s="16">
        <v>20533</v>
      </c>
      <c r="I11" s="16">
        <v>20793</v>
      </c>
      <c r="J11" s="16">
        <v>20842</v>
      </c>
      <c r="K11" s="16">
        <v>21046</v>
      </c>
      <c r="L11" s="16">
        <v>21257</v>
      </c>
      <c r="M11" s="16">
        <v>21864</v>
      </c>
      <c r="N11" s="16">
        <v>22479</v>
      </c>
      <c r="O11" s="16">
        <v>22918</v>
      </c>
      <c r="P11" s="16">
        <v>23152</v>
      </c>
      <c r="Q11" s="16">
        <v>24268</v>
      </c>
      <c r="R11" s="16">
        <v>24751</v>
      </c>
      <c r="S11" s="16">
        <v>25475</v>
      </c>
      <c r="T11" s="16">
        <v>26406</v>
      </c>
      <c r="U11" s="16">
        <v>27169</v>
      </c>
    </row>
    <row r="12" spans="1:21" ht="18" customHeight="1">
      <c r="A12" s="14" t="s">
        <v>49</v>
      </c>
      <c r="B12" s="16"/>
      <c r="C12" s="16">
        <v>71771</v>
      </c>
      <c r="D12" s="16">
        <v>48592</v>
      </c>
      <c r="E12" s="16">
        <v>51235</v>
      </c>
      <c r="F12" s="16">
        <v>48132</v>
      </c>
      <c r="G12" s="16">
        <v>46368</v>
      </c>
      <c r="H12" s="16">
        <v>45035</v>
      </c>
      <c r="I12" s="16">
        <v>44056</v>
      </c>
      <c r="J12" s="16">
        <v>51418</v>
      </c>
      <c r="K12" s="16">
        <v>52352</v>
      </c>
      <c r="L12" s="16">
        <v>61567</v>
      </c>
      <c r="M12" s="16">
        <v>63104</v>
      </c>
      <c r="N12" s="16">
        <v>65644</v>
      </c>
      <c r="O12" s="16">
        <v>63335</v>
      </c>
      <c r="P12" s="16">
        <v>61791</v>
      </c>
      <c r="Q12" s="16">
        <v>62070</v>
      </c>
      <c r="R12" s="16">
        <v>58419</v>
      </c>
      <c r="S12" s="16">
        <v>61422</v>
      </c>
      <c r="T12" s="16">
        <v>60090</v>
      </c>
      <c r="U12" s="16">
        <v>58096</v>
      </c>
    </row>
    <row r="13" spans="1:21" ht="18" customHeight="1">
      <c r="A13" s="14" t="s">
        <v>50</v>
      </c>
      <c r="B13" s="16"/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8" customHeight="1">
      <c r="A14" s="14" t="s">
        <v>51</v>
      </c>
      <c r="B14" s="16"/>
      <c r="C14" s="16">
        <v>25494</v>
      </c>
      <c r="D14" s="16">
        <v>23893</v>
      </c>
      <c r="E14" s="16">
        <v>15990</v>
      </c>
      <c r="F14" s="16">
        <v>26461</v>
      </c>
      <c r="G14" s="16">
        <v>32162</v>
      </c>
      <c r="H14" s="16">
        <v>27412</v>
      </c>
      <c r="I14" s="16">
        <v>26137</v>
      </c>
      <c r="J14" s="16">
        <v>10034</v>
      </c>
      <c r="K14" s="16">
        <v>8132</v>
      </c>
      <c r="L14" s="16">
        <v>7907</v>
      </c>
      <c r="M14" s="16">
        <v>7244</v>
      </c>
      <c r="N14" s="16">
        <v>15459</v>
      </c>
      <c r="O14" s="16">
        <v>8294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8" customHeight="1">
      <c r="A15" s="14" t="s">
        <v>52</v>
      </c>
      <c r="B15" s="1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8" customHeight="1">
      <c r="A16" s="14" t="s">
        <v>53</v>
      </c>
      <c r="B16" s="16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8" customHeight="1">
      <c r="A17" s="14" t="s">
        <v>54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0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aca="true" t="shared" si="3" ref="K17:P17">SUM(K18:K21)</f>
        <v>0</v>
      </c>
      <c r="L17" s="17">
        <f t="shared" si="3"/>
        <v>0</v>
      </c>
      <c r="M17" s="17">
        <f t="shared" si="3"/>
        <v>0</v>
      </c>
      <c r="N17" s="17">
        <f t="shared" si="3"/>
        <v>0</v>
      </c>
      <c r="O17" s="17">
        <f t="shared" si="3"/>
        <v>0</v>
      </c>
      <c r="P17" s="17">
        <f t="shared" si="3"/>
        <v>0</v>
      </c>
      <c r="Q17" s="17">
        <f>SUM(Q18:Q21)</f>
        <v>0</v>
      </c>
      <c r="R17" s="17">
        <f>SUM(R18:R21)</f>
        <v>0</v>
      </c>
      <c r="S17" s="17">
        <f>SUM(S18:S21)</f>
        <v>0</v>
      </c>
      <c r="T17" s="17">
        <f>SUM(T18:T21)</f>
        <v>0</v>
      </c>
      <c r="U17" s="17">
        <f>SUM(U18:U21)</f>
        <v>0</v>
      </c>
    </row>
    <row r="18" spans="1:21" ht="18" customHeight="1">
      <c r="A18" s="14" t="s">
        <v>55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</row>
    <row r="19" spans="1:21" ht="18" customHeight="1">
      <c r="A19" s="14" t="s">
        <v>56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8" customHeight="1">
      <c r="A20" s="14" t="s">
        <v>57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8" customHeight="1">
      <c r="A21" s="14" t="s">
        <v>58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8" customHeight="1">
      <c r="A22" s="14" t="s">
        <v>59</v>
      </c>
      <c r="B22" s="17">
        <f aca="true" t="shared" si="4" ref="B22:J22">+B4+B9+B11+B12+B13+B14+B15+B16+B17</f>
        <v>0</v>
      </c>
      <c r="C22" s="17">
        <f t="shared" si="4"/>
        <v>1418307</v>
      </c>
      <c r="D22" s="17">
        <f t="shared" si="4"/>
        <v>1275378</v>
      </c>
      <c r="E22" s="17">
        <f t="shared" si="4"/>
        <v>1391667</v>
      </c>
      <c r="F22" s="17">
        <f t="shared" si="4"/>
        <v>1364937</v>
      </c>
      <c r="G22" s="17">
        <f t="shared" si="4"/>
        <v>1321454</v>
      </c>
      <c r="H22" s="17">
        <f t="shared" si="4"/>
        <v>1336345</v>
      </c>
      <c r="I22" s="17">
        <f t="shared" si="4"/>
        <v>1330010</v>
      </c>
      <c r="J22" s="17">
        <f t="shared" si="4"/>
        <v>1381019</v>
      </c>
      <c r="K22" s="17">
        <f aca="true" t="shared" si="5" ref="K22:P22">+K4+K9+K11+K12+K13+K14+K15+K16+K17</f>
        <v>1327365</v>
      </c>
      <c r="L22" s="17">
        <f t="shared" si="5"/>
        <v>1390630</v>
      </c>
      <c r="M22" s="17">
        <f t="shared" si="5"/>
        <v>1363363</v>
      </c>
      <c r="N22" s="17">
        <f t="shared" si="5"/>
        <v>1327611</v>
      </c>
      <c r="O22" s="17">
        <f t="shared" si="5"/>
        <v>1311724</v>
      </c>
      <c r="P22" s="17">
        <f t="shared" si="5"/>
        <v>1471268</v>
      </c>
      <c r="Q22" s="17">
        <f>+Q4+Q9+Q11+Q12+Q13+Q14+Q15+Q16+Q17</f>
        <v>1466760</v>
      </c>
      <c r="R22" s="17">
        <f>+R4+R9+R11+R12+R13+R14+R15+R16+R17</f>
        <v>1473159</v>
      </c>
      <c r="S22" s="17">
        <f>+S4+S9+S11+S12+S13+S14+S15+S16+S17</f>
        <v>1398223</v>
      </c>
      <c r="T22" s="17">
        <f>+T4+T9+T11+T12+T13+T14+T15+T16+T17</f>
        <v>1518235</v>
      </c>
      <c r="U22" s="17">
        <f>+U4+U9+U11+U12+U13+U14+U15+U16+U17</f>
        <v>1524784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21" ht="18" customHeight="1">
      <c r="A30" s="30" t="s">
        <v>101</v>
      </c>
      <c r="M30" s="71" t="str">
        <f>'財政指標'!$M$1</f>
        <v>都賀町</v>
      </c>
      <c r="P30" s="71"/>
      <c r="R30" s="71"/>
      <c r="S30" s="71"/>
      <c r="T30" s="71"/>
      <c r="U30" s="71" t="str">
        <f>'財政指標'!$M$1</f>
        <v>都賀町</v>
      </c>
    </row>
    <row r="31" ht="18" customHeight="1"/>
    <row r="32" spans="1:21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83</v>
      </c>
      <c r="L32" s="7" t="s">
        <v>84</v>
      </c>
      <c r="M32" s="7" t="s">
        <v>176</v>
      </c>
      <c r="N32" s="7" t="s">
        <v>184</v>
      </c>
      <c r="O32" s="2" t="s">
        <v>188</v>
      </c>
      <c r="P32" s="2" t="s">
        <v>189</v>
      </c>
      <c r="Q32" s="2" t="s">
        <v>193</v>
      </c>
      <c r="R32" s="2" t="s">
        <v>200</v>
      </c>
      <c r="S32" s="2" t="s">
        <v>202</v>
      </c>
      <c r="T32" s="2" t="s">
        <v>210</v>
      </c>
      <c r="U32" s="2" t="s">
        <v>213</v>
      </c>
    </row>
    <row r="33" spans="1:21" ht="18" customHeight="1">
      <c r="A33" s="14" t="s">
        <v>41</v>
      </c>
      <c r="B33" s="31" t="e">
        <f>B4/B$22*100</f>
        <v>#DIV/0!</v>
      </c>
      <c r="C33" s="31">
        <f>C4/C$22*100</f>
        <v>47.93003207345095</v>
      </c>
      <c r="D33" s="31">
        <f aca="true" t="shared" si="6" ref="D33:L33">D4/D$22*100</f>
        <v>51.58525550856295</v>
      </c>
      <c r="E33" s="31">
        <f t="shared" si="6"/>
        <v>49.00468287312985</v>
      </c>
      <c r="F33" s="31">
        <f t="shared" si="6"/>
        <v>46.207773692119126</v>
      </c>
      <c r="G33" s="31">
        <f t="shared" si="6"/>
        <v>41.520779383921045</v>
      </c>
      <c r="H33" s="31">
        <f t="shared" si="6"/>
        <v>40.80937183137588</v>
      </c>
      <c r="I33" s="31">
        <f t="shared" si="6"/>
        <v>39.96398523319373</v>
      </c>
      <c r="J33" s="31">
        <f t="shared" si="6"/>
        <v>44.239072742663204</v>
      </c>
      <c r="K33" s="31">
        <f t="shared" si="6"/>
        <v>39.102281587958096</v>
      </c>
      <c r="L33" s="31">
        <f t="shared" si="6"/>
        <v>36.94584468909775</v>
      </c>
      <c r="M33" s="31">
        <f aca="true" t="shared" si="7" ref="M33:N50">M4/M$22*100</f>
        <v>38.036238331244135</v>
      </c>
      <c r="N33" s="31">
        <f t="shared" si="7"/>
        <v>35.507840775648894</v>
      </c>
      <c r="O33" s="31">
        <f aca="true" t="shared" si="8" ref="O33:P50">O4/O$22*100</f>
        <v>35.54871299145247</v>
      </c>
      <c r="P33" s="31">
        <f t="shared" si="8"/>
        <v>31.389998287191727</v>
      </c>
      <c r="Q33" s="31">
        <f aca="true" t="shared" si="9" ref="Q33:R50">Q4/Q$22*100</f>
        <v>30.77224631159835</v>
      </c>
      <c r="R33" s="31">
        <f t="shared" si="9"/>
        <v>35.30772985129236</v>
      </c>
      <c r="S33" s="31">
        <f aca="true" t="shared" si="10" ref="S33:T50">S4/S$22*100</f>
        <v>40.74686226732073</v>
      </c>
      <c r="T33" s="31">
        <f t="shared" si="10"/>
        <v>45.368799955211145</v>
      </c>
      <c r="U33" s="31">
        <f>U4/U$22*100</f>
        <v>45.68509375754205</v>
      </c>
    </row>
    <row r="34" spans="1:21" ht="18" customHeight="1">
      <c r="A34" s="14" t="s">
        <v>42</v>
      </c>
      <c r="B34" s="31" t="e">
        <f aca="true" t="shared" si="11" ref="B34:C50">B5/B$22*100</f>
        <v>#DIV/0!</v>
      </c>
      <c r="C34" s="31">
        <f t="shared" si="11"/>
        <v>0.6091769976457847</v>
      </c>
      <c r="D34" s="31">
        <f aca="true" t="shared" si="12" ref="D34:L34">D5/D$22*100</f>
        <v>0.5688509602643295</v>
      </c>
      <c r="E34" s="31">
        <f t="shared" si="12"/>
        <v>0.5332453812585913</v>
      </c>
      <c r="F34" s="31">
        <f t="shared" si="12"/>
        <v>0.5482304311481043</v>
      </c>
      <c r="G34" s="31">
        <f t="shared" si="12"/>
        <v>0.5682377139120999</v>
      </c>
      <c r="H34" s="31">
        <f t="shared" si="12"/>
        <v>0.5623547811381042</v>
      </c>
      <c r="I34" s="31">
        <f t="shared" si="12"/>
        <v>0.7549567296486492</v>
      </c>
      <c r="J34" s="31">
        <f t="shared" si="12"/>
        <v>0.7210617667099439</v>
      </c>
      <c r="K34" s="31">
        <f t="shared" si="12"/>
        <v>0.7407909655595861</v>
      </c>
      <c r="L34" s="31">
        <f t="shared" si="12"/>
        <v>0.6965907538309974</v>
      </c>
      <c r="M34" s="31">
        <f t="shared" si="7"/>
        <v>0.6937990835896236</v>
      </c>
      <c r="N34" s="31">
        <f t="shared" si="7"/>
        <v>0.7310876454021547</v>
      </c>
      <c r="O34" s="31">
        <f t="shared" si="8"/>
        <v>0.7314038623978825</v>
      </c>
      <c r="P34" s="31">
        <f t="shared" si="8"/>
        <v>0.6426429447252302</v>
      </c>
      <c r="Q34" s="31">
        <f t="shared" si="9"/>
        <v>0.9595298481005755</v>
      </c>
      <c r="R34" s="31">
        <f t="shared" si="9"/>
        <v>1.212089122762716</v>
      </c>
      <c r="S34" s="31">
        <f t="shared" si="10"/>
        <v>1.430100920954669</v>
      </c>
      <c r="T34" s="31">
        <f t="shared" si="10"/>
        <v>1.2971641412561297</v>
      </c>
      <c r="U34" s="31">
        <f>U5/U$22*100</f>
        <v>1.2782138322542733</v>
      </c>
    </row>
    <row r="35" spans="1:21" ht="18" customHeight="1">
      <c r="A35" s="14" t="s">
        <v>43</v>
      </c>
      <c r="B35" s="31" t="e">
        <f t="shared" si="11"/>
        <v>#DIV/0!</v>
      </c>
      <c r="C35" s="31">
        <f t="shared" si="11"/>
        <v>38.30849033389809</v>
      </c>
      <c r="D35" s="31">
        <f aca="true" t="shared" si="13" ref="D35:L35">D6/D$22*100</f>
        <v>36.87510683107283</v>
      </c>
      <c r="E35" s="31">
        <f t="shared" si="13"/>
        <v>40.34779871909013</v>
      </c>
      <c r="F35" s="31">
        <f t="shared" si="13"/>
        <v>38.840767009759425</v>
      </c>
      <c r="G35" s="31">
        <f t="shared" si="13"/>
        <v>34.3868950413711</v>
      </c>
      <c r="H35" s="31">
        <f t="shared" si="13"/>
        <v>35.309893777430226</v>
      </c>
      <c r="I35" s="31">
        <f t="shared" si="13"/>
        <v>33.39020007368366</v>
      </c>
      <c r="J35" s="31">
        <f t="shared" si="13"/>
        <v>36.6511974129248</v>
      </c>
      <c r="K35" s="31">
        <f t="shared" si="13"/>
        <v>31.52697261115066</v>
      </c>
      <c r="L35" s="31">
        <f t="shared" si="13"/>
        <v>30.663224581664426</v>
      </c>
      <c r="M35" s="31">
        <f t="shared" si="7"/>
        <v>29.898420303323476</v>
      </c>
      <c r="N35" s="31">
        <f t="shared" si="7"/>
        <v>30.388871438998322</v>
      </c>
      <c r="O35" s="31">
        <f t="shared" si="8"/>
        <v>29.032021980233647</v>
      </c>
      <c r="P35" s="31">
        <f t="shared" si="8"/>
        <v>24.316711843117638</v>
      </c>
      <c r="Q35" s="31">
        <f t="shared" si="9"/>
        <v>23.468801985328206</v>
      </c>
      <c r="R35" s="31">
        <f t="shared" si="9"/>
        <v>24.866494383837725</v>
      </c>
      <c r="S35" s="31">
        <f t="shared" si="10"/>
        <v>28.15301994030995</v>
      </c>
      <c r="T35" s="31">
        <f t="shared" si="10"/>
        <v>35.40170000032933</v>
      </c>
      <c r="U35" s="31">
        <f>U6/U$22*100</f>
        <v>36.08130725401106</v>
      </c>
    </row>
    <row r="36" spans="1:21" ht="18" customHeight="1">
      <c r="A36" s="14" t="s">
        <v>44</v>
      </c>
      <c r="B36" s="31" t="e">
        <f t="shared" si="11"/>
        <v>#DIV/0!</v>
      </c>
      <c r="C36" s="31">
        <f t="shared" si="11"/>
        <v>1.631875186401816</v>
      </c>
      <c r="D36" s="31">
        <f aca="true" t="shared" si="14" ref="D36:L36">D7/D$22*100</f>
        <v>1.5996826039025291</v>
      </c>
      <c r="E36" s="31">
        <f t="shared" si="14"/>
        <v>1.4548739030242148</v>
      </c>
      <c r="F36" s="31">
        <f t="shared" si="14"/>
        <v>1.4699579541033763</v>
      </c>
      <c r="G36" s="31">
        <f t="shared" si="14"/>
        <v>1.7476960983885932</v>
      </c>
      <c r="H36" s="31">
        <f t="shared" si="14"/>
        <v>1.937822942428789</v>
      </c>
      <c r="I36" s="31">
        <f t="shared" si="14"/>
        <v>1.9973534033578697</v>
      </c>
      <c r="J36" s="31">
        <f t="shared" si="14"/>
        <v>1.9836801666016182</v>
      </c>
      <c r="K36" s="31">
        <f t="shared" si="14"/>
        <v>2.127674000745839</v>
      </c>
      <c r="L36" s="31">
        <f t="shared" si="14"/>
        <v>1.9486851283231341</v>
      </c>
      <c r="M36" s="31">
        <f t="shared" si="7"/>
        <v>2.2818574363540742</v>
      </c>
      <c r="N36" s="31">
        <f t="shared" si="7"/>
        <v>1.9484623131323857</v>
      </c>
      <c r="O36" s="31">
        <f t="shared" si="8"/>
        <v>2.0957914927225545</v>
      </c>
      <c r="P36" s="31">
        <f t="shared" si="8"/>
        <v>2.0281145243422682</v>
      </c>
      <c r="Q36" s="31">
        <f t="shared" si="9"/>
        <v>2.355259210777496</v>
      </c>
      <c r="R36" s="31">
        <f t="shared" si="9"/>
        <v>2.406936386364269</v>
      </c>
      <c r="S36" s="31">
        <f t="shared" si="10"/>
        <v>2.0272874927676057</v>
      </c>
      <c r="T36" s="31">
        <f t="shared" si="10"/>
        <v>1.8924606533244195</v>
      </c>
      <c r="U36" s="31">
        <f>U7/U$22*100</f>
        <v>1.8982360780281011</v>
      </c>
    </row>
    <row r="37" spans="1:21" ht="18" customHeight="1">
      <c r="A37" s="14" t="s">
        <v>45</v>
      </c>
      <c r="B37" s="31" t="e">
        <f t="shared" si="11"/>
        <v>#DIV/0!</v>
      </c>
      <c r="C37" s="31">
        <f t="shared" si="11"/>
        <v>7.380489555505261</v>
      </c>
      <c r="D37" s="31">
        <f aca="true" t="shared" si="15" ref="D37:L37">D8/D$22*100</f>
        <v>12.541615113323266</v>
      </c>
      <c r="E37" s="31">
        <f t="shared" si="15"/>
        <v>6.6687648697569175</v>
      </c>
      <c r="F37" s="31">
        <f t="shared" si="15"/>
        <v>5.3488182971082185</v>
      </c>
      <c r="G37" s="31">
        <f t="shared" si="15"/>
        <v>4.817950530249256</v>
      </c>
      <c r="H37" s="31">
        <f t="shared" si="15"/>
        <v>2.999300330378757</v>
      </c>
      <c r="I37" s="31">
        <f t="shared" si="15"/>
        <v>3.82147502650356</v>
      </c>
      <c r="J37" s="31">
        <f t="shared" si="15"/>
        <v>4.8831333964268415</v>
      </c>
      <c r="K37" s="31">
        <f t="shared" si="15"/>
        <v>4.706844010502009</v>
      </c>
      <c r="L37" s="31">
        <f t="shared" si="15"/>
        <v>3.6373442252791897</v>
      </c>
      <c r="M37" s="31">
        <f t="shared" si="7"/>
        <v>5.162161507976966</v>
      </c>
      <c r="N37" s="31">
        <f t="shared" si="7"/>
        <v>2.4394193781160296</v>
      </c>
      <c r="O37" s="31">
        <f t="shared" si="8"/>
        <v>3.6894956560983863</v>
      </c>
      <c r="P37" s="31">
        <f t="shared" si="8"/>
        <v>4.402528975006593</v>
      </c>
      <c r="Q37" s="31">
        <f t="shared" si="9"/>
        <v>3.988655267392075</v>
      </c>
      <c r="R37" s="31">
        <f t="shared" si="9"/>
        <v>6.822209958327647</v>
      </c>
      <c r="S37" s="31">
        <f t="shared" si="10"/>
        <v>9.13645391328851</v>
      </c>
      <c r="T37" s="31">
        <f t="shared" si="10"/>
        <v>6.77747516030127</v>
      </c>
      <c r="U37" s="31">
        <f>U8/U$22*100</f>
        <v>6.427336593248617</v>
      </c>
    </row>
    <row r="38" spans="1:21" ht="18" customHeight="1">
      <c r="A38" s="14" t="s">
        <v>46</v>
      </c>
      <c r="B38" s="31" t="e">
        <f t="shared" si="11"/>
        <v>#DIV/0!</v>
      </c>
      <c r="C38" s="31">
        <f t="shared" si="11"/>
        <v>43.60543944294148</v>
      </c>
      <c r="D38" s="31">
        <f aca="true" t="shared" si="16" ref="D38:L38">D9/D$22*100</f>
        <v>41.229031706678335</v>
      </c>
      <c r="E38" s="31">
        <f t="shared" si="16"/>
        <v>44.7406599423569</v>
      </c>
      <c r="F38" s="31">
        <f t="shared" si="16"/>
        <v>46.8515396681312</v>
      </c>
      <c r="G38" s="31">
        <f t="shared" si="16"/>
        <v>51.00094290077445</v>
      </c>
      <c r="H38" s="31">
        <f t="shared" si="16"/>
        <v>52.23284406347163</v>
      </c>
      <c r="I38" s="31">
        <f t="shared" si="16"/>
        <v>53.195013571326534</v>
      </c>
      <c r="J38" s="31">
        <f t="shared" si="16"/>
        <v>49.801994034839495</v>
      </c>
      <c r="K38" s="31">
        <f t="shared" si="16"/>
        <v>54.75547419134903</v>
      </c>
      <c r="L38" s="31">
        <f t="shared" si="16"/>
        <v>56.529702365115085</v>
      </c>
      <c r="M38" s="31">
        <f t="shared" si="7"/>
        <v>55.20019246524953</v>
      </c>
      <c r="N38" s="31">
        <f t="shared" si="7"/>
        <v>56.69002441227137</v>
      </c>
      <c r="O38" s="31">
        <f t="shared" si="8"/>
        <v>57.243444505094054</v>
      </c>
      <c r="P38" s="31">
        <f t="shared" si="8"/>
        <v>62.83654643477598</v>
      </c>
      <c r="Q38" s="31">
        <f t="shared" si="9"/>
        <v>63.341446453407514</v>
      </c>
      <c r="R38" s="31">
        <f t="shared" si="9"/>
        <v>59.046579493455894</v>
      </c>
      <c r="S38" s="31">
        <f t="shared" si="10"/>
        <v>53.03832078287941</v>
      </c>
      <c r="T38" s="31">
        <f t="shared" si="10"/>
        <v>48.934058297957826</v>
      </c>
      <c r="U38" s="31">
        <f>U9/U$22*100</f>
        <v>48.722966662819125</v>
      </c>
    </row>
    <row r="39" spans="1:21" ht="18" customHeight="1">
      <c r="A39" s="14" t="s">
        <v>47</v>
      </c>
      <c r="B39" s="31" t="e">
        <f t="shared" si="11"/>
        <v>#DIV/0!</v>
      </c>
      <c r="C39" s="31">
        <f t="shared" si="11"/>
        <v>43.596767131516664</v>
      </c>
      <c r="D39" s="31">
        <f aca="true" t="shared" si="17" ref="D39:L39">D10/D$22*100</f>
        <v>41.229031706678335</v>
      </c>
      <c r="E39" s="31">
        <f t="shared" si="17"/>
        <v>44.7406599423569</v>
      </c>
      <c r="F39" s="31">
        <f t="shared" si="17"/>
        <v>46.8515396681312</v>
      </c>
      <c r="G39" s="31">
        <f t="shared" si="17"/>
        <v>51.00094290077445</v>
      </c>
      <c r="H39" s="31">
        <f t="shared" si="17"/>
        <v>29.783551403267865</v>
      </c>
      <c r="I39" s="31">
        <f t="shared" si="17"/>
        <v>53.195013571326534</v>
      </c>
      <c r="J39" s="31">
        <f t="shared" si="17"/>
        <v>49.801994034839495</v>
      </c>
      <c r="K39" s="31">
        <f t="shared" si="17"/>
        <v>54.75547419134903</v>
      </c>
      <c r="L39" s="31">
        <f t="shared" si="17"/>
        <v>56.529702365115085</v>
      </c>
      <c r="M39" s="31">
        <f t="shared" si="7"/>
        <v>55.20019246524953</v>
      </c>
      <c r="N39" s="31">
        <f t="shared" si="7"/>
        <v>56.69002441227137</v>
      </c>
      <c r="O39" s="31">
        <f t="shared" si="8"/>
        <v>57.243444505094054</v>
      </c>
      <c r="P39" s="31">
        <f t="shared" si="8"/>
        <v>62.83654643477598</v>
      </c>
      <c r="Q39" s="31">
        <f t="shared" si="9"/>
        <v>63.33578772259947</v>
      </c>
      <c r="R39" s="31">
        <f t="shared" si="9"/>
        <v>59.038976783904516</v>
      </c>
      <c r="S39" s="31">
        <f t="shared" si="10"/>
        <v>53.033028350985504</v>
      </c>
      <c r="T39" s="31">
        <f t="shared" si="10"/>
        <v>48.92918421719958</v>
      </c>
      <c r="U39" s="31">
        <f>U10/U$22*100</f>
        <v>48.722966662819125</v>
      </c>
    </row>
    <row r="40" spans="1:21" ht="18" customHeight="1">
      <c r="A40" s="14" t="s">
        <v>48</v>
      </c>
      <c r="B40" s="31" t="e">
        <f t="shared" si="11"/>
        <v>#DIV/0!</v>
      </c>
      <c r="C40" s="31">
        <f t="shared" si="11"/>
        <v>1.6067043312907572</v>
      </c>
      <c r="D40" s="31">
        <f aca="true" t="shared" si="18" ref="D40:L40">D11/D$22*100</f>
        <v>1.5022997103603795</v>
      </c>
      <c r="E40" s="31">
        <f t="shared" si="18"/>
        <v>1.4241194193725941</v>
      </c>
      <c r="F40" s="31">
        <f t="shared" si="18"/>
        <v>1.475745767020749</v>
      </c>
      <c r="G40" s="31">
        <f t="shared" si="18"/>
        <v>1.535581261247081</v>
      </c>
      <c r="H40" s="31">
        <f t="shared" si="18"/>
        <v>1.5365044206398797</v>
      </c>
      <c r="I40" s="31">
        <f t="shared" si="18"/>
        <v>1.5633717039721506</v>
      </c>
      <c r="J40" s="31">
        <f t="shared" si="18"/>
        <v>1.509175471155719</v>
      </c>
      <c r="K40" s="31">
        <f t="shared" si="18"/>
        <v>1.5855473061290604</v>
      </c>
      <c r="L40" s="31">
        <f t="shared" si="18"/>
        <v>1.528587762381079</v>
      </c>
      <c r="M40" s="31">
        <f t="shared" si="7"/>
        <v>1.603681484681629</v>
      </c>
      <c r="N40" s="31">
        <f t="shared" si="7"/>
        <v>1.693191755717601</v>
      </c>
      <c r="O40" s="31">
        <f t="shared" si="8"/>
        <v>1.7471663246231677</v>
      </c>
      <c r="P40" s="31">
        <f t="shared" si="8"/>
        <v>1.5736086151537314</v>
      </c>
      <c r="Q40" s="31">
        <f t="shared" si="9"/>
        <v>1.6545310752952083</v>
      </c>
      <c r="R40" s="31">
        <f t="shared" si="9"/>
        <v>1.6801309295194882</v>
      </c>
      <c r="S40" s="31">
        <f t="shared" si="10"/>
        <v>1.8219554391538402</v>
      </c>
      <c r="T40" s="31">
        <f t="shared" si="10"/>
        <v>1.7392564392205423</v>
      </c>
      <c r="U40" s="31">
        <f>U11/U$22*100</f>
        <v>1.781826147178879</v>
      </c>
    </row>
    <row r="41" spans="1:21" ht="18" customHeight="1">
      <c r="A41" s="14" t="s">
        <v>49</v>
      </c>
      <c r="B41" s="31" t="e">
        <f t="shared" si="11"/>
        <v>#DIV/0!</v>
      </c>
      <c r="C41" s="31">
        <f t="shared" si="11"/>
        <v>5.060328969680048</v>
      </c>
      <c r="D41" s="31">
        <f aca="true" t="shared" si="19" ref="D41:L41">D12/D$22*100</f>
        <v>3.8100076996780565</v>
      </c>
      <c r="E41" s="31">
        <f t="shared" si="19"/>
        <v>3.6815560044177236</v>
      </c>
      <c r="F41" s="31">
        <f t="shared" si="19"/>
        <v>3.5263165992276564</v>
      </c>
      <c r="G41" s="31">
        <f t="shared" si="19"/>
        <v>3.508862207840757</v>
      </c>
      <c r="H41" s="31">
        <f t="shared" si="19"/>
        <v>3.3700129831742553</v>
      </c>
      <c r="I41" s="31">
        <f t="shared" si="19"/>
        <v>3.312456297321073</v>
      </c>
      <c r="J41" s="31">
        <f t="shared" si="19"/>
        <v>3.7231928018369045</v>
      </c>
      <c r="K41" s="31">
        <f t="shared" si="19"/>
        <v>3.9440545742881574</v>
      </c>
      <c r="L41" s="31">
        <f t="shared" si="19"/>
        <v>4.42727396935202</v>
      </c>
      <c r="M41" s="31">
        <f t="shared" si="7"/>
        <v>4.6285545375662975</v>
      </c>
      <c r="N41" s="31">
        <f t="shared" si="7"/>
        <v>4.94452064648455</v>
      </c>
      <c r="O41" s="31">
        <f t="shared" si="8"/>
        <v>4.828378530849477</v>
      </c>
      <c r="P41" s="31">
        <f t="shared" si="8"/>
        <v>4.199846662878551</v>
      </c>
      <c r="Q41" s="31">
        <f t="shared" si="9"/>
        <v>4.231776159698928</v>
      </c>
      <c r="R41" s="31">
        <f t="shared" si="9"/>
        <v>3.9655597257322532</v>
      </c>
      <c r="S41" s="31">
        <f t="shared" si="10"/>
        <v>4.392861510646013</v>
      </c>
      <c r="T41" s="31">
        <f t="shared" si="10"/>
        <v>3.957885307610482</v>
      </c>
      <c r="U41" s="31">
        <f>U12/U$22*100</f>
        <v>3.810113432459942</v>
      </c>
    </row>
    <row r="42" spans="1:21" ht="18" customHeight="1">
      <c r="A42" s="14" t="s">
        <v>50</v>
      </c>
      <c r="B42" s="31" t="e">
        <f t="shared" si="11"/>
        <v>#DIV/0!</v>
      </c>
      <c r="C42" s="31">
        <f t="shared" si="11"/>
        <v>0</v>
      </c>
      <c r="D42" s="31">
        <f aca="true" t="shared" si="20" ref="D42:L42">D13/D$22*100</f>
        <v>0</v>
      </c>
      <c r="E42" s="31">
        <f t="shared" si="20"/>
        <v>0</v>
      </c>
      <c r="F42" s="31">
        <f t="shared" si="20"/>
        <v>0</v>
      </c>
      <c r="G42" s="31">
        <f t="shared" si="20"/>
        <v>0</v>
      </c>
      <c r="H42" s="31">
        <f t="shared" si="20"/>
        <v>0</v>
      </c>
      <c r="I42" s="31">
        <f t="shared" si="20"/>
        <v>0</v>
      </c>
      <c r="J42" s="31">
        <f t="shared" si="20"/>
        <v>0</v>
      </c>
      <c r="K42" s="31">
        <f t="shared" si="20"/>
        <v>0</v>
      </c>
      <c r="L42" s="31">
        <f t="shared" si="20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  <c r="Q42" s="31">
        <f t="shared" si="9"/>
        <v>0</v>
      </c>
      <c r="R42" s="31">
        <f t="shared" si="9"/>
        <v>0</v>
      </c>
      <c r="S42" s="31">
        <f t="shared" si="10"/>
        <v>0</v>
      </c>
      <c r="T42" s="31">
        <f t="shared" si="10"/>
        <v>0</v>
      </c>
      <c r="U42" s="31">
        <f>U13/U$22*100</f>
        <v>0</v>
      </c>
    </row>
    <row r="43" spans="1:21" ht="18" customHeight="1">
      <c r="A43" s="14" t="s">
        <v>51</v>
      </c>
      <c r="B43" s="31" t="e">
        <f t="shared" si="11"/>
        <v>#DIV/0!</v>
      </c>
      <c r="C43" s="31">
        <f t="shared" si="11"/>
        <v>1.7974951826367633</v>
      </c>
      <c r="D43" s="31">
        <f aca="true" t="shared" si="21" ref="D43:L43">D14/D$22*100</f>
        <v>1.873405374720279</v>
      </c>
      <c r="E43" s="31">
        <f t="shared" si="21"/>
        <v>1.1489817607229316</v>
      </c>
      <c r="F43" s="31">
        <f t="shared" si="21"/>
        <v>1.9386242735012678</v>
      </c>
      <c r="G43" s="31">
        <f t="shared" si="21"/>
        <v>2.4338342462166676</v>
      </c>
      <c r="H43" s="31">
        <f t="shared" si="21"/>
        <v>2.051266701338352</v>
      </c>
      <c r="I43" s="31">
        <f t="shared" si="21"/>
        <v>1.9651731941865098</v>
      </c>
      <c r="J43" s="31">
        <f t="shared" si="21"/>
        <v>0.7265649495046773</v>
      </c>
      <c r="K43" s="31">
        <f t="shared" si="21"/>
        <v>0.6126423402756589</v>
      </c>
      <c r="L43" s="31">
        <f t="shared" si="21"/>
        <v>0.5685912140540619</v>
      </c>
      <c r="M43" s="31">
        <f t="shared" si="7"/>
        <v>0.531333181258403</v>
      </c>
      <c r="N43" s="31">
        <f t="shared" si="7"/>
        <v>1.1644224098775922</v>
      </c>
      <c r="O43" s="31">
        <f t="shared" si="8"/>
        <v>0.6322976479808252</v>
      </c>
      <c r="P43" s="31">
        <f t="shared" si="8"/>
        <v>0</v>
      </c>
      <c r="Q43" s="31">
        <f t="shared" si="9"/>
        <v>0</v>
      </c>
      <c r="R43" s="31">
        <f t="shared" si="9"/>
        <v>0</v>
      </c>
      <c r="S43" s="31">
        <f t="shared" si="10"/>
        <v>0</v>
      </c>
      <c r="T43" s="31">
        <f t="shared" si="10"/>
        <v>0</v>
      </c>
      <c r="U43" s="31">
        <f>U14/U$22*100</f>
        <v>0</v>
      </c>
    </row>
    <row r="44" spans="1:21" ht="18" customHeight="1">
      <c r="A44" s="14" t="s">
        <v>52</v>
      </c>
      <c r="B44" s="31" t="e">
        <f t="shared" si="11"/>
        <v>#DIV/0!</v>
      </c>
      <c r="C44" s="31">
        <f t="shared" si="11"/>
        <v>0</v>
      </c>
      <c r="D44" s="31">
        <f aca="true" t="shared" si="22" ref="D44:L44">D15/D$22*100</f>
        <v>0</v>
      </c>
      <c r="E44" s="31">
        <f t="shared" si="22"/>
        <v>0</v>
      </c>
      <c r="F44" s="31">
        <f t="shared" si="22"/>
        <v>0</v>
      </c>
      <c r="G44" s="31">
        <f t="shared" si="22"/>
        <v>0</v>
      </c>
      <c r="H44" s="31">
        <f t="shared" si="22"/>
        <v>0</v>
      </c>
      <c r="I44" s="31">
        <f t="shared" si="22"/>
        <v>0</v>
      </c>
      <c r="J44" s="31">
        <f t="shared" si="22"/>
        <v>0</v>
      </c>
      <c r="K44" s="31">
        <f t="shared" si="22"/>
        <v>0</v>
      </c>
      <c r="L44" s="31">
        <f t="shared" si="22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  <c r="Q44" s="31">
        <f t="shared" si="9"/>
        <v>0</v>
      </c>
      <c r="R44" s="31">
        <f t="shared" si="9"/>
        <v>0</v>
      </c>
      <c r="S44" s="31">
        <f t="shared" si="10"/>
        <v>0</v>
      </c>
      <c r="T44" s="31">
        <f t="shared" si="10"/>
        <v>0</v>
      </c>
      <c r="U44" s="31">
        <f>U15/U$22*100</f>
        <v>0</v>
      </c>
    </row>
    <row r="45" spans="1:21" ht="18" customHeight="1">
      <c r="A45" s="14" t="s">
        <v>53</v>
      </c>
      <c r="B45" s="31" t="e">
        <f t="shared" si="11"/>
        <v>#DIV/0!</v>
      </c>
      <c r="C45" s="31">
        <f t="shared" si="11"/>
        <v>0</v>
      </c>
      <c r="D45" s="31">
        <f aca="true" t="shared" si="23" ref="D45:L45">D16/D$22*100</f>
        <v>0</v>
      </c>
      <c r="E45" s="31">
        <f t="shared" si="23"/>
        <v>0</v>
      </c>
      <c r="F45" s="31">
        <f t="shared" si="23"/>
        <v>0</v>
      </c>
      <c r="G45" s="31">
        <f t="shared" si="23"/>
        <v>0</v>
      </c>
      <c r="H45" s="31">
        <f t="shared" si="23"/>
        <v>0</v>
      </c>
      <c r="I45" s="31">
        <f t="shared" si="23"/>
        <v>0</v>
      </c>
      <c r="J45" s="31">
        <f t="shared" si="23"/>
        <v>0</v>
      </c>
      <c r="K45" s="31">
        <f t="shared" si="23"/>
        <v>0</v>
      </c>
      <c r="L45" s="31">
        <f t="shared" si="23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  <c r="Q45" s="31">
        <f t="shared" si="9"/>
        <v>0</v>
      </c>
      <c r="R45" s="31">
        <f t="shared" si="9"/>
        <v>0</v>
      </c>
      <c r="S45" s="31">
        <f t="shared" si="10"/>
        <v>0</v>
      </c>
      <c r="T45" s="31">
        <f t="shared" si="10"/>
        <v>0</v>
      </c>
      <c r="U45" s="31">
        <f>U16/U$22*100</f>
        <v>0</v>
      </c>
    </row>
    <row r="46" spans="1:21" ht="18" customHeight="1">
      <c r="A46" s="14" t="s">
        <v>54</v>
      </c>
      <c r="B46" s="31" t="e">
        <f t="shared" si="11"/>
        <v>#DIV/0!</v>
      </c>
      <c r="C46" s="31">
        <f t="shared" si="11"/>
        <v>0</v>
      </c>
      <c r="D46" s="31">
        <f aca="true" t="shared" si="24" ref="D46:L46">D17/D$22*100</f>
        <v>0</v>
      </c>
      <c r="E46" s="31">
        <f t="shared" si="24"/>
        <v>0</v>
      </c>
      <c r="F46" s="31">
        <f t="shared" si="24"/>
        <v>0</v>
      </c>
      <c r="G46" s="31">
        <f t="shared" si="24"/>
        <v>0</v>
      </c>
      <c r="H46" s="31">
        <f t="shared" si="24"/>
        <v>0</v>
      </c>
      <c r="I46" s="31">
        <f t="shared" si="24"/>
        <v>0</v>
      </c>
      <c r="J46" s="31">
        <f t="shared" si="24"/>
        <v>0</v>
      </c>
      <c r="K46" s="31">
        <f t="shared" si="24"/>
        <v>0</v>
      </c>
      <c r="L46" s="31">
        <f t="shared" si="24"/>
        <v>0</v>
      </c>
      <c r="M46" s="31">
        <f t="shared" si="7"/>
        <v>0</v>
      </c>
      <c r="N46" s="31">
        <f t="shared" si="7"/>
        <v>0</v>
      </c>
      <c r="O46" s="31">
        <f t="shared" si="8"/>
        <v>0</v>
      </c>
      <c r="P46" s="31">
        <f t="shared" si="8"/>
        <v>0</v>
      </c>
      <c r="Q46" s="31">
        <f t="shared" si="9"/>
        <v>0</v>
      </c>
      <c r="R46" s="31">
        <f t="shared" si="9"/>
        <v>0</v>
      </c>
      <c r="S46" s="31">
        <f t="shared" si="10"/>
        <v>0</v>
      </c>
      <c r="T46" s="31">
        <f t="shared" si="10"/>
        <v>0</v>
      </c>
      <c r="U46" s="31">
        <f>U17/U$22*100</f>
        <v>0</v>
      </c>
    </row>
    <row r="47" spans="1:21" ht="18" customHeight="1">
      <c r="A47" s="14" t="s">
        <v>55</v>
      </c>
      <c r="B47" s="31" t="e">
        <f t="shared" si="11"/>
        <v>#DIV/0!</v>
      </c>
      <c r="C47" s="31">
        <f t="shared" si="11"/>
        <v>0</v>
      </c>
      <c r="D47" s="31">
        <f aca="true" t="shared" si="25" ref="D47:L47">D18/D$22*100</f>
        <v>0</v>
      </c>
      <c r="E47" s="31">
        <f t="shared" si="25"/>
        <v>0</v>
      </c>
      <c r="F47" s="31">
        <f t="shared" si="25"/>
        <v>0</v>
      </c>
      <c r="G47" s="31">
        <f t="shared" si="25"/>
        <v>0</v>
      </c>
      <c r="H47" s="31">
        <f t="shared" si="25"/>
        <v>0</v>
      </c>
      <c r="I47" s="31">
        <f t="shared" si="25"/>
        <v>0</v>
      </c>
      <c r="J47" s="31">
        <f t="shared" si="25"/>
        <v>0</v>
      </c>
      <c r="K47" s="31">
        <f t="shared" si="25"/>
        <v>0</v>
      </c>
      <c r="L47" s="31">
        <f t="shared" si="25"/>
        <v>0</v>
      </c>
      <c r="M47" s="31">
        <f t="shared" si="7"/>
        <v>0</v>
      </c>
      <c r="N47" s="31">
        <f t="shared" si="7"/>
        <v>0</v>
      </c>
      <c r="O47" s="31">
        <f t="shared" si="8"/>
        <v>0</v>
      </c>
      <c r="P47" s="31">
        <f t="shared" si="8"/>
        <v>0</v>
      </c>
      <c r="Q47" s="31">
        <f t="shared" si="9"/>
        <v>0</v>
      </c>
      <c r="R47" s="31">
        <f t="shared" si="9"/>
        <v>0</v>
      </c>
      <c r="S47" s="31">
        <f t="shared" si="10"/>
        <v>0</v>
      </c>
      <c r="T47" s="31">
        <f t="shared" si="10"/>
        <v>0</v>
      </c>
      <c r="U47" s="31">
        <f>U18/U$22*100</f>
        <v>0</v>
      </c>
    </row>
    <row r="48" spans="1:21" ht="18" customHeight="1">
      <c r="A48" s="14" t="s">
        <v>56</v>
      </c>
      <c r="B48" s="31" t="e">
        <f t="shared" si="11"/>
        <v>#DIV/0!</v>
      </c>
      <c r="C48" s="31">
        <f t="shared" si="11"/>
        <v>0</v>
      </c>
      <c r="D48" s="31">
        <f aca="true" t="shared" si="26" ref="D48:L48">D19/D$22*100</f>
        <v>0</v>
      </c>
      <c r="E48" s="31">
        <f t="shared" si="26"/>
        <v>0</v>
      </c>
      <c r="F48" s="31">
        <f t="shared" si="26"/>
        <v>0</v>
      </c>
      <c r="G48" s="31">
        <f t="shared" si="26"/>
        <v>0</v>
      </c>
      <c r="H48" s="31">
        <f t="shared" si="26"/>
        <v>0</v>
      </c>
      <c r="I48" s="31">
        <f t="shared" si="26"/>
        <v>0</v>
      </c>
      <c r="J48" s="31">
        <f t="shared" si="26"/>
        <v>0</v>
      </c>
      <c r="K48" s="31">
        <f t="shared" si="26"/>
        <v>0</v>
      </c>
      <c r="L48" s="31">
        <f t="shared" si="26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  <c r="Q48" s="31">
        <f t="shared" si="9"/>
        <v>0</v>
      </c>
      <c r="R48" s="31">
        <f t="shared" si="9"/>
        <v>0</v>
      </c>
      <c r="S48" s="31">
        <f t="shared" si="10"/>
        <v>0</v>
      </c>
      <c r="T48" s="31">
        <f t="shared" si="10"/>
        <v>0</v>
      </c>
      <c r="U48" s="31">
        <f>U19/U$22*100</f>
        <v>0</v>
      </c>
    </row>
    <row r="49" spans="1:21" ht="18" customHeight="1">
      <c r="A49" s="14" t="s">
        <v>57</v>
      </c>
      <c r="B49" s="31" t="e">
        <f t="shared" si="11"/>
        <v>#DIV/0!</v>
      </c>
      <c r="C49" s="31">
        <f t="shared" si="11"/>
        <v>0</v>
      </c>
      <c r="D49" s="31">
        <f aca="true" t="shared" si="27" ref="D49:L49">D20/D$22*100</f>
        <v>0</v>
      </c>
      <c r="E49" s="31">
        <f t="shared" si="27"/>
        <v>0</v>
      </c>
      <c r="F49" s="31">
        <f t="shared" si="27"/>
        <v>0</v>
      </c>
      <c r="G49" s="31">
        <f t="shared" si="27"/>
        <v>0</v>
      </c>
      <c r="H49" s="31">
        <f t="shared" si="27"/>
        <v>0</v>
      </c>
      <c r="I49" s="31">
        <f t="shared" si="27"/>
        <v>0</v>
      </c>
      <c r="J49" s="31">
        <f t="shared" si="27"/>
        <v>0</v>
      </c>
      <c r="K49" s="31">
        <f t="shared" si="27"/>
        <v>0</v>
      </c>
      <c r="L49" s="31">
        <f t="shared" si="27"/>
        <v>0</v>
      </c>
      <c r="M49" s="31">
        <f t="shared" si="7"/>
        <v>0</v>
      </c>
      <c r="N49" s="31">
        <f t="shared" si="7"/>
        <v>0</v>
      </c>
      <c r="O49" s="31">
        <f t="shared" si="8"/>
        <v>0</v>
      </c>
      <c r="P49" s="31">
        <f t="shared" si="8"/>
        <v>0</v>
      </c>
      <c r="Q49" s="31">
        <f t="shared" si="9"/>
        <v>0</v>
      </c>
      <c r="R49" s="31">
        <f t="shared" si="9"/>
        <v>0</v>
      </c>
      <c r="S49" s="31">
        <f t="shared" si="10"/>
        <v>0</v>
      </c>
      <c r="T49" s="31">
        <f t="shared" si="10"/>
        <v>0</v>
      </c>
      <c r="U49" s="31">
        <f>U20/U$22*100</f>
        <v>0</v>
      </c>
    </row>
    <row r="50" spans="1:21" ht="18" customHeight="1">
      <c r="A50" s="14" t="s">
        <v>58</v>
      </c>
      <c r="B50" s="31" t="e">
        <f t="shared" si="11"/>
        <v>#DIV/0!</v>
      </c>
      <c r="C50" s="31">
        <f t="shared" si="11"/>
        <v>0</v>
      </c>
      <c r="D50" s="31">
        <f aca="true" t="shared" si="28" ref="D50:L50">D21/D$22*100</f>
        <v>0</v>
      </c>
      <c r="E50" s="31">
        <f t="shared" si="28"/>
        <v>0</v>
      </c>
      <c r="F50" s="31">
        <f t="shared" si="28"/>
        <v>0</v>
      </c>
      <c r="G50" s="31">
        <f t="shared" si="28"/>
        <v>0</v>
      </c>
      <c r="H50" s="31">
        <f t="shared" si="28"/>
        <v>0</v>
      </c>
      <c r="I50" s="31">
        <f t="shared" si="28"/>
        <v>0</v>
      </c>
      <c r="J50" s="31">
        <f t="shared" si="28"/>
        <v>0</v>
      </c>
      <c r="K50" s="31">
        <f t="shared" si="28"/>
        <v>0</v>
      </c>
      <c r="L50" s="31">
        <f t="shared" si="28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  <c r="Q50" s="31">
        <f t="shared" si="9"/>
        <v>0</v>
      </c>
      <c r="R50" s="31">
        <f t="shared" si="9"/>
        <v>0</v>
      </c>
      <c r="S50" s="31">
        <f t="shared" si="10"/>
        <v>0</v>
      </c>
      <c r="T50" s="31">
        <f t="shared" si="10"/>
        <v>0</v>
      </c>
      <c r="U50" s="31">
        <f>U21/U$22*100</f>
        <v>0</v>
      </c>
    </row>
    <row r="51" spans="1:21" ht="18" customHeight="1">
      <c r="A51" s="14" t="s">
        <v>59</v>
      </c>
      <c r="B51" s="32" t="e">
        <f>+B33+B38+B40+B41+B42+B43+B44+B45+B46</f>
        <v>#DIV/0!</v>
      </c>
      <c r="C51" s="32">
        <f>+C33+C38+C40+C41+C42+C43+C44+C45+C46</f>
        <v>100</v>
      </c>
      <c r="D51" s="32">
        <f aca="true" t="shared" si="29" ref="D51:L51">+D33+D38+D40+D41+D42+D43+D44+D45+D46</f>
        <v>99.99999999999999</v>
      </c>
      <c r="E51" s="32">
        <f t="shared" si="29"/>
        <v>100</v>
      </c>
      <c r="F51" s="32">
        <f t="shared" si="29"/>
        <v>100</v>
      </c>
      <c r="G51" s="32">
        <f t="shared" si="29"/>
        <v>100</v>
      </c>
      <c r="H51" s="32">
        <f t="shared" si="29"/>
        <v>100</v>
      </c>
      <c r="I51" s="32">
        <f t="shared" si="29"/>
        <v>100</v>
      </c>
      <c r="J51" s="32">
        <f t="shared" si="29"/>
        <v>99.99999999999999</v>
      </c>
      <c r="K51" s="32">
        <f t="shared" si="29"/>
        <v>100</v>
      </c>
      <c r="L51" s="32">
        <f t="shared" si="29"/>
        <v>99.99999999999999</v>
      </c>
      <c r="M51" s="32">
        <f aca="true" t="shared" si="30" ref="M51:R51">+M33+M38+M40+M41+M42+M43+M44+M45+M46</f>
        <v>100</v>
      </c>
      <c r="N51" s="32">
        <f t="shared" si="30"/>
        <v>100</v>
      </c>
      <c r="O51" s="32">
        <f t="shared" si="30"/>
        <v>99.99999999999999</v>
      </c>
      <c r="P51" s="32">
        <f t="shared" si="30"/>
        <v>100</v>
      </c>
      <c r="Q51" s="32">
        <f t="shared" si="30"/>
        <v>100</v>
      </c>
      <c r="R51" s="32">
        <f t="shared" si="30"/>
        <v>100</v>
      </c>
      <c r="S51" s="32">
        <f>+S33+S38+S40+S41+S42+S43+S44+S45+S46</f>
        <v>100</v>
      </c>
      <c r="T51" s="32">
        <f>+T33+T38+T40+T41+T42+T43+T44+T45+T46</f>
        <v>100</v>
      </c>
      <c r="U51" s="32">
        <f>+U33+U38+U40+U41+U42+U43+U44+U45+U46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printOptions/>
  <pageMargins left="0.98425196850393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view="pageBreakPreview" zoomScaleSheetLayoutView="100" workbookViewId="0" topLeftCell="A1">
      <pane xSplit="1" ySplit="3" topLeftCell="S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20" sqref="U20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21" width="8.625" style="18" customWidth="1"/>
    <col min="22" max="16384" width="9.00390625" style="18" customWidth="1"/>
  </cols>
  <sheetData>
    <row r="1" spans="1:20" ht="18" customHeight="1">
      <c r="A1" s="33" t="s">
        <v>99</v>
      </c>
      <c r="L1" s="34" t="str">
        <f>'財政指標'!$M$1</f>
        <v>都賀町</v>
      </c>
      <c r="T1" s="34" t="str">
        <f>'財政指標'!$M$1</f>
        <v>都賀町</v>
      </c>
    </row>
    <row r="2" spans="13:21" ht="18" customHeight="1">
      <c r="M2" s="22" t="s">
        <v>171</v>
      </c>
      <c r="U2" s="22" t="s">
        <v>171</v>
      </c>
    </row>
    <row r="3" spans="1:21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167</v>
      </c>
      <c r="K3" s="17" t="s">
        <v>168</v>
      </c>
      <c r="L3" s="15" t="s">
        <v>84</v>
      </c>
      <c r="M3" s="15" t="s">
        <v>176</v>
      </c>
      <c r="N3" s="15" t="s">
        <v>184</v>
      </c>
      <c r="O3" s="2" t="s">
        <v>188</v>
      </c>
      <c r="P3" s="2" t="s">
        <v>189</v>
      </c>
      <c r="Q3" s="2" t="s">
        <v>193</v>
      </c>
      <c r="R3" s="2" t="s">
        <v>200</v>
      </c>
      <c r="S3" s="2" t="s">
        <v>202</v>
      </c>
      <c r="T3" s="2" t="s">
        <v>211</v>
      </c>
      <c r="U3" s="2" t="s">
        <v>213</v>
      </c>
    </row>
    <row r="4" spans="1:21" ht="18" customHeight="1">
      <c r="A4" s="19" t="s">
        <v>61</v>
      </c>
      <c r="B4" s="19"/>
      <c r="C4" s="15"/>
      <c r="D4" s="15">
        <v>821348</v>
      </c>
      <c r="E4" s="15">
        <v>906064</v>
      </c>
      <c r="F4" s="15">
        <v>919181</v>
      </c>
      <c r="G4" s="15">
        <v>959741</v>
      </c>
      <c r="H4" s="15">
        <v>977251</v>
      </c>
      <c r="I4" s="15">
        <v>1007848</v>
      </c>
      <c r="J4" s="17">
        <v>1028600</v>
      </c>
      <c r="K4" s="16">
        <v>1001983</v>
      </c>
      <c r="L4" s="19">
        <v>995814</v>
      </c>
      <c r="M4" s="19">
        <v>981696</v>
      </c>
      <c r="N4" s="19">
        <v>976719</v>
      </c>
      <c r="O4" s="19">
        <v>936695</v>
      </c>
      <c r="P4" s="19">
        <v>909800</v>
      </c>
      <c r="Q4" s="19">
        <v>933018</v>
      </c>
      <c r="R4" s="19">
        <v>958455</v>
      </c>
      <c r="S4" s="19">
        <v>884903</v>
      </c>
      <c r="T4" s="19">
        <v>865480</v>
      </c>
      <c r="U4" s="19">
        <v>849883</v>
      </c>
    </row>
    <row r="5" spans="1:21" ht="18" customHeight="1">
      <c r="A5" s="19" t="s">
        <v>62</v>
      </c>
      <c r="B5" s="19"/>
      <c r="C5" s="15"/>
      <c r="D5" s="15">
        <v>538454</v>
      </c>
      <c r="E5" s="15">
        <v>594980</v>
      </c>
      <c r="F5" s="15">
        <v>611194</v>
      </c>
      <c r="G5" s="15">
        <v>634350</v>
      </c>
      <c r="H5" s="15">
        <v>649842</v>
      </c>
      <c r="I5" s="15">
        <v>667657</v>
      </c>
      <c r="J5" s="17">
        <v>675800</v>
      </c>
      <c r="K5" s="16">
        <v>656968</v>
      </c>
      <c r="L5" s="19">
        <v>653573</v>
      </c>
      <c r="M5" s="19">
        <v>630377</v>
      </c>
      <c r="N5" s="19">
        <v>637386</v>
      </c>
      <c r="O5" s="19">
        <v>615841</v>
      </c>
      <c r="P5" s="19">
        <v>596211</v>
      </c>
      <c r="Q5" s="19">
        <v>604487</v>
      </c>
      <c r="R5" s="19">
        <v>610983</v>
      </c>
      <c r="S5" s="19">
        <v>572583</v>
      </c>
      <c r="T5" s="19">
        <v>556424</v>
      </c>
      <c r="U5" s="19">
        <v>556883</v>
      </c>
    </row>
    <row r="6" spans="1:21" ht="18" customHeight="1">
      <c r="A6" s="19" t="s">
        <v>63</v>
      </c>
      <c r="B6" s="19"/>
      <c r="C6" s="15"/>
      <c r="D6" s="15">
        <v>32422</v>
      </c>
      <c r="E6" s="15">
        <v>53064</v>
      </c>
      <c r="F6" s="15">
        <v>57155</v>
      </c>
      <c r="G6" s="15">
        <v>57138</v>
      </c>
      <c r="H6" s="15">
        <v>58116</v>
      </c>
      <c r="I6" s="15">
        <v>62662</v>
      </c>
      <c r="J6" s="17">
        <v>66479</v>
      </c>
      <c r="K6" s="20">
        <v>69372</v>
      </c>
      <c r="L6" s="19">
        <v>68950</v>
      </c>
      <c r="M6" s="19">
        <v>87822</v>
      </c>
      <c r="N6" s="19">
        <v>102921</v>
      </c>
      <c r="O6" s="19">
        <v>109454</v>
      </c>
      <c r="P6" s="19">
        <v>193758</v>
      </c>
      <c r="Q6" s="19">
        <v>239026</v>
      </c>
      <c r="R6" s="19">
        <v>242898</v>
      </c>
      <c r="S6" s="19">
        <v>253284</v>
      </c>
      <c r="T6" s="19">
        <v>290730</v>
      </c>
      <c r="U6" s="19">
        <v>294234</v>
      </c>
    </row>
    <row r="7" spans="1:21" ht="18" customHeight="1">
      <c r="A7" s="19" t="s">
        <v>64</v>
      </c>
      <c r="B7" s="19"/>
      <c r="C7" s="15"/>
      <c r="D7" s="15">
        <v>255045</v>
      </c>
      <c r="E7" s="15">
        <v>295974</v>
      </c>
      <c r="F7" s="15">
        <v>339654</v>
      </c>
      <c r="G7" s="15">
        <v>360313</v>
      </c>
      <c r="H7" s="15">
        <v>346670</v>
      </c>
      <c r="I7" s="15">
        <v>319268</v>
      </c>
      <c r="J7" s="17">
        <v>324050</v>
      </c>
      <c r="K7" s="16">
        <v>339693</v>
      </c>
      <c r="L7" s="19">
        <v>344308</v>
      </c>
      <c r="M7" s="19">
        <v>334680</v>
      </c>
      <c r="N7" s="19">
        <v>334354</v>
      </c>
      <c r="O7" s="19">
        <v>326523</v>
      </c>
      <c r="P7" s="19">
        <v>336698</v>
      </c>
      <c r="Q7" s="19">
        <v>442690</v>
      </c>
      <c r="R7" s="19">
        <v>366323</v>
      </c>
      <c r="S7" s="19">
        <v>363952</v>
      </c>
      <c r="T7" s="19">
        <v>363456</v>
      </c>
      <c r="U7" s="19">
        <v>387234</v>
      </c>
    </row>
    <row r="8" spans="1:21" ht="18" customHeight="1">
      <c r="A8" s="19" t="s">
        <v>65</v>
      </c>
      <c r="B8" s="19"/>
      <c r="C8" s="15"/>
      <c r="D8" s="15">
        <v>255045</v>
      </c>
      <c r="E8" s="15">
        <v>295974</v>
      </c>
      <c r="F8" s="15">
        <v>339654</v>
      </c>
      <c r="G8" s="15">
        <v>360313</v>
      </c>
      <c r="H8" s="15">
        <v>346670</v>
      </c>
      <c r="I8" s="15">
        <v>319268</v>
      </c>
      <c r="J8" s="17">
        <v>324050</v>
      </c>
      <c r="K8" s="16">
        <v>339693</v>
      </c>
      <c r="L8" s="19">
        <v>344308</v>
      </c>
      <c r="M8" s="19">
        <v>334680</v>
      </c>
      <c r="N8" s="19">
        <v>334354</v>
      </c>
      <c r="O8" s="19">
        <v>326523</v>
      </c>
      <c r="P8" s="19">
        <v>336698</v>
      </c>
      <c r="Q8" s="19">
        <v>442690</v>
      </c>
      <c r="R8" s="19">
        <v>366323</v>
      </c>
      <c r="S8" s="19">
        <v>363952</v>
      </c>
      <c r="T8" s="19">
        <v>363456</v>
      </c>
      <c r="U8" s="19">
        <v>387234</v>
      </c>
    </row>
    <row r="9" spans="1:21" ht="18" customHeight="1">
      <c r="A9" s="19" t="s">
        <v>66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</row>
    <row r="10" spans="1:21" ht="18" customHeight="1">
      <c r="A10" s="19" t="s">
        <v>67</v>
      </c>
      <c r="B10" s="19"/>
      <c r="C10" s="15"/>
      <c r="D10" s="15">
        <v>423634</v>
      </c>
      <c r="E10" s="15">
        <v>485397</v>
      </c>
      <c r="F10" s="15">
        <v>549216</v>
      </c>
      <c r="G10" s="15">
        <v>557526</v>
      </c>
      <c r="H10" s="15">
        <v>661198</v>
      </c>
      <c r="I10" s="15">
        <v>670449</v>
      </c>
      <c r="J10" s="17">
        <v>692406</v>
      </c>
      <c r="K10" s="16">
        <v>756572</v>
      </c>
      <c r="L10" s="19">
        <v>775978</v>
      </c>
      <c r="M10" s="19">
        <v>680371</v>
      </c>
      <c r="N10" s="19">
        <v>698470</v>
      </c>
      <c r="O10" s="19">
        <v>673192</v>
      </c>
      <c r="P10" s="19">
        <v>638709</v>
      </c>
      <c r="Q10" s="19">
        <v>588364</v>
      </c>
      <c r="R10" s="19">
        <v>570037</v>
      </c>
      <c r="S10" s="19">
        <v>590476</v>
      </c>
      <c r="T10" s="19">
        <v>639543</v>
      </c>
      <c r="U10" s="19">
        <v>628241</v>
      </c>
    </row>
    <row r="11" spans="1:21" ht="18" customHeight="1">
      <c r="A11" s="19" t="s">
        <v>68</v>
      </c>
      <c r="B11" s="19"/>
      <c r="C11" s="15"/>
      <c r="D11" s="15">
        <v>28271</v>
      </c>
      <c r="E11" s="15">
        <v>63633</v>
      </c>
      <c r="F11" s="15">
        <v>39315</v>
      </c>
      <c r="G11" s="15">
        <v>40497</v>
      </c>
      <c r="H11" s="15">
        <v>42596</v>
      </c>
      <c r="I11" s="15">
        <v>45969</v>
      </c>
      <c r="J11" s="17">
        <v>46078</v>
      </c>
      <c r="K11" s="17">
        <v>45628</v>
      </c>
      <c r="L11" s="19">
        <v>45748</v>
      </c>
      <c r="M11" s="19">
        <v>44773</v>
      </c>
      <c r="N11" s="19">
        <v>42457</v>
      </c>
      <c r="O11" s="19">
        <v>40525</v>
      </c>
      <c r="P11" s="19">
        <v>37394</v>
      </c>
      <c r="Q11" s="19">
        <v>35311</v>
      </c>
      <c r="R11" s="19">
        <v>33201</v>
      </c>
      <c r="S11" s="19">
        <v>72766</v>
      </c>
      <c r="T11" s="19">
        <v>45439</v>
      </c>
      <c r="U11" s="19">
        <v>76332</v>
      </c>
    </row>
    <row r="12" spans="1:21" ht="18" customHeight="1">
      <c r="A12" s="19" t="s">
        <v>69</v>
      </c>
      <c r="B12" s="19"/>
      <c r="C12" s="15"/>
      <c r="D12" s="15">
        <v>367048</v>
      </c>
      <c r="E12" s="15">
        <v>431460</v>
      </c>
      <c r="F12" s="15">
        <v>426665</v>
      </c>
      <c r="G12" s="15">
        <v>431499</v>
      </c>
      <c r="H12" s="15">
        <v>428072</v>
      </c>
      <c r="I12" s="15">
        <v>493370</v>
      </c>
      <c r="J12" s="17">
        <v>483059</v>
      </c>
      <c r="K12" s="17">
        <v>449074</v>
      </c>
      <c r="L12" s="19">
        <v>530984</v>
      </c>
      <c r="M12" s="19">
        <v>472000</v>
      </c>
      <c r="N12" s="19">
        <v>473792</v>
      </c>
      <c r="O12" s="19">
        <v>485048</v>
      </c>
      <c r="P12" s="19">
        <v>546976</v>
      </c>
      <c r="Q12" s="19">
        <v>510774</v>
      </c>
      <c r="R12" s="19">
        <v>530570</v>
      </c>
      <c r="S12" s="19">
        <v>511997</v>
      </c>
      <c r="T12" s="19">
        <v>506015</v>
      </c>
      <c r="U12" s="19">
        <v>526330</v>
      </c>
    </row>
    <row r="13" spans="1:21" ht="18" customHeight="1">
      <c r="A13" s="19" t="s">
        <v>70</v>
      </c>
      <c r="B13" s="19"/>
      <c r="C13" s="15"/>
      <c r="D13" s="15">
        <v>199343</v>
      </c>
      <c r="E13" s="15">
        <v>222720</v>
      </c>
      <c r="F13" s="15">
        <v>227396</v>
      </c>
      <c r="G13" s="15">
        <v>248252</v>
      </c>
      <c r="H13" s="15">
        <v>245535</v>
      </c>
      <c r="I13" s="15">
        <v>260502</v>
      </c>
      <c r="J13" s="17">
        <v>266613</v>
      </c>
      <c r="K13" s="17">
        <v>272320</v>
      </c>
      <c r="L13" s="19">
        <v>279467</v>
      </c>
      <c r="M13" s="19">
        <v>288155</v>
      </c>
      <c r="N13" s="19">
        <v>295178</v>
      </c>
      <c r="O13" s="19">
        <v>308236</v>
      </c>
      <c r="P13" s="19">
        <v>291616</v>
      </c>
      <c r="Q13" s="19">
        <v>266910</v>
      </c>
      <c r="R13" s="19">
        <v>308239</v>
      </c>
      <c r="S13" s="19">
        <v>332603</v>
      </c>
      <c r="T13" s="19">
        <v>323325</v>
      </c>
      <c r="U13" s="19">
        <v>342214</v>
      </c>
    </row>
    <row r="14" spans="1:21" ht="18" customHeight="1">
      <c r="A14" s="19" t="s">
        <v>71</v>
      </c>
      <c r="B14" s="19"/>
      <c r="C14" s="15"/>
      <c r="D14" s="15">
        <v>197520</v>
      </c>
      <c r="E14" s="15">
        <v>257326</v>
      </c>
      <c r="F14" s="15">
        <v>200216</v>
      </c>
      <c r="G14" s="15">
        <v>204252</v>
      </c>
      <c r="H14" s="15">
        <v>219024</v>
      </c>
      <c r="I14" s="15">
        <v>223597</v>
      </c>
      <c r="J14" s="17">
        <v>229941</v>
      </c>
      <c r="K14" s="17">
        <v>278533</v>
      </c>
      <c r="L14" s="19">
        <v>289416</v>
      </c>
      <c r="M14" s="19">
        <v>353278</v>
      </c>
      <c r="N14" s="19">
        <v>342786</v>
      </c>
      <c r="O14" s="19">
        <v>338935</v>
      </c>
      <c r="P14" s="19">
        <v>369106</v>
      </c>
      <c r="Q14" s="19">
        <v>350996</v>
      </c>
      <c r="R14" s="19">
        <v>389543</v>
      </c>
      <c r="S14" s="19">
        <v>428927</v>
      </c>
      <c r="T14" s="19">
        <v>432546</v>
      </c>
      <c r="U14" s="19">
        <v>490704</v>
      </c>
    </row>
    <row r="15" spans="1:21" ht="18" customHeight="1">
      <c r="A15" s="19" t="s">
        <v>72</v>
      </c>
      <c r="B15" s="19"/>
      <c r="C15" s="15"/>
      <c r="D15" s="15">
        <v>293720</v>
      </c>
      <c r="E15" s="15">
        <v>227693</v>
      </c>
      <c r="F15" s="15">
        <v>150792</v>
      </c>
      <c r="G15" s="15">
        <v>24971</v>
      </c>
      <c r="H15" s="15">
        <v>14181</v>
      </c>
      <c r="I15" s="15">
        <v>53656</v>
      </c>
      <c r="J15" s="17">
        <v>39862</v>
      </c>
      <c r="K15" s="16">
        <v>42856</v>
      </c>
      <c r="L15" s="19">
        <v>101415</v>
      </c>
      <c r="M15" s="19">
        <v>36371</v>
      </c>
      <c r="N15" s="19">
        <v>1478</v>
      </c>
      <c r="O15" s="19">
        <v>30180</v>
      </c>
      <c r="P15" s="19">
        <v>223</v>
      </c>
      <c r="Q15" s="19">
        <v>151040</v>
      </c>
      <c r="R15" s="19">
        <v>101052</v>
      </c>
      <c r="S15" s="19">
        <v>102849</v>
      </c>
      <c r="T15" s="19">
        <v>77916</v>
      </c>
      <c r="U15" s="19">
        <v>96737</v>
      </c>
    </row>
    <row r="16" spans="1:21" ht="18" customHeight="1">
      <c r="A16" s="19" t="s">
        <v>73</v>
      </c>
      <c r="B16" s="19"/>
      <c r="C16" s="15"/>
      <c r="D16" s="15">
        <v>30678</v>
      </c>
      <c r="E16" s="15">
        <v>45780</v>
      </c>
      <c r="F16" s="15">
        <v>71736</v>
      </c>
      <c r="G16" s="15">
        <v>30000</v>
      </c>
      <c r="H16" s="15">
        <v>50047</v>
      </c>
      <c r="I16" s="15">
        <v>30000</v>
      </c>
      <c r="J16" s="17">
        <v>41980</v>
      </c>
      <c r="K16" s="16">
        <v>45888</v>
      </c>
      <c r="L16" s="19">
        <v>62405</v>
      </c>
      <c r="M16" s="19">
        <v>52765</v>
      </c>
      <c r="N16" s="19">
        <v>56877</v>
      </c>
      <c r="O16" s="19">
        <v>30000</v>
      </c>
      <c r="P16" s="19">
        <v>30000</v>
      </c>
      <c r="Q16" s="19">
        <v>30000</v>
      </c>
      <c r="R16" s="19">
        <v>30000</v>
      </c>
      <c r="S16" s="19">
        <v>30000</v>
      </c>
      <c r="T16" s="19">
        <v>30000</v>
      </c>
      <c r="U16" s="19">
        <v>30900</v>
      </c>
    </row>
    <row r="17" spans="1:21" ht="18" customHeight="1">
      <c r="A17" s="19" t="s">
        <v>81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</row>
    <row r="18" spans="1:21" ht="18" customHeight="1">
      <c r="A18" s="19" t="s">
        <v>178</v>
      </c>
      <c r="B18" s="19"/>
      <c r="C18" s="15"/>
      <c r="D18" s="15">
        <v>1368924</v>
      </c>
      <c r="E18" s="15">
        <v>1700107</v>
      </c>
      <c r="F18" s="15">
        <v>1393631</v>
      </c>
      <c r="G18" s="15">
        <v>1520457</v>
      </c>
      <c r="H18" s="15">
        <v>1839374</v>
      </c>
      <c r="I18" s="15">
        <v>1535863</v>
      </c>
      <c r="J18" s="17">
        <v>1495549</v>
      </c>
      <c r="K18" s="16">
        <v>1468658</v>
      </c>
      <c r="L18" s="19">
        <v>1598145</v>
      </c>
      <c r="M18" s="19">
        <v>1625441</v>
      </c>
      <c r="N18" s="19">
        <v>1290352</v>
      </c>
      <c r="O18" s="19">
        <v>985259</v>
      </c>
      <c r="P18" s="19">
        <v>947221</v>
      </c>
      <c r="Q18" s="19">
        <v>489527</v>
      </c>
      <c r="R18" s="19">
        <v>386441</v>
      </c>
      <c r="S18" s="19">
        <v>380303</v>
      </c>
      <c r="T18" s="19">
        <v>492649</v>
      </c>
      <c r="U18" s="19">
        <v>221992</v>
      </c>
    </row>
    <row r="19" spans="1:21" ht="18" customHeight="1">
      <c r="A19" s="19" t="s">
        <v>75</v>
      </c>
      <c r="B19" s="19"/>
      <c r="C19" s="15"/>
      <c r="D19" s="15">
        <v>0</v>
      </c>
      <c r="E19" s="15">
        <v>158066</v>
      </c>
      <c r="F19" s="15">
        <v>254695</v>
      </c>
      <c r="G19" s="15">
        <v>217991</v>
      </c>
      <c r="H19" s="15">
        <v>162134</v>
      </c>
      <c r="I19" s="15">
        <v>154040</v>
      </c>
      <c r="J19" s="17">
        <v>85409</v>
      </c>
      <c r="K19" s="16">
        <v>237919</v>
      </c>
      <c r="L19" s="19">
        <v>129948</v>
      </c>
      <c r="M19" s="19">
        <v>290072</v>
      </c>
      <c r="N19" s="19">
        <v>106148</v>
      </c>
      <c r="O19" s="19">
        <v>90437</v>
      </c>
      <c r="P19" s="19">
        <v>250050</v>
      </c>
      <c r="Q19" s="19">
        <v>98301</v>
      </c>
      <c r="R19" s="19">
        <v>55076</v>
      </c>
      <c r="S19" s="19">
        <v>31306</v>
      </c>
      <c r="T19" s="19">
        <v>22748</v>
      </c>
      <c r="U19" s="19">
        <v>17402</v>
      </c>
    </row>
    <row r="20" spans="1:21" ht="18" customHeight="1">
      <c r="A20" s="19" t="s">
        <v>76</v>
      </c>
      <c r="B20" s="19"/>
      <c r="C20" s="15"/>
      <c r="D20" s="15">
        <v>1322485</v>
      </c>
      <c r="E20" s="15">
        <v>1467747</v>
      </c>
      <c r="F20" s="15">
        <v>1042209</v>
      </c>
      <c r="G20" s="15">
        <v>1223830</v>
      </c>
      <c r="H20" s="15">
        <v>1570266</v>
      </c>
      <c r="I20" s="15">
        <v>1229554</v>
      </c>
      <c r="J20" s="17">
        <v>1246181</v>
      </c>
      <c r="K20" s="16">
        <v>1085785</v>
      </c>
      <c r="L20" s="19">
        <v>1309455</v>
      </c>
      <c r="M20" s="19">
        <v>1229561</v>
      </c>
      <c r="N20" s="19">
        <v>1096072</v>
      </c>
      <c r="O20" s="19">
        <v>776583</v>
      </c>
      <c r="P20" s="19">
        <v>625667</v>
      </c>
      <c r="Q20" s="19">
        <v>363374</v>
      </c>
      <c r="R20" s="19">
        <v>321045</v>
      </c>
      <c r="S20" s="19">
        <v>327049</v>
      </c>
      <c r="T20" s="19">
        <v>467937</v>
      </c>
      <c r="U20" s="19">
        <v>204590</v>
      </c>
    </row>
    <row r="21" spans="1:21" ht="18" customHeight="1">
      <c r="A21" s="19" t="s">
        <v>179</v>
      </c>
      <c r="B21" s="19"/>
      <c r="C21" s="15"/>
      <c r="D21" s="15">
        <v>0</v>
      </c>
      <c r="E21" s="15">
        <v>0</v>
      </c>
      <c r="F21" s="15">
        <v>14229</v>
      </c>
      <c r="G21" s="15">
        <v>0</v>
      </c>
      <c r="H21" s="15">
        <v>17200</v>
      </c>
      <c r="I21" s="15">
        <v>0</v>
      </c>
      <c r="J21" s="17">
        <v>0</v>
      </c>
      <c r="K21" s="16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</row>
    <row r="22" spans="1:21" ht="18" customHeight="1">
      <c r="A22" s="19" t="s">
        <v>180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</row>
    <row r="23" spans="1:21" ht="18" customHeight="1">
      <c r="A23" s="19" t="s">
        <v>60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3818610</v>
      </c>
      <c r="E23" s="15">
        <f t="shared" si="0"/>
        <v>4466498</v>
      </c>
      <c r="F23" s="15">
        <f t="shared" si="0"/>
        <v>4161790</v>
      </c>
      <c r="G23" s="15">
        <f t="shared" si="0"/>
        <v>4186394</v>
      </c>
      <c r="H23" s="15">
        <f aca="true" t="shared" si="1" ref="H23:N23">SUM(H4:H22)-H5-H8-H9-H13-H19-H20</f>
        <v>4653729</v>
      </c>
      <c r="I23" s="15">
        <f t="shared" si="1"/>
        <v>4442682</v>
      </c>
      <c r="J23" s="17">
        <f t="shared" si="1"/>
        <v>4448004</v>
      </c>
      <c r="K23" s="16">
        <f t="shared" si="1"/>
        <v>4498257</v>
      </c>
      <c r="L23" s="21">
        <f t="shared" si="1"/>
        <v>4813163</v>
      </c>
      <c r="M23" s="21">
        <f t="shared" si="1"/>
        <v>4669197</v>
      </c>
      <c r="N23" s="21">
        <f t="shared" si="1"/>
        <v>4320206</v>
      </c>
      <c r="O23" s="21">
        <f aca="true" t="shared" si="2" ref="O23:U23">SUM(O4:O22)-O5-O8-O9-O13-O19-O20</f>
        <v>3955811</v>
      </c>
      <c r="P23" s="21">
        <f t="shared" si="2"/>
        <v>4009885</v>
      </c>
      <c r="Q23" s="21">
        <f t="shared" si="2"/>
        <v>3770746</v>
      </c>
      <c r="R23" s="21">
        <f t="shared" si="2"/>
        <v>3608520</v>
      </c>
      <c r="S23" s="21">
        <f t="shared" si="2"/>
        <v>3619457</v>
      </c>
      <c r="T23" s="21">
        <f t="shared" si="2"/>
        <v>3743774</v>
      </c>
      <c r="U23" s="21">
        <f t="shared" si="2"/>
        <v>3602587</v>
      </c>
    </row>
    <row r="24" spans="1:21" ht="18" customHeight="1">
      <c r="A24" s="19" t="s">
        <v>79</v>
      </c>
      <c r="B24" s="19">
        <f aca="true" t="shared" si="3" ref="B24:G24">SUM(B4:B7)-B5</f>
        <v>0</v>
      </c>
      <c r="C24" s="15">
        <f t="shared" si="3"/>
        <v>0</v>
      </c>
      <c r="D24" s="15">
        <f t="shared" si="3"/>
        <v>1108815</v>
      </c>
      <c r="E24" s="15">
        <f t="shared" si="3"/>
        <v>1255102</v>
      </c>
      <c r="F24" s="15">
        <f t="shared" si="3"/>
        <v>1315990</v>
      </c>
      <c r="G24" s="15">
        <f t="shared" si="3"/>
        <v>1377192</v>
      </c>
      <c r="H24" s="15">
        <f aca="true" t="shared" si="4" ref="H24:M24">SUM(H4:H7)-H5</f>
        <v>1382037</v>
      </c>
      <c r="I24" s="15">
        <f t="shared" si="4"/>
        <v>1389778</v>
      </c>
      <c r="J24" s="17">
        <f t="shared" si="4"/>
        <v>1419129</v>
      </c>
      <c r="K24" s="16">
        <f t="shared" si="4"/>
        <v>1411048</v>
      </c>
      <c r="L24" s="21">
        <f t="shared" si="4"/>
        <v>1409072</v>
      </c>
      <c r="M24" s="21">
        <f t="shared" si="4"/>
        <v>1404198</v>
      </c>
      <c r="N24" s="21">
        <f aca="true" t="shared" si="5" ref="N24:S24">SUM(N4:N7)-N5</f>
        <v>1413994</v>
      </c>
      <c r="O24" s="21">
        <f t="shared" si="5"/>
        <v>1372672</v>
      </c>
      <c r="P24" s="21">
        <f t="shared" si="5"/>
        <v>1440256</v>
      </c>
      <c r="Q24" s="21">
        <f t="shared" si="5"/>
        <v>1614734</v>
      </c>
      <c r="R24" s="21">
        <f t="shared" si="5"/>
        <v>1567676</v>
      </c>
      <c r="S24" s="21">
        <f t="shared" si="5"/>
        <v>1502139</v>
      </c>
      <c r="T24" s="21">
        <f>SUM(T4:T7)-T5</f>
        <v>1519666</v>
      </c>
      <c r="U24" s="21">
        <f>SUM(U4:U7)-U5</f>
        <v>1531351</v>
      </c>
    </row>
    <row r="25" spans="1:21" ht="18" customHeight="1">
      <c r="A25" s="19" t="s">
        <v>181</v>
      </c>
      <c r="B25" s="19">
        <f aca="true" t="shared" si="6" ref="B25:G25">+B18+B21+B22</f>
        <v>0</v>
      </c>
      <c r="C25" s="15">
        <f t="shared" si="6"/>
        <v>0</v>
      </c>
      <c r="D25" s="15">
        <f t="shared" si="6"/>
        <v>1368924</v>
      </c>
      <c r="E25" s="15">
        <f t="shared" si="6"/>
        <v>1700107</v>
      </c>
      <c r="F25" s="15">
        <f t="shared" si="6"/>
        <v>1407860</v>
      </c>
      <c r="G25" s="15">
        <f t="shared" si="6"/>
        <v>1520457</v>
      </c>
      <c r="H25" s="15">
        <f aca="true" t="shared" si="7" ref="H25:M25">+H18+H21+H22</f>
        <v>1856574</v>
      </c>
      <c r="I25" s="15">
        <f t="shared" si="7"/>
        <v>1535863</v>
      </c>
      <c r="J25" s="17">
        <f t="shared" si="7"/>
        <v>1495549</v>
      </c>
      <c r="K25" s="16">
        <f t="shared" si="7"/>
        <v>1468658</v>
      </c>
      <c r="L25" s="21">
        <f t="shared" si="7"/>
        <v>1598145</v>
      </c>
      <c r="M25" s="21">
        <f t="shared" si="7"/>
        <v>1625441</v>
      </c>
      <c r="N25" s="21">
        <f aca="true" t="shared" si="8" ref="N25:S25">+N18+N21+N22</f>
        <v>1290352</v>
      </c>
      <c r="O25" s="21">
        <f t="shared" si="8"/>
        <v>985259</v>
      </c>
      <c r="P25" s="21">
        <f t="shared" si="8"/>
        <v>947221</v>
      </c>
      <c r="Q25" s="21">
        <f t="shared" si="8"/>
        <v>489527</v>
      </c>
      <c r="R25" s="21">
        <f t="shared" si="8"/>
        <v>386441</v>
      </c>
      <c r="S25" s="21">
        <f t="shared" si="8"/>
        <v>380303</v>
      </c>
      <c r="T25" s="21">
        <f>+T18+T21+T22</f>
        <v>492649</v>
      </c>
      <c r="U25" s="21">
        <f>+U18+U21+U22</f>
        <v>221992</v>
      </c>
    </row>
    <row r="26" ht="18" customHeight="1"/>
    <row r="27" ht="18" customHeight="1"/>
    <row r="28" ht="18" customHeight="1"/>
    <row r="29" ht="18" customHeight="1"/>
    <row r="30" spans="1:21" ht="18" customHeight="1">
      <c r="A30" s="33" t="s">
        <v>100</v>
      </c>
      <c r="L30" s="34"/>
      <c r="M30" s="34" t="str">
        <f>'財政指標'!$M$1</f>
        <v>都賀町</v>
      </c>
      <c r="P30" s="34"/>
      <c r="R30" s="34"/>
      <c r="S30" s="34"/>
      <c r="T30" s="34"/>
      <c r="U30" s="34" t="str">
        <f>'財政指標'!$M$1</f>
        <v>都賀町</v>
      </c>
    </row>
    <row r="31" ht="18" customHeight="1"/>
    <row r="32" spans="1:21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167</v>
      </c>
      <c r="K32" s="17" t="s">
        <v>168</v>
      </c>
      <c r="L32" s="15" t="s">
        <v>84</v>
      </c>
      <c r="M32" s="7" t="s">
        <v>176</v>
      </c>
      <c r="N32" s="7" t="s">
        <v>184</v>
      </c>
      <c r="O32" s="2" t="s">
        <v>188</v>
      </c>
      <c r="P32" s="2" t="s">
        <v>189</v>
      </c>
      <c r="Q32" s="2" t="s">
        <v>193</v>
      </c>
      <c r="R32" s="2" t="s">
        <v>200</v>
      </c>
      <c r="S32" s="2" t="s">
        <v>202</v>
      </c>
      <c r="T32" s="2" t="s">
        <v>211</v>
      </c>
      <c r="U32" s="2" t="s">
        <v>213</v>
      </c>
    </row>
    <row r="33" spans="1:21" ht="18" customHeight="1">
      <c r="A33" s="19" t="s">
        <v>61</v>
      </c>
      <c r="B33" s="35" t="e">
        <f>B4/B$23*100</f>
        <v>#DIV/0!</v>
      </c>
      <c r="C33" s="35" t="e">
        <f aca="true" t="shared" si="9" ref="C33:L33">C4/C$23*100</f>
        <v>#DIV/0!</v>
      </c>
      <c r="D33" s="35">
        <f t="shared" si="9"/>
        <v>21.509083148056494</v>
      </c>
      <c r="E33" s="35">
        <f t="shared" si="9"/>
        <v>20.28578094068328</v>
      </c>
      <c r="F33" s="35">
        <f t="shared" si="9"/>
        <v>22.08619368108434</v>
      </c>
      <c r="G33" s="35">
        <f t="shared" si="9"/>
        <v>22.925243061212107</v>
      </c>
      <c r="H33" s="35">
        <f t="shared" si="9"/>
        <v>20.99931044545138</v>
      </c>
      <c r="I33" s="35">
        <f t="shared" si="9"/>
        <v>22.68557596514898</v>
      </c>
      <c r="J33" s="35">
        <f t="shared" si="9"/>
        <v>23.12497920415539</v>
      </c>
      <c r="K33" s="35">
        <f t="shared" si="9"/>
        <v>22.274916706626588</v>
      </c>
      <c r="L33" s="35">
        <f t="shared" si="9"/>
        <v>20.689388661884088</v>
      </c>
      <c r="M33" s="35">
        <f aca="true" t="shared" si="10" ref="M33:N51">M4/M$23*100</f>
        <v>21.024942832782596</v>
      </c>
      <c r="N33" s="35">
        <f t="shared" si="10"/>
        <v>22.608158036908424</v>
      </c>
      <c r="O33" s="35">
        <f aca="true" t="shared" si="11" ref="O33:P51">O4/O$23*100</f>
        <v>23.678962417567472</v>
      </c>
      <c r="P33" s="35">
        <f t="shared" si="11"/>
        <v>22.688929981782522</v>
      </c>
      <c r="Q33" s="35">
        <f aca="true" t="shared" si="12" ref="Q33:R51">Q4/Q$23*100</f>
        <v>24.743591851585865</v>
      </c>
      <c r="R33" s="35">
        <f t="shared" si="12"/>
        <v>26.56088922882511</v>
      </c>
      <c r="S33" s="35">
        <f aca="true" t="shared" si="13" ref="S33:T51">S4/S$23*100</f>
        <v>24.44850152937305</v>
      </c>
      <c r="T33" s="35">
        <f t="shared" si="13"/>
        <v>23.117848459869638</v>
      </c>
      <c r="U33" s="35">
        <f>U4/U$23*100</f>
        <v>23.590908422197714</v>
      </c>
    </row>
    <row r="34" spans="1:21" ht="18" customHeight="1">
      <c r="A34" s="19" t="s">
        <v>62</v>
      </c>
      <c r="B34" s="35" t="e">
        <f aca="true" t="shared" si="14" ref="B34:L51">B5/B$23*100</f>
        <v>#DIV/0!</v>
      </c>
      <c r="C34" s="35" t="e">
        <f t="shared" si="14"/>
        <v>#DIV/0!</v>
      </c>
      <c r="D34" s="35">
        <f t="shared" si="14"/>
        <v>14.100785364307955</v>
      </c>
      <c r="E34" s="35">
        <f t="shared" si="14"/>
        <v>13.320950776200952</v>
      </c>
      <c r="F34" s="35">
        <f t="shared" si="14"/>
        <v>14.68584431218298</v>
      </c>
      <c r="G34" s="35">
        <f t="shared" si="14"/>
        <v>15.1526588276211</v>
      </c>
      <c r="H34" s="35">
        <f t="shared" si="14"/>
        <v>13.963898628390265</v>
      </c>
      <c r="I34" s="35">
        <f t="shared" si="14"/>
        <v>15.028241949345011</v>
      </c>
      <c r="J34" s="35">
        <f t="shared" si="14"/>
        <v>15.193331660672968</v>
      </c>
      <c r="K34" s="35">
        <f t="shared" si="14"/>
        <v>14.604945871256355</v>
      </c>
      <c r="L34" s="35">
        <f t="shared" si="14"/>
        <v>13.578866952978737</v>
      </c>
      <c r="M34" s="35">
        <f t="shared" si="10"/>
        <v>13.500758267427997</v>
      </c>
      <c r="N34" s="35">
        <f t="shared" si="10"/>
        <v>14.753602027310736</v>
      </c>
      <c r="O34" s="35">
        <f t="shared" si="11"/>
        <v>15.568008683933584</v>
      </c>
      <c r="P34" s="35">
        <f t="shared" si="11"/>
        <v>14.868531142414309</v>
      </c>
      <c r="Q34" s="35">
        <f t="shared" si="12"/>
        <v>16.03096575584778</v>
      </c>
      <c r="R34" s="35">
        <f t="shared" si="12"/>
        <v>16.931678361211798</v>
      </c>
      <c r="S34" s="35">
        <f t="shared" si="13"/>
        <v>15.819582882183708</v>
      </c>
      <c r="T34" s="35">
        <f t="shared" si="13"/>
        <v>14.862649294535407</v>
      </c>
      <c r="U34" s="35">
        <f>U5/U$23*100</f>
        <v>15.457864029376667</v>
      </c>
    </row>
    <row r="35" spans="1:21" ht="18" customHeight="1">
      <c r="A35" s="19" t="s">
        <v>63</v>
      </c>
      <c r="B35" s="35" t="e">
        <f t="shared" si="14"/>
        <v>#DIV/0!</v>
      </c>
      <c r="C35" s="35" t="e">
        <f t="shared" si="14"/>
        <v>#DIV/0!</v>
      </c>
      <c r="D35" s="35">
        <f t="shared" si="14"/>
        <v>0.8490524038851834</v>
      </c>
      <c r="E35" s="35">
        <f t="shared" si="14"/>
        <v>1.1880448619925499</v>
      </c>
      <c r="F35" s="35">
        <f t="shared" si="14"/>
        <v>1.373327342321453</v>
      </c>
      <c r="G35" s="35">
        <f t="shared" si="14"/>
        <v>1.364850035615377</v>
      </c>
      <c r="H35" s="35">
        <f t="shared" si="14"/>
        <v>1.248804990578523</v>
      </c>
      <c r="I35" s="35">
        <f t="shared" si="14"/>
        <v>1.4104543156588747</v>
      </c>
      <c r="J35" s="35">
        <f t="shared" si="14"/>
        <v>1.4945804904851705</v>
      </c>
      <c r="K35" s="35">
        <f t="shared" si="14"/>
        <v>1.542197344438079</v>
      </c>
      <c r="L35" s="35">
        <f t="shared" si="14"/>
        <v>1.4325299184756468</v>
      </c>
      <c r="M35" s="35">
        <f t="shared" si="10"/>
        <v>1.8808801599075817</v>
      </c>
      <c r="N35" s="35">
        <f t="shared" si="10"/>
        <v>2.3823169543304186</v>
      </c>
      <c r="O35" s="35">
        <f t="shared" si="11"/>
        <v>2.7669168218602964</v>
      </c>
      <c r="P35" s="35">
        <f t="shared" si="11"/>
        <v>4.832008898010791</v>
      </c>
      <c r="Q35" s="35">
        <f t="shared" si="12"/>
        <v>6.338957861388701</v>
      </c>
      <c r="R35" s="35">
        <f t="shared" si="12"/>
        <v>6.731236074623391</v>
      </c>
      <c r="S35" s="35">
        <f t="shared" si="13"/>
        <v>6.997845256899033</v>
      </c>
      <c r="T35" s="35">
        <f t="shared" si="13"/>
        <v>7.7656931214330776</v>
      </c>
      <c r="U35" s="35">
        <f>U6/U$23*100</f>
        <v>8.16729755589525</v>
      </c>
    </row>
    <row r="36" spans="1:21" ht="18" customHeight="1">
      <c r="A36" s="19" t="s">
        <v>64</v>
      </c>
      <c r="B36" s="35" t="e">
        <f t="shared" si="14"/>
        <v>#DIV/0!</v>
      </c>
      <c r="C36" s="35" t="e">
        <f t="shared" si="14"/>
        <v>#DIV/0!</v>
      </c>
      <c r="D36" s="35">
        <f t="shared" si="14"/>
        <v>6.679000997745253</v>
      </c>
      <c r="E36" s="35">
        <f t="shared" si="14"/>
        <v>6.626533807918418</v>
      </c>
      <c r="F36" s="35">
        <f t="shared" si="14"/>
        <v>8.161247924570917</v>
      </c>
      <c r="G36" s="35">
        <f t="shared" si="14"/>
        <v>8.606762765282006</v>
      </c>
      <c r="H36" s="35">
        <f t="shared" si="14"/>
        <v>7.449294963243455</v>
      </c>
      <c r="I36" s="35">
        <f t="shared" si="14"/>
        <v>7.1863797588933895</v>
      </c>
      <c r="J36" s="35">
        <f t="shared" si="14"/>
        <v>7.285290211069954</v>
      </c>
      <c r="K36" s="35">
        <f t="shared" si="14"/>
        <v>7.5516583423312635</v>
      </c>
      <c r="L36" s="35">
        <f t="shared" si="14"/>
        <v>7.153466441921871</v>
      </c>
      <c r="M36" s="35">
        <f t="shared" si="10"/>
        <v>7.1678277870905855</v>
      </c>
      <c r="N36" s="35">
        <f t="shared" si="10"/>
        <v>7.739306875644355</v>
      </c>
      <c r="O36" s="35">
        <f t="shared" si="11"/>
        <v>8.254261894716405</v>
      </c>
      <c r="P36" s="35">
        <f t="shared" si="11"/>
        <v>8.396699655975173</v>
      </c>
      <c r="Q36" s="35">
        <f t="shared" si="12"/>
        <v>11.740117207576432</v>
      </c>
      <c r="R36" s="35">
        <f t="shared" si="12"/>
        <v>10.15161340383315</v>
      </c>
      <c r="S36" s="35">
        <f t="shared" si="13"/>
        <v>10.055430966578689</v>
      </c>
      <c r="T36" s="35">
        <f t="shared" si="13"/>
        <v>9.708278330903521</v>
      </c>
      <c r="U36" s="35">
        <f>U7/U$23*100</f>
        <v>10.748775810271896</v>
      </c>
    </row>
    <row r="37" spans="1:21" ht="18" customHeight="1">
      <c r="A37" s="19" t="s">
        <v>65</v>
      </c>
      <c r="B37" s="35" t="e">
        <f t="shared" si="14"/>
        <v>#DIV/0!</v>
      </c>
      <c r="C37" s="35" t="e">
        <f t="shared" si="14"/>
        <v>#DIV/0!</v>
      </c>
      <c r="D37" s="35">
        <f t="shared" si="14"/>
        <v>6.679000997745253</v>
      </c>
      <c r="E37" s="35">
        <f t="shared" si="14"/>
        <v>6.626533807918418</v>
      </c>
      <c r="F37" s="35">
        <f t="shared" si="14"/>
        <v>8.161247924570917</v>
      </c>
      <c r="G37" s="35">
        <f t="shared" si="14"/>
        <v>8.606762765282006</v>
      </c>
      <c r="H37" s="35">
        <f t="shared" si="14"/>
        <v>7.449294963243455</v>
      </c>
      <c r="I37" s="35">
        <f t="shared" si="14"/>
        <v>7.1863797588933895</v>
      </c>
      <c r="J37" s="35">
        <f t="shared" si="14"/>
        <v>7.285290211069954</v>
      </c>
      <c r="K37" s="35">
        <f t="shared" si="14"/>
        <v>7.5516583423312635</v>
      </c>
      <c r="L37" s="35">
        <f t="shared" si="14"/>
        <v>7.153466441921871</v>
      </c>
      <c r="M37" s="35">
        <f t="shared" si="10"/>
        <v>7.1678277870905855</v>
      </c>
      <c r="N37" s="35">
        <f t="shared" si="10"/>
        <v>7.739306875644355</v>
      </c>
      <c r="O37" s="35">
        <f t="shared" si="11"/>
        <v>8.254261894716405</v>
      </c>
      <c r="P37" s="35">
        <f t="shared" si="11"/>
        <v>8.396699655975173</v>
      </c>
      <c r="Q37" s="35">
        <f t="shared" si="12"/>
        <v>11.740117207576432</v>
      </c>
      <c r="R37" s="35">
        <f t="shared" si="12"/>
        <v>10.15161340383315</v>
      </c>
      <c r="S37" s="35">
        <f t="shared" si="13"/>
        <v>10.055430966578689</v>
      </c>
      <c r="T37" s="35">
        <f t="shared" si="13"/>
        <v>9.708278330903521</v>
      </c>
      <c r="U37" s="35">
        <f>U8/U$23*100</f>
        <v>10.748775810271896</v>
      </c>
    </row>
    <row r="38" spans="1:21" ht="18" customHeight="1">
      <c r="A38" s="19" t="s">
        <v>66</v>
      </c>
      <c r="B38" s="35" t="e">
        <f t="shared" si="14"/>
        <v>#DIV/0!</v>
      </c>
      <c r="C38" s="35" t="e">
        <f t="shared" si="14"/>
        <v>#DIV/0!</v>
      </c>
      <c r="D38" s="35">
        <f t="shared" si="14"/>
        <v>0</v>
      </c>
      <c r="E38" s="35">
        <f t="shared" si="14"/>
        <v>0</v>
      </c>
      <c r="F38" s="35">
        <f t="shared" si="14"/>
        <v>0</v>
      </c>
      <c r="G38" s="35">
        <f t="shared" si="14"/>
        <v>0</v>
      </c>
      <c r="H38" s="35">
        <f t="shared" si="14"/>
        <v>0</v>
      </c>
      <c r="I38" s="35">
        <f t="shared" si="14"/>
        <v>0</v>
      </c>
      <c r="J38" s="35">
        <f t="shared" si="14"/>
        <v>0</v>
      </c>
      <c r="K38" s="35">
        <f t="shared" si="14"/>
        <v>0</v>
      </c>
      <c r="L38" s="35">
        <f t="shared" si="14"/>
        <v>0</v>
      </c>
      <c r="M38" s="35">
        <f t="shared" si="10"/>
        <v>0</v>
      </c>
      <c r="N38" s="35">
        <f t="shared" si="10"/>
        <v>0</v>
      </c>
      <c r="O38" s="35">
        <f t="shared" si="11"/>
        <v>0</v>
      </c>
      <c r="P38" s="35">
        <f t="shared" si="11"/>
        <v>0</v>
      </c>
      <c r="Q38" s="35">
        <f t="shared" si="12"/>
        <v>0</v>
      </c>
      <c r="R38" s="35">
        <f t="shared" si="12"/>
        <v>0</v>
      </c>
      <c r="S38" s="35">
        <f t="shared" si="13"/>
        <v>0</v>
      </c>
      <c r="T38" s="35">
        <f t="shared" si="13"/>
        <v>0</v>
      </c>
      <c r="U38" s="35">
        <f>U9/U$23*100</f>
        <v>0</v>
      </c>
    </row>
    <row r="39" spans="1:21" ht="18" customHeight="1">
      <c r="A39" s="19" t="s">
        <v>67</v>
      </c>
      <c r="B39" s="35" t="e">
        <f t="shared" si="14"/>
        <v>#DIV/0!</v>
      </c>
      <c r="C39" s="35" t="e">
        <f t="shared" si="14"/>
        <v>#DIV/0!</v>
      </c>
      <c r="D39" s="35">
        <f t="shared" si="14"/>
        <v>11.093932085235203</v>
      </c>
      <c r="E39" s="35">
        <f t="shared" si="14"/>
        <v>10.867507384980359</v>
      </c>
      <c r="F39" s="35">
        <f t="shared" si="14"/>
        <v>13.196629334973654</v>
      </c>
      <c r="G39" s="35">
        <f t="shared" si="14"/>
        <v>13.31757116028735</v>
      </c>
      <c r="H39" s="35">
        <f t="shared" si="14"/>
        <v>14.20791799436538</v>
      </c>
      <c r="I39" s="35">
        <f t="shared" si="14"/>
        <v>15.091086870498497</v>
      </c>
      <c r="J39" s="35">
        <f t="shared" si="14"/>
        <v>15.566667655874411</v>
      </c>
      <c r="K39" s="35">
        <f t="shared" si="14"/>
        <v>16.819225757888002</v>
      </c>
      <c r="L39" s="35">
        <f t="shared" si="14"/>
        <v>16.12199711499486</v>
      </c>
      <c r="M39" s="35">
        <f t="shared" si="10"/>
        <v>14.571477708051297</v>
      </c>
      <c r="N39" s="35">
        <f t="shared" si="10"/>
        <v>16.16751608603849</v>
      </c>
      <c r="O39" s="35">
        <f t="shared" si="11"/>
        <v>17.017799889832958</v>
      </c>
      <c r="P39" s="35">
        <f t="shared" si="11"/>
        <v>15.928362035320214</v>
      </c>
      <c r="Q39" s="35">
        <f t="shared" si="12"/>
        <v>15.603384582255075</v>
      </c>
      <c r="R39" s="35">
        <f t="shared" si="12"/>
        <v>15.796974937093324</v>
      </c>
      <c r="S39" s="35">
        <f t="shared" si="13"/>
        <v>16.313938803527712</v>
      </c>
      <c r="T39" s="35">
        <f t="shared" si="13"/>
        <v>17.082842073266175</v>
      </c>
      <c r="U39" s="35">
        <f>U10/U$23*100</f>
        <v>17.438607311912246</v>
      </c>
    </row>
    <row r="40" spans="1:21" ht="18" customHeight="1">
      <c r="A40" s="19" t="s">
        <v>68</v>
      </c>
      <c r="B40" s="35" t="e">
        <f t="shared" si="14"/>
        <v>#DIV/0!</v>
      </c>
      <c r="C40" s="35" t="e">
        <f t="shared" si="14"/>
        <v>#DIV/0!</v>
      </c>
      <c r="D40" s="35">
        <f t="shared" si="14"/>
        <v>0.740347927649066</v>
      </c>
      <c r="E40" s="35">
        <f t="shared" si="14"/>
        <v>1.424673200346222</v>
      </c>
      <c r="F40" s="35">
        <f t="shared" si="14"/>
        <v>0.9446656366611482</v>
      </c>
      <c r="G40" s="35">
        <f t="shared" si="14"/>
        <v>0.9673480326983079</v>
      </c>
      <c r="H40" s="35">
        <f t="shared" si="14"/>
        <v>0.9153089919933025</v>
      </c>
      <c r="I40" s="35">
        <f t="shared" si="14"/>
        <v>1.0347128153669338</v>
      </c>
      <c r="J40" s="35">
        <f t="shared" si="14"/>
        <v>1.035925327405281</v>
      </c>
      <c r="K40" s="35">
        <f t="shared" si="14"/>
        <v>1.014348446520508</v>
      </c>
      <c r="L40" s="35">
        <f t="shared" si="14"/>
        <v>0.9504768485920797</v>
      </c>
      <c r="M40" s="35">
        <f t="shared" si="10"/>
        <v>0.9589014984803597</v>
      </c>
      <c r="N40" s="35">
        <f t="shared" si="10"/>
        <v>0.9827540631164348</v>
      </c>
      <c r="O40" s="35">
        <f t="shared" si="11"/>
        <v>1.0244422698657747</v>
      </c>
      <c r="P40" s="35">
        <f t="shared" si="11"/>
        <v>0.9325454470639433</v>
      </c>
      <c r="Q40" s="35">
        <f t="shared" si="12"/>
        <v>0.936445997688521</v>
      </c>
      <c r="R40" s="35">
        <f t="shared" si="12"/>
        <v>0.920072495094942</v>
      </c>
      <c r="S40" s="35">
        <f t="shared" si="13"/>
        <v>2.010412059046426</v>
      </c>
      <c r="T40" s="35">
        <f t="shared" si="13"/>
        <v>1.213721768461451</v>
      </c>
      <c r="U40" s="35">
        <f>U11/U$23*100</f>
        <v>2.11881073239869</v>
      </c>
    </row>
    <row r="41" spans="1:21" ht="18" customHeight="1">
      <c r="A41" s="19" t="s">
        <v>69</v>
      </c>
      <c r="B41" s="35" t="e">
        <f t="shared" si="14"/>
        <v>#DIV/0!</v>
      </c>
      <c r="C41" s="35" t="e">
        <f t="shared" si="14"/>
        <v>#DIV/0!</v>
      </c>
      <c r="D41" s="35">
        <f t="shared" si="14"/>
        <v>9.612083978201493</v>
      </c>
      <c r="E41" s="35">
        <f t="shared" si="14"/>
        <v>9.659917008806453</v>
      </c>
      <c r="F41" s="35">
        <f t="shared" si="14"/>
        <v>10.251958892688002</v>
      </c>
      <c r="G41" s="35">
        <f t="shared" si="14"/>
        <v>10.307176056529796</v>
      </c>
      <c r="H41" s="35">
        <f t="shared" si="14"/>
        <v>9.198472880565241</v>
      </c>
      <c r="I41" s="35">
        <f t="shared" si="14"/>
        <v>11.105228778472103</v>
      </c>
      <c r="J41" s="35">
        <f t="shared" si="14"/>
        <v>10.860129622185593</v>
      </c>
      <c r="K41" s="35">
        <f t="shared" si="14"/>
        <v>9.983289082860317</v>
      </c>
      <c r="L41" s="35">
        <f t="shared" si="14"/>
        <v>11.031913940998882</v>
      </c>
      <c r="M41" s="35">
        <f t="shared" si="10"/>
        <v>10.108804576033096</v>
      </c>
      <c r="N41" s="35">
        <f t="shared" si="10"/>
        <v>10.966884449491529</v>
      </c>
      <c r="O41" s="35">
        <f t="shared" si="11"/>
        <v>12.261657596887213</v>
      </c>
      <c r="P41" s="35">
        <f t="shared" si="11"/>
        <v>13.640690443740905</v>
      </c>
      <c r="Q41" s="35">
        <f t="shared" si="12"/>
        <v>13.545701566745679</v>
      </c>
      <c r="R41" s="35">
        <f t="shared" si="12"/>
        <v>14.703257845321627</v>
      </c>
      <c r="S41" s="35">
        <f t="shared" si="13"/>
        <v>14.145685388719912</v>
      </c>
      <c r="T41" s="35">
        <f t="shared" si="13"/>
        <v>13.516173786131322</v>
      </c>
      <c r="U41" s="35">
        <f>U12/U$23*100</f>
        <v>14.609779028237208</v>
      </c>
    </row>
    <row r="42" spans="1:21" ht="18" customHeight="1">
      <c r="A42" s="19" t="s">
        <v>70</v>
      </c>
      <c r="B42" s="35" t="e">
        <f t="shared" si="14"/>
        <v>#DIV/0!</v>
      </c>
      <c r="C42" s="35" t="e">
        <f t="shared" si="14"/>
        <v>#DIV/0!</v>
      </c>
      <c r="D42" s="35">
        <f t="shared" si="14"/>
        <v>5.220302675580905</v>
      </c>
      <c r="E42" s="35">
        <f t="shared" si="14"/>
        <v>4.986456951284877</v>
      </c>
      <c r="F42" s="35">
        <f t="shared" si="14"/>
        <v>5.4638989473279524</v>
      </c>
      <c r="G42" s="35">
        <f t="shared" si="14"/>
        <v>5.929972190864023</v>
      </c>
      <c r="H42" s="35">
        <f t="shared" si="14"/>
        <v>5.276091495658643</v>
      </c>
      <c r="I42" s="35">
        <f t="shared" si="14"/>
        <v>5.863620218597685</v>
      </c>
      <c r="J42" s="35">
        <f t="shared" si="14"/>
        <v>5.993991911877777</v>
      </c>
      <c r="K42" s="35">
        <f t="shared" si="14"/>
        <v>6.053900432989934</v>
      </c>
      <c r="L42" s="35">
        <f t="shared" si="14"/>
        <v>5.806306580516804</v>
      </c>
      <c r="M42" s="35">
        <f t="shared" si="10"/>
        <v>6.171403776709357</v>
      </c>
      <c r="N42" s="35">
        <f t="shared" si="10"/>
        <v>6.832498265129024</v>
      </c>
      <c r="O42" s="35">
        <f t="shared" si="11"/>
        <v>7.791979950508253</v>
      </c>
      <c r="P42" s="35">
        <f t="shared" si="11"/>
        <v>7.272428012274666</v>
      </c>
      <c r="Q42" s="35">
        <f t="shared" si="12"/>
        <v>7.078440181332818</v>
      </c>
      <c r="R42" s="35">
        <f t="shared" si="12"/>
        <v>8.541978428829548</v>
      </c>
      <c r="S42" s="35">
        <f t="shared" si="13"/>
        <v>9.189306572781497</v>
      </c>
      <c r="T42" s="35">
        <f t="shared" si="13"/>
        <v>8.636338625141368</v>
      </c>
      <c r="U42" s="35">
        <f>U13/U$23*100</f>
        <v>9.499118272508062</v>
      </c>
    </row>
    <row r="43" spans="1:21" ht="18" customHeight="1">
      <c r="A43" s="19" t="s">
        <v>71</v>
      </c>
      <c r="B43" s="35" t="e">
        <f t="shared" si="14"/>
        <v>#DIV/0!</v>
      </c>
      <c r="C43" s="35" t="e">
        <f t="shared" si="14"/>
        <v>#DIV/0!</v>
      </c>
      <c r="D43" s="35">
        <f t="shared" si="14"/>
        <v>5.172562791172704</v>
      </c>
      <c r="E43" s="35">
        <f t="shared" si="14"/>
        <v>5.761247402327282</v>
      </c>
      <c r="F43" s="35">
        <f t="shared" si="14"/>
        <v>4.810814577381367</v>
      </c>
      <c r="G43" s="35">
        <f t="shared" si="14"/>
        <v>4.878948326411704</v>
      </c>
      <c r="H43" s="35">
        <f t="shared" si="14"/>
        <v>4.706419303745448</v>
      </c>
      <c r="I43" s="35">
        <f t="shared" si="14"/>
        <v>5.032928307720427</v>
      </c>
      <c r="J43" s="35">
        <f t="shared" si="14"/>
        <v>5.169532221643686</v>
      </c>
      <c r="K43" s="35">
        <f t="shared" si="14"/>
        <v>6.192020598200592</v>
      </c>
      <c r="L43" s="35">
        <f t="shared" si="14"/>
        <v>6.013010571218968</v>
      </c>
      <c r="M43" s="35">
        <f t="shared" si="10"/>
        <v>7.5661403877369064</v>
      </c>
      <c r="N43" s="35">
        <f t="shared" si="10"/>
        <v>7.934482753831645</v>
      </c>
      <c r="O43" s="35">
        <f t="shared" si="11"/>
        <v>8.568028148968693</v>
      </c>
      <c r="P43" s="35">
        <f t="shared" si="11"/>
        <v>9.204902384981116</v>
      </c>
      <c r="Q43" s="35">
        <f t="shared" si="12"/>
        <v>9.308396799996606</v>
      </c>
      <c r="R43" s="35">
        <f t="shared" si="12"/>
        <v>10.795090508019909</v>
      </c>
      <c r="S43" s="35">
        <f t="shared" si="13"/>
        <v>11.850589743157606</v>
      </c>
      <c r="T43" s="35">
        <f t="shared" si="13"/>
        <v>11.553742293204666</v>
      </c>
      <c r="U43" s="35">
        <f>U14/U$23*100</f>
        <v>13.620878551996107</v>
      </c>
    </row>
    <row r="44" spans="1:21" ht="18" customHeight="1">
      <c r="A44" s="19" t="s">
        <v>72</v>
      </c>
      <c r="B44" s="35" t="e">
        <f t="shared" si="14"/>
        <v>#DIV/0!</v>
      </c>
      <c r="C44" s="35" t="e">
        <f t="shared" si="14"/>
        <v>#DIV/0!</v>
      </c>
      <c r="D44" s="35">
        <f t="shared" si="14"/>
        <v>7.691804085779904</v>
      </c>
      <c r="E44" s="35">
        <f t="shared" si="14"/>
        <v>5.097796976512695</v>
      </c>
      <c r="F44" s="35">
        <f t="shared" si="14"/>
        <v>3.6232486502202175</v>
      </c>
      <c r="G44" s="35">
        <f t="shared" si="14"/>
        <v>0.5964799299827012</v>
      </c>
      <c r="H44" s="35">
        <f t="shared" si="14"/>
        <v>0.3047233734495498</v>
      </c>
      <c r="I44" s="35">
        <f t="shared" si="14"/>
        <v>1.2077389288722442</v>
      </c>
      <c r="J44" s="35">
        <f t="shared" si="14"/>
        <v>0.8961772516391622</v>
      </c>
      <c r="K44" s="35">
        <f t="shared" si="14"/>
        <v>0.9527245775419234</v>
      </c>
      <c r="L44" s="35">
        <f t="shared" si="14"/>
        <v>2.1070343971313665</v>
      </c>
      <c r="M44" s="35">
        <f t="shared" si="10"/>
        <v>0.7789562102434316</v>
      </c>
      <c r="N44" s="35">
        <f t="shared" si="10"/>
        <v>0.0342113315892807</v>
      </c>
      <c r="O44" s="35">
        <f t="shared" si="11"/>
        <v>0.762928259211575</v>
      </c>
      <c r="P44" s="35">
        <f t="shared" si="11"/>
        <v>0.005561256744270721</v>
      </c>
      <c r="Q44" s="35">
        <f t="shared" si="12"/>
        <v>4.005573432949342</v>
      </c>
      <c r="R44" s="35">
        <f t="shared" si="12"/>
        <v>2.8003724518639217</v>
      </c>
      <c r="S44" s="35">
        <f t="shared" si="13"/>
        <v>2.8415588305096593</v>
      </c>
      <c r="T44" s="35">
        <f t="shared" si="13"/>
        <v>2.0812153725091314</v>
      </c>
      <c r="U44" s="35">
        <f>U15/U$23*100</f>
        <v>2.6852092676734802</v>
      </c>
    </row>
    <row r="45" spans="1:21" ht="18" customHeight="1">
      <c r="A45" s="19" t="s">
        <v>73</v>
      </c>
      <c r="B45" s="35" t="e">
        <f t="shared" si="14"/>
        <v>#DIV/0!</v>
      </c>
      <c r="C45" s="35" t="e">
        <f t="shared" si="14"/>
        <v>#DIV/0!</v>
      </c>
      <c r="D45" s="35">
        <f t="shared" si="14"/>
        <v>0.8033813350931359</v>
      </c>
      <c r="E45" s="35">
        <f t="shared" si="14"/>
        <v>1.0249640770017137</v>
      </c>
      <c r="F45" s="35">
        <f t="shared" si="14"/>
        <v>1.7236813967067055</v>
      </c>
      <c r="G45" s="35">
        <f t="shared" si="14"/>
        <v>0.716607180308399</v>
      </c>
      <c r="H45" s="35">
        <f t="shared" si="14"/>
        <v>1.0754171547161426</v>
      </c>
      <c r="I45" s="35">
        <f t="shared" si="14"/>
        <v>0.6752677774371427</v>
      </c>
      <c r="J45" s="35">
        <f t="shared" si="14"/>
        <v>0.9437941152930618</v>
      </c>
      <c r="K45" s="35">
        <f t="shared" si="14"/>
        <v>1.0201284630913707</v>
      </c>
      <c r="L45" s="35">
        <f t="shared" si="14"/>
        <v>1.2965486521025777</v>
      </c>
      <c r="M45" s="35">
        <f t="shared" si="10"/>
        <v>1.1300658335898015</v>
      </c>
      <c r="N45" s="35">
        <f t="shared" si="10"/>
        <v>1.3165344430335035</v>
      </c>
      <c r="O45" s="35">
        <f t="shared" si="11"/>
        <v>0.7583779912639911</v>
      </c>
      <c r="P45" s="35">
        <f t="shared" si="11"/>
        <v>0.7481511315162405</v>
      </c>
      <c r="Q45" s="35">
        <f t="shared" si="12"/>
        <v>0.7955985367351712</v>
      </c>
      <c r="R45" s="35">
        <f t="shared" si="12"/>
        <v>0.83136576768315</v>
      </c>
      <c r="S45" s="35">
        <f t="shared" si="13"/>
        <v>0.8288536098094271</v>
      </c>
      <c r="T45" s="35">
        <f t="shared" si="13"/>
        <v>0.8013304221889462</v>
      </c>
      <c r="U45" s="35">
        <f>U16/U$23*100</f>
        <v>0.8577169683896599</v>
      </c>
    </row>
    <row r="46" spans="1:21" ht="18" customHeight="1">
      <c r="A46" s="19" t="s">
        <v>81</v>
      </c>
      <c r="B46" s="35" t="e">
        <f t="shared" si="14"/>
        <v>#DIV/0!</v>
      </c>
      <c r="C46" s="35" t="e">
        <f t="shared" si="14"/>
        <v>#DIV/0!</v>
      </c>
      <c r="D46" s="35">
        <f t="shared" si="14"/>
        <v>0</v>
      </c>
      <c r="E46" s="35">
        <f t="shared" si="14"/>
        <v>0</v>
      </c>
      <c r="F46" s="35">
        <f t="shared" si="14"/>
        <v>0</v>
      </c>
      <c r="G46" s="35">
        <f t="shared" si="14"/>
        <v>0</v>
      </c>
      <c r="H46" s="35">
        <f t="shared" si="14"/>
        <v>0</v>
      </c>
      <c r="I46" s="35">
        <f t="shared" si="14"/>
        <v>0</v>
      </c>
      <c r="J46" s="35">
        <f t="shared" si="14"/>
        <v>0</v>
      </c>
      <c r="K46" s="35">
        <f t="shared" si="14"/>
        <v>0</v>
      </c>
      <c r="L46" s="35">
        <f t="shared" si="14"/>
        <v>0</v>
      </c>
      <c r="M46" s="35">
        <f t="shared" si="10"/>
        <v>0</v>
      </c>
      <c r="N46" s="35">
        <f t="shared" si="10"/>
        <v>0</v>
      </c>
      <c r="O46" s="35">
        <f t="shared" si="11"/>
        <v>0</v>
      </c>
      <c r="P46" s="35">
        <f t="shared" si="11"/>
        <v>0</v>
      </c>
      <c r="Q46" s="35">
        <f t="shared" si="12"/>
        <v>0</v>
      </c>
      <c r="R46" s="35">
        <f t="shared" si="12"/>
        <v>0</v>
      </c>
      <c r="S46" s="35">
        <f t="shared" si="13"/>
        <v>0</v>
      </c>
      <c r="T46" s="35">
        <f t="shared" si="13"/>
        <v>0</v>
      </c>
      <c r="U46" s="35">
        <f>U17/U$23*100</f>
        <v>0</v>
      </c>
    </row>
    <row r="47" spans="1:21" ht="18" customHeight="1">
      <c r="A47" s="19" t="s">
        <v>74</v>
      </c>
      <c r="B47" s="35" t="e">
        <f t="shared" si="14"/>
        <v>#DIV/0!</v>
      </c>
      <c r="C47" s="35" t="e">
        <f t="shared" si="14"/>
        <v>#DIV/0!</v>
      </c>
      <c r="D47" s="35">
        <f t="shared" si="14"/>
        <v>35.84875124718157</v>
      </c>
      <c r="E47" s="35">
        <f t="shared" si="14"/>
        <v>38.06353433943103</v>
      </c>
      <c r="F47" s="35">
        <f t="shared" si="14"/>
        <v>33.486336408132075</v>
      </c>
      <c r="G47" s="35">
        <f t="shared" si="14"/>
        <v>36.31901345167225</v>
      </c>
      <c r="H47" s="35">
        <f t="shared" si="14"/>
        <v>39.52473382098528</v>
      </c>
      <c r="I47" s="35">
        <f t="shared" si="14"/>
        <v>34.57062648193141</v>
      </c>
      <c r="J47" s="35">
        <f t="shared" si="14"/>
        <v>33.62292390024829</v>
      </c>
      <c r="K47" s="35">
        <f t="shared" si="14"/>
        <v>32.64949068050136</v>
      </c>
      <c r="L47" s="35">
        <f t="shared" si="14"/>
        <v>33.20363345267966</v>
      </c>
      <c r="M47" s="35">
        <f t="shared" si="10"/>
        <v>34.812003006084346</v>
      </c>
      <c r="N47" s="35">
        <f t="shared" si="10"/>
        <v>29.86783500601592</v>
      </c>
      <c r="O47" s="35">
        <f t="shared" si="11"/>
        <v>24.90662470982562</v>
      </c>
      <c r="P47" s="35">
        <f t="shared" si="11"/>
        <v>23.62214876486483</v>
      </c>
      <c r="Q47" s="35">
        <f t="shared" si="12"/>
        <v>12.982232163078605</v>
      </c>
      <c r="R47" s="35">
        <f t="shared" si="12"/>
        <v>10.70912728764147</v>
      </c>
      <c r="S47" s="35">
        <f t="shared" si="13"/>
        <v>10.507183812378488</v>
      </c>
      <c r="T47" s="35">
        <f t="shared" si="13"/>
        <v>13.159154372032072</v>
      </c>
      <c r="U47" s="35">
        <f>U18/U$23*100</f>
        <v>6.162016351027748</v>
      </c>
    </row>
    <row r="48" spans="1:21" ht="18" customHeight="1">
      <c r="A48" s="19" t="s">
        <v>75</v>
      </c>
      <c r="B48" s="35" t="e">
        <f t="shared" si="14"/>
        <v>#DIV/0!</v>
      </c>
      <c r="C48" s="35" t="e">
        <f t="shared" si="14"/>
        <v>#DIV/0!</v>
      </c>
      <c r="D48" s="35">
        <f t="shared" si="14"/>
        <v>0</v>
      </c>
      <c r="E48" s="35">
        <f t="shared" si="14"/>
        <v>3.5389246787975726</v>
      </c>
      <c r="F48" s="35">
        <f t="shared" si="14"/>
        <v>6.119842663853774</v>
      </c>
      <c r="G48" s="35">
        <f t="shared" si="14"/>
        <v>5.207130528086941</v>
      </c>
      <c r="H48" s="35">
        <f t="shared" si="14"/>
        <v>3.483958778003618</v>
      </c>
      <c r="I48" s="35">
        <f t="shared" si="14"/>
        <v>3.4672749478805818</v>
      </c>
      <c r="J48" s="35">
        <f t="shared" si="14"/>
        <v>1.9201646401397119</v>
      </c>
      <c r="K48" s="35">
        <f t="shared" si="14"/>
        <v>5.289137548165879</v>
      </c>
      <c r="L48" s="35">
        <f t="shared" si="14"/>
        <v>2.699846234170752</v>
      </c>
      <c r="M48" s="35">
        <f t="shared" si="10"/>
        <v>6.212460086820068</v>
      </c>
      <c r="N48" s="35">
        <f t="shared" si="10"/>
        <v>2.4570124665351605</v>
      </c>
      <c r="O48" s="35">
        <f t="shared" si="11"/>
        <v>2.2861810131980524</v>
      </c>
      <c r="P48" s="35">
        <f t="shared" si="11"/>
        <v>6.235839681187865</v>
      </c>
      <c r="Q48" s="35">
        <f t="shared" si="12"/>
        <v>2.606937725320136</v>
      </c>
      <c r="R48" s="35">
        <f t="shared" si="12"/>
        <v>1.5262767006972389</v>
      </c>
      <c r="S48" s="35">
        <f t="shared" si="13"/>
        <v>0.8649363702897976</v>
      </c>
      <c r="T48" s="35">
        <f t="shared" si="13"/>
        <v>0.6076221481318049</v>
      </c>
      <c r="U48" s="35">
        <f>U19/U$23*100</f>
        <v>0.48304176970604734</v>
      </c>
    </row>
    <row r="49" spans="1:21" ht="18" customHeight="1">
      <c r="A49" s="19" t="s">
        <v>76</v>
      </c>
      <c r="B49" s="35" t="e">
        <f t="shared" si="14"/>
        <v>#DIV/0!</v>
      </c>
      <c r="C49" s="35" t="e">
        <f t="shared" si="14"/>
        <v>#DIV/0!</v>
      </c>
      <c r="D49" s="35">
        <f t="shared" si="14"/>
        <v>34.63262810289608</v>
      </c>
      <c r="E49" s="35">
        <f t="shared" si="14"/>
        <v>32.8612483426613</v>
      </c>
      <c r="F49" s="35">
        <f t="shared" si="14"/>
        <v>25.04232553780945</v>
      </c>
      <c r="G49" s="35">
        <f t="shared" si="14"/>
        <v>29.233512182560933</v>
      </c>
      <c r="H49" s="35">
        <f t="shared" si="14"/>
        <v>33.742102301186854</v>
      </c>
      <c r="I49" s="35">
        <f t="shared" si="14"/>
        <v>27.67593989396495</v>
      </c>
      <c r="J49" s="35">
        <f t="shared" si="14"/>
        <v>28.016633977847142</v>
      </c>
      <c r="K49" s="35">
        <f t="shared" si="14"/>
        <v>24.13790497074756</v>
      </c>
      <c r="L49" s="35">
        <f t="shared" si="14"/>
        <v>27.20570651773065</v>
      </c>
      <c r="M49" s="35">
        <f t="shared" si="10"/>
        <v>26.33345733752506</v>
      </c>
      <c r="N49" s="35">
        <f t="shared" si="10"/>
        <v>25.37082722444254</v>
      </c>
      <c r="O49" s="35">
        <f t="shared" si="11"/>
        <v>19.6314485196588</v>
      </c>
      <c r="P49" s="35">
        <f t="shared" si="11"/>
        <v>15.603115800079054</v>
      </c>
      <c r="Q49" s="35">
        <f t="shared" si="12"/>
        <v>9.636660756253537</v>
      </c>
      <c r="R49" s="35">
        <f t="shared" si="12"/>
        <v>8.896860762861229</v>
      </c>
      <c r="S49" s="35">
        <f t="shared" si="13"/>
        <v>9.035858141152112</v>
      </c>
      <c r="T49" s="35">
        <f t="shared" si="13"/>
        <v>12.499071792260965</v>
      </c>
      <c r="U49" s="35">
        <f>U20/U$23*100</f>
        <v>5.6789745813217</v>
      </c>
    </row>
    <row r="50" spans="1:21" ht="18" customHeight="1">
      <c r="A50" s="19" t="s">
        <v>77</v>
      </c>
      <c r="B50" s="35" t="e">
        <f t="shared" si="14"/>
        <v>#DIV/0!</v>
      </c>
      <c r="C50" s="35" t="e">
        <f t="shared" si="14"/>
        <v>#DIV/0!</v>
      </c>
      <c r="D50" s="35">
        <f t="shared" si="14"/>
        <v>0</v>
      </c>
      <c r="E50" s="35">
        <f t="shared" si="14"/>
        <v>0</v>
      </c>
      <c r="F50" s="35">
        <f t="shared" si="14"/>
        <v>0.3418961552601164</v>
      </c>
      <c r="G50" s="35">
        <f t="shared" si="14"/>
        <v>0</v>
      </c>
      <c r="H50" s="35">
        <f t="shared" si="14"/>
        <v>0.3695960809063012</v>
      </c>
      <c r="I50" s="35">
        <f t="shared" si="14"/>
        <v>0</v>
      </c>
      <c r="J50" s="35">
        <f t="shared" si="14"/>
        <v>0</v>
      </c>
      <c r="K50" s="35">
        <f t="shared" si="14"/>
        <v>0</v>
      </c>
      <c r="L50" s="35">
        <f t="shared" si="14"/>
        <v>0</v>
      </c>
      <c r="M50" s="35">
        <f t="shared" si="10"/>
        <v>0</v>
      </c>
      <c r="N50" s="35">
        <f t="shared" si="10"/>
        <v>0</v>
      </c>
      <c r="O50" s="35">
        <f t="shared" si="11"/>
        <v>0</v>
      </c>
      <c r="P50" s="35">
        <f t="shared" si="11"/>
        <v>0</v>
      </c>
      <c r="Q50" s="35">
        <f t="shared" si="12"/>
        <v>0</v>
      </c>
      <c r="R50" s="35">
        <f t="shared" si="12"/>
        <v>0</v>
      </c>
      <c r="S50" s="35">
        <f t="shared" si="13"/>
        <v>0</v>
      </c>
      <c r="T50" s="35">
        <f t="shared" si="13"/>
        <v>0</v>
      </c>
      <c r="U50" s="35">
        <f>U21/U$23*100</f>
        <v>0</v>
      </c>
    </row>
    <row r="51" spans="1:21" ht="18" customHeight="1">
      <c r="A51" s="19" t="s">
        <v>78</v>
      </c>
      <c r="B51" s="35" t="e">
        <f t="shared" si="14"/>
        <v>#DIV/0!</v>
      </c>
      <c r="C51" s="35" t="e">
        <f t="shared" si="14"/>
        <v>#DIV/0!</v>
      </c>
      <c r="D51" s="35">
        <f t="shared" si="14"/>
        <v>0</v>
      </c>
      <c r="E51" s="35">
        <f t="shared" si="14"/>
        <v>0</v>
      </c>
      <c r="F51" s="35">
        <f t="shared" si="14"/>
        <v>0</v>
      </c>
      <c r="G51" s="35">
        <f t="shared" si="14"/>
        <v>0</v>
      </c>
      <c r="H51" s="35">
        <f t="shared" si="14"/>
        <v>0</v>
      </c>
      <c r="I51" s="35">
        <f t="shared" si="14"/>
        <v>0</v>
      </c>
      <c r="J51" s="35">
        <f t="shared" si="14"/>
        <v>0</v>
      </c>
      <c r="K51" s="35">
        <f t="shared" si="14"/>
        <v>0</v>
      </c>
      <c r="L51" s="35">
        <f t="shared" si="14"/>
        <v>0</v>
      </c>
      <c r="M51" s="35">
        <f t="shared" si="10"/>
        <v>0</v>
      </c>
      <c r="N51" s="35">
        <f t="shared" si="10"/>
        <v>0</v>
      </c>
      <c r="O51" s="35">
        <f t="shared" si="11"/>
        <v>0</v>
      </c>
      <c r="P51" s="35">
        <f t="shared" si="11"/>
        <v>0</v>
      </c>
      <c r="Q51" s="35">
        <f t="shared" si="12"/>
        <v>0</v>
      </c>
      <c r="R51" s="35">
        <f t="shared" si="12"/>
        <v>0</v>
      </c>
      <c r="S51" s="35">
        <f t="shared" si="13"/>
        <v>0</v>
      </c>
      <c r="T51" s="35">
        <f t="shared" si="13"/>
        <v>0</v>
      </c>
      <c r="U51" s="35">
        <f>U22/U$23*100</f>
        <v>0</v>
      </c>
    </row>
    <row r="52" spans="1:21" ht="18" customHeight="1">
      <c r="A52" s="19" t="s">
        <v>60</v>
      </c>
      <c r="B52" s="35" t="e">
        <f aca="true" t="shared" si="15" ref="B52:L52">SUM(B33:B51)-B34-B37-B38-B42-B48-B49</f>
        <v>#DIV/0!</v>
      </c>
      <c r="C52" s="26" t="e">
        <f t="shared" si="15"/>
        <v>#DIV/0!</v>
      </c>
      <c r="D52" s="26">
        <f t="shared" si="15"/>
        <v>100.00000000000001</v>
      </c>
      <c r="E52" s="26">
        <f t="shared" si="15"/>
        <v>100.00000000000003</v>
      </c>
      <c r="F52" s="26">
        <f t="shared" si="15"/>
        <v>100.00000000000001</v>
      </c>
      <c r="G52" s="26">
        <f t="shared" si="15"/>
        <v>99.99999999999997</v>
      </c>
      <c r="H52" s="26">
        <f t="shared" si="15"/>
        <v>99.99999999999997</v>
      </c>
      <c r="I52" s="26">
        <f t="shared" si="15"/>
        <v>99.99999999999999</v>
      </c>
      <c r="J52" s="27">
        <f t="shared" si="15"/>
        <v>99.99999999999997</v>
      </c>
      <c r="K52" s="36">
        <f t="shared" si="15"/>
        <v>100.00000000000007</v>
      </c>
      <c r="L52" s="37">
        <f t="shared" si="15"/>
        <v>100.00000000000001</v>
      </c>
      <c r="M52" s="37">
        <f aca="true" t="shared" si="16" ref="M52:U52">SUM(M33:M51)-M34-M37-M38-M42-M48-M49</f>
        <v>100.00000000000003</v>
      </c>
      <c r="N52" s="37">
        <f t="shared" si="16"/>
        <v>99.99999999999999</v>
      </c>
      <c r="O52" s="37">
        <f t="shared" si="16"/>
        <v>100.00000000000001</v>
      </c>
      <c r="P52" s="37">
        <f t="shared" si="16"/>
        <v>100.00000000000001</v>
      </c>
      <c r="Q52" s="37">
        <f t="shared" si="16"/>
        <v>100.00000000000001</v>
      </c>
      <c r="R52" s="37">
        <f t="shared" si="16"/>
        <v>100.00000000000003</v>
      </c>
      <c r="S52" s="37">
        <f t="shared" si="16"/>
        <v>100</v>
      </c>
      <c r="T52" s="37">
        <f t="shared" si="16"/>
        <v>100</v>
      </c>
      <c r="U52" s="37">
        <f t="shared" si="16"/>
        <v>100</v>
      </c>
    </row>
    <row r="53" spans="1:21" ht="18" customHeight="1">
      <c r="A53" s="19" t="s">
        <v>79</v>
      </c>
      <c r="B53" s="35" t="e">
        <f aca="true" t="shared" si="17" ref="B53:G53">SUM(B33:B36)-B34</f>
        <v>#DIV/0!</v>
      </c>
      <c r="C53" s="26" t="e">
        <f t="shared" si="17"/>
        <v>#DIV/0!</v>
      </c>
      <c r="D53" s="26">
        <f t="shared" si="17"/>
        <v>29.037136549686934</v>
      </c>
      <c r="E53" s="26">
        <f t="shared" si="17"/>
        <v>28.100359610594253</v>
      </c>
      <c r="F53" s="26">
        <f t="shared" si="17"/>
        <v>31.620768947976707</v>
      </c>
      <c r="G53" s="26">
        <f t="shared" si="17"/>
        <v>32.89685586210949</v>
      </c>
      <c r="H53" s="26">
        <f aca="true" t="shared" si="18" ref="H53:M53">SUM(H33:H36)-H34</f>
        <v>29.69741039927335</v>
      </c>
      <c r="I53" s="26">
        <f t="shared" si="18"/>
        <v>31.282410039701247</v>
      </c>
      <c r="J53" s="27">
        <f t="shared" si="18"/>
        <v>31.90484990571052</v>
      </c>
      <c r="K53" s="36">
        <f t="shared" si="18"/>
        <v>31.368772393395936</v>
      </c>
      <c r="L53" s="37">
        <f t="shared" si="18"/>
        <v>29.275385022281604</v>
      </c>
      <c r="M53" s="37">
        <f t="shared" si="18"/>
        <v>30.07365077978077</v>
      </c>
      <c r="N53" s="37">
        <f aca="true" t="shared" si="19" ref="N53:S53">SUM(N33:N36)-N34</f>
        <v>32.7297818668832</v>
      </c>
      <c r="O53" s="37">
        <f t="shared" si="19"/>
        <v>34.70014113414418</v>
      </c>
      <c r="P53" s="37">
        <f t="shared" si="19"/>
        <v>35.91763853576849</v>
      </c>
      <c r="Q53" s="37">
        <f t="shared" si="19"/>
        <v>42.822666920551</v>
      </c>
      <c r="R53" s="37">
        <f t="shared" si="19"/>
        <v>43.44373870728165</v>
      </c>
      <c r="S53" s="37">
        <f t="shared" si="19"/>
        <v>41.50177775285077</v>
      </c>
      <c r="T53" s="37">
        <f>SUM(T33:T36)-T34</f>
        <v>40.59181991220624</v>
      </c>
      <c r="U53" s="37">
        <f>SUM(U33:U36)-U34</f>
        <v>42.506981788364854</v>
      </c>
    </row>
    <row r="54" spans="1:21" ht="18" customHeight="1">
      <c r="A54" s="19" t="s">
        <v>80</v>
      </c>
      <c r="B54" s="35" t="e">
        <f aca="true" t="shared" si="20" ref="B54:L54">+B47+B50+B51</f>
        <v>#DIV/0!</v>
      </c>
      <c r="C54" s="26" t="e">
        <f t="shared" si="20"/>
        <v>#DIV/0!</v>
      </c>
      <c r="D54" s="26">
        <f t="shared" si="20"/>
        <v>35.84875124718157</v>
      </c>
      <c r="E54" s="26">
        <f t="shared" si="20"/>
        <v>38.06353433943103</v>
      </c>
      <c r="F54" s="26">
        <f t="shared" si="20"/>
        <v>33.82823256339219</v>
      </c>
      <c r="G54" s="26">
        <f t="shared" si="20"/>
        <v>36.31901345167225</v>
      </c>
      <c r="H54" s="26">
        <f t="shared" si="20"/>
        <v>39.89432990189158</v>
      </c>
      <c r="I54" s="26">
        <f t="shared" si="20"/>
        <v>34.57062648193141</v>
      </c>
      <c r="J54" s="27">
        <f t="shared" si="20"/>
        <v>33.62292390024829</v>
      </c>
      <c r="K54" s="36">
        <f t="shared" si="20"/>
        <v>32.64949068050136</v>
      </c>
      <c r="L54" s="37">
        <f t="shared" si="20"/>
        <v>33.20363345267966</v>
      </c>
      <c r="M54" s="37">
        <f aca="true" t="shared" si="21" ref="M54:R54">+M47+M50+M51</f>
        <v>34.812003006084346</v>
      </c>
      <c r="N54" s="37">
        <f t="shared" si="21"/>
        <v>29.86783500601592</v>
      </c>
      <c r="O54" s="37">
        <f t="shared" si="21"/>
        <v>24.90662470982562</v>
      </c>
      <c r="P54" s="37">
        <f t="shared" si="21"/>
        <v>23.62214876486483</v>
      </c>
      <c r="Q54" s="37">
        <f t="shared" si="21"/>
        <v>12.982232163078605</v>
      </c>
      <c r="R54" s="37">
        <f t="shared" si="21"/>
        <v>10.70912728764147</v>
      </c>
      <c r="S54" s="37">
        <f>+S47+S50+S51</f>
        <v>10.507183812378488</v>
      </c>
      <c r="T54" s="37">
        <f>+T47+T50+T51</f>
        <v>13.159154372032072</v>
      </c>
      <c r="U54" s="37">
        <f>+U47+U50+U51</f>
        <v>6.162016351027748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printOptions/>
  <pageMargins left="0.7874015748031497" right="0.7874015748031497" top="0.7874015748031497" bottom="0.7874015748031497" header="0.5118110236220472" footer="0.5118110236220472"/>
  <pageSetup firstPageNumber="6" useFirstPageNumber="1" horizontalDpi="300" verticalDpi="3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81"/>
  <sheetViews>
    <sheetView view="pageBreakPreview" zoomScaleSheetLayoutView="100" workbookViewId="0" topLeftCell="A1">
      <pane xSplit="1" ySplit="3" topLeftCell="S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30" sqref="T30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20" ht="15" customHeight="1">
      <c r="A1" s="38" t="s">
        <v>102</v>
      </c>
      <c r="L1" s="39" t="str">
        <f>'財政指標'!$M$1</f>
        <v>都賀町</v>
      </c>
      <c r="T1" s="39" t="str">
        <f>'財政指標'!$M$1</f>
        <v>都賀町</v>
      </c>
    </row>
    <row r="2" spans="13:21" ht="15" customHeight="1">
      <c r="M2" s="22" t="s">
        <v>171</v>
      </c>
      <c r="U2" s="22" t="s">
        <v>171</v>
      </c>
    </row>
    <row r="3" spans="1:21" ht="18" customHeight="1">
      <c r="A3" s="21"/>
      <c r="B3" s="21" t="s">
        <v>10</v>
      </c>
      <c r="C3" s="21" t="s">
        <v>86</v>
      </c>
      <c r="D3" s="21" t="s">
        <v>87</v>
      </c>
      <c r="E3" s="21" t="s">
        <v>88</v>
      </c>
      <c r="F3" s="21" t="s">
        <v>89</v>
      </c>
      <c r="G3" s="21" t="s">
        <v>90</v>
      </c>
      <c r="H3" s="21" t="s">
        <v>91</v>
      </c>
      <c r="I3" s="21" t="s">
        <v>92</v>
      </c>
      <c r="J3" s="17" t="s">
        <v>167</v>
      </c>
      <c r="K3" s="17" t="s">
        <v>168</v>
      </c>
      <c r="L3" s="67" t="s">
        <v>84</v>
      </c>
      <c r="M3" s="67" t="s">
        <v>176</v>
      </c>
      <c r="N3" s="67" t="s">
        <v>184</v>
      </c>
      <c r="O3" s="2" t="s">
        <v>188</v>
      </c>
      <c r="P3" s="2" t="s">
        <v>189</v>
      </c>
      <c r="Q3" s="2" t="s">
        <v>193</v>
      </c>
      <c r="R3" s="2" t="s">
        <v>200</v>
      </c>
      <c r="S3" s="2" t="s">
        <v>202</v>
      </c>
      <c r="T3" s="2" t="s">
        <v>211</v>
      </c>
      <c r="U3" s="2" t="s">
        <v>213</v>
      </c>
    </row>
    <row r="4" spans="1:21" ht="18" customHeight="1">
      <c r="A4" s="24" t="s">
        <v>94</v>
      </c>
      <c r="B4" s="19"/>
      <c r="C4" s="21"/>
      <c r="D4" s="21">
        <v>106169</v>
      </c>
      <c r="E4" s="21">
        <v>98923</v>
      </c>
      <c r="F4" s="21">
        <v>95000</v>
      </c>
      <c r="G4" s="21">
        <v>100685</v>
      </c>
      <c r="H4" s="21">
        <v>106308</v>
      </c>
      <c r="I4" s="21">
        <v>98482</v>
      </c>
      <c r="J4" s="23">
        <v>101251</v>
      </c>
      <c r="K4" s="16">
        <v>100813</v>
      </c>
      <c r="L4" s="68">
        <v>98733</v>
      </c>
      <c r="M4" s="68">
        <v>97843</v>
      </c>
      <c r="N4" s="68">
        <v>99091</v>
      </c>
      <c r="O4" s="68">
        <v>94713</v>
      </c>
      <c r="P4" s="68">
        <v>93064</v>
      </c>
      <c r="Q4" s="68">
        <v>87136</v>
      </c>
      <c r="R4" s="68">
        <v>87493</v>
      </c>
      <c r="S4" s="68">
        <v>83620</v>
      </c>
      <c r="T4" s="68">
        <v>82939</v>
      </c>
      <c r="U4" s="68">
        <v>78617</v>
      </c>
    </row>
    <row r="5" spans="1:21" ht="18" customHeight="1">
      <c r="A5" s="24" t="s">
        <v>93</v>
      </c>
      <c r="B5" s="19"/>
      <c r="C5" s="21"/>
      <c r="D5" s="21">
        <v>657650</v>
      </c>
      <c r="E5" s="21">
        <v>663950</v>
      </c>
      <c r="F5" s="21">
        <v>513611</v>
      </c>
      <c r="G5" s="21">
        <v>506103</v>
      </c>
      <c r="H5" s="21">
        <v>555687</v>
      </c>
      <c r="I5" s="21">
        <v>537207</v>
      </c>
      <c r="J5" s="23">
        <v>544183</v>
      </c>
      <c r="K5" s="16">
        <v>529463</v>
      </c>
      <c r="L5" s="68">
        <v>652432</v>
      </c>
      <c r="M5" s="68">
        <v>609122</v>
      </c>
      <c r="N5" s="68">
        <v>599211</v>
      </c>
      <c r="O5" s="68">
        <v>552324</v>
      </c>
      <c r="P5" s="68">
        <v>554982</v>
      </c>
      <c r="Q5" s="68">
        <v>607412</v>
      </c>
      <c r="R5" s="68">
        <v>578503</v>
      </c>
      <c r="S5" s="68">
        <v>560083</v>
      </c>
      <c r="T5" s="68">
        <v>610271</v>
      </c>
      <c r="U5" s="68">
        <v>587379</v>
      </c>
    </row>
    <row r="6" spans="1:21" ht="18" customHeight="1">
      <c r="A6" s="24" t="s">
        <v>95</v>
      </c>
      <c r="B6" s="19"/>
      <c r="C6" s="21"/>
      <c r="D6" s="21">
        <v>392603</v>
      </c>
      <c r="E6" s="21">
        <v>464343</v>
      </c>
      <c r="F6" s="21">
        <v>528655</v>
      </c>
      <c r="G6" s="21">
        <v>465598</v>
      </c>
      <c r="H6" s="21">
        <v>482987</v>
      </c>
      <c r="I6" s="21">
        <v>538186</v>
      </c>
      <c r="J6" s="23">
        <v>552682</v>
      </c>
      <c r="K6" s="25">
        <v>746057</v>
      </c>
      <c r="L6" s="68">
        <v>741432</v>
      </c>
      <c r="M6" s="68">
        <v>911106</v>
      </c>
      <c r="N6" s="68">
        <v>638278</v>
      </c>
      <c r="O6" s="68">
        <v>774744</v>
      </c>
      <c r="P6" s="68">
        <v>655669</v>
      </c>
      <c r="Q6" s="68">
        <v>697454</v>
      </c>
      <c r="R6" s="68">
        <v>713204</v>
      </c>
      <c r="S6" s="68">
        <v>756476</v>
      </c>
      <c r="T6" s="68">
        <v>811027</v>
      </c>
      <c r="U6" s="68">
        <v>850296</v>
      </c>
    </row>
    <row r="7" spans="1:21" ht="18" customHeight="1">
      <c r="A7" s="24" t="s">
        <v>104</v>
      </c>
      <c r="B7" s="19"/>
      <c r="C7" s="21"/>
      <c r="D7" s="21">
        <v>215401</v>
      </c>
      <c r="E7" s="21">
        <v>265345</v>
      </c>
      <c r="F7" s="21">
        <v>290375</v>
      </c>
      <c r="G7" s="21">
        <v>261366</v>
      </c>
      <c r="H7" s="21">
        <v>248710</v>
      </c>
      <c r="I7" s="21">
        <v>269241</v>
      </c>
      <c r="J7" s="23">
        <v>271119</v>
      </c>
      <c r="K7" s="16">
        <v>272360</v>
      </c>
      <c r="L7" s="68">
        <v>285785</v>
      </c>
      <c r="M7" s="68">
        <v>291369</v>
      </c>
      <c r="N7" s="68">
        <v>331426</v>
      </c>
      <c r="O7" s="68">
        <v>318864</v>
      </c>
      <c r="P7" s="68">
        <v>316768</v>
      </c>
      <c r="Q7" s="68">
        <v>336912</v>
      </c>
      <c r="R7" s="68">
        <v>357005</v>
      </c>
      <c r="S7" s="68">
        <v>356296</v>
      </c>
      <c r="T7" s="68">
        <v>342345</v>
      </c>
      <c r="U7" s="68">
        <v>360251</v>
      </c>
    </row>
    <row r="8" spans="1:21" ht="18" customHeight="1">
      <c r="A8" s="24" t="s">
        <v>105</v>
      </c>
      <c r="B8" s="19"/>
      <c r="C8" s="21"/>
      <c r="D8" s="21">
        <v>5027</v>
      </c>
      <c r="E8" s="21">
        <v>5027</v>
      </c>
      <c r="F8" s="21">
        <v>5027</v>
      </c>
      <c r="G8" s="21">
        <v>5058</v>
      </c>
      <c r="H8" s="21">
        <v>2533</v>
      </c>
      <c r="I8" s="21">
        <v>2566</v>
      </c>
      <c r="J8" s="23">
        <v>2538</v>
      </c>
      <c r="K8" s="16">
        <v>2532</v>
      </c>
      <c r="L8" s="68">
        <v>2586</v>
      </c>
      <c r="M8" s="68">
        <v>4501</v>
      </c>
      <c r="N8" s="68">
        <v>4007</v>
      </c>
      <c r="O8" s="68">
        <v>4091</v>
      </c>
      <c r="P8" s="68">
        <v>3864</v>
      </c>
      <c r="Q8" s="68">
        <v>4100</v>
      </c>
      <c r="R8" s="68">
        <v>3899</v>
      </c>
      <c r="S8" s="68">
        <v>3575</v>
      </c>
      <c r="T8" s="68">
        <v>3340</v>
      </c>
      <c r="U8" s="68">
        <v>2844</v>
      </c>
    </row>
    <row r="9" spans="1:21" ht="18" customHeight="1">
      <c r="A9" s="24" t="s">
        <v>106</v>
      </c>
      <c r="B9" s="19"/>
      <c r="C9" s="21"/>
      <c r="D9" s="21">
        <v>407691</v>
      </c>
      <c r="E9" s="21">
        <v>546430</v>
      </c>
      <c r="F9" s="21">
        <v>460521</v>
      </c>
      <c r="G9" s="21">
        <v>487532</v>
      </c>
      <c r="H9" s="21">
        <v>489244</v>
      </c>
      <c r="I9" s="21">
        <v>641436</v>
      </c>
      <c r="J9" s="23">
        <v>865559</v>
      </c>
      <c r="K9" s="16">
        <v>521196</v>
      </c>
      <c r="L9" s="68">
        <v>524140</v>
      </c>
      <c r="M9" s="68">
        <v>528123</v>
      </c>
      <c r="N9" s="68">
        <v>531635</v>
      </c>
      <c r="O9" s="68">
        <v>463320</v>
      </c>
      <c r="P9" s="68">
        <v>328800</v>
      </c>
      <c r="Q9" s="68">
        <v>254716</v>
      </c>
      <c r="R9" s="68">
        <v>170867</v>
      </c>
      <c r="S9" s="68">
        <v>159490</v>
      </c>
      <c r="T9" s="68">
        <v>127082</v>
      </c>
      <c r="U9" s="68">
        <v>123061</v>
      </c>
    </row>
    <row r="10" spans="1:21" ht="18" customHeight="1">
      <c r="A10" s="24" t="s">
        <v>107</v>
      </c>
      <c r="B10" s="19"/>
      <c r="C10" s="21"/>
      <c r="D10" s="21">
        <v>23796</v>
      </c>
      <c r="E10" s="21">
        <v>64223</v>
      </c>
      <c r="F10" s="21">
        <v>74898</v>
      </c>
      <c r="G10" s="21">
        <v>73252</v>
      </c>
      <c r="H10" s="21">
        <v>71955</v>
      </c>
      <c r="I10" s="21">
        <v>80293</v>
      </c>
      <c r="J10" s="23">
        <v>94253</v>
      </c>
      <c r="K10" s="16">
        <v>87446</v>
      </c>
      <c r="L10" s="68">
        <v>89946</v>
      </c>
      <c r="M10" s="68">
        <v>92724</v>
      </c>
      <c r="N10" s="68">
        <v>87669</v>
      </c>
      <c r="O10" s="68">
        <v>79291</v>
      </c>
      <c r="P10" s="68">
        <v>159486</v>
      </c>
      <c r="Q10" s="68">
        <v>165363</v>
      </c>
      <c r="R10" s="68">
        <v>158324</v>
      </c>
      <c r="S10" s="68">
        <v>101001</v>
      </c>
      <c r="T10" s="68">
        <v>86184</v>
      </c>
      <c r="U10" s="68">
        <v>88240</v>
      </c>
    </row>
    <row r="11" spans="1:21" ht="18" customHeight="1">
      <c r="A11" s="24" t="s">
        <v>108</v>
      </c>
      <c r="B11" s="19"/>
      <c r="C11" s="21"/>
      <c r="D11" s="21">
        <v>1125152</v>
      </c>
      <c r="E11" s="21">
        <v>1178442</v>
      </c>
      <c r="F11" s="21">
        <v>1027772</v>
      </c>
      <c r="G11" s="21">
        <v>1151708</v>
      </c>
      <c r="H11" s="21">
        <v>1335350</v>
      </c>
      <c r="I11" s="21">
        <v>900146</v>
      </c>
      <c r="J11" s="23">
        <v>819389</v>
      </c>
      <c r="K11" s="23">
        <v>881579</v>
      </c>
      <c r="L11" s="68">
        <v>906717</v>
      </c>
      <c r="M11" s="68">
        <v>892418</v>
      </c>
      <c r="N11" s="68">
        <v>666158</v>
      </c>
      <c r="O11" s="68">
        <v>544448</v>
      </c>
      <c r="P11" s="68">
        <v>509961</v>
      </c>
      <c r="Q11" s="68">
        <v>430921</v>
      </c>
      <c r="R11" s="68">
        <v>417163</v>
      </c>
      <c r="S11" s="68">
        <v>519091</v>
      </c>
      <c r="T11" s="68">
        <v>545698</v>
      </c>
      <c r="U11" s="68">
        <v>366822</v>
      </c>
    </row>
    <row r="12" spans="1:21" ht="18" customHeight="1">
      <c r="A12" s="24" t="s">
        <v>109</v>
      </c>
      <c r="B12" s="19"/>
      <c r="C12" s="21"/>
      <c r="D12" s="21">
        <v>131272</v>
      </c>
      <c r="E12" s="21">
        <v>140429</v>
      </c>
      <c r="F12" s="21">
        <v>156072</v>
      </c>
      <c r="G12" s="21">
        <v>156797</v>
      </c>
      <c r="H12" s="21">
        <v>183265</v>
      </c>
      <c r="I12" s="21">
        <v>177878</v>
      </c>
      <c r="J12" s="23">
        <v>178936</v>
      </c>
      <c r="K12" s="23">
        <v>193164</v>
      </c>
      <c r="L12" s="68">
        <v>218769</v>
      </c>
      <c r="M12" s="68">
        <v>188429</v>
      </c>
      <c r="N12" s="68">
        <v>188004</v>
      </c>
      <c r="O12" s="68">
        <v>197894</v>
      </c>
      <c r="P12" s="68">
        <v>188477</v>
      </c>
      <c r="Q12" s="68">
        <v>178782</v>
      </c>
      <c r="R12" s="68">
        <v>183495</v>
      </c>
      <c r="S12" s="68">
        <v>181870</v>
      </c>
      <c r="T12" s="68">
        <v>190762</v>
      </c>
      <c r="U12" s="68">
        <v>183611</v>
      </c>
    </row>
    <row r="13" spans="1:21" ht="18" customHeight="1">
      <c r="A13" s="24" t="s">
        <v>110</v>
      </c>
      <c r="B13" s="19"/>
      <c r="C13" s="21"/>
      <c r="D13" s="21">
        <v>498764</v>
      </c>
      <c r="E13" s="21">
        <v>743374</v>
      </c>
      <c r="F13" s="21">
        <v>655941</v>
      </c>
      <c r="G13" s="21">
        <v>617949</v>
      </c>
      <c r="H13" s="21">
        <v>813881</v>
      </c>
      <c r="I13" s="21">
        <v>877952</v>
      </c>
      <c r="J13" s="23">
        <v>694019</v>
      </c>
      <c r="K13" s="23">
        <v>823932</v>
      </c>
      <c r="L13" s="68">
        <v>948497</v>
      </c>
      <c r="M13" s="68">
        <v>718865</v>
      </c>
      <c r="N13" s="68">
        <v>840373</v>
      </c>
      <c r="O13" s="68">
        <v>557814</v>
      </c>
      <c r="P13" s="68">
        <v>813116</v>
      </c>
      <c r="Q13" s="68">
        <v>565260</v>
      </c>
      <c r="R13" s="68">
        <v>572244</v>
      </c>
      <c r="S13" s="68">
        <v>534003</v>
      </c>
      <c r="T13" s="68">
        <v>580670</v>
      </c>
      <c r="U13" s="68">
        <v>574232</v>
      </c>
    </row>
    <row r="14" spans="1:21" ht="18" customHeight="1">
      <c r="A14" s="24" t="s">
        <v>111</v>
      </c>
      <c r="B14" s="19"/>
      <c r="C14" s="21"/>
      <c r="D14" s="21">
        <v>0</v>
      </c>
      <c r="E14" s="21">
        <v>0</v>
      </c>
      <c r="F14" s="21">
        <v>14229</v>
      </c>
      <c r="G14" s="21">
        <v>0</v>
      </c>
      <c r="H14" s="21">
        <v>17200</v>
      </c>
      <c r="I14" s="21">
        <v>0</v>
      </c>
      <c r="J14" s="23">
        <v>0</v>
      </c>
      <c r="K14" s="23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</row>
    <row r="15" spans="1:21" ht="18" customHeight="1">
      <c r="A15" s="24" t="s">
        <v>112</v>
      </c>
      <c r="B15" s="19"/>
      <c r="C15" s="21"/>
      <c r="D15" s="21">
        <v>255085</v>
      </c>
      <c r="E15" s="21">
        <v>296012</v>
      </c>
      <c r="F15" s="21">
        <v>339689</v>
      </c>
      <c r="G15" s="21">
        <v>360346</v>
      </c>
      <c r="H15" s="21">
        <v>346700</v>
      </c>
      <c r="I15" s="21">
        <v>319295</v>
      </c>
      <c r="J15" s="23">
        <v>324075</v>
      </c>
      <c r="K15" s="16">
        <v>339715</v>
      </c>
      <c r="L15" s="68">
        <v>344328</v>
      </c>
      <c r="M15" s="68">
        <v>334697</v>
      </c>
      <c r="N15" s="68">
        <v>334354</v>
      </c>
      <c r="O15" s="68">
        <v>326523</v>
      </c>
      <c r="P15" s="68">
        <v>336698</v>
      </c>
      <c r="Q15" s="68">
        <v>442690</v>
      </c>
      <c r="R15" s="68">
        <v>366323</v>
      </c>
      <c r="S15" s="68">
        <v>363952</v>
      </c>
      <c r="T15" s="68">
        <v>363456</v>
      </c>
      <c r="U15" s="68">
        <v>387234</v>
      </c>
    </row>
    <row r="16" spans="1:21" ht="18" customHeight="1">
      <c r="A16" s="24" t="s">
        <v>82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41785</v>
      </c>
      <c r="P16" s="68">
        <v>49000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</row>
    <row r="17" spans="1:21" ht="18" customHeight="1">
      <c r="A17" s="24" t="s">
        <v>114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</row>
    <row r="18" spans="1:21" ht="18" customHeight="1">
      <c r="A18" s="24" t="s">
        <v>113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</row>
    <row r="19" spans="1:21" ht="18" customHeight="1">
      <c r="A19" s="24" t="s">
        <v>115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3818610</v>
      </c>
      <c r="E19" s="21">
        <f t="shared" si="0"/>
        <v>4466498</v>
      </c>
      <c r="F19" s="21">
        <f t="shared" si="0"/>
        <v>4161790</v>
      </c>
      <c r="G19" s="21">
        <f t="shared" si="0"/>
        <v>4186394</v>
      </c>
      <c r="H19" s="21">
        <f aca="true" t="shared" si="1" ref="H19:N19">SUM(H4:H18)</f>
        <v>4653820</v>
      </c>
      <c r="I19" s="21">
        <f t="shared" si="1"/>
        <v>4442682</v>
      </c>
      <c r="J19" s="21">
        <f t="shared" si="1"/>
        <v>4448004</v>
      </c>
      <c r="K19" s="21">
        <f t="shared" si="1"/>
        <v>4498257</v>
      </c>
      <c r="L19" s="69">
        <f t="shared" si="1"/>
        <v>4813365</v>
      </c>
      <c r="M19" s="69">
        <f t="shared" si="1"/>
        <v>4669197</v>
      </c>
      <c r="N19" s="69">
        <f t="shared" si="1"/>
        <v>4320206</v>
      </c>
      <c r="O19" s="69">
        <f aca="true" t="shared" si="2" ref="O19:U19">SUM(O4:O18)</f>
        <v>3955811</v>
      </c>
      <c r="P19" s="69">
        <f t="shared" si="2"/>
        <v>4009885</v>
      </c>
      <c r="Q19" s="69">
        <f t="shared" si="2"/>
        <v>3770746</v>
      </c>
      <c r="R19" s="69">
        <f t="shared" si="2"/>
        <v>3608520</v>
      </c>
      <c r="S19" s="69">
        <f t="shared" si="2"/>
        <v>3619457</v>
      </c>
      <c r="T19" s="69">
        <f t="shared" si="2"/>
        <v>3743774</v>
      </c>
      <c r="U19" s="69">
        <f t="shared" si="2"/>
        <v>3602587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21" ht="18" customHeight="1">
      <c r="A30" s="38" t="s">
        <v>103</v>
      </c>
      <c r="L30" s="39"/>
      <c r="M30" s="39" t="str">
        <f>'財政指標'!$M$1</f>
        <v>都賀町</v>
      </c>
      <c r="P30" s="39"/>
      <c r="R30" s="39"/>
      <c r="S30" s="39"/>
      <c r="T30" s="39"/>
      <c r="U30" s="39" t="str">
        <f>'財政指標'!$M$1</f>
        <v>都賀町</v>
      </c>
    </row>
    <row r="31" ht="18" customHeight="1"/>
    <row r="32" spans="1:21" ht="18" customHeight="1">
      <c r="A32" s="21"/>
      <c r="B32" s="21" t="s">
        <v>10</v>
      </c>
      <c r="C32" s="21" t="s">
        <v>86</v>
      </c>
      <c r="D32" s="21" t="s">
        <v>87</v>
      </c>
      <c r="E32" s="21" t="s">
        <v>88</v>
      </c>
      <c r="F32" s="21" t="s">
        <v>89</v>
      </c>
      <c r="G32" s="21" t="s">
        <v>90</v>
      </c>
      <c r="H32" s="21" t="s">
        <v>91</v>
      </c>
      <c r="I32" s="21" t="s">
        <v>92</v>
      </c>
      <c r="J32" s="17" t="s">
        <v>167</v>
      </c>
      <c r="K32" s="17" t="s">
        <v>168</v>
      </c>
      <c r="L32" s="15" t="s">
        <v>84</v>
      </c>
      <c r="M32" s="7" t="s">
        <v>176</v>
      </c>
      <c r="N32" s="7" t="s">
        <v>184</v>
      </c>
      <c r="O32" s="2" t="s">
        <v>188</v>
      </c>
      <c r="P32" s="2" t="s">
        <v>189</v>
      </c>
      <c r="Q32" s="2" t="s">
        <v>193</v>
      </c>
      <c r="R32" s="2" t="s">
        <v>200</v>
      </c>
      <c r="S32" s="2" t="s">
        <v>202</v>
      </c>
      <c r="T32" s="2" t="s">
        <v>211</v>
      </c>
      <c r="U32" s="2" t="s">
        <v>213</v>
      </c>
    </row>
    <row r="33" spans="1:21" s="41" customFormat="1" ht="18" customHeight="1">
      <c r="A33" s="24" t="s">
        <v>94</v>
      </c>
      <c r="B33" s="40" t="e">
        <f>B4/B$19*100</f>
        <v>#DIV/0!</v>
      </c>
      <c r="C33" s="40" t="e">
        <f aca="true" t="shared" si="3" ref="C33:L33">C4/C$19*100</f>
        <v>#DIV/0!</v>
      </c>
      <c r="D33" s="40">
        <f t="shared" si="3"/>
        <v>2.7803048753342186</v>
      </c>
      <c r="E33" s="40">
        <f t="shared" si="3"/>
        <v>2.214777662499793</v>
      </c>
      <c r="F33" s="40">
        <f t="shared" si="3"/>
        <v>2.2826716388861525</v>
      </c>
      <c r="G33" s="40">
        <f t="shared" si="3"/>
        <v>2.4050531316450385</v>
      </c>
      <c r="H33" s="40">
        <f t="shared" si="3"/>
        <v>2.2843169697152015</v>
      </c>
      <c r="I33" s="40">
        <f t="shared" si="3"/>
        <v>2.216724041918823</v>
      </c>
      <c r="J33" s="40">
        <f t="shared" si="3"/>
        <v>2.2763243917946117</v>
      </c>
      <c r="K33" s="40">
        <f t="shared" si="3"/>
        <v>2.241156963686157</v>
      </c>
      <c r="L33" s="40">
        <f t="shared" si="3"/>
        <v>2.051226117279699</v>
      </c>
      <c r="M33" s="40">
        <f aca="true" t="shared" si="4" ref="M33:N47">M4/M$19*100</f>
        <v>2.095499504518657</v>
      </c>
      <c r="N33" s="40">
        <f t="shared" si="4"/>
        <v>2.2936637743663146</v>
      </c>
      <c r="O33" s="40">
        <f aca="true" t="shared" si="5" ref="O33:P47">O4/O$19*100</f>
        <v>2.3942751562195466</v>
      </c>
      <c r="P33" s="40">
        <f t="shared" si="5"/>
        <v>2.32086456344758</v>
      </c>
      <c r="Q33" s="40">
        <f aca="true" t="shared" si="6" ref="Q33:R47">Q4/Q$19*100</f>
        <v>2.310842469898529</v>
      </c>
      <c r="R33" s="40">
        <f t="shared" si="6"/>
        <v>2.4246228370633944</v>
      </c>
      <c r="S33" s="40">
        <f aca="true" t="shared" si="7" ref="S33:T47">S4/S$19*100</f>
        <v>2.310291295075477</v>
      </c>
      <c r="T33" s="40">
        <f t="shared" si="7"/>
        <v>2.2153847961976334</v>
      </c>
      <c r="U33" s="40">
        <f>U4/U$19*100</f>
        <v>2.1822373755304176</v>
      </c>
    </row>
    <row r="34" spans="1:21" s="41" customFormat="1" ht="18" customHeight="1">
      <c r="A34" s="24" t="s">
        <v>93</v>
      </c>
      <c r="B34" s="40" t="e">
        <f aca="true" t="shared" si="8" ref="B34:L47">B5/B$19*100</f>
        <v>#DIV/0!</v>
      </c>
      <c r="C34" s="40" t="e">
        <f t="shared" si="8"/>
        <v>#DIV/0!</v>
      </c>
      <c r="D34" s="40">
        <f t="shared" si="8"/>
        <v>17.222235315991945</v>
      </c>
      <c r="E34" s="40">
        <f t="shared" si="8"/>
        <v>14.865113563243506</v>
      </c>
      <c r="F34" s="40">
        <f t="shared" si="8"/>
        <v>12.341108032841639</v>
      </c>
      <c r="G34" s="40">
        <f t="shared" si="8"/>
        <v>12.089234792520722</v>
      </c>
      <c r="H34" s="40">
        <f t="shared" si="8"/>
        <v>11.94044892153113</v>
      </c>
      <c r="I34" s="40">
        <f t="shared" si="8"/>
        <v>12.091952563789171</v>
      </c>
      <c r="J34" s="40">
        <f t="shared" si="8"/>
        <v>12.234319033885761</v>
      </c>
      <c r="K34" s="40">
        <f t="shared" si="8"/>
        <v>11.770403514072228</v>
      </c>
      <c r="L34" s="40">
        <f t="shared" si="8"/>
        <v>13.554592265494097</v>
      </c>
      <c r="M34" s="40">
        <f t="shared" si="4"/>
        <v>13.045540807123796</v>
      </c>
      <c r="N34" s="40">
        <f t="shared" si="4"/>
        <v>13.869963608216832</v>
      </c>
      <c r="O34" s="40">
        <f t="shared" si="5"/>
        <v>13.962345521563089</v>
      </c>
      <c r="P34" s="40">
        <f t="shared" si="5"/>
        <v>13.84034704237154</v>
      </c>
      <c r="Q34" s="40">
        <f t="shared" si="6"/>
        <v>16.10853661317946</v>
      </c>
      <c r="R34" s="40">
        <f t="shared" si="6"/>
        <v>16.03158635673351</v>
      </c>
      <c r="S34" s="40">
        <f t="shared" si="7"/>
        <v>15.474227211429781</v>
      </c>
      <c r="T34" s="40">
        <f t="shared" si="7"/>
        <v>16.300957269322346</v>
      </c>
      <c r="U34" s="40">
        <f>U5/U$19*100</f>
        <v>16.304366834166668</v>
      </c>
    </row>
    <row r="35" spans="1:21" s="41" customFormat="1" ht="18" customHeight="1">
      <c r="A35" s="24" t="s">
        <v>95</v>
      </c>
      <c r="B35" s="40" t="e">
        <f t="shared" si="8"/>
        <v>#DIV/0!</v>
      </c>
      <c r="C35" s="40" t="e">
        <f t="shared" si="8"/>
        <v>#DIV/0!</v>
      </c>
      <c r="D35" s="40">
        <f t="shared" si="8"/>
        <v>10.281306548717989</v>
      </c>
      <c r="E35" s="40">
        <f t="shared" si="8"/>
        <v>10.39613137630421</v>
      </c>
      <c r="F35" s="40">
        <f t="shared" si="8"/>
        <v>12.702587107951146</v>
      </c>
      <c r="G35" s="40">
        <f t="shared" si="8"/>
        <v>11.121695664574332</v>
      </c>
      <c r="H35" s="40">
        <f t="shared" si="8"/>
        <v>10.378291382133387</v>
      </c>
      <c r="I35" s="40">
        <f t="shared" si="8"/>
        <v>12.113988802259536</v>
      </c>
      <c r="J35" s="40">
        <f t="shared" si="8"/>
        <v>12.425393502343972</v>
      </c>
      <c r="K35" s="40">
        <f t="shared" si="8"/>
        <v>16.585468549262526</v>
      </c>
      <c r="L35" s="40">
        <f t="shared" si="8"/>
        <v>15.403610571814106</v>
      </c>
      <c r="M35" s="40">
        <f t="shared" si="4"/>
        <v>19.513119707735612</v>
      </c>
      <c r="N35" s="40">
        <f t="shared" si="4"/>
        <v>14.774249190895064</v>
      </c>
      <c r="O35" s="40">
        <f t="shared" si="5"/>
        <v>19.584959948794317</v>
      </c>
      <c r="P35" s="40">
        <f t="shared" si="5"/>
        <v>16.351316808337398</v>
      </c>
      <c r="Q35" s="40">
        <f t="shared" si="6"/>
        <v>18.496446061336407</v>
      </c>
      <c r="R35" s="40">
        <f t="shared" si="6"/>
        <v>19.764446365823108</v>
      </c>
      <c r="S35" s="40">
        <f t="shared" si="7"/>
        <v>20.900262111139874</v>
      </c>
      <c r="T35" s="40">
        <f t="shared" si="7"/>
        <v>21.663353610554484</v>
      </c>
      <c r="U35" s="40">
        <f>U6/U$19*100</f>
        <v>23.602372406273602</v>
      </c>
    </row>
    <row r="36" spans="1:21" s="41" customFormat="1" ht="18" customHeight="1">
      <c r="A36" s="24" t="s">
        <v>104</v>
      </c>
      <c r="B36" s="40" t="e">
        <f t="shared" si="8"/>
        <v>#DIV/0!</v>
      </c>
      <c r="C36" s="40" t="e">
        <f t="shared" si="8"/>
        <v>#DIV/0!</v>
      </c>
      <c r="D36" s="40">
        <f t="shared" si="8"/>
        <v>5.640822183988415</v>
      </c>
      <c r="E36" s="40">
        <f t="shared" si="8"/>
        <v>5.940784032591082</v>
      </c>
      <c r="F36" s="40">
        <f t="shared" si="8"/>
        <v>6.9771660751743845</v>
      </c>
      <c r="G36" s="40">
        <f t="shared" si="8"/>
        <v>6.243225076282834</v>
      </c>
      <c r="H36" s="40">
        <f t="shared" si="8"/>
        <v>5.344211851769084</v>
      </c>
      <c r="I36" s="40">
        <f t="shared" si="8"/>
        <v>6.060325722165125</v>
      </c>
      <c r="J36" s="40">
        <f t="shared" si="8"/>
        <v>6.095295777611711</v>
      </c>
      <c r="K36" s="40">
        <f t="shared" si="8"/>
        <v>6.054789666308528</v>
      </c>
      <c r="L36" s="40">
        <f t="shared" si="8"/>
        <v>5.937322434513069</v>
      </c>
      <c r="M36" s="40">
        <f t="shared" si="4"/>
        <v>6.240237882445311</v>
      </c>
      <c r="N36" s="40">
        <f t="shared" si="4"/>
        <v>7.671532329708351</v>
      </c>
      <c r="O36" s="40">
        <f t="shared" si="5"/>
        <v>8.06064799354671</v>
      </c>
      <c r="P36" s="40">
        <f t="shared" si="5"/>
        <v>7.899677920937882</v>
      </c>
      <c r="Q36" s="40">
        <f t="shared" si="6"/>
        <v>8.934889806950668</v>
      </c>
      <c r="R36" s="40">
        <f t="shared" si="6"/>
        <v>9.893391196390764</v>
      </c>
      <c r="S36" s="40">
        <f t="shared" si="7"/>
        <v>9.843907525355322</v>
      </c>
      <c r="T36" s="40">
        <f t="shared" si="7"/>
        <v>9.14438211280916</v>
      </c>
      <c r="U36" s="40">
        <f>U7/U$19*100</f>
        <v>9.999786264703669</v>
      </c>
    </row>
    <row r="37" spans="1:21" s="41" customFormat="1" ht="18" customHeight="1">
      <c r="A37" s="24" t="s">
        <v>105</v>
      </c>
      <c r="B37" s="40" t="e">
        <f t="shared" si="8"/>
        <v>#DIV/0!</v>
      </c>
      <c r="C37" s="40" t="e">
        <f t="shared" si="8"/>
        <v>#DIV/0!</v>
      </c>
      <c r="D37" s="40">
        <f t="shared" si="8"/>
        <v>0.13164476078992093</v>
      </c>
      <c r="E37" s="40">
        <f t="shared" si="8"/>
        <v>0.11254902610501562</v>
      </c>
      <c r="F37" s="40">
        <f t="shared" si="8"/>
        <v>0.12078937188084934</v>
      </c>
      <c r="G37" s="40">
        <f t="shared" si="8"/>
        <v>0.12081997059999608</v>
      </c>
      <c r="H37" s="40">
        <f t="shared" si="8"/>
        <v>0.05442840505219368</v>
      </c>
      <c r="I37" s="40">
        <f t="shared" si="8"/>
        <v>0.05775790389679027</v>
      </c>
      <c r="J37" s="40">
        <f t="shared" si="8"/>
        <v>0.05705930120566439</v>
      </c>
      <c r="K37" s="40">
        <f t="shared" si="8"/>
        <v>0.05628846906701862</v>
      </c>
      <c r="L37" s="40">
        <f t="shared" si="8"/>
        <v>0.053725408316219525</v>
      </c>
      <c r="M37" s="40">
        <f t="shared" si="4"/>
        <v>0.09639773177272237</v>
      </c>
      <c r="N37" s="40">
        <f t="shared" si="4"/>
        <v>0.09275020681884151</v>
      </c>
      <c r="O37" s="40">
        <f t="shared" si="5"/>
        <v>0.10341747874203291</v>
      </c>
      <c r="P37" s="40">
        <f t="shared" si="5"/>
        <v>0.09636186573929177</v>
      </c>
      <c r="Q37" s="40">
        <f t="shared" si="6"/>
        <v>0.10873180002047342</v>
      </c>
      <c r="R37" s="40">
        <f t="shared" si="6"/>
        <v>0.10804983760655337</v>
      </c>
      <c r="S37" s="40">
        <f t="shared" si="7"/>
        <v>0.09877172183562341</v>
      </c>
      <c r="T37" s="40">
        <f t="shared" si="7"/>
        <v>0.08921478700370268</v>
      </c>
      <c r="U37" s="40">
        <f>U8/U$19*100</f>
        <v>0.07894327048867938</v>
      </c>
    </row>
    <row r="38" spans="1:21" s="41" customFormat="1" ht="18" customHeight="1">
      <c r="A38" s="24" t="s">
        <v>106</v>
      </c>
      <c r="B38" s="40" t="e">
        <f t="shared" si="8"/>
        <v>#DIV/0!</v>
      </c>
      <c r="C38" s="40" t="e">
        <f t="shared" si="8"/>
        <v>#DIV/0!</v>
      </c>
      <c r="D38" s="40">
        <f t="shared" si="8"/>
        <v>10.676424143863866</v>
      </c>
      <c r="E38" s="40">
        <f t="shared" si="8"/>
        <v>12.233969431980043</v>
      </c>
      <c r="F38" s="40">
        <f t="shared" si="8"/>
        <v>11.065455008541997</v>
      </c>
      <c r="G38" s="40">
        <f t="shared" si="8"/>
        <v>11.645631061003813</v>
      </c>
      <c r="H38" s="40">
        <f t="shared" si="8"/>
        <v>10.512740071597095</v>
      </c>
      <c r="I38" s="40">
        <f t="shared" si="8"/>
        <v>14.438035402939036</v>
      </c>
      <c r="J38" s="40">
        <f t="shared" si="8"/>
        <v>19.459492392542813</v>
      </c>
      <c r="K38" s="40">
        <f t="shared" si="8"/>
        <v>11.586621217951754</v>
      </c>
      <c r="L38" s="40">
        <f t="shared" si="8"/>
        <v>10.889263540163691</v>
      </c>
      <c r="M38" s="40">
        <f t="shared" si="4"/>
        <v>11.310788557432895</v>
      </c>
      <c r="N38" s="40">
        <f t="shared" si="4"/>
        <v>12.305778937393264</v>
      </c>
      <c r="O38" s="40">
        <f t="shared" si="5"/>
        <v>11.712389697081079</v>
      </c>
      <c r="P38" s="40">
        <f t="shared" si="5"/>
        <v>8.199736401417995</v>
      </c>
      <c r="Q38" s="40">
        <f t="shared" si="6"/>
        <v>6.755055896101196</v>
      </c>
      <c r="R38" s="40">
        <f t="shared" si="6"/>
        <v>4.735099154223892</v>
      </c>
      <c r="S38" s="40">
        <f t="shared" si="7"/>
        <v>4.406462074283518</v>
      </c>
      <c r="T38" s="40">
        <f t="shared" si="7"/>
        <v>3.3944890904205223</v>
      </c>
      <c r="U38" s="40">
        <f>U9/U$19*100</f>
        <v>3.415906402815532</v>
      </c>
    </row>
    <row r="39" spans="1:21" s="41" customFormat="1" ht="18" customHeight="1">
      <c r="A39" s="24" t="s">
        <v>107</v>
      </c>
      <c r="B39" s="40" t="e">
        <f t="shared" si="8"/>
        <v>#DIV/0!</v>
      </c>
      <c r="C39" s="40" t="e">
        <f t="shared" si="8"/>
        <v>#DIV/0!</v>
      </c>
      <c r="D39" s="40">
        <f t="shared" si="8"/>
        <v>0.6231586886327747</v>
      </c>
      <c r="E39" s="40">
        <f t="shared" si="8"/>
        <v>1.4378826543748593</v>
      </c>
      <c r="F39" s="40">
        <f t="shared" si="8"/>
        <v>1.7996583200978424</v>
      </c>
      <c r="G39" s="40">
        <f t="shared" si="8"/>
        <v>1.7497636390650284</v>
      </c>
      <c r="H39" s="40">
        <f t="shared" si="8"/>
        <v>1.5461491849706264</v>
      </c>
      <c r="I39" s="40">
        <f t="shared" si="8"/>
        <v>1.8073091884586834</v>
      </c>
      <c r="J39" s="40">
        <f t="shared" si="8"/>
        <v>2.1189953965868735</v>
      </c>
      <c r="K39" s="40">
        <f t="shared" si="8"/>
        <v>1.9439974194449094</v>
      </c>
      <c r="L39" s="40">
        <f t="shared" si="8"/>
        <v>1.8686719166321273</v>
      </c>
      <c r="M39" s="40">
        <f t="shared" si="4"/>
        <v>1.9858660921781628</v>
      </c>
      <c r="N39" s="40">
        <f t="shared" si="4"/>
        <v>2.0292782334916435</v>
      </c>
      <c r="O39" s="40">
        <f t="shared" si="5"/>
        <v>2.004418310177104</v>
      </c>
      <c r="P39" s="40">
        <f t="shared" si="5"/>
        <v>3.977321045366638</v>
      </c>
      <c r="Q39" s="40">
        <f t="shared" si="6"/>
        <v>4.385418694337937</v>
      </c>
      <c r="R39" s="40">
        <f t="shared" si="6"/>
        <v>4.387505126755568</v>
      </c>
      <c r="S39" s="40">
        <f t="shared" si="7"/>
        <v>2.7905014481453985</v>
      </c>
      <c r="T39" s="40">
        <f t="shared" si="7"/>
        <v>2.3020620368644047</v>
      </c>
      <c r="U39" s="40">
        <f>U10/U$19*100</f>
        <v>2.44935098028167</v>
      </c>
    </row>
    <row r="40" spans="1:21" s="41" customFormat="1" ht="18" customHeight="1">
      <c r="A40" s="24" t="s">
        <v>108</v>
      </c>
      <c r="B40" s="40" t="e">
        <f t="shared" si="8"/>
        <v>#DIV/0!</v>
      </c>
      <c r="C40" s="40" t="e">
        <f t="shared" si="8"/>
        <v>#DIV/0!</v>
      </c>
      <c r="D40" s="40">
        <f t="shared" si="8"/>
        <v>29.464962381599584</v>
      </c>
      <c r="E40" s="40">
        <f t="shared" si="8"/>
        <v>26.384026143076746</v>
      </c>
      <c r="F40" s="40">
        <f t="shared" si="8"/>
        <v>24.6954315330663</v>
      </c>
      <c r="G40" s="40">
        <f t="shared" si="8"/>
        <v>27.51074074728752</v>
      </c>
      <c r="H40" s="40">
        <f t="shared" si="8"/>
        <v>28.6936323278511</v>
      </c>
      <c r="I40" s="40">
        <f t="shared" si="8"/>
        <v>20.26131962629781</v>
      </c>
      <c r="J40" s="40">
        <f t="shared" si="8"/>
        <v>18.421498721673814</v>
      </c>
      <c r="K40" s="40">
        <f t="shared" si="8"/>
        <v>19.598235494325912</v>
      </c>
      <c r="L40" s="40">
        <f t="shared" si="8"/>
        <v>18.83748687248941</v>
      </c>
      <c r="M40" s="40">
        <f t="shared" si="4"/>
        <v>19.112879580793013</v>
      </c>
      <c r="N40" s="40">
        <f t="shared" si="4"/>
        <v>15.419588788127234</v>
      </c>
      <c r="O40" s="40">
        <f t="shared" si="5"/>
        <v>13.763246019589914</v>
      </c>
      <c r="P40" s="40">
        <f t="shared" si="5"/>
        <v>12.717596639305118</v>
      </c>
      <c r="Q40" s="40">
        <f t="shared" si="6"/>
        <v>11.428003901615224</v>
      </c>
      <c r="R40" s="40">
        <f t="shared" si="6"/>
        <v>11.560501258133527</v>
      </c>
      <c r="S40" s="40">
        <f t="shared" si="7"/>
        <v>14.341681638986179</v>
      </c>
      <c r="T40" s="40">
        <f t="shared" si="7"/>
        <v>14.576146957588787</v>
      </c>
      <c r="U40" s="40">
        <f>U11/U$19*100</f>
        <v>10.18218297018226</v>
      </c>
    </row>
    <row r="41" spans="1:21" s="41" customFormat="1" ht="18" customHeight="1">
      <c r="A41" s="24" t="s">
        <v>109</v>
      </c>
      <c r="B41" s="40" t="e">
        <f t="shared" si="8"/>
        <v>#DIV/0!</v>
      </c>
      <c r="C41" s="40" t="e">
        <f t="shared" si="8"/>
        <v>#DIV/0!</v>
      </c>
      <c r="D41" s="40">
        <f t="shared" si="8"/>
        <v>3.4376906780215837</v>
      </c>
      <c r="E41" s="40">
        <f t="shared" si="8"/>
        <v>3.144051558961854</v>
      </c>
      <c r="F41" s="40">
        <f t="shared" si="8"/>
        <v>3.7501171370972584</v>
      </c>
      <c r="G41" s="40">
        <f t="shared" si="8"/>
        <v>3.7453952016938685</v>
      </c>
      <c r="H41" s="40">
        <f t="shared" si="8"/>
        <v>3.937947750450168</v>
      </c>
      <c r="I41" s="40">
        <f t="shared" si="8"/>
        <v>4.003842723832136</v>
      </c>
      <c r="J41" s="40">
        <f t="shared" si="8"/>
        <v>4.022838108958536</v>
      </c>
      <c r="K41" s="40">
        <f t="shared" si="8"/>
        <v>4.294196618823691</v>
      </c>
      <c r="L41" s="40">
        <f t="shared" si="8"/>
        <v>4.545032425340692</v>
      </c>
      <c r="M41" s="40">
        <f t="shared" si="4"/>
        <v>4.035576138680805</v>
      </c>
      <c r="N41" s="40">
        <f t="shared" si="4"/>
        <v>4.35173693106301</v>
      </c>
      <c r="O41" s="40">
        <f t="shared" si="5"/>
        <v>5.002615140106542</v>
      </c>
      <c r="P41" s="40">
        <f t="shared" si="5"/>
        <v>4.700309360492882</v>
      </c>
      <c r="Q41" s="40">
        <f t="shared" si="6"/>
        <v>4.74128991981958</v>
      </c>
      <c r="R41" s="40">
        <f t="shared" si="6"/>
        <v>5.0850487180339865</v>
      </c>
      <c r="S41" s="40">
        <f t="shared" si="7"/>
        <v>5.0247868672013505</v>
      </c>
      <c r="T41" s="40">
        <f t="shared" si="7"/>
        <v>5.0954464665869255</v>
      </c>
      <c r="U41" s="40">
        <f>U12/U$19*100</f>
        <v>5.096643051229575</v>
      </c>
    </row>
    <row r="42" spans="1:21" s="41" customFormat="1" ht="18" customHeight="1">
      <c r="A42" s="24" t="s">
        <v>110</v>
      </c>
      <c r="B42" s="40" t="e">
        <f t="shared" si="8"/>
        <v>#DIV/0!</v>
      </c>
      <c r="C42" s="40" t="e">
        <f t="shared" si="8"/>
        <v>#DIV/0!</v>
      </c>
      <c r="D42" s="40">
        <f t="shared" si="8"/>
        <v>13.061401923736648</v>
      </c>
      <c r="E42" s="40">
        <f t="shared" si="8"/>
        <v>16.64332996454941</v>
      </c>
      <c r="F42" s="40">
        <f t="shared" si="8"/>
        <v>15.761030710343386</v>
      </c>
      <c r="G42" s="40">
        <f t="shared" si="8"/>
        <v>14.760889682146496</v>
      </c>
      <c r="H42" s="40">
        <f t="shared" si="8"/>
        <v>17.488450348316007</v>
      </c>
      <c r="I42" s="40">
        <f t="shared" si="8"/>
        <v>19.76175652454981</v>
      </c>
      <c r="J42" s="40">
        <f t="shared" si="8"/>
        <v>15.602931112472021</v>
      </c>
      <c r="K42" s="40">
        <f t="shared" si="8"/>
        <v>18.316694666400785</v>
      </c>
      <c r="L42" s="40">
        <f t="shared" si="8"/>
        <v>19.705486702130422</v>
      </c>
      <c r="M42" s="40">
        <f t="shared" si="4"/>
        <v>15.395902121928032</v>
      </c>
      <c r="N42" s="40">
        <f t="shared" si="4"/>
        <v>19.45215112427509</v>
      </c>
      <c r="O42" s="40">
        <f t="shared" si="5"/>
        <v>14.101128693964398</v>
      </c>
      <c r="P42" s="40">
        <f t="shared" si="5"/>
        <v>20.27778851513198</v>
      </c>
      <c r="Q42" s="40">
        <f t="shared" si="6"/>
        <v>14.990667629164097</v>
      </c>
      <c r="R42" s="40">
        <f t="shared" si="6"/>
        <v>15.858135745402546</v>
      </c>
      <c r="S42" s="40">
        <f t="shared" si="7"/>
        <v>14.753677139968785</v>
      </c>
      <c r="T42" s="40">
        <f t="shared" si="7"/>
        <v>15.510284541748515</v>
      </c>
      <c r="U42" s="40">
        <f>U13/U$19*100</f>
        <v>15.939434634056028</v>
      </c>
    </row>
    <row r="43" spans="1:21" s="41" customFormat="1" ht="18" customHeight="1">
      <c r="A43" s="24" t="s">
        <v>111</v>
      </c>
      <c r="B43" s="40" t="e">
        <f t="shared" si="8"/>
        <v>#DIV/0!</v>
      </c>
      <c r="C43" s="40" t="e">
        <f t="shared" si="8"/>
        <v>#DIV/0!</v>
      </c>
      <c r="D43" s="40">
        <f t="shared" si="8"/>
        <v>0</v>
      </c>
      <c r="E43" s="40">
        <f t="shared" si="8"/>
        <v>0</v>
      </c>
      <c r="F43" s="40">
        <f t="shared" si="8"/>
        <v>0.3418961552601164</v>
      </c>
      <c r="G43" s="40">
        <f t="shared" si="8"/>
        <v>0</v>
      </c>
      <c r="H43" s="40">
        <f t="shared" si="8"/>
        <v>0.36958885388777396</v>
      </c>
      <c r="I43" s="40">
        <f t="shared" si="8"/>
        <v>0</v>
      </c>
      <c r="J43" s="40">
        <f t="shared" si="8"/>
        <v>0</v>
      </c>
      <c r="K43" s="40">
        <f t="shared" si="8"/>
        <v>0</v>
      </c>
      <c r="L43" s="40">
        <f t="shared" si="8"/>
        <v>0</v>
      </c>
      <c r="M43" s="40">
        <f t="shared" si="4"/>
        <v>0</v>
      </c>
      <c r="N43" s="40">
        <f t="shared" si="4"/>
        <v>0</v>
      </c>
      <c r="O43" s="40">
        <f t="shared" si="5"/>
        <v>0</v>
      </c>
      <c r="P43" s="40">
        <f t="shared" si="5"/>
        <v>0</v>
      </c>
      <c r="Q43" s="40">
        <f t="shared" si="6"/>
        <v>0</v>
      </c>
      <c r="R43" s="40">
        <f t="shared" si="6"/>
        <v>0</v>
      </c>
      <c r="S43" s="40">
        <f t="shared" si="7"/>
        <v>0</v>
      </c>
      <c r="T43" s="40">
        <f t="shared" si="7"/>
        <v>0</v>
      </c>
      <c r="U43" s="40">
        <f>U14/U$19*100</f>
        <v>0</v>
      </c>
    </row>
    <row r="44" spans="1:21" s="41" customFormat="1" ht="18" customHeight="1">
      <c r="A44" s="24" t="s">
        <v>112</v>
      </c>
      <c r="B44" s="40" t="e">
        <f t="shared" si="8"/>
        <v>#DIV/0!</v>
      </c>
      <c r="C44" s="40" t="e">
        <f t="shared" si="8"/>
        <v>#DIV/0!</v>
      </c>
      <c r="D44" s="40">
        <f t="shared" si="8"/>
        <v>6.680048499323052</v>
      </c>
      <c r="E44" s="40">
        <f t="shared" si="8"/>
        <v>6.627384586313482</v>
      </c>
      <c r="F44" s="40">
        <f t="shared" si="8"/>
        <v>8.162088908858928</v>
      </c>
      <c r="G44" s="40">
        <f t="shared" si="8"/>
        <v>8.607551033180345</v>
      </c>
      <c r="H44" s="40">
        <f t="shared" si="8"/>
        <v>7.449793932726234</v>
      </c>
      <c r="I44" s="40">
        <f t="shared" si="8"/>
        <v>7.186987499893083</v>
      </c>
      <c r="J44" s="40">
        <f t="shared" si="8"/>
        <v>7.285852260924226</v>
      </c>
      <c r="K44" s="40">
        <f t="shared" si="8"/>
        <v>7.55214742065649</v>
      </c>
      <c r="L44" s="40">
        <f t="shared" si="8"/>
        <v>7.1535817458264646</v>
      </c>
      <c r="M44" s="40">
        <f t="shared" si="4"/>
        <v>7.168191875390993</v>
      </c>
      <c r="N44" s="40">
        <f t="shared" si="4"/>
        <v>7.739306875644355</v>
      </c>
      <c r="O44" s="40">
        <f t="shared" si="5"/>
        <v>8.254261894716405</v>
      </c>
      <c r="P44" s="40">
        <f t="shared" si="5"/>
        <v>8.396699655975173</v>
      </c>
      <c r="Q44" s="40">
        <f t="shared" si="6"/>
        <v>11.740117207576432</v>
      </c>
      <c r="R44" s="40">
        <f t="shared" si="6"/>
        <v>10.15161340383315</v>
      </c>
      <c r="S44" s="40">
        <f t="shared" si="7"/>
        <v>10.055430966578689</v>
      </c>
      <c r="T44" s="40">
        <f t="shared" si="7"/>
        <v>9.708278330903521</v>
      </c>
      <c r="U44" s="40">
        <f>U15/U$19*100</f>
        <v>10.748775810271896</v>
      </c>
    </row>
    <row r="45" spans="1:21" s="41" customFormat="1" ht="18" customHeight="1">
      <c r="A45" s="24" t="s">
        <v>82</v>
      </c>
      <c r="B45" s="40" t="e">
        <f t="shared" si="8"/>
        <v>#DIV/0!</v>
      </c>
      <c r="C45" s="40" t="e">
        <f t="shared" si="8"/>
        <v>#DIV/0!</v>
      </c>
      <c r="D45" s="40">
        <f t="shared" si="8"/>
        <v>0</v>
      </c>
      <c r="E45" s="40">
        <f t="shared" si="8"/>
        <v>0</v>
      </c>
      <c r="F45" s="40">
        <f t="shared" si="8"/>
        <v>0</v>
      </c>
      <c r="G45" s="40">
        <f t="shared" si="8"/>
        <v>0</v>
      </c>
      <c r="H45" s="40">
        <f t="shared" si="8"/>
        <v>0</v>
      </c>
      <c r="I45" s="40">
        <f t="shared" si="8"/>
        <v>0</v>
      </c>
      <c r="J45" s="40">
        <f t="shared" si="8"/>
        <v>0</v>
      </c>
      <c r="K45" s="40">
        <f t="shared" si="8"/>
        <v>0</v>
      </c>
      <c r="L45" s="40">
        <f t="shared" si="8"/>
        <v>0</v>
      </c>
      <c r="M45" s="40">
        <f t="shared" si="4"/>
        <v>0</v>
      </c>
      <c r="N45" s="40">
        <f t="shared" si="4"/>
        <v>0</v>
      </c>
      <c r="O45" s="40">
        <f t="shared" si="5"/>
        <v>1.0562941454988621</v>
      </c>
      <c r="P45" s="40">
        <f t="shared" si="5"/>
        <v>1.221980181476526</v>
      </c>
      <c r="Q45" s="40">
        <f t="shared" si="6"/>
        <v>0</v>
      </c>
      <c r="R45" s="40">
        <f t="shared" si="6"/>
        <v>0</v>
      </c>
      <c r="S45" s="40">
        <f t="shared" si="7"/>
        <v>0</v>
      </c>
      <c r="T45" s="40">
        <f t="shared" si="7"/>
        <v>0</v>
      </c>
      <c r="U45" s="40">
        <f>U16/U$19*100</f>
        <v>0</v>
      </c>
    </row>
    <row r="46" spans="1:21" s="41" customFormat="1" ht="18" customHeight="1">
      <c r="A46" s="24" t="s">
        <v>114</v>
      </c>
      <c r="B46" s="40" t="e">
        <f t="shared" si="8"/>
        <v>#DIV/0!</v>
      </c>
      <c r="C46" s="40" t="e">
        <f t="shared" si="8"/>
        <v>#DIV/0!</v>
      </c>
      <c r="D46" s="40">
        <f t="shared" si="8"/>
        <v>0</v>
      </c>
      <c r="E46" s="40">
        <f t="shared" si="8"/>
        <v>0</v>
      </c>
      <c r="F46" s="40">
        <f t="shared" si="8"/>
        <v>0</v>
      </c>
      <c r="G46" s="40">
        <f t="shared" si="8"/>
        <v>0</v>
      </c>
      <c r="H46" s="40">
        <f t="shared" si="8"/>
        <v>0</v>
      </c>
      <c r="I46" s="40">
        <f t="shared" si="8"/>
        <v>0</v>
      </c>
      <c r="J46" s="40">
        <f t="shared" si="8"/>
        <v>0</v>
      </c>
      <c r="K46" s="40">
        <f t="shared" si="8"/>
        <v>0</v>
      </c>
      <c r="L46" s="40">
        <f t="shared" si="8"/>
        <v>0</v>
      </c>
      <c r="M46" s="40">
        <f t="shared" si="4"/>
        <v>0</v>
      </c>
      <c r="N46" s="40">
        <f t="shared" si="4"/>
        <v>0</v>
      </c>
      <c r="O46" s="40">
        <f t="shared" si="5"/>
        <v>0</v>
      </c>
      <c r="P46" s="40">
        <f t="shared" si="5"/>
        <v>0</v>
      </c>
      <c r="Q46" s="40">
        <f t="shared" si="6"/>
        <v>0</v>
      </c>
      <c r="R46" s="40">
        <f t="shared" si="6"/>
        <v>0</v>
      </c>
      <c r="S46" s="40">
        <f t="shared" si="7"/>
        <v>0</v>
      </c>
      <c r="T46" s="40">
        <f t="shared" si="7"/>
        <v>0</v>
      </c>
      <c r="U46" s="40">
        <f>U17/U$19*100</f>
        <v>0</v>
      </c>
    </row>
    <row r="47" spans="1:21" s="41" customFormat="1" ht="18" customHeight="1">
      <c r="A47" s="24" t="s">
        <v>113</v>
      </c>
      <c r="B47" s="40" t="e">
        <f t="shared" si="8"/>
        <v>#DIV/0!</v>
      </c>
      <c r="C47" s="40" t="e">
        <f t="shared" si="8"/>
        <v>#DIV/0!</v>
      </c>
      <c r="D47" s="40">
        <f t="shared" si="8"/>
        <v>0</v>
      </c>
      <c r="E47" s="40">
        <f t="shared" si="8"/>
        <v>0</v>
      </c>
      <c r="F47" s="40">
        <f t="shared" si="8"/>
        <v>0</v>
      </c>
      <c r="G47" s="40">
        <f t="shared" si="8"/>
        <v>0</v>
      </c>
      <c r="H47" s="40">
        <f t="shared" si="8"/>
        <v>0</v>
      </c>
      <c r="I47" s="40">
        <f t="shared" si="8"/>
        <v>0</v>
      </c>
      <c r="J47" s="40">
        <f t="shared" si="8"/>
        <v>0</v>
      </c>
      <c r="K47" s="40">
        <f t="shared" si="8"/>
        <v>0</v>
      </c>
      <c r="L47" s="40">
        <f t="shared" si="8"/>
        <v>0</v>
      </c>
      <c r="M47" s="40">
        <f t="shared" si="4"/>
        <v>0</v>
      </c>
      <c r="N47" s="40">
        <f t="shared" si="4"/>
        <v>0</v>
      </c>
      <c r="O47" s="40">
        <f t="shared" si="5"/>
        <v>0</v>
      </c>
      <c r="P47" s="40">
        <f t="shared" si="5"/>
        <v>0</v>
      </c>
      <c r="Q47" s="40">
        <f t="shared" si="6"/>
        <v>0</v>
      </c>
      <c r="R47" s="40">
        <f t="shared" si="6"/>
        <v>0</v>
      </c>
      <c r="S47" s="40">
        <f t="shared" si="7"/>
        <v>0</v>
      </c>
      <c r="T47" s="40">
        <f t="shared" si="7"/>
        <v>0</v>
      </c>
      <c r="U47" s="40">
        <f>U18/U$19*100</f>
        <v>0</v>
      </c>
    </row>
    <row r="48" spans="1:21" s="41" customFormat="1" ht="18" customHeight="1">
      <c r="A48" s="24" t="s">
        <v>115</v>
      </c>
      <c r="B48" s="40" t="e">
        <f aca="true" t="shared" si="9" ref="B48:L48">SUM(B33:B47)</f>
        <v>#DIV/0!</v>
      </c>
      <c r="C48" s="37" t="e">
        <f t="shared" si="9"/>
        <v>#DIV/0!</v>
      </c>
      <c r="D48" s="37">
        <f t="shared" si="9"/>
        <v>100</v>
      </c>
      <c r="E48" s="37">
        <f t="shared" si="9"/>
        <v>100</v>
      </c>
      <c r="F48" s="37">
        <f t="shared" si="9"/>
        <v>100.00000000000001</v>
      </c>
      <c r="G48" s="37">
        <f t="shared" si="9"/>
        <v>100</v>
      </c>
      <c r="H48" s="37">
        <f t="shared" si="9"/>
        <v>100</v>
      </c>
      <c r="I48" s="37">
        <f t="shared" si="9"/>
        <v>100</v>
      </c>
      <c r="J48" s="37">
        <f t="shared" si="9"/>
        <v>100.00000000000001</v>
      </c>
      <c r="K48" s="37">
        <f t="shared" si="9"/>
        <v>100</v>
      </c>
      <c r="L48" s="37">
        <f t="shared" si="9"/>
        <v>100</v>
      </c>
      <c r="M48" s="37">
        <f aca="true" t="shared" si="10" ref="M48:U48">SUM(M33:M47)</f>
        <v>100.00000000000001</v>
      </c>
      <c r="N48" s="37">
        <f t="shared" si="10"/>
        <v>100.00000000000001</v>
      </c>
      <c r="O48" s="37">
        <f t="shared" si="10"/>
        <v>100</v>
      </c>
      <c r="P48" s="37">
        <f t="shared" si="10"/>
        <v>99.99999999999999</v>
      </c>
      <c r="Q48" s="37">
        <f t="shared" si="10"/>
        <v>100</v>
      </c>
      <c r="R48" s="37">
        <f t="shared" si="10"/>
        <v>100.00000000000001</v>
      </c>
      <c r="S48" s="37">
        <f t="shared" si="10"/>
        <v>100</v>
      </c>
      <c r="T48" s="37">
        <f t="shared" si="10"/>
        <v>100</v>
      </c>
      <c r="U48" s="37">
        <f t="shared" si="10"/>
        <v>99.99999999999999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printOptions/>
  <pageMargins left="0.7874015748031497" right="0.7874015748031497" top="0.7874015748031497" bottom="0.7874015748031497" header="0.5118110236220472" footer="0.5118110236220472"/>
  <pageSetup firstPageNumber="8" useFirstPageNumber="1" horizontalDpi="300" verticalDpi="3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F1:AI95"/>
  <sheetViews>
    <sheetView tabSelected="1" view="pageBreakPreview" zoomScale="75" zoomScaleNormal="75" zoomScaleSheetLayoutView="75" workbookViewId="0" topLeftCell="A1">
      <selection activeCell="P87" sqref="P87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5" ht="13.5">
      <c r="M1" s="39" t="str">
        <f>'財政指標'!$M$1</f>
        <v>都賀町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０２(H14）</v>
      </c>
      <c r="AD1" t="str">
        <f>'歳入'!P3</f>
        <v>０３(H15）</v>
      </c>
      <c r="AE1" t="str">
        <f>'歳入'!Q3</f>
        <v>０４(H16）</v>
      </c>
      <c r="AF1" t="str">
        <f>'歳入'!R3</f>
        <v>０５(H17）</v>
      </c>
      <c r="AG1" t="str">
        <f>'歳入'!S3</f>
        <v>０６(H18）</v>
      </c>
      <c r="AH1" t="str">
        <f>'歳入'!T3</f>
        <v>０７(H19）</v>
      </c>
      <c r="AI1" t="str">
        <f>'歳入'!U3</f>
        <v>０８(H20）</v>
      </c>
    </row>
    <row r="2" spans="16:35" ht="13.5">
      <c r="P2" t="s">
        <v>140</v>
      </c>
      <c r="Q2" s="47">
        <f>'歳入'!B4</f>
        <v>0</v>
      </c>
      <c r="R2" s="47">
        <f>'歳入'!D4</f>
        <v>1275378</v>
      </c>
      <c r="S2" s="47">
        <f>'歳入'!E4</f>
        <v>1391667</v>
      </c>
      <c r="T2" s="47">
        <f>'歳入'!F4</f>
        <v>1364937</v>
      </c>
      <c r="U2" s="47">
        <f>'歳入'!G4</f>
        <v>1321454</v>
      </c>
      <c r="V2" s="47">
        <f>'歳入'!H4</f>
        <v>1336345</v>
      </c>
      <c r="W2" s="47">
        <f>'歳入'!I4</f>
        <v>1330010</v>
      </c>
      <c r="X2" s="47">
        <f>'歳入'!J4</f>
        <v>1381019</v>
      </c>
      <c r="Y2" s="47">
        <f>'歳入'!K4</f>
        <v>1327365</v>
      </c>
      <c r="Z2" s="47">
        <f>'歳入'!L4</f>
        <v>1390630</v>
      </c>
      <c r="AA2" s="47">
        <f>'歳入'!M4</f>
        <v>1363273</v>
      </c>
      <c r="AB2" s="47">
        <f>'歳入'!N4</f>
        <v>1327611</v>
      </c>
      <c r="AC2" s="47">
        <f>'歳入'!O4</f>
        <v>1311724</v>
      </c>
      <c r="AD2" s="47">
        <f>'歳入'!P4</f>
        <v>1471268</v>
      </c>
      <c r="AE2" s="47">
        <f>'歳入'!Q4</f>
        <v>1466760</v>
      </c>
      <c r="AF2" s="47">
        <f>'歳入'!R4</f>
        <v>1473159</v>
      </c>
      <c r="AG2" s="47">
        <f>'歳入'!S4</f>
        <v>1398223</v>
      </c>
      <c r="AH2" s="47">
        <f>'歳入'!T4</f>
        <v>1518235</v>
      </c>
      <c r="AI2" s="47">
        <f>'歳入'!U4</f>
        <v>1524784</v>
      </c>
    </row>
    <row r="3" spans="16:35" ht="13.5">
      <c r="P3" s="47" t="s">
        <v>175</v>
      </c>
      <c r="Q3" s="47">
        <f>'歳入'!B15</f>
        <v>0</v>
      </c>
      <c r="R3" s="47">
        <f>'歳入'!D15</f>
        <v>1387464</v>
      </c>
      <c r="S3" s="47">
        <f>'歳入'!E15</f>
        <v>1532744</v>
      </c>
      <c r="T3" s="47">
        <f>'歳入'!F15</f>
        <v>1507004</v>
      </c>
      <c r="U3" s="47">
        <f>'歳入'!G15</f>
        <v>1465520</v>
      </c>
      <c r="V3" s="47">
        <f>'歳入'!H15</f>
        <v>1521654</v>
      </c>
      <c r="W3" s="47">
        <f>'歳入'!I15</f>
        <v>1616546</v>
      </c>
      <c r="X3" s="47">
        <f>'歳入'!J15</f>
        <v>1614944</v>
      </c>
      <c r="Y3" s="47">
        <f>'歳入'!K15</f>
        <v>1669659</v>
      </c>
      <c r="Z3" s="47">
        <f>'歳入'!L15</f>
        <v>1667658</v>
      </c>
      <c r="AA3" s="47">
        <f>'歳入'!M15</f>
        <v>1732600</v>
      </c>
      <c r="AB3" s="47">
        <f>'歳入'!N15</f>
        <v>1518985</v>
      </c>
      <c r="AC3" s="47">
        <f>'歳入'!O15</f>
        <v>1331198</v>
      </c>
      <c r="AD3" s="47">
        <f>'歳入'!P15</f>
        <v>951048</v>
      </c>
      <c r="AE3" s="47">
        <f>'歳入'!Q15</f>
        <v>929271</v>
      </c>
      <c r="AF3" s="47">
        <f>'歳入'!R15</f>
        <v>1012294</v>
      </c>
      <c r="AG3" s="47">
        <f>'歳入'!S15</f>
        <v>957268</v>
      </c>
      <c r="AH3" s="47">
        <f>'歳入'!T15</f>
        <v>1002210</v>
      </c>
      <c r="AI3" s="47">
        <f>'歳入'!U15</f>
        <v>1112694</v>
      </c>
    </row>
    <row r="4" spans="16:35" ht="13.5">
      <c r="P4" t="s">
        <v>141</v>
      </c>
      <c r="Q4" s="47">
        <f>'歳入'!B22</f>
        <v>0</v>
      </c>
      <c r="R4" s="47">
        <f>'歳入'!D22</f>
        <v>52249</v>
      </c>
      <c r="S4" s="47">
        <f>'歳入'!E22</f>
        <v>103185</v>
      </c>
      <c r="T4" s="47">
        <f>'歳入'!F22</f>
        <v>160840</v>
      </c>
      <c r="U4" s="47">
        <f>'歳入'!G22</f>
        <v>180218</v>
      </c>
      <c r="V4" s="47">
        <f>'歳入'!H22</f>
        <v>245436</v>
      </c>
      <c r="W4" s="47">
        <f>'歳入'!I22</f>
        <v>221547</v>
      </c>
      <c r="X4" s="47">
        <f>'歳入'!J22</f>
        <v>182779</v>
      </c>
      <c r="Y4" s="47">
        <f>'歳入'!K22</f>
        <v>303450</v>
      </c>
      <c r="Z4" s="47">
        <f>'歳入'!L22</f>
        <v>263308</v>
      </c>
      <c r="AA4" s="47">
        <f>'歳入'!M22</f>
        <v>220275</v>
      </c>
      <c r="AB4" s="47">
        <f>'歳入'!N22</f>
        <v>128706</v>
      </c>
      <c r="AC4" s="47">
        <f>'歳入'!O22</f>
        <v>93095</v>
      </c>
      <c r="AD4" s="47">
        <f>'歳入'!P22</f>
        <v>215554</v>
      </c>
      <c r="AE4" s="47">
        <f>'歳入'!Q22</f>
        <v>183726</v>
      </c>
      <c r="AF4" s="47">
        <f>'歳入'!R22</f>
        <v>163177</v>
      </c>
      <c r="AG4" s="47">
        <f>'歳入'!S22</f>
        <v>147004</v>
      </c>
      <c r="AH4" s="47">
        <f>'歳入'!T22</f>
        <v>151231</v>
      </c>
      <c r="AI4" s="47">
        <f>'歳入'!U22</f>
        <v>317313</v>
      </c>
    </row>
    <row r="5" spans="16:35" ht="13.5">
      <c r="P5" t="s">
        <v>182</v>
      </c>
      <c r="Q5" s="47">
        <f>'歳入'!B28</f>
        <v>0</v>
      </c>
      <c r="R5" s="47">
        <f>'歳入'!D23</f>
        <v>187056</v>
      </c>
      <c r="S5" s="47">
        <f>'歳入'!E23</f>
        <v>249155</v>
      </c>
      <c r="T5" s="47">
        <f>'歳入'!F23</f>
        <v>165064</v>
      </c>
      <c r="U5" s="47">
        <f>'歳入'!G23</f>
        <v>214159</v>
      </c>
      <c r="V5" s="47">
        <f>'歳入'!H23</f>
        <v>215845</v>
      </c>
      <c r="W5" s="47">
        <f>'歳入'!I23</f>
        <v>316534</v>
      </c>
      <c r="X5" s="47">
        <f>'歳入'!J23</f>
        <v>453612</v>
      </c>
      <c r="Y5" s="47">
        <f>'歳入'!K23</f>
        <v>235771</v>
      </c>
      <c r="Z5" s="47">
        <f>'歳入'!L23</f>
        <v>269285</v>
      </c>
      <c r="AA5" s="47">
        <f>'歳入'!M23</f>
        <v>301200</v>
      </c>
      <c r="AB5" s="47">
        <f>'歳入'!N23</f>
        <v>247974</v>
      </c>
      <c r="AC5" s="47">
        <f>'歳入'!O23</f>
        <v>274692</v>
      </c>
      <c r="AD5" s="47">
        <f>'歳入'!P23</f>
        <v>190482</v>
      </c>
      <c r="AE5" s="47">
        <f>'歳入'!Q23</f>
        <v>222658</v>
      </c>
      <c r="AF5" s="47">
        <f>'歳入'!R23</f>
        <v>172149</v>
      </c>
      <c r="AG5" s="47">
        <f>'歳入'!S23</f>
        <v>148609</v>
      </c>
      <c r="AH5" s="47">
        <f>'歳入'!T23</f>
        <v>187458</v>
      </c>
      <c r="AI5" s="47">
        <f>'歳入'!U23</f>
        <v>192821</v>
      </c>
    </row>
    <row r="6" spans="16:35" ht="13.5">
      <c r="P6" t="s">
        <v>142</v>
      </c>
      <c r="Q6" s="47">
        <f>'歳入'!B29</f>
        <v>0</v>
      </c>
      <c r="R6" s="47">
        <f>'歳入'!D29</f>
        <v>402400</v>
      </c>
      <c r="S6" s="47">
        <f>'歳入'!E29</f>
        <v>252600</v>
      </c>
      <c r="T6" s="47">
        <f>'歳入'!F29</f>
        <v>141800</v>
      </c>
      <c r="U6" s="47">
        <f>'歳入'!G29</f>
        <v>239700</v>
      </c>
      <c r="V6" s="47">
        <f>'歳入'!H29</f>
        <v>382600</v>
      </c>
      <c r="W6" s="47">
        <f>'歳入'!I29</f>
        <v>300300</v>
      </c>
      <c r="X6" s="47">
        <f>'歳入'!J29</f>
        <v>283100</v>
      </c>
      <c r="Y6" s="47">
        <f>'歳入'!K29</f>
        <v>418300</v>
      </c>
      <c r="Z6" s="47">
        <f>'歳入'!L29</f>
        <v>631600</v>
      </c>
      <c r="AA6" s="47">
        <f>'歳入'!M29</f>
        <v>495000</v>
      </c>
      <c r="AB6" s="47">
        <f>'歳入'!N29</f>
        <v>424600</v>
      </c>
      <c r="AC6" s="47">
        <f>'歳入'!O29</f>
        <v>303296</v>
      </c>
      <c r="AD6" s="47">
        <f>'歳入'!P29</f>
        <v>654800</v>
      </c>
      <c r="AE6" s="47">
        <f>'歳入'!Q29</f>
        <v>331500</v>
      </c>
      <c r="AF6" s="47">
        <f>'歳入'!R29</f>
        <v>162900</v>
      </c>
      <c r="AG6" s="47">
        <f>'歳入'!S29</f>
        <v>264900</v>
      </c>
      <c r="AH6" s="47">
        <f>'歳入'!T29</f>
        <v>350000</v>
      </c>
      <c r="AI6" s="47">
        <f>'歳入'!U29</f>
        <v>204400</v>
      </c>
    </row>
    <row r="7" spans="16:35" ht="13.5">
      <c r="P7" s="72" t="str">
        <f>'歳入'!A32</f>
        <v>　 歳 入 合 計</v>
      </c>
      <c r="Q7" s="47">
        <f>'歳入'!B32</f>
        <v>0</v>
      </c>
      <c r="R7" s="47">
        <f>'歳入'!D32</f>
        <v>4275040</v>
      </c>
      <c r="S7" s="47">
        <f>'歳入'!E32</f>
        <v>4835328</v>
      </c>
      <c r="T7" s="47">
        <f>'歳入'!F32</f>
        <v>4561685</v>
      </c>
      <c r="U7" s="47">
        <f>'歳入'!G32</f>
        <v>4651440</v>
      </c>
      <c r="V7" s="47">
        <f>'歳入'!H32</f>
        <v>4973469</v>
      </c>
      <c r="W7" s="47">
        <f>'歳入'!I32</f>
        <v>4820157</v>
      </c>
      <c r="X7" s="47">
        <f>'歳入'!J32</f>
        <v>4830585</v>
      </c>
      <c r="Y7" s="47">
        <f>'歳入'!K32</f>
        <v>4785517</v>
      </c>
      <c r="Z7" s="47">
        <f>'歳入'!L32</f>
        <v>5102753</v>
      </c>
      <c r="AA7" s="47">
        <f>'歳入'!M32</f>
        <v>4893534</v>
      </c>
      <c r="AB7" s="47">
        <f>'歳入'!N32</f>
        <v>4675006</v>
      </c>
      <c r="AC7" s="47">
        <f>'歳入'!O32</f>
        <v>4180299</v>
      </c>
      <c r="AD7" s="47">
        <f>'歳入'!P32</f>
        <v>4269369</v>
      </c>
      <c r="AE7" s="47">
        <f>'歳入'!Q32</f>
        <v>3996014</v>
      </c>
      <c r="AF7" s="47">
        <f>'歳入'!R32</f>
        <v>3811753</v>
      </c>
      <c r="AG7" s="47">
        <f>'歳入'!S32</f>
        <v>3792906</v>
      </c>
      <c r="AH7" s="47">
        <f>'歳入'!T32</f>
        <v>3980831</v>
      </c>
      <c r="AI7" s="47">
        <f>'歳入'!U32</f>
        <v>4127922</v>
      </c>
    </row>
    <row r="30" spans="17:35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０２(H14）</v>
      </c>
      <c r="AD30" t="str">
        <f>'税'!P3</f>
        <v>０３(H15）</v>
      </c>
      <c r="AE30" t="str">
        <f>'税'!Q3</f>
        <v>０４(H16）</v>
      </c>
      <c r="AF30" t="str">
        <f>'税'!R3</f>
        <v>０５(H17）</v>
      </c>
      <c r="AG30" t="str">
        <f>'税'!S3</f>
        <v>０６(H18）</v>
      </c>
      <c r="AH30" t="str">
        <f>'税'!T3</f>
        <v>０７(H19）</v>
      </c>
      <c r="AI30" t="str">
        <f>'税'!U3</f>
        <v>０８(H20）</v>
      </c>
    </row>
    <row r="31" spans="16:35" ht="13.5">
      <c r="P31" t="s">
        <v>144</v>
      </c>
      <c r="Q31">
        <f>'税'!B4</f>
        <v>0</v>
      </c>
      <c r="R31" s="47">
        <f>'税'!D4</f>
        <v>657907</v>
      </c>
      <c r="S31" s="47">
        <f>'税'!E4</f>
        <v>681982</v>
      </c>
      <c r="T31" s="47">
        <f>'税'!F4</f>
        <v>630707</v>
      </c>
      <c r="U31" s="47">
        <f>'税'!G4</f>
        <v>548678</v>
      </c>
      <c r="V31" s="47">
        <f>'税'!H4</f>
        <v>545354</v>
      </c>
      <c r="W31" s="47">
        <f>'税'!I4</f>
        <v>531525</v>
      </c>
      <c r="X31" s="47">
        <f>'税'!J4</f>
        <v>610950</v>
      </c>
      <c r="Y31" s="47">
        <f>'税'!K4</f>
        <v>519030</v>
      </c>
      <c r="Z31" s="47">
        <f>'税'!L4</f>
        <v>513780</v>
      </c>
      <c r="AA31" s="47">
        <f>'税'!M4</f>
        <v>518572</v>
      </c>
      <c r="AB31" s="47">
        <f>'税'!N4</f>
        <v>471406</v>
      </c>
      <c r="AC31" s="47">
        <f>'税'!O4</f>
        <v>466301</v>
      </c>
      <c r="AD31" s="47">
        <f>'税'!P4</f>
        <v>461831</v>
      </c>
      <c r="AE31" s="47">
        <f>'税'!Q4</f>
        <v>451355</v>
      </c>
      <c r="AF31" s="47">
        <f>'税'!R4</f>
        <v>520139</v>
      </c>
      <c r="AG31" s="47">
        <f>'税'!S4</f>
        <v>569732</v>
      </c>
      <c r="AH31" s="47">
        <f>'税'!T4</f>
        <v>688805</v>
      </c>
      <c r="AI31" s="47">
        <f>'税'!U4</f>
        <v>696599</v>
      </c>
    </row>
    <row r="32" spans="16:35" ht="13.5">
      <c r="P32" t="s">
        <v>145</v>
      </c>
      <c r="Q32">
        <f>'税'!B9</f>
        <v>0</v>
      </c>
      <c r="R32" s="47">
        <f>'税'!D9</f>
        <v>525826</v>
      </c>
      <c r="S32" s="47">
        <f>'税'!E9</f>
        <v>622641</v>
      </c>
      <c r="T32" s="47">
        <f>'税'!F9</f>
        <v>639494</v>
      </c>
      <c r="U32" s="47">
        <f>'税'!G9</f>
        <v>673954</v>
      </c>
      <c r="V32" s="47">
        <f>'税'!H9</f>
        <v>698011</v>
      </c>
      <c r="W32" s="47">
        <f>'税'!I9</f>
        <v>707499</v>
      </c>
      <c r="X32" s="47">
        <f>'税'!J9</f>
        <v>687775</v>
      </c>
      <c r="Y32" s="47">
        <f>'税'!K9</f>
        <v>726805</v>
      </c>
      <c r="Z32" s="47">
        <f>'税'!L9</f>
        <v>786119</v>
      </c>
      <c r="AA32" s="47">
        <f>'税'!M9</f>
        <v>752579</v>
      </c>
      <c r="AB32" s="47">
        <f>'税'!N9</f>
        <v>752623</v>
      </c>
      <c r="AC32" s="47">
        <f>'税'!O9</f>
        <v>750876</v>
      </c>
      <c r="AD32" s="47">
        <f>'税'!P9</f>
        <v>924494</v>
      </c>
      <c r="AE32" s="47">
        <f>'税'!Q9</f>
        <v>929067</v>
      </c>
      <c r="AF32" s="47">
        <f>'税'!R9</f>
        <v>869850</v>
      </c>
      <c r="AG32" s="47">
        <f>'税'!S9</f>
        <v>741594</v>
      </c>
      <c r="AH32" s="47">
        <f>'税'!T9</f>
        <v>742934</v>
      </c>
      <c r="AI32" s="47">
        <f>'税'!U9</f>
        <v>742920</v>
      </c>
    </row>
    <row r="33" spans="16:35" ht="13.5">
      <c r="P33" t="s">
        <v>146</v>
      </c>
      <c r="Q33">
        <f>'税'!B12</f>
        <v>0</v>
      </c>
      <c r="R33" s="47">
        <f>'税'!D12</f>
        <v>48592</v>
      </c>
      <c r="S33" s="47">
        <f>'税'!E12</f>
        <v>51235</v>
      </c>
      <c r="T33" s="47">
        <f>'税'!F12</f>
        <v>48132</v>
      </c>
      <c r="U33" s="47">
        <f>'税'!G12</f>
        <v>46368</v>
      </c>
      <c r="V33" s="47">
        <f>'税'!H12</f>
        <v>45035</v>
      </c>
      <c r="W33" s="47">
        <f>'税'!I12</f>
        <v>44056</v>
      </c>
      <c r="X33" s="47">
        <f>'税'!J12</f>
        <v>51418</v>
      </c>
      <c r="Y33" s="47">
        <f>'税'!K12</f>
        <v>52352</v>
      </c>
      <c r="Z33" s="47">
        <f>'税'!L12</f>
        <v>61567</v>
      </c>
      <c r="AA33" s="47">
        <f>'税'!M12</f>
        <v>63104</v>
      </c>
      <c r="AB33" s="47">
        <f>'税'!N12</f>
        <v>65644</v>
      </c>
      <c r="AC33" s="47">
        <f>'税'!O12</f>
        <v>63335</v>
      </c>
      <c r="AD33" s="47">
        <f>'税'!P12</f>
        <v>61791</v>
      </c>
      <c r="AE33" s="47">
        <f>'税'!Q12</f>
        <v>62070</v>
      </c>
      <c r="AF33" s="47">
        <f>'税'!R12</f>
        <v>58419</v>
      </c>
      <c r="AG33" s="47">
        <f>'税'!S12</f>
        <v>61422</v>
      </c>
      <c r="AH33" s="47">
        <f>'税'!T12</f>
        <v>60090</v>
      </c>
      <c r="AI33" s="47">
        <f>'税'!U12</f>
        <v>58096</v>
      </c>
    </row>
    <row r="34" spans="16:35" ht="13.5">
      <c r="P34" t="s">
        <v>143</v>
      </c>
      <c r="Q34">
        <f>'税'!B22</f>
        <v>0</v>
      </c>
      <c r="R34" s="47">
        <f>'税'!D22</f>
        <v>1275378</v>
      </c>
      <c r="S34" s="47">
        <f>'税'!E22</f>
        <v>1391667</v>
      </c>
      <c r="T34" s="47">
        <f>'税'!F22</f>
        <v>1364937</v>
      </c>
      <c r="U34" s="47">
        <f>'税'!G22</f>
        <v>1321454</v>
      </c>
      <c r="V34" s="47">
        <f>'税'!H22</f>
        <v>1336345</v>
      </c>
      <c r="W34" s="47">
        <f>'税'!I22</f>
        <v>1330010</v>
      </c>
      <c r="X34" s="47">
        <f>'税'!J22</f>
        <v>1381019</v>
      </c>
      <c r="Y34" s="47">
        <f>'税'!K22</f>
        <v>1327365</v>
      </c>
      <c r="Z34" s="47">
        <f>'税'!L22</f>
        <v>1390630</v>
      </c>
      <c r="AA34" s="47">
        <f>'税'!M22</f>
        <v>1363363</v>
      </c>
      <c r="AB34" s="47">
        <f>'税'!N22</f>
        <v>1327611</v>
      </c>
      <c r="AC34" s="47">
        <f>'税'!O22</f>
        <v>1311724</v>
      </c>
      <c r="AD34" s="47">
        <f>'税'!P22</f>
        <v>1471268</v>
      </c>
      <c r="AE34" s="47">
        <f>'税'!Q22</f>
        <v>1466760</v>
      </c>
      <c r="AF34" s="47">
        <f>'税'!R22</f>
        <v>1473159</v>
      </c>
      <c r="AG34" s="47">
        <f>'税'!S22</f>
        <v>1398223</v>
      </c>
      <c r="AH34" s="47">
        <f>'税'!T22</f>
        <v>1518235</v>
      </c>
      <c r="AI34" s="47">
        <f>'税'!U22</f>
        <v>1524784</v>
      </c>
    </row>
    <row r="39" spans="16:35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０３(H15）</v>
      </c>
      <c r="AE39" t="str">
        <f>'歳出（性質別）'!Q3</f>
        <v>０４(H16）</v>
      </c>
      <c r="AF39" t="str">
        <f>'歳出（性質別）'!R3</f>
        <v>０５(H17）</v>
      </c>
      <c r="AG39" t="str">
        <f>'歳出（性質別）'!S3</f>
        <v>０６(H18）</v>
      </c>
      <c r="AH39" t="str">
        <f>'歳出（性質別）'!T3</f>
        <v>０７(H19）</v>
      </c>
      <c r="AI39" t="str">
        <f>'歳出（性質別）'!U3</f>
        <v>０８(H20）</v>
      </c>
    </row>
    <row r="40" spans="13:35" ht="13.5">
      <c r="M40" s="39" t="str">
        <f>'財政指標'!$M$1</f>
        <v>都賀町</v>
      </c>
      <c r="P40" t="s">
        <v>149</v>
      </c>
      <c r="Q40">
        <f>'歳出（性質別）'!B4</f>
        <v>0</v>
      </c>
      <c r="R40" s="47">
        <f>'歳出（性質別）'!D4</f>
        <v>821348</v>
      </c>
      <c r="S40" s="47">
        <f>'歳出（性質別）'!E4</f>
        <v>906064</v>
      </c>
      <c r="T40" s="47">
        <f>'歳出（性質別）'!F4</f>
        <v>919181</v>
      </c>
      <c r="U40" s="47">
        <f>'歳出（性質別）'!G4</f>
        <v>959741</v>
      </c>
      <c r="V40" s="47">
        <f>'歳出（性質別）'!H4</f>
        <v>977251</v>
      </c>
      <c r="W40" s="47">
        <f>'歳出（性質別）'!I4</f>
        <v>1007848</v>
      </c>
      <c r="X40" s="47">
        <f>'歳出（性質別）'!J4</f>
        <v>1028600</v>
      </c>
      <c r="Y40" s="47">
        <f>'歳出（性質別）'!K4</f>
        <v>1001983</v>
      </c>
      <c r="Z40" s="47">
        <f>'歳出（性質別）'!L4</f>
        <v>995814</v>
      </c>
      <c r="AA40" s="47">
        <f>'歳出（性質別）'!M4</f>
        <v>981696</v>
      </c>
      <c r="AB40" s="47">
        <f>'歳出（性質別）'!N4</f>
        <v>976719</v>
      </c>
      <c r="AC40" s="47">
        <f>'歳出（性質別）'!O4</f>
        <v>936695</v>
      </c>
      <c r="AD40" s="47">
        <f>'歳出（性質別）'!P4</f>
        <v>909800</v>
      </c>
      <c r="AE40" s="47">
        <f>'歳出（性質別）'!Q4</f>
        <v>933018</v>
      </c>
      <c r="AF40" s="47">
        <f>'歳出（性質別）'!R4</f>
        <v>958455</v>
      </c>
      <c r="AG40" s="47">
        <f>'歳出（性質別）'!S4</f>
        <v>884903</v>
      </c>
      <c r="AH40" s="47">
        <f>'歳出（性質別）'!T4</f>
        <v>865480</v>
      </c>
      <c r="AI40" s="47">
        <f>'歳出（性質別）'!U4</f>
        <v>849883</v>
      </c>
    </row>
    <row r="41" spans="16:35" ht="13.5">
      <c r="P41" t="s">
        <v>150</v>
      </c>
      <c r="Q41">
        <f>'歳出（性質別）'!B6</f>
        <v>0</v>
      </c>
      <c r="R41" s="47">
        <f>'歳出（性質別）'!D6</f>
        <v>32422</v>
      </c>
      <c r="S41" s="47">
        <f>'歳出（性質別）'!E6</f>
        <v>53064</v>
      </c>
      <c r="T41" s="47">
        <f>'歳出（性質別）'!F6</f>
        <v>57155</v>
      </c>
      <c r="U41" s="47">
        <f>'歳出（性質別）'!G6</f>
        <v>57138</v>
      </c>
      <c r="V41" s="47">
        <f>'歳出（性質別）'!H6</f>
        <v>58116</v>
      </c>
      <c r="W41" s="47">
        <f>'歳出（性質別）'!I6</f>
        <v>62662</v>
      </c>
      <c r="X41" s="47">
        <f>'歳出（性質別）'!J6</f>
        <v>66479</v>
      </c>
      <c r="Y41" s="47">
        <f>'歳出（性質別）'!K6</f>
        <v>69372</v>
      </c>
      <c r="Z41" s="47">
        <f>'歳出（性質別）'!L6</f>
        <v>68950</v>
      </c>
      <c r="AA41" s="47">
        <f>'歳出（性質別）'!M6</f>
        <v>87822</v>
      </c>
      <c r="AB41" s="47">
        <f>'歳出（性質別）'!N6</f>
        <v>102921</v>
      </c>
      <c r="AC41" s="47">
        <f>'歳出（性質別）'!O6</f>
        <v>109454</v>
      </c>
      <c r="AD41" s="47">
        <f>'歳出（性質別）'!P6</f>
        <v>193758</v>
      </c>
      <c r="AE41" s="47">
        <f>'歳出（性質別）'!Q6</f>
        <v>239026</v>
      </c>
      <c r="AF41" s="47">
        <f>'歳出（性質別）'!R6</f>
        <v>242898</v>
      </c>
      <c r="AG41" s="47">
        <f>'歳出（性質別）'!S6</f>
        <v>253284</v>
      </c>
      <c r="AH41" s="47">
        <f>'歳出（性質別）'!T6</f>
        <v>290730</v>
      </c>
      <c r="AI41" s="47">
        <f>'歳出（性質別）'!U6</f>
        <v>294234</v>
      </c>
    </row>
    <row r="42" spans="16:35" ht="13.5">
      <c r="P42" t="s">
        <v>151</v>
      </c>
      <c r="Q42">
        <f>'歳出（性質別）'!B7</f>
        <v>0</v>
      </c>
      <c r="R42" s="47">
        <f>'歳出（性質別）'!D7</f>
        <v>255045</v>
      </c>
      <c r="S42" s="47">
        <f>'歳出（性質別）'!E7</f>
        <v>295974</v>
      </c>
      <c r="T42" s="47">
        <f>'歳出（性質別）'!F7</f>
        <v>339654</v>
      </c>
      <c r="U42" s="47">
        <f>'歳出（性質別）'!G7</f>
        <v>360313</v>
      </c>
      <c r="V42" s="47">
        <f>'歳出（性質別）'!H7</f>
        <v>346670</v>
      </c>
      <c r="W42" s="47">
        <f>'歳出（性質別）'!I7</f>
        <v>319268</v>
      </c>
      <c r="X42" s="47">
        <f>'歳出（性質別）'!J7</f>
        <v>324050</v>
      </c>
      <c r="Y42" s="47">
        <f>'歳出（性質別）'!K7</f>
        <v>339693</v>
      </c>
      <c r="Z42" s="47">
        <f>'歳出（性質別）'!L7</f>
        <v>344308</v>
      </c>
      <c r="AA42" s="47">
        <f>'歳出（性質別）'!M7</f>
        <v>334680</v>
      </c>
      <c r="AB42" s="47">
        <f>'歳出（性質別）'!N7</f>
        <v>334354</v>
      </c>
      <c r="AC42" s="47">
        <f>'歳出（性質別）'!O7</f>
        <v>326523</v>
      </c>
      <c r="AD42" s="47">
        <f>'歳出（性質別）'!P7</f>
        <v>336698</v>
      </c>
      <c r="AE42" s="47">
        <f>'歳出（性質別）'!Q7</f>
        <v>442690</v>
      </c>
      <c r="AF42" s="47">
        <f>'歳出（性質別）'!R7</f>
        <v>366323</v>
      </c>
      <c r="AG42" s="47">
        <f>'歳出（性質別）'!S7</f>
        <v>363952</v>
      </c>
      <c r="AH42" s="47">
        <f>'歳出（性質別）'!T7</f>
        <v>363456</v>
      </c>
      <c r="AI42" s="47">
        <f>'歳出（性質別）'!U7</f>
        <v>387234</v>
      </c>
    </row>
    <row r="43" spans="16:35" ht="13.5">
      <c r="P43" t="s">
        <v>152</v>
      </c>
      <c r="Q43">
        <f>'歳出（性質別）'!B10</f>
        <v>0</v>
      </c>
      <c r="R43" s="47">
        <f>'歳出（性質別）'!D10</f>
        <v>423634</v>
      </c>
      <c r="S43" s="47">
        <f>'歳出（性質別）'!E10</f>
        <v>485397</v>
      </c>
      <c r="T43" s="47">
        <f>'歳出（性質別）'!F10</f>
        <v>549216</v>
      </c>
      <c r="U43" s="47">
        <f>'歳出（性質別）'!G10</f>
        <v>557526</v>
      </c>
      <c r="V43" s="47">
        <f>'歳出（性質別）'!H10</f>
        <v>661198</v>
      </c>
      <c r="W43" s="47">
        <f>'歳出（性質別）'!I10</f>
        <v>670449</v>
      </c>
      <c r="X43" s="47">
        <f>'歳出（性質別）'!J10</f>
        <v>692406</v>
      </c>
      <c r="Y43" s="47">
        <f>'歳出（性質別）'!K10</f>
        <v>756572</v>
      </c>
      <c r="Z43" s="47">
        <f>'歳出（性質別）'!L10</f>
        <v>775978</v>
      </c>
      <c r="AA43" s="47">
        <f>'歳出（性質別）'!M10</f>
        <v>680371</v>
      </c>
      <c r="AB43" s="47">
        <f>'歳出（性質別）'!N10</f>
        <v>698470</v>
      </c>
      <c r="AC43" s="47">
        <f>'歳出（性質別）'!O10</f>
        <v>673192</v>
      </c>
      <c r="AD43" s="47">
        <f>'歳出（性質別）'!P10</f>
        <v>638709</v>
      </c>
      <c r="AE43" s="47">
        <f>'歳出（性質別）'!Q10</f>
        <v>588364</v>
      </c>
      <c r="AF43" s="47">
        <f>'歳出（性質別）'!R10</f>
        <v>570037</v>
      </c>
      <c r="AG43" s="47">
        <f>'歳出（性質別）'!S10</f>
        <v>590476</v>
      </c>
      <c r="AH43" s="47">
        <f>'歳出（性質別）'!T10</f>
        <v>639543</v>
      </c>
      <c r="AI43" s="47">
        <f>'歳出（性質別）'!U10</f>
        <v>628241</v>
      </c>
    </row>
    <row r="44" spans="16:35" ht="13.5">
      <c r="P44" t="s">
        <v>153</v>
      </c>
      <c r="Q44">
        <f>'歳出（性質別）'!B11</f>
        <v>0</v>
      </c>
      <c r="R44" s="47">
        <f>'歳出（性質別）'!D11</f>
        <v>28271</v>
      </c>
      <c r="S44" s="47">
        <f>'歳出（性質別）'!E11</f>
        <v>63633</v>
      </c>
      <c r="T44" s="47">
        <f>'歳出（性質別）'!F11</f>
        <v>39315</v>
      </c>
      <c r="U44" s="47">
        <f>'歳出（性質別）'!G11</f>
        <v>40497</v>
      </c>
      <c r="V44" s="47">
        <f>'歳出（性質別）'!H11</f>
        <v>42596</v>
      </c>
      <c r="W44" s="47">
        <f>'歳出（性質別）'!I11</f>
        <v>45969</v>
      </c>
      <c r="X44" s="47">
        <f>'歳出（性質別）'!J11</f>
        <v>46078</v>
      </c>
      <c r="Y44" s="47">
        <f>'歳出（性質別）'!K11</f>
        <v>45628</v>
      </c>
      <c r="Z44" s="47">
        <f>'歳出（性質別）'!L11</f>
        <v>45748</v>
      </c>
      <c r="AA44" s="47">
        <f>'歳出（性質別）'!M11</f>
        <v>44773</v>
      </c>
      <c r="AB44" s="47">
        <f>'歳出（性質別）'!N11</f>
        <v>42457</v>
      </c>
      <c r="AC44" s="47">
        <f>'歳出（性質別）'!O11</f>
        <v>40525</v>
      </c>
      <c r="AD44" s="47">
        <f>'歳出（性質別）'!P11</f>
        <v>37394</v>
      </c>
      <c r="AE44" s="47">
        <f>'歳出（性質別）'!Q11</f>
        <v>35311</v>
      </c>
      <c r="AF44" s="47">
        <f>'歳出（性質別）'!R11</f>
        <v>33201</v>
      </c>
      <c r="AG44" s="47">
        <f>'歳出（性質別）'!S11</f>
        <v>72766</v>
      </c>
      <c r="AH44" s="47">
        <f>'歳出（性質別）'!T11</f>
        <v>45439</v>
      </c>
      <c r="AI44" s="47">
        <f>'歳出（性質別）'!U11</f>
        <v>76332</v>
      </c>
    </row>
    <row r="45" spans="16:35" ht="13.5">
      <c r="P45" t="s">
        <v>154</v>
      </c>
      <c r="Q45">
        <f>'歳出（性質別）'!B16</f>
        <v>0</v>
      </c>
      <c r="R45" s="47">
        <f>'歳出（性質別）'!D16</f>
        <v>30678</v>
      </c>
      <c r="S45" s="47">
        <f>'歳出（性質別）'!E16</f>
        <v>45780</v>
      </c>
      <c r="T45" s="47">
        <f>'歳出（性質別）'!F16</f>
        <v>71736</v>
      </c>
      <c r="U45" s="47">
        <f>'歳出（性質別）'!G16</f>
        <v>30000</v>
      </c>
      <c r="V45" s="47">
        <f>'歳出（性質別）'!H16</f>
        <v>50047</v>
      </c>
      <c r="W45" s="47">
        <f>'歳出（性質別）'!I16</f>
        <v>30000</v>
      </c>
      <c r="X45" s="47">
        <f>'歳出（性質別）'!J16</f>
        <v>41980</v>
      </c>
      <c r="Y45" s="47">
        <f>'歳出（性質別）'!K16</f>
        <v>45888</v>
      </c>
      <c r="Z45" s="47">
        <f>'歳出（性質別）'!L16</f>
        <v>62405</v>
      </c>
      <c r="AA45" s="47">
        <f>'歳出（性質別）'!M16</f>
        <v>52765</v>
      </c>
      <c r="AB45" s="47">
        <f>'歳出（性質別）'!N16</f>
        <v>56877</v>
      </c>
      <c r="AC45" s="47">
        <f>'歳出（性質別）'!O16</f>
        <v>30000</v>
      </c>
      <c r="AD45" s="47">
        <f>'歳出（性質別）'!P16</f>
        <v>30000</v>
      </c>
      <c r="AE45" s="47">
        <f>'歳出（性質別）'!Q16</f>
        <v>30000</v>
      </c>
      <c r="AF45" s="47">
        <f>'歳出（性質別）'!R16</f>
        <v>30000</v>
      </c>
      <c r="AG45" s="47">
        <f>'歳出（性質別）'!S16</f>
        <v>30000</v>
      </c>
      <c r="AH45" s="47">
        <f>'歳出（性質別）'!T16</f>
        <v>30000</v>
      </c>
      <c r="AI45" s="47">
        <f>'歳出（性質別）'!U16</f>
        <v>30900</v>
      </c>
    </row>
    <row r="46" spans="16:35" ht="13.5">
      <c r="P46" t="s">
        <v>156</v>
      </c>
      <c r="Q46">
        <f>'歳出（性質別）'!B18</f>
        <v>0</v>
      </c>
      <c r="R46" s="47">
        <f>'歳出（性質別）'!D18</f>
        <v>1368924</v>
      </c>
      <c r="S46" s="47">
        <f>'歳出（性質別）'!E18</f>
        <v>1700107</v>
      </c>
      <c r="T46" s="47">
        <f>'歳出（性質別）'!F18</f>
        <v>1393631</v>
      </c>
      <c r="U46" s="47">
        <f>'歳出（性質別）'!G18</f>
        <v>1520457</v>
      </c>
      <c r="V46" s="47">
        <f>'歳出（性質別）'!H18</f>
        <v>1839374</v>
      </c>
      <c r="W46" s="47">
        <f>'歳出（性質別）'!I18</f>
        <v>1535863</v>
      </c>
      <c r="X46" s="47">
        <f>'歳出（性質別）'!J18</f>
        <v>1495549</v>
      </c>
      <c r="Y46" s="47">
        <f>'歳出（性質別）'!K18</f>
        <v>1468658</v>
      </c>
      <c r="Z46" s="47">
        <f>'歳出（性質別）'!L18</f>
        <v>1598145</v>
      </c>
      <c r="AA46" s="47">
        <f>'歳出（性質別）'!M18</f>
        <v>1625441</v>
      </c>
      <c r="AB46" s="47">
        <f>'歳出（性質別）'!N18</f>
        <v>1290352</v>
      </c>
      <c r="AC46" s="47">
        <f>'歳出（性質別）'!O18</f>
        <v>985259</v>
      </c>
      <c r="AD46" s="47">
        <f>'歳出（性質別）'!P18</f>
        <v>947221</v>
      </c>
      <c r="AE46" s="47">
        <f>'歳出（性質別）'!Q18</f>
        <v>489527</v>
      </c>
      <c r="AF46" s="47">
        <f>'歳出（性質別）'!R18</f>
        <v>386441</v>
      </c>
      <c r="AG46" s="47">
        <f>'歳出（性質別）'!S18</f>
        <v>380303</v>
      </c>
      <c r="AH46" s="47">
        <f>'歳出（性質別）'!T18</f>
        <v>492649</v>
      </c>
      <c r="AI46" s="47">
        <f>'歳出（性質別）'!U18</f>
        <v>221992</v>
      </c>
    </row>
    <row r="47" spans="16:35" ht="13.5">
      <c r="P47" t="s">
        <v>155</v>
      </c>
      <c r="Q47">
        <f>'歳出（性質別）'!B23</f>
        <v>0</v>
      </c>
      <c r="R47" s="47">
        <f>'歳出（性質別）'!D23</f>
        <v>3818610</v>
      </c>
      <c r="S47" s="47">
        <f>'歳出（性質別）'!E23</f>
        <v>4466498</v>
      </c>
      <c r="T47" s="47">
        <f>'歳出（性質別）'!F23</f>
        <v>4161790</v>
      </c>
      <c r="U47" s="47">
        <f>'歳出（性質別）'!G23</f>
        <v>4186394</v>
      </c>
      <c r="V47" s="47">
        <f>'歳出（性質別）'!H23</f>
        <v>4653729</v>
      </c>
      <c r="W47" s="47">
        <f>'歳出（性質別）'!I23</f>
        <v>4442682</v>
      </c>
      <c r="X47" s="47">
        <f>'歳出（性質別）'!J23</f>
        <v>4448004</v>
      </c>
      <c r="Y47" s="47">
        <f>'歳出（性質別）'!K23</f>
        <v>4498257</v>
      </c>
      <c r="Z47" s="47">
        <f>'歳出（性質別）'!L23</f>
        <v>4813163</v>
      </c>
      <c r="AA47" s="47">
        <f>'歳出（性質別）'!M23</f>
        <v>4669197</v>
      </c>
      <c r="AB47" s="47">
        <f>'歳出（性質別）'!N23</f>
        <v>4320206</v>
      </c>
      <c r="AC47" s="47">
        <f>'歳出（性質別）'!O23</f>
        <v>3955811</v>
      </c>
      <c r="AD47" s="47">
        <f>'歳出（性質別）'!P23</f>
        <v>4009885</v>
      </c>
      <c r="AE47" s="47">
        <f>'歳出（性質別）'!Q23</f>
        <v>3770746</v>
      </c>
      <c r="AF47" s="47">
        <f>'歳出（性質別）'!R23</f>
        <v>3608520</v>
      </c>
      <c r="AG47" s="47">
        <f>'歳出（性質別）'!S23</f>
        <v>3619457</v>
      </c>
      <c r="AH47" s="47">
        <f>'歳出（性質別）'!T23</f>
        <v>3743774</v>
      </c>
      <c r="AI47" s="47">
        <f>'歳出（性質別）'!U23</f>
        <v>3602587</v>
      </c>
    </row>
    <row r="54" spans="16:35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０３(H15）</v>
      </c>
      <c r="AE54" t="str">
        <f>'歳出（目的別）'!Q3</f>
        <v>０４(H16）</v>
      </c>
      <c r="AF54" t="str">
        <f>'歳出（目的別）'!R3</f>
        <v>０５(H17）</v>
      </c>
      <c r="AG54" t="str">
        <f>'歳出（目的別）'!S3</f>
        <v>０６(H18）</v>
      </c>
      <c r="AH54" t="str">
        <f>'歳出（目的別）'!T3</f>
        <v>０７(H19）</v>
      </c>
      <c r="AI54" t="str">
        <f>'歳出（目的別）'!U3</f>
        <v>０８(H20）</v>
      </c>
    </row>
    <row r="55" spans="16:35" ht="13.5">
      <c r="P55" t="s">
        <v>157</v>
      </c>
      <c r="Q55">
        <f>'歳出（目的別）'!B5</f>
        <v>0</v>
      </c>
      <c r="R55" s="47">
        <f>'歳出（目的別）'!D5</f>
        <v>657650</v>
      </c>
      <c r="S55" s="47">
        <f>'歳出（目的別）'!E5</f>
        <v>663950</v>
      </c>
      <c r="T55" s="47">
        <f>'歳出（目的別）'!F5</f>
        <v>513611</v>
      </c>
      <c r="U55" s="47">
        <f>'歳出（目的別）'!G5</f>
        <v>506103</v>
      </c>
      <c r="V55" s="47">
        <f>'歳出（目的別）'!H5</f>
        <v>555687</v>
      </c>
      <c r="W55" s="47">
        <f>'歳出（目的別）'!I5</f>
        <v>537207</v>
      </c>
      <c r="X55" s="47">
        <f>'歳出（目的別）'!J5</f>
        <v>544183</v>
      </c>
      <c r="Y55" s="47">
        <f>'歳出（目的別）'!K5</f>
        <v>529463</v>
      </c>
      <c r="Z55" s="47">
        <f>'歳出（目的別）'!L5</f>
        <v>652432</v>
      </c>
      <c r="AA55" s="47">
        <f>'歳出（目的別）'!M5</f>
        <v>609122</v>
      </c>
      <c r="AB55" s="47">
        <f>'歳出（目的別）'!N5</f>
        <v>599211</v>
      </c>
      <c r="AC55" s="47">
        <f>'歳出（目的別）'!O5</f>
        <v>552324</v>
      </c>
      <c r="AD55" s="47">
        <f>'歳出（目的別）'!P5</f>
        <v>554982</v>
      </c>
      <c r="AE55" s="47">
        <f>'歳出（目的別）'!Q5</f>
        <v>607412</v>
      </c>
      <c r="AF55" s="47">
        <f>'歳出（目的別）'!R5</f>
        <v>578503</v>
      </c>
      <c r="AG55" s="47">
        <f>'歳出（目的別）'!S5</f>
        <v>560083</v>
      </c>
      <c r="AH55" s="47">
        <f>'歳出（目的別）'!T5</f>
        <v>610271</v>
      </c>
      <c r="AI55" s="47">
        <f>'歳出（目的別）'!U5</f>
        <v>587379</v>
      </c>
    </row>
    <row r="56" spans="16:35" ht="13.5">
      <c r="P56" t="s">
        <v>158</v>
      </c>
      <c r="Q56">
        <f>'歳出（目的別）'!B6</f>
        <v>0</v>
      </c>
      <c r="R56" s="47">
        <f>'歳出（目的別）'!D6</f>
        <v>392603</v>
      </c>
      <c r="S56" s="47">
        <f>'歳出（目的別）'!E6</f>
        <v>464343</v>
      </c>
      <c r="T56" s="47">
        <f>'歳出（目的別）'!F6</f>
        <v>528655</v>
      </c>
      <c r="U56" s="47">
        <f>'歳出（目的別）'!G6</f>
        <v>465598</v>
      </c>
      <c r="V56" s="47">
        <f>'歳出（目的別）'!H6</f>
        <v>482987</v>
      </c>
      <c r="W56" s="47">
        <f>'歳出（目的別）'!I6</f>
        <v>538186</v>
      </c>
      <c r="X56" s="47">
        <f>'歳出（目的別）'!J6</f>
        <v>552682</v>
      </c>
      <c r="Y56" s="47">
        <f>'歳出（目的別）'!K6</f>
        <v>746057</v>
      </c>
      <c r="Z56" s="47">
        <f>'歳出（目的別）'!L6</f>
        <v>741432</v>
      </c>
      <c r="AA56" s="47">
        <f>'歳出（目的別）'!M6</f>
        <v>911106</v>
      </c>
      <c r="AB56" s="47">
        <f>'歳出（目的別）'!N6</f>
        <v>638278</v>
      </c>
      <c r="AC56" s="47">
        <f>'歳出（目的別）'!O6</f>
        <v>774744</v>
      </c>
      <c r="AD56" s="47">
        <f>'歳出（目的別）'!P6</f>
        <v>655669</v>
      </c>
      <c r="AE56" s="47">
        <f>'歳出（目的別）'!Q6</f>
        <v>697454</v>
      </c>
      <c r="AF56" s="47">
        <f>'歳出（目的別）'!R6</f>
        <v>713204</v>
      </c>
      <c r="AG56" s="47">
        <f>'歳出（目的別）'!S6</f>
        <v>756476</v>
      </c>
      <c r="AH56" s="47">
        <f>'歳出（目的別）'!T6</f>
        <v>811027</v>
      </c>
      <c r="AI56" s="47">
        <f>'歳出（目的別）'!U6</f>
        <v>850296</v>
      </c>
    </row>
    <row r="57" spans="16:35" ht="13.5">
      <c r="P57" t="s">
        <v>159</v>
      </c>
      <c r="Q57">
        <f>'歳出（目的別）'!B7</f>
        <v>0</v>
      </c>
      <c r="R57" s="47">
        <f>'歳出（目的別）'!D7</f>
        <v>215401</v>
      </c>
      <c r="S57" s="47">
        <f>'歳出（目的別）'!E7</f>
        <v>265345</v>
      </c>
      <c r="T57" s="47">
        <f>'歳出（目的別）'!F7</f>
        <v>290375</v>
      </c>
      <c r="U57" s="47">
        <f>'歳出（目的別）'!G7</f>
        <v>261366</v>
      </c>
      <c r="V57" s="47">
        <f>'歳出（目的別）'!H7</f>
        <v>248710</v>
      </c>
      <c r="W57" s="47">
        <f>'歳出（目的別）'!I7</f>
        <v>269241</v>
      </c>
      <c r="X57" s="47">
        <f>'歳出（目的別）'!J7</f>
        <v>271119</v>
      </c>
      <c r="Y57" s="47">
        <f>'歳出（目的別）'!K7</f>
        <v>272360</v>
      </c>
      <c r="Z57" s="47">
        <f>'歳出（目的別）'!L7</f>
        <v>285785</v>
      </c>
      <c r="AA57" s="47">
        <f>'歳出（目的別）'!M7</f>
        <v>291369</v>
      </c>
      <c r="AB57" s="47">
        <f>'歳出（目的別）'!N7</f>
        <v>331426</v>
      </c>
      <c r="AC57" s="47">
        <f>'歳出（目的別）'!O7</f>
        <v>318864</v>
      </c>
      <c r="AD57" s="47">
        <f>'歳出（目的別）'!P7</f>
        <v>316768</v>
      </c>
      <c r="AE57" s="47">
        <f>'歳出（目的別）'!Q7</f>
        <v>336912</v>
      </c>
      <c r="AF57" s="47">
        <f>'歳出（目的別）'!R7</f>
        <v>357005</v>
      </c>
      <c r="AG57" s="47">
        <f>'歳出（目的別）'!S7</f>
        <v>356296</v>
      </c>
      <c r="AH57" s="47">
        <f>'歳出（目的別）'!T7</f>
        <v>342345</v>
      </c>
      <c r="AI57" s="47">
        <f>'歳出（目的別）'!U7</f>
        <v>360251</v>
      </c>
    </row>
    <row r="58" spans="16:35" ht="13.5">
      <c r="P58" t="s">
        <v>173</v>
      </c>
      <c r="Q58">
        <f>'歳出（目的別）'!B9</f>
        <v>0</v>
      </c>
      <c r="R58" s="47">
        <f>'歳出（目的別）'!D9</f>
        <v>407691</v>
      </c>
      <c r="S58" s="47">
        <f>'歳出（目的別）'!E9</f>
        <v>546430</v>
      </c>
      <c r="T58" s="47">
        <f>'歳出（目的別）'!F9</f>
        <v>460521</v>
      </c>
      <c r="U58" s="47">
        <f>'歳出（目的別）'!G9</f>
        <v>487532</v>
      </c>
      <c r="V58" s="47">
        <f>'歳出（目的別）'!H9</f>
        <v>489244</v>
      </c>
      <c r="W58" s="47">
        <f>'歳出（目的別）'!I9</f>
        <v>641436</v>
      </c>
      <c r="X58" s="47">
        <f>'歳出（目的別）'!J9</f>
        <v>865559</v>
      </c>
      <c r="Y58" s="47">
        <f>'歳出（目的別）'!K9</f>
        <v>521196</v>
      </c>
      <c r="Z58" s="47">
        <f>'歳出（目的別）'!L9</f>
        <v>524140</v>
      </c>
      <c r="AA58" s="47">
        <f>'歳出（目的別）'!M9</f>
        <v>528123</v>
      </c>
      <c r="AB58" s="47">
        <f>'歳出（目的別）'!N9</f>
        <v>531635</v>
      </c>
      <c r="AC58" s="47">
        <f>'歳出（目的別）'!O9</f>
        <v>463320</v>
      </c>
      <c r="AD58" s="47">
        <f>'歳出（目的別）'!P9</f>
        <v>328800</v>
      </c>
      <c r="AE58" s="47">
        <f>'歳出（目的別）'!Q9</f>
        <v>254716</v>
      </c>
      <c r="AF58" s="47">
        <f>'歳出（目的別）'!R9</f>
        <v>170867</v>
      </c>
      <c r="AG58" s="47">
        <f>'歳出（目的別）'!S9</f>
        <v>159490</v>
      </c>
      <c r="AH58" s="47">
        <f>'歳出（目的別）'!T9</f>
        <v>127082</v>
      </c>
      <c r="AI58" s="47">
        <f>'歳出（目的別）'!U9</f>
        <v>123061</v>
      </c>
    </row>
    <row r="59" spans="16:35" ht="13.5">
      <c r="P59" t="s">
        <v>160</v>
      </c>
      <c r="Q59">
        <f>'歳出（目的別）'!B10</f>
        <v>0</v>
      </c>
      <c r="R59" s="47">
        <f>'歳出（目的別）'!D10</f>
        <v>23796</v>
      </c>
      <c r="S59" s="47">
        <f>'歳出（目的別）'!E10</f>
        <v>64223</v>
      </c>
      <c r="T59" s="47">
        <f>'歳出（目的別）'!F10</f>
        <v>74898</v>
      </c>
      <c r="U59" s="47">
        <f>'歳出（目的別）'!G10</f>
        <v>73252</v>
      </c>
      <c r="V59" s="47">
        <f>'歳出（目的別）'!H10</f>
        <v>71955</v>
      </c>
      <c r="W59" s="47">
        <f>'歳出（目的別）'!I10</f>
        <v>80293</v>
      </c>
      <c r="X59" s="47">
        <f>'歳出（目的別）'!J10</f>
        <v>94253</v>
      </c>
      <c r="Y59" s="47">
        <f>'歳出（目的別）'!K10</f>
        <v>87446</v>
      </c>
      <c r="Z59" s="47">
        <f>'歳出（目的別）'!L10</f>
        <v>89946</v>
      </c>
      <c r="AA59" s="47">
        <f>'歳出（目的別）'!M10</f>
        <v>92724</v>
      </c>
      <c r="AB59" s="47">
        <f>'歳出（目的別）'!N10</f>
        <v>87669</v>
      </c>
      <c r="AC59" s="47">
        <f>'歳出（目的別）'!O10</f>
        <v>79291</v>
      </c>
      <c r="AD59" s="47">
        <f>'歳出（目的別）'!P10</f>
        <v>159486</v>
      </c>
      <c r="AE59" s="47">
        <f>'歳出（目的別）'!Q10</f>
        <v>165363</v>
      </c>
      <c r="AF59" s="47">
        <f>'歳出（目的別）'!R10</f>
        <v>158324</v>
      </c>
      <c r="AG59" s="47">
        <f>'歳出（目的別）'!S10</f>
        <v>101001</v>
      </c>
      <c r="AH59" s="47">
        <f>'歳出（目的別）'!T10</f>
        <v>86184</v>
      </c>
      <c r="AI59" s="47">
        <f>'歳出（目的別）'!U10</f>
        <v>88240</v>
      </c>
    </row>
    <row r="60" spans="16:35" ht="13.5">
      <c r="P60" t="s">
        <v>161</v>
      </c>
      <c r="Q60">
        <f>'歳出（目的別）'!B11</f>
        <v>0</v>
      </c>
      <c r="R60" s="47">
        <f>'歳出（目的別）'!D11</f>
        <v>1125152</v>
      </c>
      <c r="S60" s="47">
        <f>'歳出（目的別）'!E11</f>
        <v>1178442</v>
      </c>
      <c r="T60" s="47">
        <f>'歳出（目的別）'!F11</f>
        <v>1027772</v>
      </c>
      <c r="U60" s="47">
        <f>'歳出（目的別）'!G11</f>
        <v>1151708</v>
      </c>
      <c r="V60" s="47">
        <f>'歳出（目的別）'!H11</f>
        <v>1335350</v>
      </c>
      <c r="W60" s="47">
        <f>'歳出（目的別）'!I11</f>
        <v>900146</v>
      </c>
      <c r="X60" s="47">
        <f>'歳出（目的別）'!J11</f>
        <v>819389</v>
      </c>
      <c r="Y60" s="47">
        <f>'歳出（目的別）'!K11</f>
        <v>881579</v>
      </c>
      <c r="Z60" s="47">
        <f>'歳出（目的別）'!L11</f>
        <v>906717</v>
      </c>
      <c r="AA60" s="47">
        <f>'歳出（目的別）'!M11</f>
        <v>892418</v>
      </c>
      <c r="AB60" s="47">
        <f>'歳出（目的別）'!N11</f>
        <v>666158</v>
      </c>
      <c r="AC60" s="47">
        <f>'歳出（目的別）'!O11</f>
        <v>544448</v>
      </c>
      <c r="AD60" s="47">
        <f>'歳出（目的別）'!P11</f>
        <v>509961</v>
      </c>
      <c r="AE60" s="47">
        <f>'歳出（目的別）'!Q11</f>
        <v>430921</v>
      </c>
      <c r="AF60" s="47">
        <f>'歳出（目的別）'!R11</f>
        <v>417163</v>
      </c>
      <c r="AG60" s="47">
        <f>'歳出（目的別）'!S11</f>
        <v>519091</v>
      </c>
      <c r="AH60" s="47">
        <f>'歳出（目的別）'!T11</f>
        <v>545698</v>
      </c>
      <c r="AI60" s="47">
        <f>'歳出（目的別）'!U11</f>
        <v>366822</v>
      </c>
    </row>
    <row r="61" spans="16:35" ht="13.5">
      <c r="P61" t="s">
        <v>162</v>
      </c>
      <c r="Q61">
        <f>'歳出（目的別）'!B13</f>
        <v>0</v>
      </c>
      <c r="R61" s="47">
        <f>'歳出（目的別）'!D13</f>
        <v>498764</v>
      </c>
      <c r="S61" s="47">
        <f>'歳出（目的別）'!E13</f>
        <v>743374</v>
      </c>
      <c r="T61" s="47">
        <f>'歳出（目的別）'!F13</f>
        <v>655941</v>
      </c>
      <c r="U61" s="47">
        <f>'歳出（目的別）'!G13</f>
        <v>617949</v>
      </c>
      <c r="V61" s="47">
        <f>'歳出（目的別）'!H13</f>
        <v>813881</v>
      </c>
      <c r="W61" s="47">
        <f>'歳出（目的別）'!I13</f>
        <v>877952</v>
      </c>
      <c r="X61" s="47">
        <f>'歳出（目的別）'!J13</f>
        <v>694019</v>
      </c>
      <c r="Y61" s="47">
        <f>'歳出（目的別）'!K13</f>
        <v>823932</v>
      </c>
      <c r="Z61" s="47">
        <f>'歳出（目的別）'!L13</f>
        <v>948497</v>
      </c>
      <c r="AA61" s="47">
        <f>'歳出（目的別）'!M13</f>
        <v>718865</v>
      </c>
      <c r="AB61" s="47">
        <f>'歳出（目的別）'!N13</f>
        <v>840373</v>
      </c>
      <c r="AC61" s="47">
        <f>'歳出（目的別）'!O13</f>
        <v>557814</v>
      </c>
      <c r="AD61" s="47">
        <f>'歳出（目的別）'!P13</f>
        <v>813116</v>
      </c>
      <c r="AE61" s="47">
        <f>'歳出（目的別）'!Q13</f>
        <v>565260</v>
      </c>
      <c r="AF61" s="47">
        <f>'歳出（目的別）'!R13</f>
        <v>572244</v>
      </c>
      <c r="AG61" s="47">
        <f>'歳出（目的別）'!S13</f>
        <v>534003</v>
      </c>
      <c r="AH61" s="47">
        <f>'歳出（目的別）'!T13</f>
        <v>580670</v>
      </c>
      <c r="AI61" s="47">
        <f>'歳出（目的別）'!U13</f>
        <v>574232</v>
      </c>
    </row>
    <row r="62" spans="16:35" ht="13.5">
      <c r="P62" t="s">
        <v>163</v>
      </c>
      <c r="Q62">
        <f>'歳出（目的別）'!B15</f>
        <v>0</v>
      </c>
      <c r="R62" s="47">
        <f>'歳出（目的別）'!D15</f>
        <v>255085</v>
      </c>
      <c r="S62" s="47">
        <f>'歳出（目的別）'!E15</f>
        <v>296012</v>
      </c>
      <c r="T62" s="47">
        <f>'歳出（目的別）'!F15</f>
        <v>339689</v>
      </c>
      <c r="U62" s="47">
        <f>'歳出（目的別）'!G15</f>
        <v>360346</v>
      </c>
      <c r="V62" s="47">
        <f>'歳出（目的別）'!H15</f>
        <v>346700</v>
      </c>
      <c r="W62" s="47">
        <f>'歳出（目的別）'!I15</f>
        <v>319295</v>
      </c>
      <c r="X62" s="47">
        <f>'歳出（目的別）'!J15</f>
        <v>324075</v>
      </c>
      <c r="Y62" s="47">
        <f>'歳出（目的別）'!K15</f>
        <v>339715</v>
      </c>
      <c r="Z62" s="47">
        <f>'歳出（目的別）'!L15</f>
        <v>344328</v>
      </c>
      <c r="AA62" s="47">
        <f>'歳出（目的別）'!M15</f>
        <v>334697</v>
      </c>
      <c r="AB62" s="47">
        <f>'歳出（目的別）'!N15</f>
        <v>334354</v>
      </c>
      <c r="AC62" s="47">
        <f>'歳出（目的別）'!O15</f>
        <v>326523</v>
      </c>
      <c r="AD62" s="47">
        <f>'歳出（目的別）'!P15</f>
        <v>336698</v>
      </c>
      <c r="AE62" s="47">
        <f>'歳出（目的別）'!Q15</f>
        <v>442690</v>
      </c>
      <c r="AF62" s="47">
        <f>'歳出（目的別）'!R15</f>
        <v>366323</v>
      </c>
      <c r="AG62" s="47">
        <f>'歳出（目的別）'!S15</f>
        <v>363952</v>
      </c>
      <c r="AH62" s="47">
        <f>'歳出（目的別）'!T15</f>
        <v>363456</v>
      </c>
      <c r="AI62" s="47">
        <f>'歳出（目的別）'!U15</f>
        <v>387234</v>
      </c>
    </row>
    <row r="63" spans="16:35" ht="13.5">
      <c r="P63" t="s">
        <v>164</v>
      </c>
      <c r="Q63">
        <f>'歳出（目的別）'!B19</f>
        <v>0</v>
      </c>
      <c r="R63" s="47">
        <f>'歳出（目的別）'!D19</f>
        <v>3818610</v>
      </c>
      <c r="S63" s="47">
        <f>'歳出（目的別）'!E19</f>
        <v>4466498</v>
      </c>
      <c r="T63" s="47">
        <f>'歳出（目的別）'!F19</f>
        <v>4161790</v>
      </c>
      <c r="U63" s="47">
        <f>'歳出（目的別）'!G19</f>
        <v>4186394</v>
      </c>
      <c r="V63" s="47">
        <f>'歳出（目的別）'!H19</f>
        <v>4653820</v>
      </c>
      <c r="W63" s="47">
        <f>'歳出（目的別）'!I19</f>
        <v>4442682</v>
      </c>
      <c r="X63" s="47">
        <f>'歳出（目的別）'!J19</f>
        <v>4448004</v>
      </c>
      <c r="Y63" s="47">
        <f>'歳出（目的別）'!K19</f>
        <v>4498257</v>
      </c>
      <c r="Z63" s="47">
        <f>'歳出（目的別）'!L19</f>
        <v>4813365</v>
      </c>
      <c r="AA63" s="47">
        <f>'歳出（目的別）'!M19</f>
        <v>4669197</v>
      </c>
      <c r="AB63" s="47">
        <f>'歳出（目的別）'!N19</f>
        <v>4320206</v>
      </c>
      <c r="AC63" s="47">
        <f>'歳出（目的別）'!O19</f>
        <v>3955811</v>
      </c>
      <c r="AD63" s="47">
        <f>'歳出（目的別）'!P19</f>
        <v>4009885</v>
      </c>
      <c r="AE63" s="47">
        <f>'歳出（目的別）'!Q19</f>
        <v>3770746</v>
      </c>
      <c r="AF63" s="47">
        <f>'歳出（目的別）'!R19</f>
        <v>3608520</v>
      </c>
      <c r="AG63" s="47">
        <f>'歳出（目的別）'!S19</f>
        <v>3619457</v>
      </c>
      <c r="AH63" s="47">
        <f>'歳出（目的別）'!T19</f>
        <v>3743774</v>
      </c>
      <c r="AI63" s="47">
        <f>'歳出（目的別）'!U19</f>
        <v>3602587</v>
      </c>
    </row>
    <row r="77" spans="6:35" ht="13.5">
      <c r="F77" t="str">
        <f>'財政指標'!$M$1</f>
        <v>都賀町</v>
      </c>
      <c r="M77" t="str">
        <f>'財政指標'!$M$1</f>
        <v>都賀町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０３(H15）</v>
      </c>
      <c r="AE77" t="str">
        <f>'歳出（性質別）'!Q3</f>
        <v>０４(H16）</v>
      </c>
      <c r="AF77" t="str">
        <f>'歳出（性質別）'!R3</f>
        <v>０５(H17）</v>
      </c>
      <c r="AG77" t="str">
        <f>'歳出（性質別）'!S3</f>
        <v>０６(H18）</v>
      </c>
      <c r="AH77" t="str">
        <f>'歳出（性質別）'!T3</f>
        <v>０７(H19）</v>
      </c>
      <c r="AI77" t="str">
        <f>'歳出（性質別）'!U3</f>
        <v>０８(H20）</v>
      </c>
    </row>
    <row r="78" spans="16:35" ht="13.5">
      <c r="P78" t="s">
        <v>165</v>
      </c>
      <c r="Q78">
        <f>'歳出（性質別）'!B19</f>
        <v>0</v>
      </c>
      <c r="R78" s="47">
        <f>'歳出（性質別）'!D19</f>
        <v>0</v>
      </c>
      <c r="S78" s="47">
        <f>'歳出（性質別）'!E19</f>
        <v>158066</v>
      </c>
      <c r="T78" s="47">
        <f>'歳出（性質別）'!F19</f>
        <v>254695</v>
      </c>
      <c r="U78" s="47">
        <f>'歳出（性質別）'!G19</f>
        <v>217991</v>
      </c>
      <c r="V78" s="47">
        <f>'歳出（性質別）'!H19</f>
        <v>162134</v>
      </c>
      <c r="W78" s="47">
        <f>'歳出（性質別）'!I19</f>
        <v>154040</v>
      </c>
      <c r="X78" s="47">
        <f>'歳出（性質別）'!J19</f>
        <v>85409</v>
      </c>
      <c r="Y78" s="47">
        <f>'歳出（性質別）'!K19</f>
        <v>237919</v>
      </c>
      <c r="Z78" s="47">
        <f>'歳出（性質別）'!L19</f>
        <v>129948</v>
      </c>
      <c r="AA78" s="47">
        <f>'歳出（性質別）'!M19</f>
        <v>290072</v>
      </c>
      <c r="AB78" s="47">
        <f>'歳出（性質別）'!N19</f>
        <v>106148</v>
      </c>
      <c r="AC78" s="47">
        <f>'歳出（性質別）'!O19</f>
        <v>90437</v>
      </c>
      <c r="AD78" s="47">
        <f>'歳出（性質別）'!P19</f>
        <v>250050</v>
      </c>
      <c r="AE78" s="47">
        <f>'歳出（性質別）'!Q19</f>
        <v>98301</v>
      </c>
      <c r="AF78" s="47">
        <f>'歳出（性質別）'!R19</f>
        <v>55076</v>
      </c>
      <c r="AG78" s="47">
        <f>'歳出（性質別）'!S19</f>
        <v>31306</v>
      </c>
      <c r="AH78" s="47">
        <f>'歳出（性質別）'!T19</f>
        <v>22748</v>
      </c>
      <c r="AI78" s="47">
        <f>'歳出（性質別）'!U19</f>
        <v>17402</v>
      </c>
    </row>
    <row r="79" spans="13:35" ht="13.5">
      <c r="M79" s="39" t="str">
        <f>'財政指標'!$M$1</f>
        <v>都賀町</v>
      </c>
      <c r="P79" t="s">
        <v>166</v>
      </c>
      <c r="Q79">
        <f>'歳出（性質別）'!B20</f>
        <v>0</v>
      </c>
      <c r="R79" s="47">
        <f>'歳出（性質別）'!D20</f>
        <v>1322485</v>
      </c>
      <c r="S79" s="47">
        <f>'歳出（性質別）'!E20</f>
        <v>1467747</v>
      </c>
      <c r="T79" s="47">
        <f>'歳出（性質別）'!F20</f>
        <v>1042209</v>
      </c>
      <c r="U79" s="47">
        <f>'歳出（性質別）'!G20</f>
        <v>1223830</v>
      </c>
      <c r="V79" s="47">
        <f>'歳出（性質別）'!H20</f>
        <v>1570266</v>
      </c>
      <c r="W79" s="47">
        <f>'歳出（性質別）'!I20</f>
        <v>1229554</v>
      </c>
      <c r="X79" s="47">
        <f>'歳出（性質別）'!J20</f>
        <v>1246181</v>
      </c>
      <c r="Y79" s="47">
        <f>'歳出（性質別）'!K20</f>
        <v>1085785</v>
      </c>
      <c r="Z79" s="47">
        <f>'歳出（性質別）'!L20</f>
        <v>1309455</v>
      </c>
      <c r="AA79" s="47">
        <f>'歳出（性質別）'!M20</f>
        <v>1229561</v>
      </c>
      <c r="AB79" s="47">
        <f>'歳出（性質別）'!N20</f>
        <v>1096072</v>
      </c>
      <c r="AC79" s="47">
        <f>'歳出（性質別）'!O20</f>
        <v>776583</v>
      </c>
      <c r="AD79" s="47">
        <f>'歳出（性質別）'!P20</f>
        <v>625667</v>
      </c>
      <c r="AE79" s="47">
        <f>'歳出（性質別）'!Q20</f>
        <v>363374</v>
      </c>
      <c r="AF79" s="47">
        <f>'歳出（性質別）'!R20</f>
        <v>321045</v>
      </c>
      <c r="AG79" s="47">
        <f>'歳出（性質別）'!S20</f>
        <v>327049</v>
      </c>
      <c r="AH79" s="47">
        <f>'歳出（性質別）'!T20</f>
        <v>467937</v>
      </c>
      <c r="AI79" s="47">
        <f>'歳出（性質別）'!U20</f>
        <v>204590</v>
      </c>
    </row>
    <row r="93" spans="17:35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  <c r="AF93" t="str">
        <f>'財政指標'!S3</f>
        <v>０５(H17)</v>
      </c>
      <c r="AG93" t="str">
        <f>'財政指標'!T3</f>
        <v>０６(H18)</v>
      </c>
      <c r="AH93" t="str">
        <f>'財政指標'!U3</f>
        <v>０７(H19)</v>
      </c>
      <c r="AI93" t="str">
        <f>'財政指標'!V3</f>
        <v>０８(H20)</v>
      </c>
    </row>
    <row r="94" spans="16:35" ht="13.5">
      <c r="P94" t="s">
        <v>147</v>
      </c>
      <c r="Q94">
        <f>'財政指標'!C6</f>
        <v>0</v>
      </c>
      <c r="R94" s="47">
        <f>'財政指標'!E6</f>
        <v>3818610</v>
      </c>
      <c r="S94" s="47">
        <f>'財政指標'!F6</f>
        <v>4466498</v>
      </c>
      <c r="T94" s="47">
        <f>'財政指標'!G6</f>
        <v>4161790</v>
      </c>
      <c r="U94" s="47">
        <f>'財政指標'!H6</f>
        <v>4186394</v>
      </c>
      <c r="V94" s="47">
        <f>'財政指標'!I6</f>
        <v>4653720</v>
      </c>
      <c r="W94" s="47">
        <f>'財政指標'!J6</f>
        <v>4442682</v>
      </c>
      <c r="X94" s="47">
        <f>'財政指標'!K6</f>
        <v>4448004</v>
      </c>
      <c r="Y94" s="47">
        <f>'財政指標'!L6</f>
        <v>4498257</v>
      </c>
      <c r="Z94" s="47">
        <f>'財政指標'!M6</f>
        <v>4813163</v>
      </c>
      <c r="AA94" s="47">
        <f>'財政指標'!N6</f>
        <v>4669197</v>
      </c>
      <c r="AB94" s="47">
        <f>'財政指標'!O6</f>
        <v>4320206</v>
      </c>
      <c r="AC94" s="47">
        <f>'財政指標'!P6</f>
        <v>3955811</v>
      </c>
      <c r="AD94" s="47">
        <f>'財政指標'!Q6</f>
        <v>4009885</v>
      </c>
      <c r="AE94" s="47">
        <f>'財政指標'!R6</f>
        <v>3770746</v>
      </c>
      <c r="AF94" s="47">
        <f>'財政指標'!S6</f>
        <v>3608520</v>
      </c>
      <c r="AG94" s="47">
        <f>'財政指標'!T6</f>
        <v>3619457</v>
      </c>
      <c r="AH94" s="47">
        <f>'財政指標'!U6</f>
        <v>3743774</v>
      </c>
      <c r="AI94" s="47">
        <f>'財政指標'!V6</f>
        <v>3602587</v>
      </c>
    </row>
    <row r="95" spans="16:35" ht="13.5">
      <c r="P95" t="s">
        <v>148</v>
      </c>
      <c r="Q95">
        <f>'財政指標'!B31</f>
        <v>0</v>
      </c>
      <c r="R95" s="47">
        <f>'財政指標'!E31</f>
        <v>2204237</v>
      </c>
      <c r="S95" s="47">
        <f>'財政指標'!F31</f>
        <v>2288785</v>
      </c>
      <c r="T95" s="47">
        <f>'財政指標'!G31</f>
        <v>2218666</v>
      </c>
      <c r="U95" s="47">
        <f>'財政指標'!H31</f>
        <v>2217890</v>
      </c>
      <c r="V95" s="47">
        <f>'財政指標'!I31</f>
        <v>2369065</v>
      </c>
      <c r="W95" s="47">
        <f>'財政指標'!J31</f>
        <v>2465565</v>
      </c>
      <c r="X95" s="47">
        <f>'財政指標'!K31</f>
        <v>2537772</v>
      </c>
      <c r="Y95" s="47">
        <f>'財政指標'!L31</f>
        <v>2724096</v>
      </c>
      <c r="Z95" s="47">
        <f>'財政指標'!M31</f>
        <v>3113474</v>
      </c>
      <c r="AA95" s="47">
        <f>'財政指標'!N31</f>
        <v>3374468</v>
      </c>
      <c r="AB95" s="47">
        <f>'財政指標'!O31</f>
        <v>3559730</v>
      </c>
      <c r="AC95" s="47">
        <f>'財政指標'!P31</f>
        <v>3626630</v>
      </c>
      <c r="AD95" s="47">
        <f>'財政指標'!Q31</f>
        <v>4028340</v>
      </c>
      <c r="AE95" s="47">
        <f>'財政指標'!R31</f>
        <v>3998780</v>
      </c>
      <c r="AF95" s="47">
        <f>'財政指標'!S31</f>
        <v>3869092</v>
      </c>
      <c r="AG95" s="47">
        <f>'財政指標'!T31</f>
        <v>3838735</v>
      </c>
      <c r="AH95" s="47">
        <f>'財政指標'!U31</f>
        <v>3891106</v>
      </c>
      <c r="AI95" s="47">
        <f>'財政指標'!V31</f>
        <v>3772752</v>
      </c>
    </row>
  </sheetData>
  <printOptions/>
  <pageMargins left="0.7874015748031497" right="0.7874015748031497" top="0.7874015748031497" bottom="0.72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2010-01-07T02:46:22Z</cp:lastPrinted>
  <dcterms:created xsi:type="dcterms:W3CDTF">2002-01-04T12:12:41Z</dcterms:created>
  <dcterms:modified xsi:type="dcterms:W3CDTF">2010-06-29T05:58:47Z</dcterms:modified>
  <cp:category/>
  <cp:version/>
  <cp:contentType/>
  <cp:contentStatus/>
</cp:coreProperties>
</file>