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<sst xmlns="http://schemas.openxmlformats.org/spreadsheetml/2006/main" count="448" uniqueCount="217">
  <si>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</si>
  <si>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</si>
  <si>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</si>
  <si>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</si>
  <si>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</si>
  <si>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</si>
  <si>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</si>
  <si>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</si>
  <si>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</si>
  <si>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</si>
  <si>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</si>
  <si>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</si>
  <si>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</si>
  <si>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</si>
  <si>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</si>
  <si>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</si>
  <si>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</si>
  <si>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</si>
  <si>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</si>
  <si>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</si>
  <si>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</si>
  <si>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</si>
  <si>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</si>
  <si>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</si>
  <si>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</si>
  <si>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</si>
  <si>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</si>
  <si>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</si>
  <si>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</si>
  <si>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</si>
  <si>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</si>
  <si>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</si>
  <si>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</si>
  <si>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</si>
  <si>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</si>
  <si>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</si>
  <si>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</si>
  <si>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</si>
  <si>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</si>
  <si>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</si>
  <si>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</si>
  <si>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</si>
  <si>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</si>
  <si>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</si>
  <si>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</si>
  <si>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</si>
  <si>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</si>
  <si>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</si>
  <si>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</si>
  <si>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</si>
  <si>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</si>
  <si>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</si>
  <si>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</si>
  <si>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</si>
  <si>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</si>
  <si>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</si>
  <si>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</si>
  <si>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</si>
  <si>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</si>
  <si>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</si>
  <si>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</si>
  <si>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</si>
  <si>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</si>
  <si>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</si>
  <si>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</si>
  <si>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</si>
  <si>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</si>
  <si>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</si>
  <si>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</si>
  <si>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</si>
  <si>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</si>
  <si>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</si>
  <si>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</si>
  <si>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</si>
  <si>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</si>
  <si>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</si>
  <si>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</si>
  <si>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</si>
  <si>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</si>
  <si>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</si>
  <si>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</si>
  <si>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</si>
  <si>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</si>
  <si>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</si>
  <si>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</si>
  <si>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</si>
  <si>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</si>
  <si>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</si>
  <si>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</si>
  <si>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</si>
  <si>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</si>
  <si>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</si>
  <si>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</si>
  <si>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</si>
  <si>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</si>
  <si>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</si>
  <si>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</si>
  <si>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</si>
  <si>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</si>
  <si>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</si>
  <si>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</si>
  <si>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</si>
  <si>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</si>
  <si>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</si>
  <si>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</si>
  <si>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</si>
  <si>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</si>
  <si>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</si>
  <si>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</si>
  <si>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</si>
  <si>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</si>
  <si>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</si>
  <si>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</si>
  <si>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</si>
  <si>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</si>
  <si>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</si>
  <si>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</si>
  <si>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</si>
  <si>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</si>
  <si>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</si>
  <si>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</si>
  <si>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</si>
  <si>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</si>
  <si>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</si>
  <si>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</si>
  <si>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</si>
  <si>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</si>
  <si>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</si>
  <si>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</si>
  <si>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</si>
  <si>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</si>
  <si>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</si>
  <si>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</si>
  <si>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</si>
  <si>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</si>
  <si>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</si>
  <si>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</si>
  <si>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</si>
  <si>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</si>
  <si>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</si>
  <si>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</si>
  <si>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</si>
  <si>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</si>
  <si>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</si>
  <si>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</si>
  <si>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</si>
  <si>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</si>
  <si>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</si>
  <si>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</si>
  <si>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</si>
  <si>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</si>
  <si>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</si>
  <si>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</si>
  <si>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</si>
  <si>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</si>
  <si>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</si>
  <si>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</si>
  <si>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</si>
  <si>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</si>
  <si>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</si>
  <si>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</si>
  <si>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</si>
  <si>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</si>
  <si>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</si>
  <si>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</si>
  <si>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</si>
  <si>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</si>
  <si>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</si>
  <si>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</si>
  <si>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</si>
  <si>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</si>
  <si>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</si>
  <si>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</si>
  <si>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</si>
  <si>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</si>
  <si>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</si>
  <si>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</si>
  <si>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</si>
  <si>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</si>
  <si>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</si>
  <si>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</si>
  <si>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</si>
  <si>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</si>
  <si>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藤岡町</t>
  </si>
  <si>
    <t>０１(H13)</t>
  </si>
  <si>
    <t>０１(H13）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</si>
  <si>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</si>
  <si>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</si>
  <si>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</si>
  <si>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</si>
  <si>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</si>
  <si>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</si>
  <si>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０４(H16)</t>
  </si>
  <si>
    <t>０４(H16）</t>
  </si>
  <si>
    <t>０３(H15）</t>
  </si>
  <si>
    <t>3-1利子割交付金</t>
  </si>
  <si>
    <t>3-2配当割交付金</t>
  </si>
  <si>
    <t>3-3株式等譲渡所得割交付金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</si>
  <si>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</si>
  <si>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</si>
  <si>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</si>
  <si>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</si>
  <si>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</si>
  <si>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</si>
  <si>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</si>
  <si>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</si>
  <si>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</si>
  <si>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０７(H19)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</si>
  <si>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</si>
  <si>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</si>
  <si>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</si>
  <si>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</si>
  <si>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</si>
  <si>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</si>
  <si>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０７(H19）</t>
  </si>
  <si>
    <t>０８(H20)</t>
  </si>
  <si>
    <t>０８(H20）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</si>
</sst>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97"/>
          <c:h val="0.8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グラフ!$Q$1:$AI$1</c:f>
              <c:strCache/>
            </c:strRef>
          </c:cat>
          <c:val>
            <c:numRef>
              <c:f>グラフ!$Q$7:$AI$7</c:f>
              <c:numCache/>
            </c:numRef>
          </c:val>
        </c:ser>
        <c:gapWidth val="90"/>
        <c:axId val="61985516"/>
        <c:axId val="20998733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グラフ!$Q$2:$AI$2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グラフ!$Q$3:$AI$3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グラフ!$Q$4:$AI$4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グラフ!$Q$5:$AI$5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グラフ!$Q$6:$AI$6</c:f>
              <c:numCache/>
            </c:numRef>
          </c:val>
          <c:smooth val="0"/>
        </c:ser>
        <c:axId val="54770870"/>
        <c:axId val="2317578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8733"/>
        <c:crosses val="autoZero"/>
        <c:auto val="0"/>
        <c:lblOffset val="100"/>
        <c:noMultiLvlLbl val="0"/>
      </c:catAx>
      <c:valAx>
        <c:axId val="20998733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5516"/>
        <c:crossesAt val="1"/>
        <c:crossBetween val="between"/>
        <c:dispUnits/>
      </c:valAx>
      <c:catAx>
        <c:axId val="54770870"/>
        <c:scaling>
          <c:orientation val="minMax"/>
        </c:scaling>
        <c:axPos val="b"/>
        <c:delete val="1"/>
        <c:majorTickMark val="in"/>
        <c:minorTickMark val="none"/>
        <c:tickLblPos val="nextTo"/>
        <c:crossAx val="23175783"/>
        <c:crosses val="autoZero"/>
        <c:auto val="0"/>
        <c:lblOffset val="100"/>
        <c:noMultiLvlLbl val="0"/>
      </c:catAx>
      <c:valAx>
        <c:axId val="23175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08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"/>
          <c:y val="0.90825"/>
          <c:w val="0.75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75"/>
          <c:w val="0.95175"/>
          <c:h val="0.822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グラフ!$Q$30:$AI$30</c:f>
              <c:strCache/>
            </c:strRef>
          </c:cat>
          <c:val>
            <c:numRef>
              <c:f>グラフ!$Q$34:$AI$34</c:f>
              <c:numCache/>
            </c:numRef>
          </c:val>
        </c:ser>
        <c:gapWidth val="90"/>
        <c:axId val="7255456"/>
        <c:axId val="6529910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グラフ!$Q$31:$AI$31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グラフ!$Q$32:$AI$32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グラフ!$Q$33:$AI$33</c:f>
              <c:numCache/>
            </c:numRef>
          </c:val>
          <c:smooth val="0"/>
        </c:ser>
        <c:axId val="50821034"/>
        <c:axId val="54736123"/>
      </c:lineChart>
      <c:catAx>
        <c:axId val="725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9105"/>
        <c:crosses val="autoZero"/>
        <c:auto val="0"/>
        <c:lblOffset val="100"/>
        <c:noMultiLvlLbl val="0"/>
      </c:catAx>
      <c:valAx>
        <c:axId val="65299105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55456"/>
        <c:crossesAt val="1"/>
        <c:crossBetween val="between"/>
        <c:dispUnits/>
      </c:valAx>
      <c:catAx>
        <c:axId val="50821034"/>
        <c:scaling>
          <c:orientation val="minMax"/>
        </c:scaling>
        <c:axPos val="b"/>
        <c:delete val="1"/>
        <c:majorTickMark val="in"/>
        <c:minorTickMark val="none"/>
        <c:tickLblPos val="nextTo"/>
        <c:crossAx val="54736123"/>
        <c:crosses val="autoZero"/>
        <c:auto val="0"/>
        <c:lblOffset val="100"/>
        <c:noMultiLvlLbl val="0"/>
      </c:catAx>
      <c:valAx>
        <c:axId val="54736123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10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18"/>
          <c:w val="0.87325"/>
          <c:h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25"/>
          <c:w val="0.9337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グラフ!$Q$93:$AI$93</c:f>
              <c:strCache/>
            </c:strRef>
          </c:cat>
          <c:val>
            <c:numRef>
              <c:f>グラフ!$Q$94:$AI$94</c:f>
              <c:numCache/>
            </c:numRef>
          </c:val>
        </c:ser>
        <c:gapWidth val="100"/>
        <c:axId val="22863060"/>
        <c:axId val="4440949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グラフ!$Q$93:$AI$93</c:f>
              <c:strCache/>
            </c:strRef>
          </c:cat>
          <c:val>
            <c:numRef>
              <c:f>グラフ!$Q$95:$AI$95</c:f>
              <c:numCache/>
            </c:numRef>
          </c:val>
          <c:smooth val="0"/>
        </c:ser>
        <c:axId val="22863060"/>
        <c:axId val="4440949"/>
      </c:line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949"/>
        <c:crosses val="autoZero"/>
        <c:auto val="0"/>
        <c:lblOffset val="100"/>
        <c:noMultiLvlLbl val="0"/>
      </c:catAx>
      <c:valAx>
        <c:axId val="4440949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275"/>
          <c:w val="0.968"/>
          <c:h val="0.811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グラフ!$Q$39:$AI$39</c:f>
              <c:strCache/>
            </c:strRef>
          </c:cat>
          <c:val>
            <c:numRef>
              <c:f>グラフ!$Q$47:$AI$47</c:f>
              <c:numCache/>
            </c:numRef>
          </c:val>
        </c:ser>
        <c:gapWidth val="90"/>
        <c:axId val="39968542"/>
        <c:axId val="24172559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グラフ!$Q$40:$AI$40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グラフ!$Q$41:$AI$41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グラフ!$Q$42:$AI$42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グラフ!$Q$43:$AI$43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グラフ!$Q$44:$AI$44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グラフ!$Q$45:$AI$45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グラフ!$Q$46:$AI$46</c:f>
              <c:numCache/>
            </c:numRef>
          </c:val>
          <c:smooth val="0"/>
        </c:ser>
        <c:axId val="16226440"/>
        <c:axId val="11820233"/>
      </c:line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72559"/>
        <c:crosses val="autoZero"/>
        <c:auto val="0"/>
        <c:lblOffset val="100"/>
        <c:noMultiLvlLbl val="0"/>
      </c:catAx>
      <c:valAx>
        <c:axId val="24172559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8542"/>
        <c:crossesAt val="1"/>
        <c:crossBetween val="between"/>
        <c:dispUnits/>
      </c:valAx>
      <c:catAx>
        <c:axId val="16226440"/>
        <c:scaling>
          <c:orientation val="minMax"/>
        </c:scaling>
        <c:axPos val="b"/>
        <c:delete val="1"/>
        <c:majorTickMark val="in"/>
        <c:minorTickMark val="none"/>
        <c:tickLblPos val="nextTo"/>
        <c:crossAx val="11820233"/>
        <c:crosses val="autoZero"/>
        <c:auto val="0"/>
        <c:lblOffset val="100"/>
        <c:noMultiLvlLbl val="0"/>
      </c:catAx>
      <c:valAx>
        <c:axId val="11820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264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5"/>
          <c:w val="0.78375"/>
          <c:h val="0.1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55"/>
          <c:w val="0.9715"/>
          <c:h val="0.823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グラフ!$Q$54:$AI$54</c:f>
              <c:strCache/>
            </c:strRef>
          </c:cat>
          <c:val>
            <c:numRef>
              <c:f>グラフ!$Q$63:$AI$63</c:f>
              <c:numCache/>
            </c:numRef>
          </c:val>
        </c:ser>
        <c:gapWidth val="90"/>
        <c:axId val="39273234"/>
        <c:axId val="1791478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グラフ!$Q$55:$AI$55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グラフ!$Q$56:$AI$56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グラフ!$Q$57:$AI$57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グラフ!$Q$58:$AI$58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グラフ!$Q$59:$AI$59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グラフ!$Q$60:$AI$60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グラフ!$Q$61:$AI$61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グラフ!$Q$62:$AI$62</c:f>
              <c:numCache/>
            </c:numRef>
          </c:val>
          <c:smooth val="0"/>
        </c:ser>
        <c:axId val="27015356"/>
        <c:axId val="41811613"/>
      </c:line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4787"/>
        <c:crosses val="autoZero"/>
        <c:auto val="0"/>
        <c:lblOffset val="100"/>
        <c:noMultiLvlLbl val="0"/>
      </c:catAx>
      <c:valAx>
        <c:axId val="17914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73234"/>
        <c:crossesAt val="1"/>
        <c:crossBetween val="between"/>
        <c:dispUnits/>
      </c:valAx>
      <c:catAx>
        <c:axId val="27015356"/>
        <c:scaling>
          <c:orientation val="minMax"/>
        </c:scaling>
        <c:axPos val="b"/>
        <c:delete val="1"/>
        <c:majorTickMark val="in"/>
        <c:minorTickMark val="none"/>
        <c:tickLblPos val="nextTo"/>
        <c:crossAx val="41811613"/>
        <c:crosses val="autoZero"/>
        <c:auto val="0"/>
        <c:lblOffset val="100"/>
        <c:noMultiLvlLbl val="0"/>
      </c:catAx>
      <c:valAx>
        <c:axId val="41811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53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15"/>
          <c:w val="0.97025"/>
          <c:h val="0.0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475"/>
          <c:w val="0.972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グラフ!$Q$78:$AI$78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グラフ!$Q$79:$AI$79</c:f>
              <c:numCache/>
            </c:numRef>
          </c:val>
        </c:ser>
        <c:gapWidth val="70"/>
        <c:axId val="40760198"/>
        <c:axId val="31297463"/>
      </c:bar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97463"/>
        <c:crosses val="autoZero"/>
        <c:auto val="1"/>
        <c:lblOffset val="100"/>
        <c:noMultiLvlLbl val="0"/>
      </c:catAx>
      <c:valAx>
        <c:axId val="31297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0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75"/>
          <c:y val="0.9405"/>
          <c:w val="0.514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19075"/>
        <a:ext cx="4838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76200</xdr:rowOff>
    </xdr:from>
    <xdr:to>
      <xdr:col>13</xdr:col>
      <xdr:colOff>676275</xdr:colOff>
      <xdr:row>38</xdr:row>
      <xdr:rowOff>85725</xdr:rowOff>
    </xdr:to>
    <xdr:graphicFrame>
      <xdr:nvGraphicFramePr>
        <xdr:cNvPr id="2" name="Chart 5"/>
        <xdr:cNvGraphicFramePr/>
      </xdr:nvGraphicFramePr>
      <xdr:xfrm>
        <a:off x="4933950" y="247650"/>
        <a:ext cx="4781550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3392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7</xdr:col>
      <xdr:colOff>9525</xdr:colOff>
      <xdr:row>77</xdr:row>
      <xdr:rowOff>0</xdr:rowOff>
    </xdr:to>
    <xdr:graphicFrame>
      <xdr:nvGraphicFramePr>
        <xdr:cNvPr id="4" name="Chart 7"/>
        <xdr:cNvGraphicFramePr/>
      </xdr:nvGraphicFramePr>
      <xdr:xfrm>
        <a:off x="0" y="6867525"/>
        <a:ext cx="4876800" cy="633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685800</xdr:colOff>
      <xdr:row>76</xdr:row>
      <xdr:rowOff>152400</xdr:rowOff>
    </xdr:to>
    <xdr:graphicFrame>
      <xdr:nvGraphicFramePr>
        <xdr:cNvPr id="5" name="Chart 8"/>
        <xdr:cNvGraphicFramePr/>
      </xdr:nvGraphicFramePr>
      <xdr:xfrm>
        <a:off x="4943475" y="6886575"/>
        <a:ext cx="4781550" cy="629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39" sqref="V39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1" ht="13.5" customHeight="1">
      <c r="A1" s="44" t="s">
        <v>139</v>
      </c>
      <c r="M1" s="46" t="s">
        <v>183</v>
      </c>
      <c r="U1" s="46" t="s">
        <v>183</v>
      </c>
    </row>
    <row r="2" spans="13:21" ht="13.5" customHeight="1">
      <c r="M2" s="22" t="s">
        <v>172</v>
      </c>
      <c r="U2" s="22" t="s">
        <v>172</v>
      </c>
    </row>
    <row r="3" spans="1:22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186</v>
      </c>
      <c r="Q3" s="48" t="s">
        <v>187</v>
      </c>
      <c r="R3" s="48" t="s">
        <v>192</v>
      </c>
      <c r="S3" s="48" t="s">
        <v>203</v>
      </c>
      <c r="T3" s="48" t="s">
        <v>205</v>
      </c>
      <c r="U3" s="48" t="s">
        <v>207</v>
      </c>
      <c r="V3" s="48" t="s">
        <v>215</v>
      </c>
    </row>
    <row r="4" spans="1:22" ht="13.5" customHeight="1">
      <c r="A4" s="74" t="s">
        <v>85</v>
      </c>
      <c r="B4" s="74"/>
      <c r="C4" s="50"/>
      <c r="D4" s="50"/>
      <c r="E4" s="50">
        <v>20587</v>
      </c>
      <c r="F4" s="50">
        <v>20518</v>
      </c>
      <c r="G4" s="50">
        <v>20481</v>
      </c>
      <c r="H4" s="50">
        <v>20322</v>
      </c>
      <c r="I4" s="50">
        <v>20260</v>
      </c>
      <c r="J4" s="50">
        <v>20119</v>
      </c>
      <c r="K4" s="50">
        <v>19988</v>
      </c>
      <c r="L4" s="50">
        <v>19725</v>
      </c>
      <c r="M4" s="50">
        <v>19617</v>
      </c>
      <c r="N4" s="50">
        <v>19342</v>
      </c>
      <c r="O4" s="50">
        <v>19191</v>
      </c>
      <c r="P4" s="50">
        <v>19087</v>
      </c>
      <c r="Q4" s="50">
        <v>18867</v>
      </c>
      <c r="R4" s="50">
        <v>18594</v>
      </c>
      <c r="S4" s="50">
        <v>18358</v>
      </c>
      <c r="T4" s="50">
        <v>18139</v>
      </c>
      <c r="U4" s="50">
        <v>17983</v>
      </c>
      <c r="V4" s="50">
        <v>17768</v>
      </c>
    </row>
    <row r="5" spans="1:22" ht="13.5" customHeight="1">
      <c r="A5" s="77" t="s">
        <v>13</v>
      </c>
      <c r="B5" s="52" t="s">
        <v>22</v>
      </c>
      <c r="C5" s="53"/>
      <c r="D5" s="53"/>
      <c r="E5" s="53">
        <v>6971443</v>
      </c>
      <c r="F5" s="53">
        <v>6363851</v>
      </c>
      <c r="G5" s="53">
        <v>5594916</v>
      </c>
      <c r="H5" s="53">
        <v>5822954</v>
      </c>
      <c r="I5" s="54">
        <v>5586996</v>
      </c>
      <c r="J5" s="53">
        <v>5711793</v>
      </c>
      <c r="K5" s="53">
        <v>5551877</v>
      </c>
      <c r="L5" s="53">
        <v>6081514</v>
      </c>
      <c r="M5" s="55">
        <v>5926850</v>
      </c>
      <c r="N5" s="55">
        <v>6083223</v>
      </c>
      <c r="O5" s="55">
        <v>6770631</v>
      </c>
      <c r="P5" s="55">
        <v>5635147</v>
      </c>
      <c r="Q5" s="55">
        <v>6186670</v>
      </c>
      <c r="R5" s="55">
        <v>6003835</v>
      </c>
      <c r="S5" s="55">
        <v>5956311</v>
      </c>
      <c r="T5" s="55">
        <v>5307392</v>
      </c>
      <c r="U5" s="55">
        <v>5179106</v>
      </c>
      <c r="V5" s="55">
        <v>5278878</v>
      </c>
    </row>
    <row r="6" spans="1:22" ht="13.5" customHeight="1">
      <c r="A6" s="77"/>
      <c r="B6" s="52" t="s">
        <v>23</v>
      </c>
      <c r="C6" s="53"/>
      <c r="D6" s="53"/>
      <c r="E6" s="53">
        <v>6730508</v>
      </c>
      <c r="F6" s="53">
        <v>6163884</v>
      </c>
      <c r="G6" s="53">
        <v>5414428</v>
      </c>
      <c r="H6" s="53">
        <v>5591418</v>
      </c>
      <c r="I6" s="54">
        <v>5148691</v>
      </c>
      <c r="J6" s="53">
        <v>5381872</v>
      </c>
      <c r="K6" s="53">
        <v>5276984</v>
      </c>
      <c r="L6" s="53">
        <v>5790795</v>
      </c>
      <c r="M6" s="55">
        <v>5641346</v>
      </c>
      <c r="N6" s="55">
        <v>5765642</v>
      </c>
      <c r="O6" s="55">
        <v>6362690</v>
      </c>
      <c r="P6" s="55">
        <v>5179448</v>
      </c>
      <c r="Q6" s="55">
        <v>5860992</v>
      </c>
      <c r="R6" s="55">
        <v>5655567</v>
      </c>
      <c r="S6" s="55">
        <v>5509498</v>
      </c>
      <c r="T6" s="55">
        <v>4906970</v>
      </c>
      <c r="U6" s="55">
        <v>4797663</v>
      </c>
      <c r="V6" s="55">
        <v>4892125</v>
      </c>
    </row>
    <row r="7" spans="1:22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J7">+E5-E6</f>
        <v>240935</v>
      </c>
      <c r="F7" s="54">
        <f t="shared" si="0"/>
        <v>199967</v>
      </c>
      <c r="G7" s="54">
        <f t="shared" si="0"/>
        <v>180488</v>
      </c>
      <c r="H7" s="54">
        <f t="shared" si="0"/>
        <v>231536</v>
      </c>
      <c r="I7" s="54">
        <f t="shared" si="0"/>
        <v>438305</v>
      </c>
      <c r="J7" s="54">
        <f t="shared" si="0"/>
        <v>329921</v>
      </c>
      <c r="K7" s="54">
        <f>+K5-K6</f>
        <v>274893</v>
      </c>
      <c r="L7" s="54">
        <f>+L5-L6</f>
        <v>290719</v>
      </c>
      <c r="M7" s="54">
        <f>+M5-M6</f>
        <v>285504</v>
      </c>
      <c r="N7" s="54">
        <f>+N5-N6</f>
        <v>317581</v>
      </c>
      <c r="O7" s="54">
        <f>+O5-O6</f>
        <v>407941</v>
      </c>
      <c r="P7" s="54">
        <v>455699</v>
      </c>
      <c r="Q7" s="54">
        <v>325678</v>
      </c>
      <c r="R7" s="54">
        <v>348268</v>
      </c>
      <c r="S7" s="54">
        <v>446813</v>
      </c>
      <c r="T7" s="54">
        <v>400422</v>
      </c>
      <c r="U7" s="54">
        <v>381443</v>
      </c>
      <c r="V7" s="54">
        <v>386753</v>
      </c>
    </row>
    <row r="8" spans="1:22" ht="13.5" customHeight="1">
      <c r="A8" s="77"/>
      <c r="B8" s="52" t="s">
        <v>25</v>
      </c>
      <c r="C8" s="53"/>
      <c r="D8" s="53"/>
      <c r="E8" s="53">
        <v>8614</v>
      </c>
      <c r="F8" s="53">
        <v>0</v>
      </c>
      <c r="G8" s="53">
        <v>10099</v>
      </c>
      <c r="H8" s="53">
        <v>59621</v>
      </c>
      <c r="I8" s="54">
        <v>256836</v>
      </c>
      <c r="J8" s="53">
        <v>93650</v>
      </c>
      <c r="K8" s="53">
        <v>108490</v>
      </c>
      <c r="L8" s="54">
        <v>74864</v>
      </c>
      <c r="M8" s="55">
        <v>58222</v>
      </c>
      <c r="N8" s="55">
        <v>102758</v>
      </c>
      <c r="O8" s="55">
        <v>15255</v>
      </c>
      <c r="P8" s="55">
        <v>194866</v>
      </c>
      <c r="Q8" s="55">
        <v>45674</v>
      </c>
      <c r="R8" s="55">
        <v>99586</v>
      </c>
      <c r="S8" s="55">
        <v>47805</v>
      </c>
      <c r="T8" s="55">
        <v>27618</v>
      </c>
      <c r="U8" s="55">
        <v>37912</v>
      </c>
      <c r="V8" s="55">
        <v>33954</v>
      </c>
    </row>
    <row r="9" spans="1:22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232321</v>
      </c>
      <c r="F9" s="54">
        <f t="shared" si="1"/>
        <v>199967</v>
      </c>
      <c r="G9" s="54">
        <f t="shared" si="1"/>
        <v>170389</v>
      </c>
      <c r="H9" s="54">
        <f t="shared" si="1"/>
        <v>171915</v>
      </c>
      <c r="I9" s="54">
        <f t="shared" si="1"/>
        <v>181469</v>
      </c>
      <c r="J9" s="54">
        <f t="shared" si="1"/>
        <v>236271</v>
      </c>
      <c r="K9" s="54">
        <f t="shared" si="1"/>
        <v>166403</v>
      </c>
      <c r="L9" s="54">
        <f>+L7-L8</f>
        <v>215855</v>
      </c>
      <c r="M9" s="54">
        <f>+M7-M8</f>
        <v>227282</v>
      </c>
      <c r="N9" s="54">
        <f>+N7-N8</f>
        <v>214823</v>
      </c>
      <c r="O9" s="54">
        <f>+O7-O8</f>
        <v>392686</v>
      </c>
      <c r="P9" s="54">
        <v>260833</v>
      </c>
      <c r="Q9" s="54">
        <v>280004</v>
      </c>
      <c r="R9" s="54">
        <v>248682</v>
      </c>
      <c r="S9" s="54">
        <v>399008</v>
      </c>
      <c r="T9" s="54">
        <v>372804</v>
      </c>
      <c r="U9" s="54">
        <v>343531</v>
      </c>
      <c r="V9" s="54">
        <v>352799</v>
      </c>
    </row>
    <row r="10" spans="1:22" ht="13.5" customHeight="1">
      <c r="A10" s="77"/>
      <c r="B10" s="52" t="s">
        <v>27</v>
      </c>
      <c r="C10" s="55"/>
      <c r="D10" s="55"/>
      <c r="E10" s="55">
        <v>-3642</v>
      </c>
      <c r="F10" s="55">
        <v>-32354</v>
      </c>
      <c r="G10" s="55">
        <v>-29578</v>
      </c>
      <c r="H10" s="55">
        <v>1526</v>
      </c>
      <c r="I10" s="55">
        <v>9554</v>
      </c>
      <c r="J10" s="55">
        <v>54802</v>
      </c>
      <c r="K10" s="55">
        <v>-69868</v>
      </c>
      <c r="L10" s="55">
        <v>49452</v>
      </c>
      <c r="M10" s="55">
        <v>11427</v>
      </c>
      <c r="N10" s="55">
        <v>-12459</v>
      </c>
      <c r="O10" s="55">
        <v>177863</v>
      </c>
      <c r="P10" s="55">
        <v>-131853</v>
      </c>
      <c r="Q10" s="55">
        <v>19171</v>
      </c>
      <c r="R10" s="55">
        <v>-31322</v>
      </c>
      <c r="S10" s="55">
        <v>150326</v>
      </c>
      <c r="T10" s="55">
        <v>-26204</v>
      </c>
      <c r="U10" s="55">
        <v>-29273</v>
      </c>
      <c r="V10" s="55">
        <v>9268</v>
      </c>
    </row>
    <row r="11" spans="1:22" ht="13.5" customHeight="1">
      <c r="A11" s="77"/>
      <c r="B11" s="52" t="s">
        <v>28</v>
      </c>
      <c r="C11" s="53"/>
      <c r="D11" s="53"/>
      <c r="E11" s="53">
        <v>1192500</v>
      </c>
      <c r="F11" s="53">
        <v>44500</v>
      </c>
      <c r="G11" s="53">
        <v>249600</v>
      </c>
      <c r="H11" s="53">
        <v>96900</v>
      </c>
      <c r="I11" s="54">
        <v>20400</v>
      </c>
      <c r="J11" s="53">
        <v>50000</v>
      </c>
      <c r="K11" s="53">
        <v>234458</v>
      </c>
      <c r="L11" s="54">
        <v>33587</v>
      </c>
      <c r="M11" s="55">
        <v>3316</v>
      </c>
      <c r="N11" s="55">
        <v>2125</v>
      </c>
      <c r="O11" s="55">
        <v>1817</v>
      </c>
      <c r="P11" s="55">
        <v>527</v>
      </c>
      <c r="Q11" s="55">
        <v>333</v>
      </c>
      <c r="R11" s="55">
        <v>334</v>
      </c>
      <c r="S11" s="55">
        <v>233</v>
      </c>
      <c r="T11" s="55">
        <v>292</v>
      </c>
      <c r="U11" s="55">
        <v>1532</v>
      </c>
      <c r="V11" s="55">
        <v>231050</v>
      </c>
    </row>
    <row r="12" spans="1:22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17947</v>
      </c>
    </row>
    <row r="13" spans="1:22" ht="13.5" customHeight="1">
      <c r="A13" s="77"/>
      <c r="B13" s="52" t="s">
        <v>30</v>
      </c>
      <c r="C13" s="53"/>
      <c r="D13" s="53"/>
      <c r="E13" s="53">
        <v>0</v>
      </c>
      <c r="F13" s="53">
        <v>350100</v>
      </c>
      <c r="G13" s="53">
        <v>0</v>
      </c>
      <c r="H13" s="53">
        <v>200000</v>
      </c>
      <c r="I13" s="54">
        <v>177128</v>
      </c>
      <c r="J13" s="53">
        <v>0</v>
      </c>
      <c r="K13" s="53">
        <v>0</v>
      </c>
      <c r="L13" s="54">
        <v>300000</v>
      </c>
      <c r="M13" s="55">
        <v>0</v>
      </c>
      <c r="N13" s="55">
        <v>84915</v>
      </c>
      <c r="O13" s="55">
        <v>31275</v>
      </c>
      <c r="P13" s="55">
        <v>62291</v>
      </c>
      <c r="Q13" s="55">
        <v>13415</v>
      </c>
      <c r="R13" s="55">
        <v>277813</v>
      </c>
      <c r="S13" s="55">
        <v>0</v>
      </c>
      <c r="T13" s="55">
        <v>0</v>
      </c>
      <c r="U13" s="55">
        <v>0</v>
      </c>
      <c r="V13" s="55">
        <v>0</v>
      </c>
    </row>
    <row r="14" spans="1:22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1188858</v>
      </c>
      <c r="F14" s="54">
        <f t="shared" si="2"/>
        <v>-337954</v>
      </c>
      <c r="G14" s="54">
        <f t="shared" si="2"/>
        <v>220022</v>
      </c>
      <c r="H14" s="54">
        <f t="shared" si="2"/>
        <v>-101574</v>
      </c>
      <c r="I14" s="54">
        <f t="shared" si="2"/>
        <v>-147174</v>
      </c>
      <c r="J14" s="54">
        <f t="shared" si="2"/>
        <v>104802</v>
      </c>
      <c r="K14" s="54">
        <f t="shared" si="2"/>
        <v>164590</v>
      </c>
      <c r="L14" s="54">
        <f aca="true" t="shared" si="3" ref="L14:S14">+L10+L11+L12-L13</f>
        <v>-216961</v>
      </c>
      <c r="M14" s="54">
        <f t="shared" si="3"/>
        <v>14743</v>
      </c>
      <c r="N14" s="54">
        <f t="shared" si="3"/>
        <v>-95249</v>
      </c>
      <c r="O14" s="54">
        <f t="shared" si="3"/>
        <v>148405</v>
      </c>
      <c r="P14" s="54">
        <f t="shared" si="3"/>
        <v>-193617</v>
      </c>
      <c r="Q14" s="54">
        <f t="shared" si="3"/>
        <v>6089</v>
      </c>
      <c r="R14" s="54">
        <f t="shared" si="3"/>
        <v>-308801</v>
      </c>
      <c r="S14" s="54">
        <f t="shared" si="3"/>
        <v>150559</v>
      </c>
      <c r="T14" s="54">
        <v>-25912</v>
      </c>
      <c r="U14" s="54">
        <v>-27741</v>
      </c>
      <c r="V14" s="54">
        <v>258265</v>
      </c>
    </row>
    <row r="15" spans="1:22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6.88348728669933</v>
      </c>
      <c r="F15" s="56">
        <f t="shared" si="4"/>
        <v>5.3750740874642</v>
      </c>
      <c r="G15" s="56">
        <f t="shared" si="4"/>
        <v>4.406549009729688</v>
      </c>
      <c r="H15" s="56">
        <f t="shared" si="4"/>
        <v>4.464162833465161</v>
      </c>
      <c r="I15" s="56">
        <f aca="true" t="shared" si="5" ref="I15:N15">+I9/I19*100</f>
        <v>4.501666024997321</v>
      </c>
      <c r="J15" s="56">
        <f t="shared" si="5"/>
        <v>5.667001339811889</v>
      </c>
      <c r="K15" s="56">
        <f t="shared" si="5"/>
        <v>3.868706287487588</v>
      </c>
      <c r="L15" s="56">
        <f t="shared" si="5"/>
        <v>4.9016880627528705</v>
      </c>
      <c r="M15" s="56">
        <f t="shared" si="5"/>
        <v>5.115636495900865</v>
      </c>
      <c r="N15" s="56">
        <f t="shared" si="5"/>
        <v>4.839993168860277</v>
      </c>
      <c r="O15" s="56">
        <f aca="true" t="shared" si="6" ref="O15:T15">+O9/O19*100</f>
        <v>9.15947026658111</v>
      </c>
      <c r="P15" s="56">
        <f t="shared" si="6"/>
        <v>6.517035343947494</v>
      </c>
      <c r="Q15" s="56">
        <f t="shared" si="6"/>
        <v>7.664958500317544</v>
      </c>
      <c r="R15" s="56">
        <f t="shared" si="6"/>
        <v>6.895628071646518</v>
      </c>
      <c r="S15" s="56">
        <f t="shared" si="6"/>
        <v>10.862000909231972</v>
      </c>
      <c r="T15" s="56">
        <f t="shared" si="6"/>
        <v>10.302351995092065</v>
      </c>
      <c r="U15" s="56">
        <f>+U9/U19*100</f>
        <v>9.404001609622696</v>
      </c>
      <c r="V15" s="56">
        <f>+V9/V19*100</f>
        <v>9.014351460543704</v>
      </c>
    </row>
    <row r="16" spans="1:22" ht="13.5" customHeight="1">
      <c r="A16" s="75" t="s">
        <v>33</v>
      </c>
      <c r="B16" s="75"/>
      <c r="C16" s="57"/>
      <c r="D16" s="58"/>
      <c r="E16" s="58">
        <v>1329667</v>
      </c>
      <c r="F16" s="58">
        <v>1598180</v>
      </c>
      <c r="G16" s="58">
        <v>1668531</v>
      </c>
      <c r="H16" s="58">
        <v>1669678</v>
      </c>
      <c r="I16" s="57">
        <v>1729532</v>
      </c>
      <c r="J16" s="58">
        <v>1752310</v>
      </c>
      <c r="K16" s="58">
        <v>1774329</v>
      </c>
      <c r="L16" s="57">
        <v>1807712</v>
      </c>
      <c r="M16" s="58">
        <v>1800550</v>
      </c>
      <c r="N16" s="58">
        <v>1772259</v>
      </c>
      <c r="O16" s="58">
        <v>1764045</v>
      </c>
      <c r="P16" s="58">
        <v>1733025</v>
      </c>
      <c r="Q16" s="58">
        <v>1664800</v>
      </c>
      <c r="R16" s="58">
        <v>1713875</v>
      </c>
      <c r="S16" s="58">
        <v>1880350</v>
      </c>
      <c r="T16" s="58">
        <v>1938565</v>
      </c>
      <c r="U16" s="58">
        <v>2005454</v>
      </c>
      <c r="V16" s="58">
        <v>1932950</v>
      </c>
    </row>
    <row r="17" spans="1:22" ht="13.5" customHeight="1">
      <c r="A17" s="75" t="s">
        <v>34</v>
      </c>
      <c r="B17" s="75"/>
      <c r="C17" s="57"/>
      <c r="D17" s="58"/>
      <c r="E17" s="58">
        <v>2968115</v>
      </c>
      <c r="F17" s="58">
        <v>3224815</v>
      </c>
      <c r="G17" s="58">
        <v>3345632</v>
      </c>
      <c r="H17" s="58">
        <v>3333420</v>
      </c>
      <c r="I17" s="57">
        <v>3493676</v>
      </c>
      <c r="J17" s="58">
        <v>3628802</v>
      </c>
      <c r="K17" s="58">
        <v>3751580</v>
      </c>
      <c r="L17" s="57">
        <v>3842097</v>
      </c>
      <c r="M17" s="58">
        <v>3883975</v>
      </c>
      <c r="N17" s="58">
        <v>3886924</v>
      </c>
      <c r="O17" s="58">
        <v>3741575</v>
      </c>
      <c r="P17" s="58">
        <v>3464016</v>
      </c>
      <c r="Q17" s="58">
        <v>3145766</v>
      </c>
      <c r="R17" s="58">
        <v>3078939</v>
      </c>
      <c r="S17" s="58">
        <v>3121058</v>
      </c>
      <c r="T17" s="58">
        <v>3064441</v>
      </c>
      <c r="U17" s="58">
        <v>3084244</v>
      </c>
      <c r="V17" s="58">
        <v>3176511</v>
      </c>
    </row>
    <row r="18" spans="1:22" ht="13.5" customHeight="1">
      <c r="A18" s="75" t="s">
        <v>35</v>
      </c>
      <c r="B18" s="75"/>
      <c r="C18" s="57"/>
      <c r="D18" s="58"/>
      <c r="E18" s="58">
        <v>143079</v>
      </c>
      <c r="F18" s="58">
        <v>2099810</v>
      </c>
      <c r="G18" s="58">
        <v>2192333</v>
      </c>
      <c r="H18" s="58">
        <v>2190855</v>
      </c>
      <c r="I18" s="57">
        <v>2270491</v>
      </c>
      <c r="J18" s="58">
        <v>2299624</v>
      </c>
      <c r="K18" s="58">
        <v>2327375</v>
      </c>
      <c r="L18" s="57">
        <v>2371728</v>
      </c>
      <c r="M18" s="58">
        <v>2361547</v>
      </c>
      <c r="N18" s="58">
        <v>2323833</v>
      </c>
      <c r="O18" s="58">
        <v>2312454</v>
      </c>
      <c r="P18" s="58">
        <v>2271241</v>
      </c>
      <c r="Q18" s="58">
        <v>2178053</v>
      </c>
      <c r="R18" s="58">
        <v>2241308</v>
      </c>
      <c r="S18" s="58">
        <v>2440072</v>
      </c>
      <c r="T18" s="58">
        <v>2492754</v>
      </c>
      <c r="U18" s="58">
        <v>2579515</v>
      </c>
      <c r="V18" s="58">
        <v>2480254</v>
      </c>
    </row>
    <row r="19" spans="1:22" ht="13.5" customHeight="1">
      <c r="A19" s="75" t="s">
        <v>36</v>
      </c>
      <c r="B19" s="75"/>
      <c r="C19" s="57"/>
      <c r="D19" s="58"/>
      <c r="E19" s="58">
        <v>3375048</v>
      </c>
      <c r="F19" s="58">
        <v>3720265</v>
      </c>
      <c r="G19" s="58">
        <v>3866722</v>
      </c>
      <c r="H19" s="58">
        <v>3851002</v>
      </c>
      <c r="I19" s="57">
        <v>4031152</v>
      </c>
      <c r="J19" s="58">
        <v>4169242</v>
      </c>
      <c r="K19" s="58">
        <v>4301257</v>
      </c>
      <c r="L19" s="57">
        <v>4403687</v>
      </c>
      <c r="M19" s="58">
        <v>4442888</v>
      </c>
      <c r="N19" s="58">
        <v>4438498</v>
      </c>
      <c r="O19" s="58">
        <v>4287213</v>
      </c>
      <c r="P19" s="58">
        <v>4002326</v>
      </c>
      <c r="Q19" s="58">
        <v>3653040</v>
      </c>
      <c r="R19" s="58">
        <v>3606372</v>
      </c>
      <c r="S19" s="58">
        <v>3673430</v>
      </c>
      <c r="T19" s="58">
        <v>3618630</v>
      </c>
      <c r="U19" s="58">
        <v>3653030</v>
      </c>
      <c r="V19" s="58">
        <v>3913748</v>
      </c>
    </row>
    <row r="20" spans="1:22" ht="13.5" customHeight="1">
      <c r="A20" s="75" t="s">
        <v>37</v>
      </c>
      <c r="B20" s="75"/>
      <c r="C20" s="59"/>
      <c r="D20" s="60"/>
      <c r="E20" s="60">
        <v>0.46</v>
      </c>
      <c r="F20" s="60">
        <v>0.47</v>
      </c>
      <c r="G20" s="60">
        <v>0.48</v>
      </c>
      <c r="H20" s="60">
        <v>0.5</v>
      </c>
      <c r="I20" s="61">
        <v>0.5</v>
      </c>
      <c r="J20" s="60">
        <v>0.49</v>
      </c>
      <c r="K20" s="60">
        <v>0.48</v>
      </c>
      <c r="L20" s="61">
        <v>0.47</v>
      </c>
      <c r="M20" s="60">
        <v>0.47</v>
      </c>
      <c r="N20" s="60">
        <v>0.46</v>
      </c>
      <c r="O20" s="60">
        <v>0.46</v>
      </c>
      <c r="P20" s="60">
        <v>0.48</v>
      </c>
      <c r="Q20" s="60">
        <v>0.5</v>
      </c>
      <c r="R20" s="60">
        <v>0.53</v>
      </c>
      <c r="S20" s="60">
        <v>0.56</v>
      </c>
      <c r="T20" s="60">
        <v>0.6</v>
      </c>
      <c r="U20" s="60">
        <v>0.63</v>
      </c>
      <c r="V20" s="60">
        <v>0.63</v>
      </c>
    </row>
    <row r="21" spans="1:22" ht="13.5" customHeight="1">
      <c r="A21" s="75" t="s">
        <v>38</v>
      </c>
      <c r="B21" s="75"/>
      <c r="C21" s="62"/>
      <c r="D21" s="63"/>
      <c r="E21" s="63">
        <v>63.2</v>
      </c>
      <c r="F21" s="63">
        <v>65.6</v>
      </c>
      <c r="G21" s="63">
        <v>69.7</v>
      </c>
      <c r="H21" s="63">
        <v>74.4</v>
      </c>
      <c r="I21" s="64">
        <v>74.3</v>
      </c>
      <c r="J21" s="63">
        <v>76.6</v>
      </c>
      <c r="K21" s="63">
        <v>76.3</v>
      </c>
      <c r="L21" s="64">
        <v>76.5</v>
      </c>
      <c r="M21" s="63">
        <v>73.9</v>
      </c>
      <c r="N21" s="63">
        <v>78.2</v>
      </c>
      <c r="O21" s="63">
        <v>81.1</v>
      </c>
      <c r="P21" s="63">
        <v>85.5</v>
      </c>
      <c r="Q21" s="63">
        <v>80.6</v>
      </c>
      <c r="R21" s="63">
        <v>94.1</v>
      </c>
      <c r="S21" s="63">
        <v>85.6</v>
      </c>
      <c r="T21" s="63">
        <v>85.3</v>
      </c>
      <c r="U21" s="63">
        <v>89.5</v>
      </c>
      <c r="V21" s="63">
        <v>85.8</v>
      </c>
    </row>
    <row r="22" spans="1:22" ht="13.5" customHeight="1">
      <c r="A22" s="75" t="s">
        <v>39</v>
      </c>
      <c r="B22" s="75"/>
      <c r="C22" s="62"/>
      <c r="D22" s="63"/>
      <c r="E22" s="63">
        <v>5.2</v>
      </c>
      <c r="F22" s="63">
        <v>6.6</v>
      </c>
      <c r="G22" s="63">
        <v>7.6</v>
      </c>
      <c r="H22" s="63">
        <v>9.8</v>
      </c>
      <c r="I22" s="64">
        <v>10</v>
      </c>
      <c r="J22" s="63">
        <v>10.8</v>
      </c>
      <c r="K22" s="63">
        <v>11.2</v>
      </c>
      <c r="L22" s="64">
        <v>10.3</v>
      </c>
      <c r="M22" s="63">
        <v>10.6</v>
      </c>
      <c r="N22" s="63">
        <v>10.1</v>
      </c>
      <c r="O22" s="63">
        <v>10.6</v>
      </c>
      <c r="P22" s="63">
        <v>10</v>
      </c>
      <c r="Q22" s="63">
        <v>8.4</v>
      </c>
      <c r="R22" s="63">
        <v>13.4</v>
      </c>
      <c r="S22" s="63">
        <v>8.2</v>
      </c>
      <c r="T22" s="63">
        <v>7.8</v>
      </c>
      <c r="U22" s="63">
        <v>9</v>
      </c>
      <c r="V22" s="63">
        <v>8.7</v>
      </c>
    </row>
    <row r="23" spans="1:22" ht="13.5" customHeight="1">
      <c r="A23" s="75" t="s">
        <v>40</v>
      </c>
      <c r="B23" s="75"/>
      <c r="C23" s="62"/>
      <c r="D23" s="63"/>
      <c r="E23" s="63">
        <v>8.8</v>
      </c>
      <c r="F23" s="63">
        <v>7.7</v>
      </c>
      <c r="G23" s="63">
        <v>8.6</v>
      </c>
      <c r="H23" s="63">
        <v>10.8</v>
      </c>
      <c r="I23" s="64">
        <v>10.8</v>
      </c>
      <c r="J23" s="63">
        <v>11.4</v>
      </c>
      <c r="K23" s="63">
        <v>11.5</v>
      </c>
      <c r="L23" s="64">
        <v>11.1</v>
      </c>
      <c r="M23" s="63">
        <v>10.7</v>
      </c>
      <c r="N23" s="63">
        <v>10.3</v>
      </c>
      <c r="O23" s="63">
        <v>10.4</v>
      </c>
      <c r="P23" s="63">
        <v>10.2</v>
      </c>
      <c r="Q23" s="63">
        <v>7.8</v>
      </c>
      <c r="R23" s="63">
        <v>15.5</v>
      </c>
      <c r="S23" s="63">
        <v>7</v>
      </c>
      <c r="T23" s="63">
        <v>6</v>
      </c>
      <c r="U23" s="63"/>
      <c r="V23" s="63"/>
    </row>
    <row r="24" spans="1:22" ht="13.5" customHeight="1">
      <c r="A24" s="4" t="s">
        <v>201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11.1</v>
      </c>
      <c r="T24" s="63">
        <v>11.7</v>
      </c>
      <c r="U24" s="63">
        <v>9.5</v>
      </c>
      <c r="V24" s="63">
        <v>9.3</v>
      </c>
    </row>
    <row r="25" spans="1:22" ht="13.5" customHeight="1">
      <c r="A25" s="75" t="s">
        <v>202</v>
      </c>
      <c r="B25" s="75"/>
      <c r="C25" s="62"/>
      <c r="D25" s="63"/>
      <c r="E25" s="63">
        <v>7.8</v>
      </c>
      <c r="F25" s="63">
        <v>7.1</v>
      </c>
      <c r="G25" s="63">
        <v>6.8</v>
      </c>
      <c r="H25" s="63">
        <v>7.4</v>
      </c>
      <c r="I25" s="64">
        <v>8.1</v>
      </c>
      <c r="J25" s="63">
        <v>8.4</v>
      </c>
      <c r="K25" s="63">
        <v>8</v>
      </c>
      <c r="L25" s="64">
        <v>7.4</v>
      </c>
      <c r="M25" s="63">
        <v>6.6</v>
      </c>
      <c r="N25" s="63">
        <v>5.7</v>
      </c>
      <c r="O25" s="63">
        <v>5.1</v>
      </c>
      <c r="P25" s="63">
        <v>5.3</v>
      </c>
      <c r="Q25" s="63">
        <v>5.3</v>
      </c>
      <c r="R25" s="63">
        <v>8</v>
      </c>
      <c r="S25" s="63">
        <v>7.6</v>
      </c>
      <c r="T25" s="63">
        <v>7.5</v>
      </c>
      <c r="U25" s="63"/>
      <c r="V25" s="63"/>
    </row>
    <row r="26" spans="1:22" ht="13.5" customHeight="1">
      <c r="A26" s="78" t="s">
        <v>208</v>
      </c>
      <c r="B26" s="79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93</v>
      </c>
      <c r="V26" s="63">
        <v>66.6</v>
      </c>
    </row>
    <row r="27" spans="1:22" ht="13.5" customHeight="1">
      <c r="A27" s="74" t="s">
        <v>209</v>
      </c>
      <c r="B27" s="74"/>
      <c r="C27" s="54">
        <f>SUM(C28:C30)</f>
        <v>0</v>
      </c>
      <c r="D27" s="54">
        <f>SUM(D28:D30)</f>
        <v>0</v>
      </c>
      <c r="E27" s="54">
        <f aca="true" t="shared" si="7" ref="E27:K27">SUM(E28:E30)</f>
        <v>1524290</v>
      </c>
      <c r="F27" s="54">
        <f t="shared" si="7"/>
        <v>1336366</v>
      </c>
      <c r="G27" s="54">
        <f t="shared" si="7"/>
        <v>1697654</v>
      </c>
      <c r="H27" s="54">
        <f t="shared" si="7"/>
        <v>1602264</v>
      </c>
      <c r="I27" s="54">
        <f t="shared" si="7"/>
        <v>1448748</v>
      </c>
      <c r="J27" s="54">
        <f t="shared" si="7"/>
        <v>1497838</v>
      </c>
      <c r="K27" s="54">
        <f t="shared" si="7"/>
        <v>1730170</v>
      </c>
      <c r="L27" s="54">
        <f aca="true" t="shared" si="8" ref="L27:Q27">SUM(L28:L30)</f>
        <v>1863650</v>
      </c>
      <c r="M27" s="54">
        <f t="shared" si="8"/>
        <v>2133869</v>
      </c>
      <c r="N27" s="54">
        <f t="shared" si="8"/>
        <v>2225080</v>
      </c>
      <c r="O27" s="54">
        <f t="shared" si="8"/>
        <v>2207456</v>
      </c>
      <c r="P27" s="54">
        <f t="shared" si="8"/>
        <v>2003119</v>
      </c>
      <c r="Q27" s="54">
        <f t="shared" si="8"/>
        <v>1988895</v>
      </c>
      <c r="R27" s="54">
        <f>SUM(R28:R30)</f>
        <v>1429484</v>
      </c>
      <c r="S27" s="54">
        <f>SUM(S28:S30)</f>
        <v>1109093</v>
      </c>
      <c r="T27" s="54">
        <f>SUM(T28:T30)</f>
        <v>1096652</v>
      </c>
      <c r="U27" s="54">
        <f>SUM(U28:U30)</f>
        <v>1100241</v>
      </c>
      <c r="V27" s="54">
        <f>SUM(V28:V30)</f>
        <v>1334216</v>
      </c>
    </row>
    <row r="28" spans="1:22" ht="13.5" customHeight="1">
      <c r="A28" s="65"/>
      <c r="B28" s="2" t="s">
        <v>19</v>
      </c>
      <c r="C28" s="54"/>
      <c r="D28" s="53"/>
      <c r="E28" s="53">
        <v>1239082</v>
      </c>
      <c r="F28" s="53">
        <v>933482</v>
      </c>
      <c r="G28" s="53">
        <v>1183082</v>
      </c>
      <c r="H28" s="53">
        <v>1079982</v>
      </c>
      <c r="I28" s="54">
        <v>923254</v>
      </c>
      <c r="J28" s="53">
        <v>973254</v>
      </c>
      <c r="K28" s="53">
        <v>1207712</v>
      </c>
      <c r="L28" s="54">
        <v>941299</v>
      </c>
      <c r="M28" s="53">
        <v>944615</v>
      </c>
      <c r="N28" s="53">
        <v>861825</v>
      </c>
      <c r="O28" s="53">
        <v>832367</v>
      </c>
      <c r="P28" s="53">
        <v>770603</v>
      </c>
      <c r="Q28" s="53">
        <v>757521</v>
      </c>
      <c r="R28" s="53">
        <v>480042</v>
      </c>
      <c r="S28" s="53">
        <v>480275</v>
      </c>
      <c r="T28" s="53">
        <v>480567</v>
      </c>
      <c r="U28" s="53">
        <v>482099</v>
      </c>
      <c r="V28" s="53">
        <v>713149</v>
      </c>
    </row>
    <row r="29" spans="1:22" ht="13.5" customHeight="1">
      <c r="A29" s="65"/>
      <c r="B29" s="2" t="s">
        <v>20</v>
      </c>
      <c r="C29" s="54"/>
      <c r="D29" s="53"/>
      <c r="E29" s="53">
        <v>69900</v>
      </c>
      <c r="F29" s="53">
        <v>96700</v>
      </c>
      <c r="G29" s="53">
        <v>101400</v>
      </c>
      <c r="H29" s="53">
        <v>103400</v>
      </c>
      <c r="I29" s="54">
        <v>105400</v>
      </c>
      <c r="J29" s="53">
        <v>106000</v>
      </c>
      <c r="K29" s="53">
        <v>106400</v>
      </c>
      <c r="L29" s="54">
        <v>106850</v>
      </c>
      <c r="M29" s="53">
        <v>153989</v>
      </c>
      <c r="N29" s="53">
        <v>354187</v>
      </c>
      <c r="O29" s="53">
        <v>515857</v>
      </c>
      <c r="P29" s="53">
        <v>516073</v>
      </c>
      <c r="Q29" s="53">
        <v>516298</v>
      </c>
      <c r="R29" s="53">
        <v>236471</v>
      </c>
      <c r="S29" s="53">
        <v>236528</v>
      </c>
      <c r="T29" s="53">
        <v>236661</v>
      </c>
      <c r="U29" s="53">
        <v>237387</v>
      </c>
      <c r="V29" s="53">
        <v>238419</v>
      </c>
    </row>
    <row r="30" spans="1:22" ht="13.5" customHeight="1">
      <c r="A30" s="65"/>
      <c r="B30" s="2" t="s">
        <v>21</v>
      </c>
      <c r="C30" s="54"/>
      <c r="D30" s="53"/>
      <c r="E30" s="53">
        <v>215308</v>
      </c>
      <c r="F30" s="53">
        <v>306184</v>
      </c>
      <c r="G30" s="53">
        <v>413172</v>
      </c>
      <c r="H30" s="53">
        <v>418882</v>
      </c>
      <c r="I30" s="54">
        <v>420094</v>
      </c>
      <c r="J30" s="53">
        <v>418584</v>
      </c>
      <c r="K30" s="53">
        <v>416058</v>
      </c>
      <c r="L30" s="54">
        <v>815501</v>
      </c>
      <c r="M30" s="53">
        <v>1035265</v>
      </c>
      <c r="N30" s="53">
        <v>1009068</v>
      </c>
      <c r="O30" s="53">
        <v>859232</v>
      </c>
      <c r="P30" s="53">
        <v>716443</v>
      </c>
      <c r="Q30" s="53">
        <v>715076</v>
      </c>
      <c r="R30" s="53">
        <v>712971</v>
      </c>
      <c r="S30" s="53">
        <v>392290</v>
      </c>
      <c r="T30" s="53">
        <v>379424</v>
      </c>
      <c r="U30" s="53">
        <v>380755</v>
      </c>
      <c r="V30" s="53">
        <v>382648</v>
      </c>
    </row>
    <row r="31" spans="1:22" ht="13.5" customHeight="1">
      <c r="A31" s="74" t="s">
        <v>210</v>
      </c>
      <c r="B31" s="74"/>
      <c r="C31" s="54"/>
      <c r="D31" s="53"/>
      <c r="E31" s="53">
        <v>2191143</v>
      </c>
      <c r="F31" s="53">
        <v>3015433</v>
      </c>
      <c r="G31" s="53">
        <v>3058117</v>
      </c>
      <c r="H31" s="53">
        <v>3673582</v>
      </c>
      <c r="I31" s="54">
        <v>3735103</v>
      </c>
      <c r="J31" s="53">
        <v>3751624</v>
      </c>
      <c r="K31" s="53">
        <v>3597912</v>
      </c>
      <c r="L31" s="54">
        <v>3402282</v>
      </c>
      <c r="M31" s="53">
        <v>3168429</v>
      </c>
      <c r="N31" s="53">
        <v>3039416</v>
      </c>
      <c r="O31" s="53">
        <v>3466699</v>
      </c>
      <c r="P31" s="53">
        <v>3338712</v>
      </c>
      <c r="Q31" s="53">
        <v>3950350</v>
      </c>
      <c r="R31" s="53">
        <v>3967951</v>
      </c>
      <c r="S31" s="53">
        <v>4283324</v>
      </c>
      <c r="T31" s="53">
        <v>4385492</v>
      </c>
      <c r="U31" s="53">
        <v>4333046</v>
      </c>
      <c r="V31" s="53">
        <v>4238294</v>
      </c>
    </row>
    <row r="32" spans="1:22" ht="13.5" customHeight="1">
      <c r="A32" s="51"/>
      <c r="B32" s="48" t="s">
        <v>14</v>
      </c>
      <c r="C32" s="54"/>
      <c r="D32" s="53"/>
      <c r="E32" s="53">
        <v>2191143</v>
      </c>
      <c r="F32" s="53">
        <v>3015433</v>
      </c>
      <c r="G32" s="53">
        <v>3058117</v>
      </c>
      <c r="H32" s="53"/>
      <c r="I32" s="54">
        <v>1662834</v>
      </c>
      <c r="J32" s="53">
        <v>1720417</v>
      </c>
      <c r="K32" s="53">
        <v>1746194</v>
      </c>
      <c r="L32" s="54">
        <v>1730515</v>
      </c>
      <c r="M32" s="53">
        <v>1613868</v>
      </c>
      <c r="N32" s="53">
        <v>1679913</v>
      </c>
      <c r="O32" s="53">
        <v>2257241</v>
      </c>
      <c r="P32" s="53">
        <v>2358477</v>
      </c>
      <c r="Q32" s="53">
        <v>2880579</v>
      </c>
      <c r="R32" s="53">
        <v>2796697</v>
      </c>
      <c r="S32" s="53">
        <v>2904037</v>
      </c>
      <c r="T32" s="53">
        <v>2981592</v>
      </c>
      <c r="U32" s="53">
        <v>3016299</v>
      </c>
      <c r="V32" s="53"/>
    </row>
    <row r="33" spans="1:22" ht="13.5" customHeight="1">
      <c r="A33" s="76" t="s">
        <v>211</v>
      </c>
      <c r="B33" s="76"/>
      <c r="C33" s="54">
        <f>SUM(C34:C37)</f>
        <v>0</v>
      </c>
      <c r="D33" s="54">
        <f>SUM(D34:D37)</f>
        <v>0</v>
      </c>
      <c r="E33" s="54">
        <f aca="true" t="shared" si="9" ref="E33:K33">SUM(E34:E37)</f>
        <v>727071</v>
      </c>
      <c r="F33" s="54">
        <f t="shared" si="9"/>
        <v>597901</v>
      </c>
      <c r="G33" s="54">
        <f t="shared" si="9"/>
        <v>493831</v>
      </c>
      <c r="H33" s="54">
        <f t="shared" si="9"/>
        <v>394799</v>
      </c>
      <c r="I33" s="54">
        <f t="shared" si="9"/>
        <v>300801</v>
      </c>
      <c r="J33" s="54">
        <f t="shared" si="9"/>
        <v>218558</v>
      </c>
      <c r="K33" s="54">
        <f t="shared" si="9"/>
        <v>141010</v>
      </c>
      <c r="L33" s="54">
        <f aca="true" t="shared" si="10" ref="L33:Q33">SUM(L34:L37)</f>
        <v>126438</v>
      </c>
      <c r="M33" s="54">
        <f t="shared" si="10"/>
        <v>51287</v>
      </c>
      <c r="N33" s="54">
        <f t="shared" si="10"/>
        <v>44428</v>
      </c>
      <c r="O33" s="54">
        <f t="shared" si="10"/>
        <v>0</v>
      </c>
      <c r="P33" s="54">
        <f t="shared" si="10"/>
        <v>0</v>
      </c>
      <c r="Q33" s="54">
        <f t="shared" si="10"/>
        <v>0</v>
      </c>
      <c r="R33" s="54">
        <f>SUM(R34:R37)</f>
        <v>0</v>
      </c>
      <c r="S33" s="54">
        <f>SUM(S34:S37)</f>
        <v>0</v>
      </c>
      <c r="T33" s="54">
        <f>SUM(T34:T37)</f>
        <v>0</v>
      </c>
      <c r="U33" s="54">
        <f>SUM(U34:U37)</f>
        <v>0</v>
      </c>
      <c r="V33" s="54">
        <f>SUM(V34:V37)</f>
        <v>0</v>
      </c>
    </row>
    <row r="34" spans="1:22" ht="13.5" customHeight="1">
      <c r="A34" s="48"/>
      <c r="B34" s="48" t="s">
        <v>15</v>
      </c>
      <c r="C34" s="54"/>
      <c r="D34" s="53"/>
      <c r="E34" s="53">
        <v>727071</v>
      </c>
      <c r="F34" s="53">
        <v>597901</v>
      </c>
      <c r="G34" s="53">
        <v>493831</v>
      </c>
      <c r="H34" s="53">
        <v>394799</v>
      </c>
      <c r="I34" s="54">
        <v>300801</v>
      </c>
      <c r="J34" s="53">
        <v>218558</v>
      </c>
      <c r="K34" s="53">
        <v>141010</v>
      </c>
      <c r="L34" s="54">
        <v>126438</v>
      </c>
      <c r="M34" s="53">
        <v>51287</v>
      </c>
      <c r="N34" s="53">
        <v>44428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</row>
    <row r="35" spans="1:22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</row>
    <row r="36" spans="1:22" ht="13.5" customHeight="1">
      <c r="A36" s="51"/>
      <c r="B36" s="48" t="s">
        <v>17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</row>
    <row r="37" spans="1:22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</row>
    <row r="38" spans="1:22" ht="13.5" customHeight="1">
      <c r="A38" s="74" t="s">
        <v>212</v>
      </c>
      <c r="B38" s="74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</row>
    <row r="39" spans="1:22" ht="13.5" customHeight="1">
      <c r="A39" s="74" t="s">
        <v>213</v>
      </c>
      <c r="B39" s="74"/>
      <c r="C39" s="54"/>
      <c r="D39" s="53"/>
      <c r="E39" s="53">
        <v>188216</v>
      </c>
      <c r="F39" s="53">
        <v>281816</v>
      </c>
      <c r="G39" s="53">
        <v>290316</v>
      </c>
      <c r="H39" s="53">
        <v>293916</v>
      </c>
      <c r="I39" s="54">
        <v>299216</v>
      </c>
      <c r="J39" s="53">
        <v>300816</v>
      </c>
      <c r="K39" s="53">
        <v>302016</v>
      </c>
      <c r="L39" s="54">
        <v>303216</v>
      </c>
      <c r="M39" s="53">
        <v>304253</v>
      </c>
      <c r="N39" s="53">
        <v>304830</v>
      </c>
      <c r="O39" s="53">
        <v>305520</v>
      </c>
      <c r="P39" s="53">
        <v>305656</v>
      </c>
      <c r="Q39" s="53">
        <v>305775</v>
      </c>
      <c r="R39" s="53">
        <v>305885</v>
      </c>
      <c r="S39" s="53">
        <v>305886</v>
      </c>
      <c r="T39" s="53">
        <v>305908</v>
      </c>
      <c r="U39" s="53">
        <v>306507</v>
      </c>
      <c r="V39" s="53">
        <v>307748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3:B33"/>
    <mergeCell ref="A23:B23"/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</mergeCells>
  <printOptions/>
  <pageMargins left="0.7874015748031497" right="0.7874015748031497" top="0.5905511811023623" bottom="0.5905511811023623" header="0" footer="0.5118110236220472"/>
  <pageSetup horizontalDpi="300" verticalDpi="3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workbookViewId="0" topLeftCell="A1">
      <pane xSplit="1" ySplit="3" topLeftCell="S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1" sqref="U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1" ht="15" customHeight="1">
      <c r="A1" s="28" t="s">
        <v>96</v>
      </c>
      <c r="L1" s="29" t="str">
        <f>'財政指標'!$M$1</f>
        <v>藤岡町</v>
      </c>
      <c r="T1" s="29" t="str">
        <f>'財政指標'!$M$1</f>
        <v>藤岡町</v>
      </c>
      <c r="U1" s="66"/>
    </row>
    <row r="2" spans="13:21" ht="15" customHeight="1">
      <c r="M2" s="22" t="s">
        <v>171</v>
      </c>
      <c r="U2" s="22" t="s">
        <v>171</v>
      </c>
    </row>
    <row r="3" spans="1:21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188</v>
      </c>
      <c r="P3" s="2" t="s">
        <v>189</v>
      </c>
      <c r="Q3" s="2" t="s">
        <v>193</v>
      </c>
      <c r="R3" s="2" t="s">
        <v>204</v>
      </c>
      <c r="S3" s="2" t="s">
        <v>206</v>
      </c>
      <c r="T3" s="2" t="s">
        <v>214</v>
      </c>
      <c r="U3" s="2" t="s">
        <v>216</v>
      </c>
    </row>
    <row r="4" spans="1:21" ht="15" customHeight="1">
      <c r="A4" s="3" t="s">
        <v>116</v>
      </c>
      <c r="B4" s="15"/>
      <c r="C4" s="15"/>
      <c r="D4" s="15">
        <v>1643359</v>
      </c>
      <c r="E4" s="15">
        <v>1779018</v>
      </c>
      <c r="F4" s="15">
        <v>1788613</v>
      </c>
      <c r="G4" s="15">
        <v>1703691</v>
      </c>
      <c r="H4" s="15">
        <v>1799018</v>
      </c>
      <c r="I4" s="15">
        <v>1802600</v>
      </c>
      <c r="J4" s="8">
        <v>1825855</v>
      </c>
      <c r="K4" s="9">
        <v>1836598</v>
      </c>
      <c r="L4" s="9">
        <v>1845896</v>
      </c>
      <c r="M4" s="9">
        <v>1805070</v>
      </c>
      <c r="N4" s="9">
        <v>1783044</v>
      </c>
      <c r="O4" s="9">
        <v>1787833</v>
      </c>
      <c r="P4" s="9">
        <v>1690465</v>
      </c>
      <c r="Q4" s="9">
        <v>1707154</v>
      </c>
      <c r="R4" s="9">
        <v>1898693</v>
      </c>
      <c r="S4" s="9">
        <v>1961354</v>
      </c>
      <c r="T4" s="9">
        <v>2093142</v>
      </c>
      <c r="U4" s="9">
        <v>2085587</v>
      </c>
    </row>
    <row r="5" spans="1:21" ht="15" customHeight="1">
      <c r="A5" s="3" t="s">
        <v>117</v>
      </c>
      <c r="B5" s="15"/>
      <c r="C5" s="15"/>
      <c r="D5" s="15">
        <v>149377</v>
      </c>
      <c r="E5" s="15">
        <v>165538</v>
      </c>
      <c r="F5" s="15">
        <v>181988</v>
      </c>
      <c r="G5" s="15">
        <v>183778</v>
      </c>
      <c r="H5" s="15">
        <v>189079</v>
      </c>
      <c r="I5" s="15">
        <v>193194</v>
      </c>
      <c r="J5" s="8">
        <v>138716</v>
      </c>
      <c r="K5" s="9">
        <v>110024</v>
      </c>
      <c r="L5" s="9">
        <v>113075</v>
      </c>
      <c r="M5" s="9">
        <v>115228</v>
      </c>
      <c r="N5" s="9">
        <v>116022</v>
      </c>
      <c r="O5" s="9">
        <v>116824</v>
      </c>
      <c r="P5" s="9">
        <v>123638</v>
      </c>
      <c r="Q5" s="9">
        <v>164722</v>
      </c>
      <c r="R5" s="9">
        <v>198107</v>
      </c>
      <c r="S5" s="9">
        <v>267000</v>
      </c>
      <c r="T5" s="9">
        <v>127603</v>
      </c>
      <c r="U5" s="9">
        <v>123033</v>
      </c>
    </row>
    <row r="6" spans="1:21" ht="15" customHeight="1">
      <c r="A6" s="3" t="s">
        <v>195</v>
      </c>
      <c r="B6" s="15"/>
      <c r="C6" s="15"/>
      <c r="D6" s="15">
        <v>73841</v>
      </c>
      <c r="E6" s="15">
        <v>52306</v>
      </c>
      <c r="F6" s="15">
        <v>56133</v>
      </c>
      <c r="G6" s="15">
        <v>74015</v>
      </c>
      <c r="H6" s="15">
        <v>52216</v>
      </c>
      <c r="I6" s="15">
        <v>28789</v>
      </c>
      <c r="J6" s="8">
        <v>22387</v>
      </c>
      <c r="K6" s="9">
        <v>17926</v>
      </c>
      <c r="L6" s="9">
        <v>16838</v>
      </c>
      <c r="M6" s="9">
        <v>70835</v>
      </c>
      <c r="N6" s="9">
        <v>71863</v>
      </c>
      <c r="O6" s="9">
        <v>22753</v>
      </c>
      <c r="P6" s="9">
        <v>15640</v>
      </c>
      <c r="Q6" s="9">
        <v>15057</v>
      </c>
      <c r="R6" s="9">
        <v>8629</v>
      </c>
      <c r="S6" s="9">
        <v>5869</v>
      </c>
      <c r="T6" s="9">
        <v>7819</v>
      </c>
      <c r="U6" s="9">
        <v>7898</v>
      </c>
    </row>
    <row r="7" spans="1:21" ht="15" customHeight="1">
      <c r="A7" s="3" t="s">
        <v>196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2379</v>
      </c>
      <c r="R7" s="9">
        <v>4072</v>
      </c>
      <c r="S7" s="9">
        <v>6308</v>
      </c>
      <c r="T7" s="9">
        <v>6942</v>
      </c>
      <c r="U7" s="9">
        <v>2510</v>
      </c>
    </row>
    <row r="8" spans="1:21" ht="15" customHeight="1">
      <c r="A8" s="3" t="s">
        <v>197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2713</v>
      </c>
      <c r="R8" s="9">
        <v>6014</v>
      </c>
      <c r="S8" s="9">
        <v>4598</v>
      </c>
      <c r="T8" s="9">
        <v>4000</v>
      </c>
      <c r="U8" s="9">
        <v>1464</v>
      </c>
    </row>
    <row r="9" spans="1:21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39574</v>
      </c>
      <c r="K9" s="9">
        <v>176948</v>
      </c>
      <c r="L9" s="9">
        <v>167883</v>
      </c>
      <c r="M9" s="9">
        <v>173131</v>
      </c>
      <c r="N9" s="9">
        <v>166299</v>
      </c>
      <c r="O9" s="9">
        <v>143047</v>
      </c>
      <c r="P9" s="9">
        <v>157927</v>
      </c>
      <c r="Q9" s="9">
        <v>174286</v>
      </c>
      <c r="R9" s="9">
        <v>160971</v>
      </c>
      <c r="S9" s="9">
        <v>164637</v>
      </c>
      <c r="T9" s="9">
        <v>158282</v>
      </c>
      <c r="U9" s="9">
        <v>147265</v>
      </c>
    </row>
    <row r="10" spans="1:21" ht="15" customHeight="1">
      <c r="A10" s="3" t="s">
        <v>119</v>
      </c>
      <c r="B10" s="15"/>
      <c r="C10" s="15"/>
      <c r="D10" s="15">
        <v>13564</v>
      </c>
      <c r="E10" s="15">
        <v>40806</v>
      </c>
      <c r="F10" s="15">
        <v>39396</v>
      </c>
      <c r="G10" s="15">
        <v>34006</v>
      </c>
      <c r="H10" s="15">
        <v>30524</v>
      </c>
      <c r="I10" s="15">
        <v>29825</v>
      </c>
      <c r="J10" s="8">
        <v>42381</v>
      </c>
      <c r="K10" s="9">
        <v>50553</v>
      </c>
      <c r="L10" s="9">
        <v>48336</v>
      </c>
      <c r="M10" s="9">
        <v>43708</v>
      </c>
      <c r="N10" s="9">
        <v>43963</v>
      </c>
      <c r="O10" s="9">
        <v>41981</v>
      </c>
      <c r="P10" s="9">
        <v>41594</v>
      </c>
      <c r="Q10" s="9">
        <v>37034</v>
      </c>
      <c r="R10" s="9">
        <v>40208</v>
      </c>
      <c r="S10" s="9">
        <v>40331</v>
      </c>
      <c r="T10" s="9">
        <v>37552</v>
      </c>
      <c r="U10" s="9">
        <v>35710</v>
      </c>
    </row>
    <row r="11" spans="1:21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8"/>
      <c r="K11" s="9">
        <v>0</v>
      </c>
      <c r="L11" s="9"/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/>
      <c r="U11" s="9"/>
    </row>
    <row r="12" spans="1:21" ht="15" customHeight="1">
      <c r="A12" s="3" t="s">
        <v>121</v>
      </c>
      <c r="B12" s="15"/>
      <c r="C12" s="15"/>
      <c r="D12" s="15">
        <v>115511</v>
      </c>
      <c r="E12" s="15">
        <v>106153</v>
      </c>
      <c r="F12" s="15">
        <v>94868</v>
      </c>
      <c r="G12" s="15">
        <v>103625</v>
      </c>
      <c r="H12" s="15">
        <v>110098</v>
      </c>
      <c r="I12" s="15">
        <v>109981</v>
      </c>
      <c r="J12" s="8">
        <v>92786</v>
      </c>
      <c r="K12" s="9">
        <v>81292</v>
      </c>
      <c r="L12" s="9">
        <v>80884</v>
      </c>
      <c r="M12" s="9">
        <v>76987</v>
      </c>
      <c r="N12" s="9">
        <v>78521</v>
      </c>
      <c r="O12" s="9">
        <v>69315</v>
      </c>
      <c r="P12" s="9">
        <v>78661</v>
      </c>
      <c r="Q12" s="9">
        <v>75149</v>
      </c>
      <c r="R12" s="9">
        <v>79191</v>
      </c>
      <c r="S12" s="9">
        <v>75124</v>
      </c>
      <c r="T12" s="9">
        <v>75524</v>
      </c>
      <c r="U12" s="9">
        <v>62975</v>
      </c>
    </row>
    <row r="13" spans="1:21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/>
    </row>
    <row r="14" spans="1:21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49768</v>
      </c>
      <c r="M14" s="9">
        <v>58072</v>
      </c>
      <c r="N14" s="9">
        <v>59636</v>
      </c>
      <c r="O14" s="9">
        <v>58899</v>
      </c>
      <c r="P14" s="9">
        <v>58727</v>
      </c>
      <c r="Q14" s="9">
        <v>55544</v>
      </c>
      <c r="R14" s="9">
        <v>54795</v>
      </c>
      <c r="S14" s="9">
        <v>40239</v>
      </c>
      <c r="T14" s="9">
        <v>10309</v>
      </c>
      <c r="U14" s="9">
        <v>20843</v>
      </c>
    </row>
    <row r="15" spans="1:21" ht="15" customHeight="1">
      <c r="A15" s="3" t="s">
        <v>124</v>
      </c>
      <c r="B15" s="15"/>
      <c r="C15" s="15"/>
      <c r="D15" s="15">
        <v>1756101</v>
      </c>
      <c r="E15" s="15">
        <v>1750292</v>
      </c>
      <c r="F15" s="15">
        <v>1800629</v>
      </c>
      <c r="G15" s="15">
        <v>1785680</v>
      </c>
      <c r="H15" s="15">
        <v>1887533</v>
      </c>
      <c r="I15" s="15">
        <v>2006648</v>
      </c>
      <c r="J15" s="8">
        <v>2113199</v>
      </c>
      <c r="K15" s="9">
        <v>2186744</v>
      </c>
      <c r="L15" s="9">
        <v>2274591</v>
      </c>
      <c r="M15" s="9">
        <v>2326164</v>
      </c>
      <c r="N15" s="9">
        <v>2193302</v>
      </c>
      <c r="O15" s="9">
        <v>1943228</v>
      </c>
      <c r="P15" s="9">
        <v>1681625</v>
      </c>
      <c r="Q15" s="9">
        <v>1547818</v>
      </c>
      <c r="R15" s="9">
        <v>1396858</v>
      </c>
      <c r="S15" s="9">
        <v>1281381</v>
      </c>
      <c r="T15" s="9">
        <v>1236777</v>
      </c>
      <c r="U15" s="9">
        <v>1415870</v>
      </c>
    </row>
    <row r="16" spans="1:21" ht="15" customHeight="1">
      <c r="A16" s="3" t="s">
        <v>125</v>
      </c>
      <c r="B16" s="15"/>
      <c r="C16" s="15"/>
      <c r="D16" s="15">
        <v>1631969</v>
      </c>
      <c r="E16" s="15">
        <v>1620455</v>
      </c>
      <c r="F16" s="15"/>
      <c r="G16" s="15"/>
      <c r="H16" s="15"/>
      <c r="I16" s="15"/>
      <c r="J16" s="8">
        <v>1973882</v>
      </c>
      <c r="K16" s="8">
        <v>2031959</v>
      </c>
      <c r="L16" s="8">
        <v>2081341</v>
      </c>
      <c r="M16" s="8">
        <v>2114665</v>
      </c>
      <c r="N16" s="8">
        <v>1974759</v>
      </c>
      <c r="O16" s="8">
        <v>1731085</v>
      </c>
      <c r="P16" s="8">
        <v>1474987</v>
      </c>
      <c r="Q16" s="8">
        <v>1365064</v>
      </c>
      <c r="R16" s="8">
        <v>1233358</v>
      </c>
      <c r="S16" s="8">
        <v>1125876</v>
      </c>
      <c r="T16" s="8">
        <v>1073515</v>
      </c>
      <c r="U16" s="8">
        <v>1243054</v>
      </c>
    </row>
    <row r="17" spans="1:21" ht="15" customHeight="1">
      <c r="A17" s="3" t="s">
        <v>126</v>
      </c>
      <c r="B17" s="15"/>
      <c r="C17" s="15"/>
      <c r="D17" s="15">
        <v>124132</v>
      </c>
      <c r="E17" s="15">
        <v>129837</v>
      </c>
      <c r="F17" s="15"/>
      <c r="G17" s="15"/>
      <c r="H17" s="15"/>
      <c r="I17" s="15"/>
      <c r="J17" s="8">
        <v>139317</v>
      </c>
      <c r="K17" s="8">
        <v>154785</v>
      </c>
      <c r="L17" s="8">
        <v>193250</v>
      </c>
      <c r="M17" s="8">
        <v>211499</v>
      </c>
      <c r="N17" s="8">
        <v>218543</v>
      </c>
      <c r="O17" s="8">
        <v>212143</v>
      </c>
      <c r="P17" s="8">
        <v>206638</v>
      </c>
      <c r="Q17" s="8">
        <v>182754</v>
      </c>
      <c r="R17" s="8">
        <v>163500</v>
      </c>
      <c r="S17" s="8">
        <v>155505</v>
      </c>
      <c r="T17" s="8">
        <v>163262</v>
      </c>
      <c r="U17" s="8">
        <v>172816</v>
      </c>
    </row>
    <row r="18" spans="1:21" ht="15" customHeight="1">
      <c r="A18" s="3" t="s">
        <v>127</v>
      </c>
      <c r="B18" s="15"/>
      <c r="C18" s="15"/>
      <c r="D18" s="15">
        <v>4718</v>
      </c>
      <c r="E18" s="15">
        <v>4415</v>
      </c>
      <c r="F18" s="15">
        <v>4398</v>
      </c>
      <c r="G18" s="15">
        <v>4363</v>
      </c>
      <c r="H18" s="15">
        <v>4355</v>
      </c>
      <c r="I18" s="15">
        <v>4303</v>
      </c>
      <c r="J18" s="8">
        <v>3930</v>
      </c>
      <c r="K18" s="9">
        <v>3713</v>
      </c>
      <c r="L18" s="9">
        <v>3599</v>
      </c>
      <c r="M18" s="9">
        <v>2871</v>
      </c>
      <c r="N18" s="9">
        <v>2962</v>
      </c>
      <c r="O18" s="9">
        <v>2980</v>
      </c>
      <c r="P18" s="9">
        <v>3193</v>
      </c>
      <c r="Q18" s="9">
        <v>3198</v>
      </c>
      <c r="R18" s="9">
        <v>3436</v>
      </c>
      <c r="S18" s="9">
        <v>3509</v>
      </c>
      <c r="T18" s="9">
        <v>3337</v>
      </c>
      <c r="U18" s="9">
        <v>3001</v>
      </c>
    </row>
    <row r="19" spans="1:21" ht="15" customHeight="1">
      <c r="A19" s="3" t="s">
        <v>128</v>
      </c>
      <c r="B19" s="15"/>
      <c r="C19" s="15"/>
      <c r="D19" s="15">
        <v>13753</v>
      </c>
      <c r="E19" s="15">
        <v>13717</v>
      </c>
      <c r="F19" s="15">
        <v>37926</v>
      </c>
      <c r="G19" s="15">
        <v>18950</v>
      </c>
      <c r="H19" s="15">
        <v>21162</v>
      </c>
      <c r="I19" s="15">
        <v>27150</v>
      </c>
      <c r="J19" s="8">
        <v>25382</v>
      </c>
      <c r="K19" s="9">
        <v>27775</v>
      </c>
      <c r="L19" s="9">
        <v>33999</v>
      </c>
      <c r="M19" s="9">
        <v>15849</v>
      </c>
      <c r="N19" s="9">
        <v>18365</v>
      </c>
      <c r="O19" s="9">
        <v>20622</v>
      </c>
      <c r="P19" s="9">
        <v>22405</v>
      </c>
      <c r="Q19" s="9">
        <v>21698</v>
      </c>
      <c r="R19" s="9">
        <v>20566</v>
      </c>
      <c r="S19" s="9">
        <v>11628</v>
      </c>
      <c r="T19" s="9">
        <v>12571</v>
      </c>
      <c r="U19" s="9">
        <v>13878</v>
      </c>
    </row>
    <row r="20" spans="1:21" ht="15" customHeight="1">
      <c r="A20" s="3" t="s">
        <v>129</v>
      </c>
      <c r="B20" s="15"/>
      <c r="C20" s="15"/>
      <c r="D20" s="15">
        <v>68052</v>
      </c>
      <c r="E20" s="15">
        <v>80609</v>
      </c>
      <c r="F20" s="15">
        <v>85702</v>
      </c>
      <c r="G20" s="15">
        <v>87426</v>
      </c>
      <c r="H20" s="15">
        <v>87484</v>
      </c>
      <c r="I20" s="15">
        <v>88206</v>
      </c>
      <c r="J20" s="8">
        <v>79714</v>
      </c>
      <c r="K20" s="9">
        <v>81492</v>
      </c>
      <c r="L20" s="9">
        <v>77932</v>
      </c>
      <c r="M20" s="9">
        <v>69461</v>
      </c>
      <c r="N20" s="9">
        <v>66386</v>
      </c>
      <c r="O20" s="9">
        <v>62205</v>
      </c>
      <c r="P20" s="9">
        <v>67716</v>
      </c>
      <c r="Q20" s="9">
        <v>56348</v>
      </c>
      <c r="R20" s="9">
        <v>58489</v>
      </c>
      <c r="S20" s="9">
        <v>73462</v>
      </c>
      <c r="T20" s="9">
        <v>71537</v>
      </c>
      <c r="U20" s="9">
        <v>71872</v>
      </c>
    </row>
    <row r="21" spans="1:21" ht="15" customHeight="1">
      <c r="A21" s="4" t="s">
        <v>130</v>
      </c>
      <c r="B21" s="15"/>
      <c r="C21" s="15"/>
      <c r="D21" s="15">
        <v>5301</v>
      </c>
      <c r="E21" s="15">
        <v>5308</v>
      </c>
      <c r="F21" s="15">
        <v>5559</v>
      </c>
      <c r="G21" s="15">
        <v>8354</v>
      </c>
      <c r="H21" s="15">
        <v>9189</v>
      </c>
      <c r="I21" s="15">
        <v>9124</v>
      </c>
      <c r="J21" s="8">
        <v>9388</v>
      </c>
      <c r="K21" s="11">
        <v>8891</v>
      </c>
      <c r="L21" s="11">
        <v>8684</v>
      </c>
      <c r="M21" s="11">
        <v>10265</v>
      </c>
      <c r="N21" s="11">
        <v>9485</v>
      </c>
      <c r="O21" s="11">
        <v>9528</v>
      </c>
      <c r="P21" s="11">
        <v>9282</v>
      </c>
      <c r="Q21" s="11">
        <v>10098</v>
      </c>
      <c r="R21" s="11">
        <v>10402</v>
      </c>
      <c r="S21" s="11">
        <v>9747</v>
      </c>
      <c r="T21" s="11">
        <v>9992</v>
      </c>
      <c r="U21" s="11">
        <v>9861</v>
      </c>
    </row>
    <row r="22" spans="1:21" ht="15" customHeight="1">
      <c r="A22" s="3" t="s">
        <v>131</v>
      </c>
      <c r="B22" s="15"/>
      <c r="C22" s="15"/>
      <c r="D22" s="15">
        <v>289164</v>
      </c>
      <c r="E22" s="15">
        <v>189090</v>
      </c>
      <c r="F22" s="15">
        <v>222376</v>
      </c>
      <c r="G22" s="15">
        <v>210683</v>
      </c>
      <c r="H22" s="15">
        <v>163047</v>
      </c>
      <c r="I22" s="15">
        <v>245081</v>
      </c>
      <c r="J22" s="8">
        <v>238102</v>
      </c>
      <c r="K22" s="9">
        <v>415486</v>
      </c>
      <c r="L22" s="9">
        <v>446775</v>
      </c>
      <c r="M22" s="9">
        <v>234111</v>
      </c>
      <c r="N22" s="9">
        <v>500800</v>
      </c>
      <c r="O22" s="9">
        <v>188119</v>
      </c>
      <c r="P22" s="9">
        <v>398470</v>
      </c>
      <c r="Q22" s="9">
        <v>241267</v>
      </c>
      <c r="R22" s="9">
        <v>241012</v>
      </c>
      <c r="S22" s="9">
        <v>162424</v>
      </c>
      <c r="T22" s="9">
        <v>168387</v>
      </c>
      <c r="U22" s="9">
        <v>221235</v>
      </c>
    </row>
    <row r="23" spans="1:21" ht="15" customHeight="1">
      <c r="A23" s="3" t="s">
        <v>132</v>
      </c>
      <c r="B23" s="15"/>
      <c r="C23" s="15"/>
      <c r="D23" s="15">
        <v>167838</v>
      </c>
      <c r="E23" s="15">
        <v>293154</v>
      </c>
      <c r="F23" s="15">
        <v>342903</v>
      </c>
      <c r="G23" s="15">
        <v>228342</v>
      </c>
      <c r="H23" s="15">
        <v>249733</v>
      </c>
      <c r="I23" s="15">
        <v>288510</v>
      </c>
      <c r="J23" s="8">
        <v>318058</v>
      </c>
      <c r="K23" s="9">
        <v>248743</v>
      </c>
      <c r="L23" s="9">
        <v>221623</v>
      </c>
      <c r="M23" s="9">
        <v>189128</v>
      </c>
      <c r="N23" s="9">
        <v>217276</v>
      </c>
      <c r="O23" s="9">
        <v>181666</v>
      </c>
      <c r="P23" s="9">
        <v>261447</v>
      </c>
      <c r="Q23" s="9">
        <v>296963</v>
      </c>
      <c r="R23" s="9">
        <v>382067</v>
      </c>
      <c r="S23" s="9">
        <v>269266</v>
      </c>
      <c r="T23" s="9">
        <v>297517</v>
      </c>
      <c r="U23" s="9">
        <v>297769</v>
      </c>
    </row>
    <row r="24" spans="1:21" ht="15" customHeight="1">
      <c r="A24" s="3" t="s">
        <v>133</v>
      </c>
      <c r="B24" s="15"/>
      <c r="C24" s="15"/>
      <c r="D24" s="15">
        <v>1980934</v>
      </c>
      <c r="E24" s="15">
        <v>196502</v>
      </c>
      <c r="F24" s="15">
        <v>432681</v>
      </c>
      <c r="G24" s="15">
        <v>50923</v>
      </c>
      <c r="H24" s="15">
        <v>36022</v>
      </c>
      <c r="I24" s="15">
        <v>22681</v>
      </c>
      <c r="J24" s="8">
        <v>12216</v>
      </c>
      <c r="K24" s="9">
        <v>9291</v>
      </c>
      <c r="L24" s="9">
        <v>7995</v>
      </c>
      <c r="M24" s="9">
        <v>5477</v>
      </c>
      <c r="N24" s="9">
        <v>5528</v>
      </c>
      <c r="O24" s="9">
        <v>2103</v>
      </c>
      <c r="P24" s="9">
        <v>2888</v>
      </c>
      <c r="Q24" s="9">
        <v>8009</v>
      </c>
      <c r="R24" s="9">
        <v>5655</v>
      </c>
      <c r="S24" s="9">
        <v>3892</v>
      </c>
      <c r="T24" s="9">
        <v>8501</v>
      </c>
      <c r="U24" s="9">
        <v>10289</v>
      </c>
    </row>
    <row r="25" spans="1:21" ht="15" customHeight="1">
      <c r="A25" s="3" t="s">
        <v>134</v>
      </c>
      <c r="B25" s="15"/>
      <c r="C25" s="15"/>
      <c r="D25" s="15">
        <v>0</v>
      </c>
      <c r="E25" s="15">
        <v>1242</v>
      </c>
      <c r="F25" s="15">
        <v>0</v>
      </c>
      <c r="G25" s="15">
        <v>1000</v>
      </c>
      <c r="H25" s="15">
        <v>0</v>
      </c>
      <c r="I25" s="15">
        <v>0</v>
      </c>
      <c r="J25" s="15">
        <v>0</v>
      </c>
      <c r="K25" s="15">
        <v>150</v>
      </c>
      <c r="L25" s="15">
        <v>0</v>
      </c>
      <c r="M25" s="15">
        <v>1000</v>
      </c>
      <c r="N25" s="15">
        <v>300</v>
      </c>
      <c r="O25" s="15">
        <v>1100</v>
      </c>
      <c r="P25" s="15">
        <v>100</v>
      </c>
      <c r="Q25" s="15">
        <v>0</v>
      </c>
      <c r="R25" s="15">
        <v>2033</v>
      </c>
      <c r="S25" s="15">
        <v>0</v>
      </c>
      <c r="T25" s="15">
        <v>100</v>
      </c>
      <c r="U25" s="15">
        <v>205</v>
      </c>
    </row>
    <row r="26" spans="1:21" ht="15" customHeight="1">
      <c r="A26" s="3" t="s">
        <v>135</v>
      </c>
      <c r="B26" s="15"/>
      <c r="C26" s="15"/>
      <c r="D26" s="15">
        <v>8457</v>
      </c>
      <c r="E26" s="15">
        <v>360054</v>
      </c>
      <c r="F26" s="15">
        <v>6631</v>
      </c>
      <c r="G26" s="15">
        <v>208472</v>
      </c>
      <c r="H26" s="15">
        <v>198978</v>
      </c>
      <c r="I26" s="15">
        <v>5467</v>
      </c>
      <c r="J26" s="8">
        <v>5201</v>
      </c>
      <c r="K26" s="9">
        <v>314956</v>
      </c>
      <c r="L26" s="9">
        <v>24535</v>
      </c>
      <c r="M26" s="9">
        <v>247658</v>
      </c>
      <c r="N26" s="9">
        <v>210636</v>
      </c>
      <c r="O26" s="9">
        <v>223675</v>
      </c>
      <c r="P26" s="9">
        <v>44493</v>
      </c>
      <c r="Q26" s="9">
        <v>580739</v>
      </c>
      <c r="R26" s="9">
        <v>358695</v>
      </c>
      <c r="S26" s="9">
        <v>38541</v>
      </c>
      <c r="T26" s="9">
        <v>68551</v>
      </c>
      <c r="U26" s="9">
        <v>15778</v>
      </c>
    </row>
    <row r="27" spans="1:21" ht="15" customHeight="1">
      <c r="A27" s="3" t="s">
        <v>136</v>
      </c>
      <c r="B27" s="15"/>
      <c r="C27" s="15"/>
      <c r="D27" s="15">
        <v>235963</v>
      </c>
      <c r="E27" s="15">
        <v>240935</v>
      </c>
      <c r="F27" s="15">
        <v>199967</v>
      </c>
      <c r="G27" s="15">
        <v>180488</v>
      </c>
      <c r="H27" s="15">
        <v>231536</v>
      </c>
      <c r="I27" s="15">
        <v>438305</v>
      </c>
      <c r="J27" s="8">
        <v>329921</v>
      </c>
      <c r="K27" s="9">
        <v>274893</v>
      </c>
      <c r="L27" s="9">
        <v>290719</v>
      </c>
      <c r="M27" s="9">
        <v>285504</v>
      </c>
      <c r="N27" s="9">
        <v>317581</v>
      </c>
      <c r="O27" s="9">
        <v>407941</v>
      </c>
      <c r="P27" s="9">
        <v>455699</v>
      </c>
      <c r="Q27" s="9">
        <v>325678</v>
      </c>
      <c r="R27" s="9">
        <v>348268</v>
      </c>
      <c r="S27" s="9">
        <v>446813</v>
      </c>
      <c r="T27" s="9">
        <v>400422</v>
      </c>
      <c r="U27" s="9">
        <v>381443</v>
      </c>
    </row>
    <row r="28" spans="1:21" ht="15" customHeight="1">
      <c r="A28" s="3" t="s">
        <v>137</v>
      </c>
      <c r="B28" s="15"/>
      <c r="C28" s="15"/>
      <c r="D28" s="15">
        <v>129610</v>
      </c>
      <c r="E28" s="15">
        <v>60012</v>
      </c>
      <c r="F28" s="15">
        <v>53646</v>
      </c>
      <c r="G28" s="15">
        <v>39258</v>
      </c>
      <c r="H28" s="15">
        <v>155322</v>
      </c>
      <c r="I28" s="15">
        <v>58629</v>
      </c>
      <c r="J28" s="8">
        <v>36467</v>
      </c>
      <c r="K28" s="9">
        <v>33539</v>
      </c>
      <c r="L28" s="9">
        <v>43318</v>
      </c>
      <c r="M28" s="9">
        <v>68504</v>
      </c>
      <c r="N28" s="9">
        <v>52703</v>
      </c>
      <c r="O28" s="9">
        <v>58491</v>
      </c>
      <c r="P28" s="9">
        <v>133800</v>
      </c>
      <c r="Q28" s="9">
        <v>50881</v>
      </c>
      <c r="R28" s="9">
        <v>51150</v>
      </c>
      <c r="S28" s="9">
        <v>50769</v>
      </c>
      <c r="T28" s="9">
        <v>104741</v>
      </c>
      <c r="U28" s="9">
        <v>113292</v>
      </c>
    </row>
    <row r="29" spans="1:21" ht="15" customHeight="1">
      <c r="A29" s="3" t="s">
        <v>138</v>
      </c>
      <c r="B29" s="15"/>
      <c r="C29" s="15"/>
      <c r="D29" s="15">
        <v>315900</v>
      </c>
      <c r="E29" s="15">
        <v>1024700</v>
      </c>
      <c r="F29" s="15">
        <v>241500</v>
      </c>
      <c r="G29" s="15">
        <v>899900</v>
      </c>
      <c r="H29" s="15">
        <v>361700</v>
      </c>
      <c r="I29" s="15">
        <v>353300</v>
      </c>
      <c r="J29" s="8">
        <v>218600</v>
      </c>
      <c r="K29" s="9">
        <v>202500</v>
      </c>
      <c r="L29" s="9">
        <v>170400</v>
      </c>
      <c r="M29" s="9">
        <v>284200</v>
      </c>
      <c r="N29" s="9">
        <v>855959</v>
      </c>
      <c r="O29" s="9">
        <v>292837</v>
      </c>
      <c r="P29" s="9">
        <v>938900</v>
      </c>
      <c r="Q29" s="9">
        <v>627100</v>
      </c>
      <c r="R29" s="9">
        <v>627000</v>
      </c>
      <c r="S29" s="9">
        <v>390500</v>
      </c>
      <c r="T29" s="9">
        <v>275500</v>
      </c>
      <c r="U29" s="9">
        <v>237100</v>
      </c>
    </row>
    <row r="30" spans="1:21" ht="15" customHeight="1">
      <c r="A30" s="3" t="s">
        <v>190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23200</v>
      </c>
      <c r="O30" s="9">
        <v>22500</v>
      </c>
      <c r="P30" s="9">
        <v>21500</v>
      </c>
      <c r="Q30" s="9">
        <v>25900</v>
      </c>
      <c r="R30" s="9">
        <v>21400</v>
      </c>
      <c r="S30" s="9">
        <v>14800</v>
      </c>
      <c r="T30" s="9"/>
      <c r="U30" s="9"/>
    </row>
    <row r="31" spans="1:21" ht="15" customHeight="1">
      <c r="A31" s="3" t="s">
        <v>191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110300</v>
      </c>
      <c r="O31" s="9">
        <v>220800</v>
      </c>
      <c r="P31" s="9">
        <v>468500</v>
      </c>
      <c r="Q31" s="9">
        <v>329000</v>
      </c>
      <c r="R31" s="9">
        <v>253600</v>
      </c>
      <c r="S31" s="9">
        <v>224100</v>
      </c>
      <c r="T31" s="9">
        <v>203300</v>
      </c>
      <c r="U31" s="9">
        <v>190400</v>
      </c>
    </row>
    <row r="32" spans="1:21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6971443</v>
      </c>
      <c r="E32" s="8">
        <f t="shared" si="0"/>
        <v>6363851</v>
      </c>
      <c r="F32" s="8">
        <f t="shared" si="0"/>
        <v>5594916</v>
      </c>
      <c r="G32" s="8">
        <f t="shared" si="0"/>
        <v>5822954</v>
      </c>
      <c r="H32" s="8">
        <f t="shared" si="0"/>
        <v>5586996</v>
      </c>
      <c r="I32" s="8">
        <f t="shared" si="0"/>
        <v>5711793</v>
      </c>
      <c r="J32" s="8">
        <f t="shared" si="0"/>
        <v>5551877</v>
      </c>
      <c r="K32" s="8">
        <f t="shared" si="0"/>
        <v>6081514</v>
      </c>
      <c r="L32" s="8">
        <f aca="true" t="shared" si="1" ref="L32:Q32">SUM(L4:L29)-L16-L17</f>
        <v>5926850</v>
      </c>
      <c r="M32" s="8">
        <f t="shared" si="1"/>
        <v>6083223</v>
      </c>
      <c r="N32" s="8">
        <f t="shared" si="1"/>
        <v>6770631</v>
      </c>
      <c r="O32" s="8">
        <f t="shared" si="1"/>
        <v>5635147</v>
      </c>
      <c r="P32" s="8">
        <f t="shared" si="1"/>
        <v>6186670</v>
      </c>
      <c r="Q32" s="8">
        <f t="shared" si="1"/>
        <v>6003835</v>
      </c>
      <c r="R32" s="8">
        <f>SUM(R4:R29)-R16-R17</f>
        <v>5956311</v>
      </c>
      <c r="S32" s="8">
        <f>SUM(S4:S29)-S16-S17</f>
        <v>5307392</v>
      </c>
      <c r="T32" s="8">
        <f>SUM(T4:T29)-T16-T17</f>
        <v>5179106</v>
      </c>
      <c r="U32" s="8">
        <f>SUM(U4:U29)-U16-U17</f>
        <v>5278878</v>
      </c>
    </row>
    <row r="33" spans="1:21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3756471</v>
      </c>
      <c r="E33" s="15">
        <f t="shared" si="2"/>
        <v>3898528</v>
      </c>
      <c r="F33" s="15">
        <f t="shared" si="2"/>
        <v>3966025</v>
      </c>
      <c r="G33" s="15">
        <f t="shared" si="2"/>
        <v>3889158</v>
      </c>
      <c r="H33" s="15">
        <f t="shared" si="2"/>
        <v>4072823</v>
      </c>
      <c r="I33" s="15">
        <f t="shared" si="2"/>
        <v>4175340</v>
      </c>
      <c r="J33" s="12">
        <f t="shared" si="2"/>
        <v>4278828</v>
      </c>
      <c r="K33" s="12">
        <f t="shared" si="2"/>
        <v>4463798</v>
      </c>
      <c r="L33" s="12">
        <f t="shared" si="2"/>
        <v>4600870</v>
      </c>
      <c r="M33" s="12">
        <f>+M4+M5+M6+M9+M10+M11+M12+M13+M14+M15+M18</f>
        <v>4672066</v>
      </c>
      <c r="N33" s="12">
        <f>+N4+N5+N6+N9+N10+N11+N12+N13+N14+N15+N18</f>
        <v>4515612</v>
      </c>
      <c r="O33" s="12">
        <f>+O4+O5+O6+O9+O10+O11+O12+O13+O14+O15+O18</f>
        <v>4186860</v>
      </c>
      <c r="P33" s="12">
        <f>+P4+P5+P6+P9+P10+P11+P12+P13+P14+P15+P18</f>
        <v>3851470</v>
      </c>
      <c r="Q33" s="12">
        <f>SUM(Q4:Q15)+Q18</f>
        <v>3785054</v>
      </c>
      <c r="R33" s="12">
        <f>SUM(R4:R15)+R18</f>
        <v>3850974</v>
      </c>
      <c r="S33" s="12">
        <f>SUM(S4:S15)+S18</f>
        <v>3850350</v>
      </c>
      <c r="T33" s="12">
        <f>SUM(T4:T15)+T18</f>
        <v>3761287</v>
      </c>
      <c r="U33" s="12">
        <f>SUM(U4:U15)+U18</f>
        <v>3906156</v>
      </c>
    </row>
    <row r="34" spans="1:21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3214972</v>
      </c>
      <c r="E34" s="15">
        <f t="shared" si="3"/>
        <v>2465323</v>
      </c>
      <c r="F34" s="15">
        <f t="shared" si="3"/>
        <v>1628891</v>
      </c>
      <c r="G34" s="15">
        <f t="shared" si="3"/>
        <v>1933796</v>
      </c>
      <c r="H34" s="15">
        <f t="shared" si="3"/>
        <v>1514173</v>
      </c>
      <c r="I34" s="15">
        <f t="shared" si="3"/>
        <v>1536453</v>
      </c>
      <c r="J34" s="12">
        <f aca="true" t="shared" si="4" ref="J34:P34">SUM(J19:J29)</f>
        <v>1273049</v>
      </c>
      <c r="K34" s="12">
        <f t="shared" si="4"/>
        <v>1617716</v>
      </c>
      <c r="L34" s="12">
        <f t="shared" si="4"/>
        <v>1325980</v>
      </c>
      <c r="M34" s="12">
        <f t="shared" si="4"/>
        <v>1411157</v>
      </c>
      <c r="N34" s="12">
        <f t="shared" si="4"/>
        <v>2255019</v>
      </c>
      <c r="O34" s="12">
        <f t="shared" si="4"/>
        <v>1448287</v>
      </c>
      <c r="P34" s="12">
        <f t="shared" si="4"/>
        <v>2335200</v>
      </c>
      <c r="Q34" s="12">
        <f>SUM(Q19:Q29)</f>
        <v>2218781</v>
      </c>
      <c r="R34" s="12">
        <f>SUM(R19:R29)</f>
        <v>2105337</v>
      </c>
      <c r="S34" s="12">
        <f>SUM(S19:S29)</f>
        <v>1457042</v>
      </c>
      <c r="T34" s="12">
        <f>SUM(T19:T29)</f>
        <v>1417819</v>
      </c>
      <c r="U34" s="12">
        <f>SUM(U19:U29)</f>
        <v>1372722</v>
      </c>
    </row>
    <row r="35" spans="1:21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4085429</v>
      </c>
      <c r="E35" s="15">
        <f t="shared" si="5"/>
        <v>2737397</v>
      </c>
      <c r="F35" s="15">
        <f t="shared" si="5"/>
        <v>2610725</v>
      </c>
      <c r="G35" s="15">
        <f t="shared" si="5"/>
        <v>2298562</v>
      </c>
      <c r="H35" s="15">
        <f t="shared" si="5"/>
        <v>2538711</v>
      </c>
      <c r="I35" s="15">
        <f t="shared" si="5"/>
        <v>2452162</v>
      </c>
      <c r="J35" s="12">
        <f t="shared" si="5"/>
        <v>2324144</v>
      </c>
      <c r="K35" s="12">
        <f t="shared" si="5"/>
        <v>2587585</v>
      </c>
      <c r="L35" s="12">
        <f t="shared" si="5"/>
        <v>2333078</v>
      </c>
      <c r="M35" s="12">
        <f aca="true" t="shared" si="6" ref="M35:R35">+M4+M19+M20+M21+M24+M25+M26+M27+M28</f>
        <v>2508788</v>
      </c>
      <c r="N35" s="12">
        <f t="shared" si="6"/>
        <v>2464028</v>
      </c>
      <c r="O35" s="12">
        <f t="shared" si="6"/>
        <v>2573498</v>
      </c>
      <c r="P35" s="12">
        <f t="shared" si="6"/>
        <v>2426848</v>
      </c>
      <c r="Q35" s="12">
        <f t="shared" si="6"/>
        <v>2760605</v>
      </c>
      <c r="R35" s="12">
        <f t="shared" si="6"/>
        <v>2753951</v>
      </c>
      <c r="S35" s="12">
        <f>+S4+S19+S20+S21+S24+S25+S26+S27+S28</f>
        <v>2596206</v>
      </c>
      <c r="T35" s="12">
        <f>+T4+T19+T20+T21+T24+T25+T26+T27+T28</f>
        <v>2769557</v>
      </c>
      <c r="U35" s="12">
        <f>+U4+U19+U20+U21+U24+U25+U26+U27+U28</f>
        <v>2702205</v>
      </c>
    </row>
    <row r="36" spans="1:21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2886014</v>
      </c>
      <c r="E36" s="12">
        <f t="shared" si="7"/>
        <v>3626454</v>
      </c>
      <c r="F36" s="12">
        <f t="shared" si="7"/>
        <v>2984191</v>
      </c>
      <c r="G36" s="12">
        <f t="shared" si="7"/>
        <v>3524392</v>
      </c>
      <c r="H36" s="12">
        <f t="shared" si="7"/>
        <v>3048285</v>
      </c>
      <c r="I36" s="12">
        <f t="shared" si="7"/>
        <v>3259631</v>
      </c>
      <c r="J36" s="12">
        <f t="shared" si="7"/>
        <v>3227733</v>
      </c>
      <c r="K36" s="12">
        <f t="shared" si="7"/>
        <v>3493929</v>
      </c>
      <c r="L36" s="12">
        <f aca="true" t="shared" si="8" ref="L36:Q36">SUM(L5:L18)-L16-L17+L22+L23+L29</f>
        <v>3593772</v>
      </c>
      <c r="M36" s="12">
        <f t="shared" si="8"/>
        <v>3574435</v>
      </c>
      <c r="N36" s="12">
        <f t="shared" si="8"/>
        <v>4306603</v>
      </c>
      <c r="O36" s="12">
        <f t="shared" si="8"/>
        <v>3061649</v>
      </c>
      <c r="P36" s="12">
        <f t="shared" si="8"/>
        <v>3759822</v>
      </c>
      <c r="Q36" s="12">
        <f t="shared" si="8"/>
        <v>3243230</v>
      </c>
      <c r="R36" s="12">
        <f>SUM(R5:R18)-R16-R17+R22+R23+R29</f>
        <v>3202360</v>
      </c>
      <c r="S36" s="12">
        <f>SUM(S5:S18)-S16-S17+S22+S23+S29</f>
        <v>2711186</v>
      </c>
      <c r="T36" s="12">
        <f>SUM(T5:T18)-T16-T17+T22+T23+T29</f>
        <v>2409549</v>
      </c>
      <c r="U36" s="12">
        <f>SUM(U5:U18)-U16-U17+U22+U23+U29</f>
        <v>2576673</v>
      </c>
    </row>
    <row r="37" spans="1:21" ht="15" customHeight="1">
      <c r="A37" s="28" t="s">
        <v>97</v>
      </c>
      <c r="L37" s="29"/>
      <c r="M37" s="70" t="str">
        <f>'財政指標'!$M$1</f>
        <v>藤岡町</v>
      </c>
      <c r="O37" s="70"/>
      <c r="P37" s="70"/>
      <c r="Q37" s="70"/>
      <c r="R37" s="70"/>
      <c r="S37" s="70"/>
      <c r="T37" s="70"/>
      <c r="U37" s="70" t="str">
        <f>'財政指標'!$M$1</f>
        <v>藤岡町</v>
      </c>
    </row>
    <row r="38" spans="14:21" ht="15" customHeight="1">
      <c r="N38" s="66"/>
      <c r="O38" s="66"/>
      <c r="P38" s="66"/>
      <c r="Q38" s="66"/>
      <c r="R38" s="66"/>
      <c r="S38" s="66"/>
      <c r="T38" s="66"/>
      <c r="U38" s="66"/>
    </row>
    <row r="39" spans="1:21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189</v>
      </c>
      <c r="Q39" s="2" t="s">
        <v>193</v>
      </c>
      <c r="R39" s="2" t="s">
        <v>204</v>
      </c>
      <c r="S39" s="2" t="s">
        <v>206</v>
      </c>
      <c r="T39" s="2" t="s">
        <v>214</v>
      </c>
      <c r="U39" s="2" t="s">
        <v>216</v>
      </c>
    </row>
    <row r="40" spans="1:21" ht="15" customHeight="1">
      <c r="A40" s="3" t="s">
        <v>116</v>
      </c>
      <c r="B40" s="26" t="e">
        <f>+B4/$B$32*100</f>
        <v>#DIV/0!</v>
      </c>
      <c r="C40" s="26" t="e">
        <f aca="true" t="shared" si="9" ref="C40:D42">+C4/C$32*100</f>
        <v>#DIV/0!</v>
      </c>
      <c r="D40" s="26">
        <f t="shared" si="9"/>
        <v>23.5727237531742</v>
      </c>
      <c r="E40" s="26">
        <f aca="true" t="shared" si="10" ref="E40:L40">+E4/E$32*100</f>
        <v>27.955054258812783</v>
      </c>
      <c r="F40" s="26">
        <f t="shared" si="10"/>
        <v>31.96854072518694</v>
      </c>
      <c r="G40" s="26">
        <f t="shared" si="10"/>
        <v>29.25819094569526</v>
      </c>
      <c r="H40" s="26">
        <f t="shared" si="10"/>
        <v>32.20009464835844</v>
      </c>
      <c r="I40" s="26">
        <f t="shared" si="10"/>
        <v>31.559266941221438</v>
      </c>
      <c r="J40" s="26">
        <f t="shared" si="10"/>
        <v>32.88716590803434</v>
      </c>
      <c r="K40" s="26">
        <f t="shared" si="10"/>
        <v>30.199683828730805</v>
      </c>
      <c r="L40" s="26">
        <f t="shared" si="10"/>
        <v>31.14463838295216</v>
      </c>
      <c r="M40" s="26">
        <f aca="true" t="shared" si="11" ref="M40:Q42">+M4/M$32*100</f>
        <v>29.672921739018935</v>
      </c>
      <c r="N40" s="26">
        <f t="shared" si="11"/>
        <v>26.334975277784302</v>
      </c>
      <c r="O40" s="26">
        <f t="shared" si="11"/>
        <v>31.726466053148215</v>
      </c>
      <c r="P40" s="26">
        <f t="shared" si="11"/>
        <v>27.32431178646994</v>
      </c>
      <c r="Q40" s="26">
        <f t="shared" si="11"/>
        <v>28.43439235088906</v>
      </c>
      <c r="R40" s="26">
        <f aca="true" t="shared" si="12" ref="R40:S42">+R4/R$32*100</f>
        <v>31.876995677358018</v>
      </c>
      <c r="S40" s="26">
        <f t="shared" si="12"/>
        <v>36.955137287767705</v>
      </c>
      <c r="T40" s="26">
        <f>+T4/T$32*100</f>
        <v>40.41512183762989</v>
      </c>
      <c r="U40" s="26">
        <f>+U4/U$32*100</f>
        <v>39.50814926959858</v>
      </c>
    </row>
    <row r="41" spans="1:21" ht="15" customHeight="1">
      <c r="A41" s="3" t="s">
        <v>117</v>
      </c>
      <c r="B41" s="26" t="e">
        <f>+B5/$B$32*100</f>
        <v>#DIV/0!</v>
      </c>
      <c r="C41" s="26" t="e">
        <f t="shared" si="9"/>
        <v>#DIV/0!</v>
      </c>
      <c r="D41" s="26">
        <f t="shared" si="9"/>
        <v>2.1426984341692243</v>
      </c>
      <c r="E41" s="26">
        <f aca="true" t="shared" si="13" ref="E41:L41">+E5/E$32*100</f>
        <v>2.6012236930122974</v>
      </c>
      <c r="F41" s="26">
        <f t="shared" si="13"/>
        <v>3.2527387363813864</v>
      </c>
      <c r="G41" s="26">
        <f t="shared" si="13"/>
        <v>3.156095686141433</v>
      </c>
      <c r="H41" s="26">
        <f t="shared" si="13"/>
        <v>3.3842694714655246</v>
      </c>
      <c r="I41" s="26">
        <f t="shared" si="13"/>
        <v>3.382370474560265</v>
      </c>
      <c r="J41" s="26">
        <f t="shared" si="13"/>
        <v>2.4985423848547077</v>
      </c>
      <c r="K41" s="26">
        <f t="shared" si="13"/>
        <v>1.809154759818032</v>
      </c>
      <c r="L41" s="26">
        <f t="shared" si="13"/>
        <v>1.9078431207133637</v>
      </c>
      <c r="M41" s="26">
        <f t="shared" si="11"/>
        <v>1.8941932590667807</v>
      </c>
      <c r="N41" s="26">
        <f t="shared" si="11"/>
        <v>1.7136069001545056</v>
      </c>
      <c r="O41" s="26">
        <f t="shared" si="11"/>
        <v>2.073131366404461</v>
      </c>
      <c r="P41" s="26">
        <f t="shared" si="11"/>
        <v>1.9984579749687634</v>
      </c>
      <c r="Q41" s="26">
        <f t="shared" si="11"/>
        <v>2.7436130406648416</v>
      </c>
      <c r="R41" s="26">
        <f t="shared" si="12"/>
        <v>3.3260016140863025</v>
      </c>
      <c r="S41" s="26">
        <f t="shared" si="12"/>
        <v>5.030719419255258</v>
      </c>
      <c r="T41" s="26">
        <f>+T5/T$32*100</f>
        <v>2.463803598536118</v>
      </c>
      <c r="U41" s="26">
        <f>+U5/U$32*100</f>
        <v>2.330665721011169</v>
      </c>
    </row>
    <row r="42" spans="1:21" ht="15" customHeight="1">
      <c r="A42" s="3" t="s">
        <v>198</v>
      </c>
      <c r="B42" s="26" t="e">
        <f>+B6/$B$32*100</f>
        <v>#DIV/0!</v>
      </c>
      <c r="C42" s="26" t="e">
        <f t="shared" si="9"/>
        <v>#DIV/0!</v>
      </c>
      <c r="D42" s="26">
        <f t="shared" si="9"/>
        <v>1.0591924799499903</v>
      </c>
      <c r="E42" s="26">
        <f aca="true" t="shared" si="14" ref="E42:L42">+E6/E$32*100</f>
        <v>0.8219237062589932</v>
      </c>
      <c r="F42" s="26">
        <f t="shared" si="14"/>
        <v>1.0032858402163678</v>
      </c>
      <c r="G42" s="26">
        <f t="shared" si="14"/>
        <v>1.2710902404518394</v>
      </c>
      <c r="H42" s="26">
        <f t="shared" si="14"/>
        <v>0.9345988434571996</v>
      </c>
      <c r="I42" s="26">
        <f t="shared" si="14"/>
        <v>0.50402736933919</v>
      </c>
      <c r="J42" s="26">
        <f t="shared" si="14"/>
        <v>0.4032329966964326</v>
      </c>
      <c r="K42" s="26">
        <f t="shared" si="14"/>
        <v>0.29476212666780016</v>
      </c>
      <c r="L42" s="26">
        <f t="shared" si="14"/>
        <v>0.2840969486320727</v>
      </c>
      <c r="M42" s="26">
        <f t="shared" si="11"/>
        <v>1.1644320781927606</v>
      </c>
      <c r="N42" s="26">
        <f t="shared" si="11"/>
        <v>1.0613929484563551</v>
      </c>
      <c r="O42" s="26">
        <f t="shared" si="11"/>
        <v>0.4037694136461746</v>
      </c>
      <c r="P42" s="26">
        <f t="shared" si="11"/>
        <v>0.25280158793017893</v>
      </c>
      <c r="Q42" s="26">
        <f t="shared" si="11"/>
        <v>0.25078970358112773</v>
      </c>
      <c r="R42" s="26">
        <f t="shared" si="12"/>
        <v>0.14487154884961514</v>
      </c>
      <c r="S42" s="26">
        <f t="shared" si="12"/>
        <v>0.11058161899479067</v>
      </c>
      <c r="T42" s="26">
        <f>+T6/T$32*100</f>
        <v>0.150972001731573</v>
      </c>
      <c r="U42" s="26">
        <f>+U6/U$32*100</f>
        <v>0.1496151265477247</v>
      </c>
    </row>
    <row r="43" spans="1:21" ht="15" customHeight="1">
      <c r="A43" s="3" t="s">
        <v>199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5" ref="Q43:R67">+Q7/Q$32*100</f>
        <v>0.03962467322969402</v>
      </c>
      <c r="R43" s="26">
        <f t="shared" si="15"/>
        <v>0.06836446250036306</v>
      </c>
      <c r="S43" s="26">
        <f aca="true" t="shared" si="16" ref="S43:T67">+S7/S$32*100</f>
        <v>0.11885310148562608</v>
      </c>
      <c r="T43" s="26">
        <f t="shared" si="16"/>
        <v>0.13403857731430868</v>
      </c>
      <c r="U43" s="26">
        <f>+U7/U$32*100</f>
        <v>0.04754798273420981</v>
      </c>
    </row>
    <row r="44" spans="1:21" ht="15" customHeight="1">
      <c r="A44" s="3" t="s">
        <v>200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5"/>
        <v>0.04518778414130302</v>
      </c>
      <c r="R44" s="26">
        <f t="shared" si="15"/>
        <v>0.10096853572622384</v>
      </c>
      <c r="S44" s="26">
        <f t="shared" si="16"/>
        <v>0.08663388722747443</v>
      </c>
      <c r="T44" s="26">
        <f t="shared" si="16"/>
        <v>0.07723340669219746</v>
      </c>
      <c r="U44" s="26">
        <f>+U8/U$32*100</f>
        <v>0.027733166025053053</v>
      </c>
    </row>
    <row r="45" spans="1:21" ht="15" customHeight="1">
      <c r="A45" s="3" t="s">
        <v>118</v>
      </c>
      <c r="B45" s="26" t="e">
        <f aca="true" t="shared" si="17" ref="B45:B65">+B9/$B$32*100</f>
        <v>#DIV/0!</v>
      </c>
      <c r="C45" s="26" t="e">
        <f aca="true" t="shared" si="18" ref="C45:D65">+C9/C$32*100</f>
        <v>#DIV/0!</v>
      </c>
      <c r="D45" s="26">
        <f t="shared" si="18"/>
        <v>0</v>
      </c>
      <c r="E45" s="26">
        <f aca="true" t="shared" si="19" ref="E45:L45">+E9/E$32*100</f>
        <v>0</v>
      </c>
      <c r="F45" s="26">
        <f t="shared" si="19"/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0.712803976024685</v>
      </c>
      <c r="K45" s="26">
        <f t="shared" si="19"/>
        <v>2.9096044175841738</v>
      </c>
      <c r="L45" s="26">
        <f t="shared" si="19"/>
        <v>2.8325839189451396</v>
      </c>
      <c r="M45" s="26">
        <f aca="true" t="shared" si="20" ref="M45:P65">+M9/M$32*100</f>
        <v>2.8460406596963486</v>
      </c>
      <c r="N45" s="26">
        <f t="shared" si="20"/>
        <v>2.456181705959164</v>
      </c>
      <c r="O45" s="26">
        <f t="shared" si="20"/>
        <v>2.538478588047481</v>
      </c>
      <c r="P45" s="26">
        <f t="shared" si="20"/>
        <v>2.55269797807221</v>
      </c>
      <c r="Q45" s="26">
        <f t="shared" si="15"/>
        <v>2.9029112225769027</v>
      </c>
      <c r="R45" s="26">
        <f t="shared" si="15"/>
        <v>2.702528460988689</v>
      </c>
      <c r="S45" s="26">
        <f t="shared" si="16"/>
        <v>3.102032033812464</v>
      </c>
      <c r="T45" s="26">
        <f t="shared" si="16"/>
        <v>3.0561645195135996</v>
      </c>
      <c r="U45" s="26">
        <f>+U9/U$32*100</f>
        <v>2.7897026603001622</v>
      </c>
    </row>
    <row r="46" spans="1:21" ht="15" customHeight="1">
      <c r="A46" s="3" t="s">
        <v>119</v>
      </c>
      <c r="B46" s="26" t="e">
        <f t="shared" si="17"/>
        <v>#DIV/0!</v>
      </c>
      <c r="C46" s="26" t="e">
        <f t="shared" si="18"/>
        <v>#DIV/0!</v>
      </c>
      <c r="D46" s="26">
        <f t="shared" si="18"/>
        <v>0.1945651710843795</v>
      </c>
      <c r="E46" s="26">
        <f aca="true" t="shared" si="21" ref="E46:L46">+E10/E$32*100</f>
        <v>0.6412155155738247</v>
      </c>
      <c r="F46" s="26">
        <f t="shared" si="21"/>
        <v>0.7041392578548096</v>
      </c>
      <c r="G46" s="26">
        <f t="shared" si="21"/>
        <v>0.5839991179734547</v>
      </c>
      <c r="H46" s="26">
        <f t="shared" si="21"/>
        <v>0.546340108351608</v>
      </c>
      <c r="I46" s="26">
        <f t="shared" si="21"/>
        <v>0.5221652815499441</v>
      </c>
      <c r="J46" s="26">
        <f t="shared" si="21"/>
        <v>0.7633634534770852</v>
      </c>
      <c r="K46" s="26">
        <f t="shared" si="21"/>
        <v>0.83125682190323</v>
      </c>
      <c r="L46" s="26">
        <f t="shared" si="21"/>
        <v>0.8155428262905252</v>
      </c>
      <c r="M46" s="26">
        <f t="shared" si="20"/>
        <v>0.7185007026702785</v>
      </c>
      <c r="N46" s="26">
        <f t="shared" si="20"/>
        <v>0.6493190959601846</v>
      </c>
      <c r="O46" s="26">
        <f t="shared" si="20"/>
        <v>0.7449850021658707</v>
      </c>
      <c r="P46" s="26">
        <f t="shared" si="20"/>
        <v>0.672316448105362</v>
      </c>
      <c r="Q46" s="26">
        <f t="shared" si="15"/>
        <v>0.6168390703608609</v>
      </c>
      <c r="R46" s="26">
        <f t="shared" si="15"/>
        <v>0.6750487004456283</v>
      </c>
      <c r="S46" s="26">
        <f t="shared" si="16"/>
        <v>0.759902415348254</v>
      </c>
      <c r="T46" s="26">
        <f t="shared" si="16"/>
        <v>0.7250672220263498</v>
      </c>
      <c r="U46" s="26">
        <f>+U10/U$32*100</f>
        <v>0.6764695073460687</v>
      </c>
    </row>
    <row r="47" spans="1:21" ht="15" customHeight="1">
      <c r="A47" s="3" t="s">
        <v>120</v>
      </c>
      <c r="B47" s="26" t="e">
        <f t="shared" si="17"/>
        <v>#DIV/0!</v>
      </c>
      <c r="C47" s="26" t="e">
        <f t="shared" si="18"/>
        <v>#DIV/0!</v>
      </c>
      <c r="D47" s="26">
        <f t="shared" si="18"/>
        <v>0</v>
      </c>
      <c r="E47" s="26">
        <f aca="true" t="shared" si="22" ref="E47:L47">+E11/E$32*100</f>
        <v>0</v>
      </c>
      <c r="F47" s="26">
        <f t="shared" si="22"/>
        <v>0</v>
      </c>
      <c r="G47" s="26">
        <f t="shared" si="22"/>
        <v>0</v>
      </c>
      <c r="H47" s="26">
        <f t="shared" si="22"/>
        <v>0</v>
      </c>
      <c r="I47" s="26">
        <f t="shared" si="22"/>
        <v>0</v>
      </c>
      <c r="J47" s="26">
        <f t="shared" si="22"/>
        <v>0</v>
      </c>
      <c r="K47" s="26">
        <f t="shared" si="22"/>
        <v>0</v>
      </c>
      <c r="L47" s="26">
        <f t="shared" si="22"/>
        <v>0</v>
      </c>
      <c r="M47" s="26">
        <f t="shared" si="20"/>
        <v>0</v>
      </c>
      <c r="N47" s="26">
        <f t="shared" si="20"/>
        <v>0</v>
      </c>
      <c r="O47" s="26">
        <f t="shared" si="20"/>
        <v>0</v>
      </c>
      <c r="P47" s="26">
        <f t="shared" si="20"/>
        <v>0</v>
      </c>
      <c r="Q47" s="26">
        <f t="shared" si="15"/>
        <v>0</v>
      </c>
      <c r="R47" s="26">
        <f t="shared" si="15"/>
        <v>0</v>
      </c>
      <c r="S47" s="26">
        <f t="shared" si="16"/>
        <v>0</v>
      </c>
      <c r="T47" s="26">
        <f t="shared" si="16"/>
        <v>0</v>
      </c>
      <c r="U47" s="26">
        <f>+U11/U$32*100</f>
        <v>0</v>
      </c>
    </row>
    <row r="48" spans="1:21" ht="15" customHeight="1">
      <c r="A48" s="3" t="s">
        <v>121</v>
      </c>
      <c r="B48" s="26" t="e">
        <f t="shared" si="17"/>
        <v>#DIV/0!</v>
      </c>
      <c r="C48" s="26" t="e">
        <f t="shared" si="18"/>
        <v>#DIV/0!</v>
      </c>
      <c r="D48" s="26">
        <f t="shared" si="18"/>
        <v>1.6569166526929933</v>
      </c>
      <c r="E48" s="26">
        <f aca="true" t="shared" si="23" ref="E48:L48">+E12/E$32*100</f>
        <v>1.668062310069799</v>
      </c>
      <c r="F48" s="26">
        <f t="shared" si="23"/>
        <v>1.6956108009485753</v>
      </c>
      <c r="G48" s="26">
        <f t="shared" si="23"/>
        <v>1.7795950302887504</v>
      </c>
      <c r="H48" s="26">
        <f t="shared" si="23"/>
        <v>1.9706117562998078</v>
      </c>
      <c r="I48" s="26">
        <f t="shared" si="23"/>
        <v>1.9255074544893347</v>
      </c>
      <c r="J48" s="26">
        <f t="shared" si="23"/>
        <v>1.6712546045238394</v>
      </c>
      <c r="K48" s="26">
        <f t="shared" si="23"/>
        <v>1.3367066161485446</v>
      </c>
      <c r="L48" s="26">
        <f t="shared" si="23"/>
        <v>1.3647046913621907</v>
      </c>
      <c r="M48" s="26">
        <f t="shared" si="20"/>
        <v>1.2655626795203794</v>
      </c>
      <c r="N48" s="26">
        <f t="shared" si="20"/>
        <v>1.1597294255144017</v>
      </c>
      <c r="O48" s="26">
        <f t="shared" si="20"/>
        <v>1.2300477698274774</v>
      </c>
      <c r="P48" s="26">
        <f t="shared" si="20"/>
        <v>1.271459444256765</v>
      </c>
      <c r="Q48" s="26">
        <f t="shared" si="15"/>
        <v>1.251683299091331</v>
      </c>
      <c r="R48" s="26">
        <f t="shared" si="15"/>
        <v>1.3295309798296295</v>
      </c>
      <c r="S48" s="26">
        <f t="shared" si="16"/>
        <v>1.4154597964499325</v>
      </c>
      <c r="T48" s="26">
        <f t="shared" si="16"/>
        <v>1.45824395175538</v>
      </c>
      <c r="U48" s="26">
        <f>+U12/U$32*100</f>
        <v>1.1929618377238498</v>
      </c>
    </row>
    <row r="49" spans="1:21" ht="15" customHeight="1">
      <c r="A49" s="3" t="s">
        <v>122</v>
      </c>
      <c r="B49" s="26" t="e">
        <f t="shared" si="17"/>
        <v>#DIV/0!</v>
      </c>
      <c r="C49" s="26" t="e">
        <f t="shared" si="18"/>
        <v>#DIV/0!</v>
      </c>
      <c r="D49" s="26">
        <f t="shared" si="18"/>
        <v>0</v>
      </c>
      <c r="E49" s="26">
        <f aca="true" t="shared" si="24" ref="E49:L49">+E13/E$32*100</f>
        <v>0</v>
      </c>
      <c r="F49" s="26">
        <f t="shared" si="24"/>
        <v>0</v>
      </c>
      <c r="G49" s="26">
        <f t="shared" si="24"/>
        <v>0</v>
      </c>
      <c r="H49" s="26">
        <f t="shared" si="24"/>
        <v>0</v>
      </c>
      <c r="I49" s="26">
        <f t="shared" si="24"/>
        <v>0</v>
      </c>
      <c r="J49" s="26">
        <f t="shared" si="24"/>
        <v>0</v>
      </c>
      <c r="K49" s="26">
        <f t="shared" si="24"/>
        <v>0</v>
      </c>
      <c r="L49" s="26">
        <f t="shared" si="24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15"/>
        <v>0</v>
      </c>
      <c r="R49" s="26">
        <f t="shared" si="15"/>
        <v>0</v>
      </c>
      <c r="S49" s="26">
        <f t="shared" si="16"/>
        <v>0</v>
      </c>
      <c r="T49" s="26">
        <f t="shared" si="16"/>
        <v>0</v>
      </c>
      <c r="U49" s="26">
        <f>+U13/U$32*100</f>
        <v>0</v>
      </c>
    </row>
    <row r="50" spans="1:21" ht="15" customHeight="1">
      <c r="A50" s="3" t="s">
        <v>123</v>
      </c>
      <c r="B50" s="26" t="e">
        <f t="shared" si="17"/>
        <v>#DIV/0!</v>
      </c>
      <c r="C50" s="26" t="e">
        <f t="shared" si="18"/>
        <v>#DIV/0!</v>
      </c>
      <c r="D50" s="26">
        <f t="shared" si="18"/>
        <v>0</v>
      </c>
      <c r="E50" s="26">
        <f aca="true" t="shared" si="25" ref="E50:L50">+E14/E$32*100</f>
        <v>0</v>
      </c>
      <c r="F50" s="26">
        <f t="shared" si="25"/>
        <v>0</v>
      </c>
      <c r="G50" s="26">
        <f t="shared" si="25"/>
        <v>0</v>
      </c>
      <c r="H50" s="26">
        <f t="shared" si="25"/>
        <v>0</v>
      </c>
      <c r="I50" s="26">
        <f t="shared" si="25"/>
        <v>0</v>
      </c>
      <c r="J50" s="26">
        <f t="shared" si="25"/>
        <v>0</v>
      </c>
      <c r="K50" s="26">
        <f t="shared" si="25"/>
        <v>0</v>
      </c>
      <c r="L50" s="26">
        <f t="shared" si="25"/>
        <v>0.8397040586483545</v>
      </c>
      <c r="M50" s="26">
        <f t="shared" si="20"/>
        <v>0.9546255332083009</v>
      </c>
      <c r="N50" s="26">
        <f t="shared" si="20"/>
        <v>0.8808041672925315</v>
      </c>
      <c r="O50" s="26">
        <f t="shared" si="20"/>
        <v>1.045207871240981</v>
      </c>
      <c r="P50" s="26">
        <f t="shared" si="20"/>
        <v>0.9492505661365485</v>
      </c>
      <c r="Q50" s="26">
        <f t="shared" si="15"/>
        <v>0.9251420133964374</v>
      </c>
      <c r="R50" s="26">
        <f t="shared" si="15"/>
        <v>0.9199486057729356</v>
      </c>
      <c r="S50" s="26">
        <f t="shared" si="16"/>
        <v>0.7581689839378738</v>
      </c>
      <c r="T50" s="26">
        <f t="shared" si="16"/>
        <v>0.19904979739746592</v>
      </c>
      <c r="U50" s="26">
        <f>+U14/U$32*100</f>
        <v>0.39483769088810167</v>
      </c>
    </row>
    <row r="51" spans="1:21" ht="15" customHeight="1">
      <c r="A51" s="3" t="s">
        <v>124</v>
      </c>
      <c r="B51" s="26" t="e">
        <f t="shared" si="17"/>
        <v>#DIV/0!</v>
      </c>
      <c r="C51" s="26" t="e">
        <f t="shared" si="18"/>
        <v>#DIV/0!</v>
      </c>
      <c r="D51" s="26">
        <f t="shared" si="18"/>
        <v>25.189921225777788</v>
      </c>
      <c r="E51" s="26">
        <f aca="true" t="shared" si="26" ref="E51:L51">+E15/E$32*100</f>
        <v>27.503660912236942</v>
      </c>
      <c r="F51" s="26">
        <f t="shared" si="26"/>
        <v>32.1833071309739</v>
      </c>
      <c r="G51" s="26">
        <f t="shared" si="26"/>
        <v>30.66622198973236</v>
      </c>
      <c r="H51" s="26">
        <f t="shared" si="26"/>
        <v>33.78439862852953</v>
      </c>
      <c r="I51" s="26">
        <f t="shared" si="26"/>
        <v>35.131665310700164</v>
      </c>
      <c r="J51" s="26">
        <f t="shared" si="26"/>
        <v>38.06278489238865</v>
      </c>
      <c r="K51" s="26">
        <f t="shared" si="26"/>
        <v>35.95723038703849</v>
      </c>
      <c r="L51" s="26">
        <f t="shared" si="26"/>
        <v>38.37773859638763</v>
      </c>
      <c r="M51" s="26">
        <f t="shared" si="20"/>
        <v>38.23900586909275</v>
      </c>
      <c r="N51" s="26">
        <f t="shared" si="20"/>
        <v>32.39435142751096</v>
      </c>
      <c r="O51" s="26">
        <f t="shared" si="20"/>
        <v>34.4840693596813</v>
      </c>
      <c r="P51" s="26">
        <f t="shared" si="20"/>
        <v>27.18142393242245</v>
      </c>
      <c r="Q51" s="26">
        <f t="shared" si="15"/>
        <v>25.780488637679085</v>
      </c>
      <c r="R51" s="26">
        <f t="shared" si="15"/>
        <v>23.45173044187921</v>
      </c>
      <c r="S51" s="26">
        <f t="shared" si="16"/>
        <v>24.1433268920027</v>
      </c>
      <c r="T51" s="26">
        <f t="shared" si="16"/>
        <v>23.880125257138975</v>
      </c>
      <c r="U51" s="26">
        <f>+U15/U$32*100</f>
        <v>26.821419248560012</v>
      </c>
    </row>
    <row r="52" spans="1:21" ht="15" customHeight="1">
      <c r="A52" s="3" t="s">
        <v>125</v>
      </c>
      <c r="B52" s="26" t="e">
        <f t="shared" si="17"/>
        <v>#DIV/0!</v>
      </c>
      <c r="C52" s="26" t="e">
        <f t="shared" si="18"/>
        <v>#DIV/0!</v>
      </c>
      <c r="D52" s="26">
        <f t="shared" si="18"/>
        <v>23.409342943777926</v>
      </c>
      <c r="E52" s="26">
        <f aca="true" t="shared" si="27" ref="E52:L52">+E16/E$32*100</f>
        <v>25.46343401188997</v>
      </c>
      <c r="F52" s="26">
        <f t="shared" si="27"/>
        <v>0</v>
      </c>
      <c r="G52" s="26">
        <f t="shared" si="27"/>
        <v>0</v>
      </c>
      <c r="H52" s="26">
        <f t="shared" si="27"/>
        <v>0</v>
      </c>
      <c r="I52" s="26">
        <f t="shared" si="27"/>
        <v>0</v>
      </c>
      <c r="J52" s="26">
        <f t="shared" si="27"/>
        <v>35.553417339757345</v>
      </c>
      <c r="K52" s="26">
        <f t="shared" si="27"/>
        <v>33.412058247337754</v>
      </c>
      <c r="L52" s="26">
        <f t="shared" si="27"/>
        <v>35.11715329390823</v>
      </c>
      <c r="M52" s="26">
        <f t="shared" si="20"/>
        <v>34.76224692075237</v>
      </c>
      <c r="N52" s="26">
        <f t="shared" si="20"/>
        <v>29.166542970662558</v>
      </c>
      <c r="O52" s="26">
        <f t="shared" si="20"/>
        <v>30.719429324558877</v>
      </c>
      <c r="P52" s="26">
        <f t="shared" si="20"/>
        <v>23.84137185270913</v>
      </c>
      <c r="Q52" s="26">
        <f t="shared" si="15"/>
        <v>22.736534231870127</v>
      </c>
      <c r="R52" s="26">
        <f t="shared" si="15"/>
        <v>20.706742814470232</v>
      </c>
      <c r="S52" s="26">
        <f t="shared" si="16"/>
        <v>21.213356767316228</v>
      </c>
      <c r="T52" s="26">
        <f t="shared" si="16"/>
        <v>20.727805146293587</v>
      </c>
      <c r="U52" s="26">
        <f>+U16/U$32*100</f>
        <v>23.54769327876113</v>
      </c>
    </row>
    <row r="53" spans="1:21" ht="15" customHeight="1">
      <c r="A53" s="3" t="s">
        <v>126</v>
      </c>
      <c r="B53" s="26" t="e">
        <f t="shared" si="17"/>
        <v>#DIV/0!</v>
      </c>
      <c r="C53" s="26" t="e">
        <f t="shared" si="18"/>
        <v>#DIV/0!</v>
      </c>
      <c r="D53" s="26">
        <f t="shared" si="18"/>
        <v>1.7805782819998672</v>
      </c>
      <c r="E53" s="26">
        <f aca="true" t="shared" si="28" ref="E53:L53">+E17/E$32*100</f>
        <v>2.0402269003469753</v>
      </c>
      <c r="F53" s="26">
        <f t="shared" si="28"/>
        <v>0</v>
      </c>
      <c r="G53" s="26">
        <f t="shared" si="28"/>
        <v>0</v>
      </c>
      <c r="H53" s="26">
        <f t="shared" si="28"/>
        <v>0</v>
      </c>
      <c r="I53" s="26">
        <f t="shared" si="28"/>
        <v>0</v>
      </c>
      <c r="J53" s="26">
        <f t="shared" si="28"/>
        <v>2.509367552631299</v>
      </c>
      <c r="K53" s="26">
        <f t="shared" si="28"/>
        <v>2.545172139700739</v>
      </c>
      <c r="L53" s="26">
        <f t="shared" si="28"/>
        <v>3.2605853024793947</v>
      </c>
      <c r="M53" s="26">
        <f t="shared" si="20"/>
        <v>3.4767589483403785</v>
      </c>
      <c r="N53" s="26">
        <f t="shared" si="20"/>
        <v>3.2278084568484093</v>
      </c>
      <c r="O53" s="26">
        <f t="shared" si="20"/>
        <v>3.76464003512242</v>
      </c>
      <c r="P53" s="26">
        <f t="shared" si="20"/>
        <v>3.340052079713319</v>
      </c>
      <c r="Q53" s="26">
        <f t="shared" si="15"/>
        <v>3.043954405808954</v>
      </c>
      <c r="R53" s="26">
        <f t="shared" si="15"/>
        <v>2.744987627408978</v>
      </c>
      <c r="S53" s="26">
        <f t="shared" si="16"/>
        <v>2.9299701246864753</v>
      </c>
      <c r="T53" s="26">
        <f t="shared" si="16"/>
        <v>3.152320110845385</v>
      </c>
      <c r="U53" s="26">
        <f>+U17/U$32*100</f>
        <v>3.2737259697988854</v>
      </c>
    </row>
    <row r="54" spans="1:21" ht="15" customHeight="1">
      <c r="A54" s="3" t="s">
        <v>127</v>
      </c>
      <c r="B54" s="26" t="e">
        <f t="shared" si="17"/>
        <v>#DIV/0!</v>
      </c>
      <c r="C54" s="26" t="e">
        <f t="shared" si="18"/>
        <v>#DIV/0!</v>
      </c>
      <c r="D54" s="26">
        <f t="shared" si="18"/>
        <v>0.06767608944088047</v>
      </c>
      <c r="E54" s="26">
        <f aca="true" t="shared" si="29" ref="E54:L54">+E18/E$32*100</f>
        <v>0.06937623146739294</v>
      </c>
      <c r="F54" s="26">
        <f t="shared" si="29"/>
        <v>0.07860707828321283</v>
      </c>
      <c r="G54" s="26">
        <f t="shared" si="29"/>
        <v>0.07492760547309836</v>
      </c>
      <c r="H54" s="26">
        <f t="shared" si="29"/>
        <v>0.07794886554420301</v>
      </c>
      <c r="I54" s="26">
        <f t="shared" si="29"/>
        <v>0.07533536316879831</v>
      </c>
      <c r="J54" s="26">
        <f t="shared" si="29"/>
        <v>0.07078687081864386</v>
      </c>
      <c r="K54" s="26">
        <f t="shared" si="29"/>
        <v>0.06105387572897143</v>
      </c>
      <c r="L54" s="26">
        <f t="shared" si="29"/>
        <v>0.060723655904907324</v>
      </c>
      <c r="M54" s="26">
        <f t="shared" si="20"/>
        <v>0.04719537652984281</v>
      </c>
      <c r="N54" s="26">
        <f t="shared" si="20"/>
        <v>0.04374776885640349</v>
      </c>
      <c r="O54" s="26">
        <f t="shared" si="20"/>
        <v>0.05288238266011517</v>
      </c>
      <c r="P54" s="26">
        <f t="shared" si="20"/>
        <v>0.05161096357167911</v>
      </c>
      <c r="Q54" s="26">
        <f t="shared" si="15"/>
        <v>0.05326595417762147</v>
      </c>
      <c r="R54" s="26">
        <f t="shared" si="15"/>
        <v>0.05768671246346942</v>
      </c>
      <c r="S54" s="26">
        <f t="shared" si="16"/>
        <v>0.06611533498938839</v>
      </c>
      <c r="T54" s="26">
        <f t="shared" si="16"/>
        <v>0.06443196953296573</v>
      </c>
      <c r="U54" s="26">
        <f>+U18/U$32*100</f>
        <v>0.05684920166747555</v>
      </c>
    </row>
    <row r="55" spans="1:21" ht="15" customHeight="1">
      <c r="A55" s="3" t="s">
        <v>128</v>
      </c>
      <c r="B55" s="26" t="e">
        <f t="shared" si="17"/>
        <v>#DIV/0!</v>
      </c>
      <c r="C55" s="26" t="e">
        <f t="shared" si="18"/>
        <v>#DIV/0!</v>
      </c>
      <c r="D55" s="26">
        <f t="shared" si="18"/>
        <v>0.19727623104714476</v>
      </c>
      <c r="E55" s="26">
        <f aca="true" t="shared" si="30" ref="E55:L55">+E19/E$32*100</f>
        <v>0.2155455870981266</v>
      </c>
      <c r="F55" s="26">
        <f t="shared" si="30"/>
        <v>0.6778654049497794</v>
      </c>
      <c r="G55" s="26">
        <f t="shared" si="30"/>
        <v>0.3254361961300055</v>
      </c>
      <c r="H55" s="26">
        <f t="shared" si="30"/>
        <v>0.3787724208143339</v>
      </c>
      <c r="I55" s="26">
        <f t="shared" si="30"/>
        <v>0.4753323518551881</v>
      </c>
      <c r="J55" s="26">
        <f t="shared" si="30"/>
        <v>0.45717871631522095</v>
      </c>
      <c r="K55" s="26">
        <f t="shared" si="30"/>
        <v>0.45671193061464627</v>
      </c>
      <c r="L55" s="26">
        <f t="shared" si="30"/>
        <v>0.5736436724398288</v>
      </c>
      <c r="M55" s="26">
        <f t="shared" si="20"/>
        <v>0.2605362321913893</v>
      </c>
      <c r="N55" s="26">
        <f t="shared" si="20"/>
        <v>0.2712450287129811</v>
      </c>
      <c r="O55" s="26">
        <f t="shared" si="20"/>
        <v>0.3659531863143943</v>
      </c>
      <c r="P55" s="26">
        <f t="shared" si="20"/>
        <v>0.36214958935905744</v>
      </c>
      <c r="Q55" s="26">
        <f t="shared" si="15"/>
        <v>0.3614023370062635</v>
      </c>
      <c r="R55" s="26">
        <f t="shared" si="15"/>
        <v>0.34528082902319907</v>
      </c>
      <c r="S55" s="26">
        <f t="shared" si="16"/>
        <v>0.2190906569554312</v>
      </c>
      <c r="T55" s="26">
        <f t="shared" si="16"/>
        <v>0.24272528888190356</v>
      </c>
      <c r="U55" s="26">
        <f>+U19/U$32*100</f>
        <v>0.26289677465552336</v>
      </c>
    </row>
    <row r="56" spans="1:21" ht="15" customHeight="1">
      <c r="A56" s="3" t="s">
        <v>129</v>
      </c>
      <c r="B56" s="26" t="e">
        <f t="shared" si="17"/>
        <v>#DIV/0!</v>
      </c>
      <c r="C56" s="26" t="e">
        <f t="shared" si="18"/>
        <v>#DIV/0!</v>
      </c>
      <c r="D56" s="26">
        <f t="shared" si="18"/>
        <v>0.9761537173867735</v>
      </c>
      <c r="E56" s="26">
        <f aca="true" t="shared" si="31" ref="E56:L56">+E20/E$32*100</f>
        <v>1.2666701341687605</v>
      </c>
      <c r="F56" s="26">
        <f t="shared" si="31"/>
        <v>1.5317834977325844</v>
      </c>
      <c r="G56" s="26">
        <f t="shared" si="31"/>
        <v>1.501402896193238</v>
      </c>
      <c r="H56" s="26">
        <f t="shared" si="31"/>
        <v>1.5658504140686695</v>
      </c>
      <c r="I56" s="26">
        <f t="shared" si="31"/>
        <v>1.5442786529553854</v>
      </c>
      <c r="J56" s="26">
        <f t="shared" si="31"/>
        <v>1.435802702401368</v>
      </c>
      <c r="K56" s="26">
        <f t="shared" si="31"/>
        <v>1.3399952709144467</v>
      </c>
      <c r="L56" s="26">
        <f t="shared" si="31"/>
        <v>1.3148974581776154</v>
      </c>
      <c r="M56" s="26">
        <f t="shared" si="20"/>
        <v>1.141845367168029</v>
      </c>
      <c r="N56" s="26">
        <f t="shared" si="20"/>
        <v>0.9804994541867663</v>
      </c>
      <c r="O56" s="26">
        <f t="shared" si="20"/>
        <v>1.1038753736149207</v>
      </c>
      <c r="P56" s="26">
        <f t="shared" si="20"/>
        <v>1.0945468240588234</v>
      </c>
      <c r="Q56" s="26">
        <f t="shared" si="15"/>
        <v>0.9385334540339633</v>
      </c>
      <c r="R56" s="26">
        <f t="shared" si="15"/>
        <v>0.981966858345711</v>
      </c>
      <c r="S56" s="26">
        <f t="shared" si="16"/>
        <v>1.384144981188501</v>
      </c>
      <c r="T56" s="26">
        <f t="shared" si="16"/>
        <v>1.3812615536349322</v>
      </c>
      <c r="U56" s="26">
        <f>+U20/U$32*100</f>
        <v>1.3615014402681782</v>
      </c>
    </row>
    <row r="57" spans="1:21" ht="15" customHeight="1">
      <c r="A57" s="4" t="s">
        <v>130</v>
      </c>
      <c r="B57" s="26" t="e">
        <f t="shared" si="17"/>
        <v>#DIV/0!</v>
      </c>
      <c r="C57" s="26" t="e">
        <f t="shared" si="18"/>
        <v>#DIV/0!</v>
      </c>
      <c r="D57" s="26">
        <f t="shared" si="18"/>
        <v>0.07603877705089176</v>
      </c>
      <c r="E57" s="26">
        <f aca="true" t="shared" si="32" ref="E57:L57">+E21/E$32*100</f>
        <v>0.08340861531798906</v>
      </c>
      <c r="F57" s="26">
        <f t="shared" si="32"/>
        <v>0.09935806006738976</v>
      </c>
      <c r="G57" s="26">
        <f t="shared" si="32"/>
        <v>0.14346670092190322</v>
      </c>
      <c r="H57" s="26">
        <f t="shared" si="32"/>
        <v>0.16447121136295784</v>
      </c>
      <c r="I57" s="26">
        <f t="shared" si="32"/>
        <v>0.15973968244297368</v>
      </c>
      <c r="J57" s="26">
        <f t="shared" si="32"/>
        <v>0.1690959652023991</v>
      </c>
      <c r="K57" s="26">
        <f t="shared" si="32"/>
        <v>0.14619714761817534</v>
      </c>
      <c r="L57" s="26">
        <f t="shared" si="32"/>
        <v>0.14651965209175194</v>
      </c>
      <c r="M57" s="26">
        <f t="shared" si="20"/>
        <v>0.1687427865130047</v>
      </c>
      <c r="N57" s="26">
        <f t="shared" si="20"/>
        <v>0.14009034017656552</v>
      </c>
      <c r="O57" s="26">
        <f t="shared" si="20"/>
        <v>0.16908165838442193</v>
      </c>
      <c r="P57" s="26">
        <f t="shared" si="20"/>
        <v>0.15003224674986707</v>
      </c>
      <c r="Q57" s="26">
        <f t="shared" si="15"/>
        <v>0.16819249696235822</v>
      </c>
      <c r="R57" s="26">
        <f t="shared" si="15"/>
        <v>0.17463829541472903</v>
      </c>
      <c r="S57" s="26">
        <f t="shared" si="16"/>
        <v>0.18364952127146442</v>
      </c>
      <c r="T57" s="26">
        <f t="shared" si="16"/>
        <v>0.19292904991710924</v>
      </c>
      <c r="U57" s="26">
        <f>+U21/U$32*100</f>
        <v>0.1868010588613717</v>
      </c>
    </row>
    <row r="58" spans="1:21" ht="15" customHeight="1">
      <c r="A58" s="3" t="s">
        <v>131</v>
      </c>
      <c r="B58" s="26" t="e">
        <f t="shared" si="17"/>
        <v>#DIV/0!</v>
      </c>
      <c r="C58" s="26" t="e">
        <f t="shared" si="18"/>
        <v>#DIV/0!</v>
      </c>
      <c r="D58" s="26">
        <f t="shared" si="18"/>
        <v>4.147835677635175</v>
      </c>
      <c r="E58" s="26">
        <f aca="true" t="shared" si="33" ref="E58:L58">+E22/E$32*100</f>
        <v>2.971314067535522</v>
      </c>
      <c r="F58" s="26">
        <f t="shared" si="33"/>
        <v>3.97460837660476</v>
      </c>
      <c r="G58" s="26">
        <f t="shared" si="33"/>
        <v>3.6181463909898652</v>
      </c>
      <c r="H58" s="26">
        <f t="shared" si="33"/>
        <v>2.9183303514088785</v>
      </c>
      <c r="I58" s="26">
        <f t="shared" si="33"/>
        <v>4.2907892495403805</v>
      </c>
      <c r="J58" s="26">
        <f t="shared" si="33"/>
        <v>4.288675703730468</v>
      </c>
      <c r="K58" s="26">
        <f t="shared" si="33"/>
        <v>6.831950070327881</v>
      </c>
      <c r="L58" s="26">
        <f t="shared" si="33"/>
        <v>7.538152644322025</v>
      </c>
      <c r="M58" s="26">
        <f t="shared" si="20"/>
        <v>3.8484697996440373</v>
      </c>
      <c r="N58" s="26">
        <f t="shared" si="20"/>
        <v>7.3966518039456</v>
      </c>
      <c r="O58" s="26">
        <f t="shared" si="20"/>
        <v>3.3383157528987266</v>
      </c>
      <c r="P58" s="26">
        <f t="shared" si="20"/>
        <v>6.440783167681483</v>
      </c>
      <c r="Q58" s="26">
        <f t="shared" si="15"/>
        <v>4.018548144644215</v>
      </c>
      <c r="R58" s="26">
        <f t="shared" si="15"/>
        <v>4.046330018697815</v>
      </c>
      <c r="S58" s="26">
        <f t="shared" si="16"/>
        <v>3.0603354717345166</v>
      </c>
      <c r="T58" s="26">
        <f t="shared" si="16"/>
        <v>3.251275413169763</v>
      </c>
      <c r="U58" s="26">
        <f>+U22/U$32*100</f>
        <v>4.19094739450315</v>
      </c>
    </row>
    <row r="59" spans="1:21" ht="15" customHeight="1">
      <c r="A59" s="3" t="s">
        <v>132</v>
      </c>
      <c r="B59" s="26" t="e">
        <f t="shared" si="17"/>
        <v>#DIV/0!</v>
      </c>
      <c r="C59" s="26" t="e">
        <f t="shared" si="18"/>
        <v>#DIV/0!</v>
      </c>
      <c r="D59" s="26">
        <f t="shared" si="18"/>
        <v>2.407507312331177</v>
      </c>
      <c r="E59" s="26">
        <f aca="true" t="shared" si="34" ref="E59:L59">+E23/E$32*100</f>
        <v>4.606550341923468</v>
      </c>
      <c r="F59" s="26">
        <f t="shared" si="34"/>
        <v>6.1288319610160364</v>
      </c>
      <c r="G59" s="26">
        <f t="shared" si="34"/>
        <v>3.921411709589325</v>
      </c>
      <c r="H59" s="26">
        <f t="shared" si="34"/>
        <v>4.4698975979220315</v>
      </c>
      <c r="I59" s="26">
        <f t="shared" si="34"/>
        <v>5.051128428498722</v>
      </c>
      <c r="J59" s="26">
        <f t="shared" si="34"/>
        <v>5.72883729232474</v>
      </c>
      <c r="K59" s="26">
        <f t="shared" si="34"/>
        <v>4.090149262173861</v>
      </c>
      <c r="L59" s="26">
        <f t="shared" si="34"/>
        <v>3.739305027122333</v>
      </c>
      <c r="M59" s="26">
        <f t="shared" si="20"/>
        <v>3.1090098127259185</v>
      </c>
      <c r="N59" s="26">
        <f t="shared" si="20"/>
        <v>3.2090952822565577</v>
      </c>
      <c r="O59" s="26">
        <f t="shared" si="20"/>
        <v>3.2238023249437857</v>
      </c>
      <c r="P59" s="26">
        <f t="shared" si="20"/>
        <v>4.225972938592166</v>
      </c>
      <c r="Q59" s="26">
        <f t="shared" si="15"/>
        <v>4.946221873186055</v>
      </c>
      <c r="R59" s="26">
        <f t="shared" si="15"/>
        <v>6.414490445512332</v>
      </c>
      <c r="S59" s="26">
        <f t="shared" si="16"/>
        <v>5.07341458855875</v>
      </c>
      <c r="T59" s="26">
        <f t="shared" si="16"/>
        <v>5.744562864710628</v>
      </c>
      <c r="U59" s="26">
        <f>+U23/U$32*100</f>
        <v>5.6407630560888125</v>
      </c>
    </row>
    <row r="60" spans="1:21" ht="15" customHeight="1">
      <c r="A60" s="3" t="s">
        <v>133</v>
      </c>
      <c r="B60" s="26" t="e">
        <f t="shared" si="17"/>
        <v>#DIV/0!</v>
      </c>
      <c r="C60" s="26" t="e">
        <f t="shared" si="18"/>
        <v>#DIV/0!</v>
      </c>
      <c r="D60" s="26">
        <f t="shared" si="18"/>
        <v>28.414978075557674</v>
      </c>
      <c r="E60" s="26">
        <f aca="true" t="shared" si="35" ref="E60:L60">+E24/E$32*100</f>
        <v>3.087784424871041</v>
      </c>
      <c r="F60" s="26">
        <f t="shared" si="35"/>
        <v>7.733467312109779</v>
      </c>
      <c r="G60" s="26">
        <f t="shared" si="35"/>
        <v>0.8745217633524153</v>
      </c>
      <c r="H60" s="26">
        <f t="shared" si="35"/>
        <v>0.6447471950937499</v>
      </c>
      <c r="I60" s="26">
        <f t="shared" si="35"/>
        <v>0.39709072089972447</v>
      </c>
      <c r="J60" s="26">
        <f t="shared" si="35"/>
        <v>0.22003369310955556</v>
      </c>
      <c r="K60" s="26">
        <f t="shared" si="35"/>
        <v>0.15277445714997942</v>
      </c>
      <c r="L60" s="26">
        <f t="shared" si="35"/>
        <v>0.1348945898748914</v>
      </c>
      <c r="M60" s="26">
        <f t="shared" si="20"/>
        <v>0.09003450966699725</v>
      </c>
      <c r="N60" s="26">
        <f t="shared" si="20"/>
        <v>0.0816467475483452</v>
      </c>
      <c r="O60" s="26">
        <f t="shared" si="20"/>
        <v>0.03731934588396718</v>
      </c>
      <c r="P60" s="26">
        <f t="shared" si="20"/>
        <v>0.04668100933135273</v>
      </c>
      <c r="Q60" s="26">
        <f t="shared" si="15"/>
        <v>0.13339806973376184</v>
      </c>
      <c r="R60" s="26">
        <f t="shared" si="15"/>
        <v>0.09494131518653072</v>
      </c>
      <c r="S60" s="26">
        <f t="shared" si="16"/>
        <v>0.07333168531738377</v>
      </c>
      <c r="T60" s="26">
        <f t="shared" si="16"/>
        <v>0.16414029757259263</v>
      </c>
      <c r="U60" s="26">
        <f>+U24/U$32*100</f>
        <v>0.19490884237142816</v>
      </c>
    </row>
    <row r="61" spans="1:21" ht="15" customHeight="1">
      <c r="A61" s="3" t="s">
        <v>134</v>
      </c>
      <c r="B61" s="26" t="e">
        <f t="shared" si="17"/>
        <v>#DIV/0!</v>
      </c>
      <c r="C61" s="26" t="e">
        <f t="shared" si="18"/>
        <v>#DIV/0!</v>
      </c>
      <c r="D61" s="26">
        <f t="shared" si="18"/>
        <v>0</v>
      </c>
      <c r="E61" s="26">
        <f aca="true" t="shared" si="36" ref="E61:L61">+E25/E$32*100</f>
        <v>0.019516484593998195</v>
      </c>
      <c r="F61" s="26">
        <f t="shared" si="36"/>
        <v>0</v>
      </c>
      <c r="G61" s="26">
        <f t="shared" si="36"/>
        <v>0.017173414043799764</v>
      </c>
      <c r="H61" s="26">
        <f t="shared" si="36"/>
        <v>0</v>
      </c>
      <c r="I61" s="26">
        <f t="shared" si="36"/>
        <v>0</v>
      </c>
      <c r="J61" s="26">
        <f t="shared" si="36"/>
        <v>0</v>
      </c>
      <c r="K61" s="26">
        <f t="shared" si="36"/>
        <v>0.0024664910744265326</v>
      </c>
      <c r="L61" s="26">
        <f t="shared" si="36"/>
        <v>0</v>
      </c>
      <c r="M61" s="26">
        <f t="shared" si="20"/>
        <v>0.01643865431203163</v>
      </c>
      <c r="N61" s="26">
        <f t="shared" si="20"/>
        <v>0.00443090163974377</v>
      </c>
      <c r="O61" s="26">
        <f t="shared" si="20"/>
        <v>0.019520342592659962</v>
      </c>
      <c r="P61" s="26">
        <f t="shared" si="20"/>
        <v>0.001616378439451272</v>
      </c>
      <c r="Q61" s="26">
        <f t="shared" si="15"/>
        <v>0</v>
      </c>
      <c r="R61" s="26">
        <f t="shared" si="15"/>
        <v>0.03413186450472448</v>
      </c>
      <c r="S61" s="26">
        <f t="shared" si="16"/>
        <v>0</v>
      </c>
      <c r="T61" s="26">
        <f t="shared" si="16"/>
        <v>0.0019308351673049363</v>
      </c>
      <c r="U61" s="26">
        <f>+U25/U$32*100</f>
        <v>0.0038834009802840674</v>
      </c>
    </row>
    <row r="62" spans="1:21" ht="15" customHeight="1">
      <c r="A62" s="3" t="s">
        <v>135</v>
      </c>
      <c r="B62" s="26" t="e">
        <f t="shared" si="17"/>
        <v>#DIV/0!</v>
      </c>
      <c r="C62" s="26" t="e">
        <f t="shared" si="18"/>
        <v>#DIV/0!</v>
      </c>
      <c r="D62" s="26">
        <f t="shared" si="18"/>
        <v>0.12130917515928911</v>
      </c>
      <c r="E62" s="26">
        <f aca="true" t="shared" si="37" ref="E62:L62">+E26/E$32*100</f>
        <v>5.6578005990397955</v>
      </c>
      <c r="F62" s="26">
        <f t="shared" si="37"/>
        <v>0.11851831198180635</v>
      </c>
      <c r="G62" s="26">
        <f t="shared" si="37"/>
        <v>3.5801759725390245</v>
      </c>
      <c r="H62" s="26">
        <f t="shared" si="37"/>
        <v>3.5614487642375257</v>
      </c>
      <c r="I62" s="26">
        <f t="shared" si="37"/>
        <v>0.09571425294999311</v>
      </c>
      <c r="J62" s="26">
        <f t="shared" si="37"/>
        <v>0.09368002929459712</v>
      </c>
      <c r="K62" s="26">
        <f t="shared" si="37"/>
        <v>5.17890775224722</v>
      </c>
      <c r="L62" s="26">
        <f t="shared" si="37"/>
        <v>0.41396357255540467</v>
      </c>
      <c r="M62" s="26">
        <f t="shared" si="20"/>
        <v>4.07116424960913</v>
      </c>
      <c r="N62" s="26">
        <f t="shared" si="20"/>
        <v>3.1110246592968958</v>
      </c>
      <c r="O62" s="26">
        <f t="shared" si="20"/>
        <v>3.96928420855747</v>
      </c>
      <c r="P62" s="26">
        <f t="shared" si="20"/>
        <v>0.7191752590650544</v>
      </c>
      <c r="Q62" s="26">
        <f t="shared" si="15"/>
        <v>9.672800801487716</v>
      </c>
      <c r="R62" s="26">
        <f t="shared" si="15"/>
        <v>6.022099920571643</v>
      </c>
      <c r="S62" s="26">
        <f t="shared" si="16"/>
        <v>0.7261758694289022</v>
      </c>
      <c r="T62" s="26">
        <f t="shared" si="16"/>
        <v>1.323606815539207</v>
      </c>
      <c r="U62" s="26">
        <f>+U26/U$32*100</f>
        <v>0.29888927154596107</v>
      </c>
    </row>
    <row r="63" spans="1:21" ht="15" customHeight="1">
      <c r="A63" s="3" t="s">
        <v>136</v>
      </c>
      <c r="B63" s="26" t="e">
        <f t="shared" si="17"/>
        <v>#DIV/0!</v>
      </c>
      <c r="C63" s="26" t="e">
        <f t="shared" si="18"/>
        <v>#DIV/0!</v>
      </c>
      <c r="D63" s="26">
        <f t="shared" si="18"/>
        <v>3.3847081586982783</v>
      </c>
      <c r="E63" s="26">
        <f aca="true" t="shared" si="38" ref="E63:L63">+E27/E$32*100</f>
        <v>3.785993732411397</v>
      </c>
      <c r="F63" s="26">
        <f t="shared" si="38"/>
        <v>3.5740840434422965</v>
      </c>
      <c r="G63" s="26">
        <f t="shared" si="38"/>
        <v>3.099595153937331</v>
      </c>
      <c r="H63" s="26">
        <f t="shared" si="38"/>
        <v>4.144194841020112</v>
      </c>
      <c r="I63" s="26">
        <f t="shared" si="38"/>
        <v>7.673684953218718</v>
      </c>
      <c r="J63" s="26">
        <f t="shared" si="38"/>
        <v>5.94251277540911</v>
      </c>
      <c r="K63" s="26">
        <f t="shared" si="38"/>
        <v>4.520140872815552</v>
      </c>
      <c r="L63" s="26">
        <f t="shared" si="38"/>
        <v>4.905118233125521</v>
      </c>
      <c r="M63" s="26">
        <f t="shared" si="20"/>
        <v>4.693301560702279</v>
      </c>
      <c r="N63" s="26">
        <f t="shared" si="20"/>
        <v>4.690567245504887</v>
      </c>
      <c r="O63" s="26">
        <f t="shared" si="20"/>
        <v>7.239225525083906</v>
      </c>
      <c r="P63" s="26">
        <f t="shared" si="20"/>
        <v>7.36582038479505</v>
      </c>
      <c r="Q63" s="26">
        <f t="shared" si="15"/>
        <v>5.424499507398188</v>
      </c>
      <c r="R63" s="26">
        <f t="shared" si="15"/>
        <v>5.847041902278105</v>
      </c>
      <c r="S63" s="26">
        <f t="shared" si="16"/>
        <v>8.418692269197376</v>
      </c>
      <c r="T63" s="26">
        <f t="shared" si="16"/>
        <v>7.731488793625772</v>
      </c>
      <c r="U63" s="26">
        <f>+U27/U$32*100</f>
        <v>7.2258347323048575</v>
      </c>
    </row>
    <row r="64" spans="1:21" ht="15" customHeight="1">
      <c r="A64" s="3" t="s">
        <v>137</v>
      </c>
      <c r="B64" s="26" t="e">
        <f t="shared" si="17"/>
        <v>#DIV/0!</v>
      </c>
      <c r="C64" s="26" t="e">
        <f t="shared" si="18"/>
        <v>#DIV/0!</v>
      </c>
      <c r="D64" s="26">
        <f t="shared" si="18"/>
        <v>1.8591559882222375</v>
      </c>
      <c r="E64" s="26">
        <f aca="true" t="shared" si="39" ref="E64:L64">+E28/E$32*100</f>
        <v>0.9430139077737678</v>
      </c>
      <c r="F64" s="26">
        <f t="shared" si="39"/>
        <v>0.9588347707096943</v>
      </c>
      <c r="G64" s="26">
        <f t="shared" si="39"/>
        <v>0.674193888531491</v>
      </c>
      <c r="H64" s="26">
        <f t="shared" si="39"/>
        <v>2.7800628459372443</v>
      </c>
      <c r="I64" s="26">
        <f t="shared" si="39"/>
        <v>1.02645526544817</v>
      </c>
      <c r="J64" s="26">
        <f t="shared" si="39"/>
        <v>0.6568409206471973</v>
      </c>
      <c r="K64" s="26">
        <f t="shared" si="39"/>
        <v>0.5514909609679433</v>
      </c>
      <c r="L64" s="26">
        <f t="shared" si="39"/>
        <v>0.7308772788243333</v>
      </c>
      <c r="M64" s="26">
        <f t="shared" si="20"/>
        <v>1.1261135749914148</v>
      </c>
      <c r="N64" s="26">
        <f t="shared" si="20"/>
        <v>0.778406030398053</v>
      </c>
      <c r="O64" s="26">
        <f t="shared" si="20"/>
        <v>1.0379675987157035</v>
      </c>
      <c r="P64" s="26">
        <f t="shared" si="20"/>
        <v>2.1627143519858016</v>
      </c>
      <c r="Q64" s="26">
        <f t="shared" si="15"/>
        <v>0.8474749889029262</v>
      </c>
      <c r="R64" s="26">
        <f t="shared" si="15"/>
        <v>0.8587530100426254</v>
      </c>
      <c r="S64" s="26">
        <f t="shared" si="16"/>
        <v>0.956571513843334</v>
      </c>
      <c r="T64" s="26">
        <f t="shared" si="16"/>
        <v>2.0223760625868636</v>
      </c>
      <c r="U64" s="26">
        <f>+U28/U$32*100</f>
        <v>2.14613787247972</v>
      </c>
    </row>
    <row r="65" spans="1:21" ht="15" customHeight="1">
      <c r="A65" s="3" t="s">
        <v>138</v>
      </c>
      <c r="B65" s="26" t="e">
        <f t="shared" si="17"/>
        <v>#DIV/0!</v>
      </c>
      <c r="C65" s="26" t="e">
        <f t="shared" si="18"/>
        <v>#DIV/0!</v>
      </c>
      <c r="D65" s="26">
        <f t="shared" si="18"/>
        <v>4.5313430806219035</v>
      </c>
      <c r="E65" s="26">
        <f aca="true" t="shared" si="40" ref="E65:L65">+E29/E$32*100</f>
        <v>16.101885477834095</v>
      </c>
      <c r="F65" s="26">
        <f t="shared" si="40"/>
        <v>4.316418691540677</v>
      </c>
      <c r="G65" s="26">
        <f t="shared" si="40"/>
        <v>15.454355298015408</v>
      </c>
      <c r="H65" s="26">
        <f t="shared" si="40"/>
        <v>6.473962036128181</v>
      </c>
      <c r="I65" s="26">
        <f t="shared" si="40"/>
        <v>6.185448247161618</v>
      </c>
      <c r="J65" s="26">
        <f t="shared" si="40"/>
        <v>3.937407114746959</v>
      </c>
      <c r="K65" s="26">
        <f t="shared" si="40"/>
        <v>3.329762950475819</v>
      </c>
      <c r="L65" s="26">
        <f t="shared" si="40"/>
        <v>2.8750516716299552</v>
      </c>
      <c r="M65" s="26">
        <f t="shared" si="20"/>
        <v>4.67186555547939</v>
      </c>
      <c r="N65" s="26">
        <f t="shared" si="20"/>
        <v>12.642233788844791</v>
      </c>
      <c r="O65" s="26">
        <f t="shared" si="20"/>
        <v>5.196616876187968</v>
      </c>
      <c r="P65" s="26">
        <f t="shared" si="20"/>
        <v>15.176177168007992</v>
      </c>
      <c r="Q65" s="26">
        <f t="shared" si="15"/>
        <v>10.444990576856293</v>
      </c>
      <c r="R65" s="26">
        <f t="shared" si="15"/>
        <v>10.526649800522504</v>
      </c>
      <c r="S65" s="26">
        <f t="shared" si="16"/>
        <v>7.357662671232877</v>
      </c>
      <c r="T65" s="26">
        <f t="shared" si="16"/>
        <v>5.3194508859251</v>
      </c>
      <c r="U65" s="26">
        <f>+U29/U$32*100</f>
        <v>4.491484743538305</v>
      </c>
    </row>
    <row r="66" spans="1:21" ht="15" customHeight="1">
      <c r="A66" s="3" t="s">
        <v>190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1" ref="N66:P67">+N30/N$32*100</f>
        <v>0.34265639347351823</v>
      </c>
      <c r="O66" s="26">
        <f t="shared" si="41"/>
        <v>0.39927973484986284</v>
      </c>
      <c r="P66" s="26">
        <f t="shared" si="41"/>
        <v>0.3475213644820235</v>
      </c>
      <c r="Q66" s="26">
        <f t="shared" si="15"/>
        <v>0.4313909359600988</v>
      </c>
      <c r="R66" s="26">
        <f t="shared" si="15"/>
        <v>0.3592827842602577</v>
      </c>
      <c r="S66" s="26">
        <f t="shared" si="16"/>
        <v>0.2788563573220143</v>
      </c>
      <c r="T66" s="26">
        <f t="shared" si="16"/>
        <v>0</v>
      </c>
      <c r="U66" s="26">
        <f>+U30/U$32*100</f>
        <v>0</v>
      </c>
    </row>
    <row r="67" spans="1:21" ht="15" customHeight="1">
      <c r="A67" s="3" t="s">
        <v>191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41"/>
        <v>1.6290948362124593</v>
      </c>
      <c r="O67" s="26">
        <f t="shared" si="41"/>
        <v>3.9182651313266534</v>
      </c>
      <c r="P67" s="26">
        <f t="shared" si="41"/>
        <v>7.572732988829209</v>
      </c>
      <c r="Q67" s="26">
        <f t="shared" si="15"/>
        <v>5.479830808141796</v>
      </c>
      <c r="R67" s="26">
        <f t="shared" si="15"/>
        <v>4.257668882635578</v>
      </c>
      <c r="S67" s="26">
        <f t="shared" si="16"/>
        <v>4.222412815936717</v>
      </c>
      <c r="T67" s="26">
        <f t="shared" si="16"/>
        <v>3.925387895130936</v>
      </c>
      <c r="U67" s="26">
        <f>+U31/U$32*100</f>
        <v>3.606827056810178</v>
      </c>
    </row>
    <row r="68" spans="1:21" ht="15" customHeight="1">
      <c r="A68" s="3" t="s">
        <v>0</v>
      </c>
      <c r="B68" s="27" t="e">
        <f aca="true" t="shared" si="42" ref="B68:N68">SUM(B40:B65)-B52-B53</f>
        <v>#DIV/0!</v>
      </c>
      <c r="C68" s="27" t="e">
        <f t="shared" si="42"/>
        <v>#DIV/0!</v>
      </c>
      <c r="D68" s="27">
        <f t="shared" si="42"/>
        <v>100</v>
      </c>
      <c r="E68" s="27">
        <f t="shared" si="42"/>
        <v>99.99999999999996</v>
      </c>
      <c r="F68" s="27">
        <f t="shared" si="42"/>
        <v>100.00000000000001</v>
      </c>
      <c r="G68" s="27">
        <f t="shared" si="42"/>
        <v>100</v>
      </c>
      <c r="H68" s="27">
        <f t="shared" si="42"/>
        <v>99.99999999999999</v>
      </c>
      <c r="I68" s="27">
        <f t="shared" si="42"/>
        <v>100.00000000000003</v>
      </c>
      <c r="J68" s="27">
        <f t="shared" si="42"/>
        <v>99.99999999999999</v>
      </c>
      <c r="K68" s="27">
        <f t="shared" si="42"/>
        <v>100</v>
      </c>
      <c r="L68" s="27">
        <f t="shared" si="42"/>
        <v>100.00000000000004</v>
      </c>
      <c r="M68" s="27">
        <f t="shared" si="42"/>
        <v>99.99999999999997</v>
      </c>
      <c r="N68" s="27">
        <f t="shared" si="42"/>
        <v>100</v>
      </c>
      <c r="O68" s="27">
        <f aca="true" t="shared" si="43" ref="O68:T68">SUM(O40:O65)-O52-O53</f>
        <v>100.00000000000001</v>
      </c>
      <c r="P68" s="27">
        <f t="shared" si="43"/>
        <v>100</v>
      </c>
      <c r="Q68" s="27">
        <f t="shared" si="43"/>
        <v>100</v>
      </c>
      <c r="R68" s="27">
        <f t="shared" si="43"/>
        <v>100</v>
      </c>
      <c r="S68" s="27">
        <f t="shared" si="43"/>
        <v>99.99999999999999</v>
      </c>
      <c r="T68" s="27">
        <f t="shared" si="43"/>
        <v>99.99999999999996</v>
      </c>
      <c r="U68" s="27">
        <f>SUM(U40:U65)-U52-U53</f>
        <v>100.00000000000004</v>
      </c>
    </row>
    <row r="69" spans="1:21" ht="15" customHeight="1">
      <c r="A69" s="3" t="s">
        <v>1</v>
      </c>
      <c r="B69" s="26" t="e">
        <f>+B33/$B$32*100</f>
        <v>#DIV/0!</v>
      </c>
      <c r="C69" s="26" t="e">
        <f aca="true" t="shared" si="44" ref="C69:D72">+C33/C$32*100</f>
        <v>#DIV/0!</v>
      </c>
      <c r="D69" s="26">
        <f t="shared" si="44"/>
        <v>53.88369380628946</v>
      </c>
      <c r="E69" s="26">
        <f aca="true" t="shared" si="45" ref="E69:L69">+E33/E$32*100</f>
        <v>61.26051662743204</v>
      </c>
      <c r="F69" s="26">
        <f t="shared" si="45"/>
        <v>70.8862295698452</v>
      </c>
      <c r="G69" s="26">
        <f t="shared" si="45"/>
        <v>66.7901206157562</v>
      </c>
      <c r="H69" s="26">
        <f t="shared" si="45"/>
        <v>72.89826232200632</v>
      </c>
      <c r="I69" s="26">
        <f t="shared" si="45"/>
        <v>73.10033819502912</v>
      </c>
      <c r="J69" s="26">
        <f t="shared" si="45"/>
        <v>77.06993508681839</v>
      </c>
      <c r="K69" s="26">
        <f t="shared" si="45"/>
        <v>73.39945283362005</v>
      </c>
      <c r="L69" s="26">
        <f t="shared" si="45"/>
        <v>77.62757619983634</v>
      </c>
      <c r="M69" s="26">
        <f aca="true" t="shared" si="46" ref="M69:N72">+M33/M$32*100</f>
        <v>76.80247789699638</v>
      </c>
      <c r="N69" s="26">
        <f t="shared" si="46"/>
        <v>66.6941087174888</v>
      </c>
      <c r="O69" s="26">
        <f aca="true" t="shared" si="47" ref="O69:P72">+O33/O$32*100</f>
        <v>74.29903780682207</v>
      </c>
      <c r="P69" s="26">
        <f t="shared" si="47"/>
        <v>62.2543306819339</v>
      </c>
      <c r="Q69" s="26">
        <f aca="true" t="shared" si="48" ref="Q69:R72">+Q33/Q$32*100</f>
        <v>63.043937749788256</v>
      </c>
      <c r="R69" s="26">
        <f t="shared" si="48"/>
        <v>64.65367573990008</v>
      </c>
      <c r="S69" s="26">
        <f aca="true" t="shared" si="49" ref="S69:T72">+S33/S$32*100</f>
        <v>72.54693077127146</v>
      </c>
      <c r="T69" s="26">
        <f t="shared" si="49"/>
        <v>72.62425213926882</v>
      </c>
      <c r="U69" s="26">
        <f>+U33/U$32*100</f>
        <v>73.9959514124024</v>
      </c>
    </row>
    <row r="70" spans="1:21" ht="15" customHeight="1">
      <c r="A70" s="3" t="s">
        <v>174</v>
      </c>
      <c r="B70" s="26" t="e">
        <f>+B34/$B$32*100</f>
        <v>#DIV/0!</v>
      </c>
      <c r="C70" s="26" t="e">
        <f t="shared" si="44"/>
        <v>#DIV/0!</v>
      </c>
      <c r="D70" s="26">
        <f t="shared" si="44"/>
        <v>46.11630619371054</v>
      </c>
      <c r="E70" s="26">
        <f aca="true" t="shared" si="50" ref="E70:L70">+E34/E$32*100</f>
        <v>38.73948337256796</v>
      </c>
      <c r="F70" s="26">
        <f t="shared" si="50"/>
        <v>29.113770430154805</v>
      </c>
      <c r="G70" s="26">
        <f t="shared" si="50"/>
        <v>33.209879384243806</v>
      </c>
      <c r="H70" s="26">
        <f t="shared" si="50"/>
        <v>27.101737677993682</v>
      </c>
      <c r="I70" s="26">
        <f t="shared" si="50"/>
        <v>26.899661804970876</v>
      </c>
      <c r="J70" s="26">
        <f t="shared" si="50"/>
        <v>22.930064913181614</v>
      </c>
      <c r="K70" s="26">
        <f t="shared" si="50"/>
        <v>26.60054716637995</v>
      </c>
      <c r="L70" s="26">
        <f t="shared" si="50"/>
        <v>22.372423800163663</v>
      </c>
      <c r="M70" s="26">
        <f t="shared" si="46"/>
        <v>23.19752210300362</v>
      </c>
      <c r="N70" s="26">
        <f t="shared" si="46"/>
        <v>33.30589128251118</v>
      </c>
      <c r="O70" s="26">
        <f t="shared" si="47"/>
        <v>25.700962193177922</v>
      </c>
      <c r="P70" s="26">
        <f t="shared" si="47"/>
        <v>37.7456693180661</v>
      </c>
      <c r="Q70" s="26">
        <f t="shared" si="48"/>
        <v>36.956062250211744</v>
      </c>
      <c r="R70" s="26">
        <f t="shared" si="48"/>
        <v>35.34632426009991</v>
      </c>
      <c r="S70" s="26">
        <f t="shared" si="49"/>
        <v>27.453069228728538</v>
      </c>
      <c r="T70" s="26">
        <f t="shared" si="49"/>
        <v>27.375747860731174</v>
      </c>
      <c r="U70" s="26">
        <f>+U34/U$32*100</f>
        <v>26.004048587597588</v>
      </c>
    </row>
    <row r="71" spans="1:21" ht="15" customHeight="1">
      <c r="A71" s="3" t="s">
        <v>12</v>
      </c>
      <c r="B71" s="26" t="e">
        <f>+B35/$B$32*100</f>
        <v>#DIV/0!</v>
      </c>
      <c r="C71" s="26" t="e">
        <f t="shared" si="44"/>
        <v>#DIV/0!</v>
      </c>
      <c r="D71" s="26">
        <f t="shared" si="44"/>
        <v>58.60234387629648</v>
      </c>
      <c r="E71" s="26">
        <f aca="true" t="shared" si="51" ref="E71:L71">+E35/E$32*100</f>
        <v>43.01478774408766</v>
      </c>
      <c r="F71" s="26">
        <f t="shared" si="51"/>
        <v>46.66245212618027</v>
      </c>
      <c r="G71" s="26">
        <f t="shared" si="51"/>
        <v>39.47415693134447</v>
      </c>
      <c r="H71" s="26">
        <f t="shared" si="51"/>
        <v>45.43964234089303</v>
      </c>
      <c r="I71" s="26">
        <f t="shared" si="51"/>
        <v>42.93156282099159</v>
      </c>
      <c r="J71" s="26">
        <f t="shared" si="51"/>
        <v>41.862310710413794</v>
      </c>
      <c r="K71" s="26">
        <f t="shared" si="51"/>
        <v>42.5483687121332</v>
      </c>
      <c r="L71" s="26">
        <f t="shared" si="51"/>
        <v>39.364552840041505</v>
      </c>
      <c r="M71" s="26">
        <f t="shared" si="46"/>
        <v>41.241098674173216</v>
      </c>
      <c r="N71" s="26">
        <f t="shared" si="46"/>
        <v>36.39288568524854</v>
      </c>
      <c r="O71" s="26">
        <f t="shared" si="47"/>
        <v>45.66869329229566</v>
      </c>
      <c r="P71" s="26">
        <f t="shared" si="47"/>
        <v>39.2270478302544</v>
      </c>
      <c r="Q71" s="26">
        <f t="shared" si="48"/>
        <v>45.98069400641423</v>
      </c>
      <c r="R71" s="26">
        <f t="shared" si="48"/>
        <v>46.23584967272528</v>
      </c>
      <c r="S71" s="26">
        <f t="shared" si="49"/>
        <v>48.91679378497009</v>
      </c>
      <c r="T71" s="26">
        <f t="shared" si="49"/>
        <v>53.475580534555576</v>
      </c>
      <c r="U71" s="26">
        <f>+U35/U$32*100</f>
        <v>51.1890026630659</v>
      </c>
    </row>
    <row r="72" spans="1:21" ht="15" customHeight="1">
      <c r="A72" s="3" t="s">
        <v>11</v>
      </c>
      <c r="B72" s="26" t="e">
        <f>+B36/$B$32*100</f>
        <v>#DIV/0!</v>
      </c>
      <c r="C72" s="26" t="e">
        <f t="shared" si="44"/>
        <v>#DIV/0!</v>
      </c>
      <c r="D72" s="26">
        <f t="shared" si="44"/>
        <v>41.39765612370351</v>
      </c>
      <c r="E72" s="26">
        <f aca="true" t="shared" si="52" ref="E72:L72">+E36/E$32*100</f>
        <v>56.985212255912344</v>
      </c>
      <c r="F72" s="26">
        <f t="shared" si="52"/>
        <v>53.33754787381974</v>
      </c>
      <c r="G72" s="26">
        <f t="shared" si="52"/>
        <v>60.525843068655526</v>
      </c>
      <c r="H72" s="26">
        <f t="shared" si="52"/>
        <v>54.56035765910697</v>
      </c>
      <c r="I72" s="26">
        <f t="shared" si="52"/>
        <v>57.06843717900841</v>
      </c>
      <c r="J72" s="26">
        <f t="shared" si="52"/>
        <v>58.137689289586206</v>
      </c>
      <c r="K72" s="26">
        <f t="shared" si="52"/>
        <v>57.4516312878668</v>
      </c>
      <c r="L72" s="26">
        <f t="shared" si="52"/>
        <v>60.63544715995849</v>
      </c>
      <c r="M72" s="26">
        <f t="shared" si="46"/>
        <v>58.758901325826784</v>
      </c>
      <c r="N72" s="26">
        <f t="shared" si="46"/>
        <v>63.607114314751456</v>
      </c>
      <c r="O72" s="26">
        <f t="shared" si="47"/>
        <v>54.33130670770434</v>
      </c>
      <c r="P72" s="26">
        <f t="shared" si="47"/>
        <v>60.7729521697456</v>
      </c>
      <c r="Q72" s="26">
        <f t="shared" si="48"/>
        <v>54.01930599358577</v>
      </c>
      <c r="R72" s="26">
        <f t="shared" si="48"/>
        <v>53.76415032727472</v>
      </c>
      <c r="S72" s="26">
        <f t="shared" si="49"/>
        <v>51.08320621502991</v>
      </c>
      <c r="T72" s="26">
        <f t="shared" si="49"/>
        <v>46.524419465444424</v>
      </c>
      <c r="U72" s="26">
        <f>+U36/U$32*100</f>
        <v>48.8109973369341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7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workbookViewId="0" topLeftCell="A1">
      <pane xSplit="1" ySplit="3" topLeftCell="S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5" sqref="U5:U12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10.125" style="13" customWidth="1"/>
    <col min="15" max="16384" width="9.00390625" style="13" customWidth="1"/>
  </cols>
  <sheetData>
    <row r="1" spans="1:20" ht="18" customHeight="1">
      <c r="A1" s="30" t="s">
        <v>98</v>
      </c>
      <c r="L1" s="71" t="str">
        <f>'財政指標'!$M$1</f>
        <v>藤岡町</v>
      </c>
      <c r="T1" s="71" t="str">
        <f>'財政指標'!$M$1</f>
        <v>藤岡町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188</v>
      </c>
      <c r="P3" s="2" t="s">
        <v>189</v>
      </c>
      <c r="Q3" s="2" t="s">
        <v>193</v>
      </c>
      <c r="R3" s="2" t="s">
        <v>204</v>
      </c>
      <c r="S3" s="2" t="s">
        <v>206</v>
      </c>
      <c r="T3" s="2" t="s">
        <v>214</v>
      </c>
      <c r="U3" s="2" t="s">
        <v>216</v>
      </c>
    </row>
    <row r="4" spans="1:21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829434</v>
      </c>
      <c r="E4" s="16">
        <f t="shared" si="0"/>
        <v>943639</v>
      </c>
      <c r="F4" s="16">
        <f t="shared" si="0"/>
        <v>880975</v>
      </c>
      <c r="G4" s="16">
        <f t="shared" si="0"/>
        <v>739529</v>
      </c>
      <c r="H4" s="16">
        <f t="shared" si="0"/>
        <v>789082</v>
      </c>
      <c r="I4" s="16">
        <f t="shared" si="0"/>
        <v>761540</v>
      </c>
      <c r="J4" s="16">
        <f t="shared" si="0"/>
        <v>839800</v>
      </c>
      <c r="K4" s="16">
        <f aca="true" t="shared" si="1" ref="K4:P4">SUM(K5:K8)</f>
        <v>736016</v>
      </c>
      <c r="L4" s="16">
        <f t="shared" si="1"/>
        <v>683829</v>
      </c>
      <c r="M4" s="16">
        <f t="shared" si="1"/>
        <v>702051</v>
      </c>
      <c r="N4" s="16">
        <f t="shared" si="1"/>
        <v>671020</v>
      </c>
      <c r="O4" s="16">
        <f t="shared" si="1"/>
        <v>662491</v>
      </c>
      <c r="P4" s="16">
        <f t="shared" si="1"/>
        <v>615838</v>
      </c>
      <c r="Q4" s="16">
        <f>SUM(Q5:Q8)</f>
        <v>622413</v>
      </c>
      <c r="R4" s="16">
        <f>SUM(R5:R8)</f>
        <v>623537</v>
      </c>
      <c r="S4" s="16">
        <f>SUM(S5:S8)</f>
        <v>733468</v>
      </c>
      <c r="T4" s="16">
        <f>SUM(T5:T8)</f>
        <v>850615</v>
      </c>
      <c r="U4" s="16">
        <f>SUM(U5:U8)</f>
        <v>864332</v>
      </c>
    </row>
    <row r="5" spans="1:21" ht="18" customHeight="1">
      <c r="A5" s="14" t="s">
        <v>42</v>
      </c>
      <c r="B5" s="16"/>
      <c r="C5" s="16"/>
      <c r="D5" s="16">
        <v>10590</v>
      </c>
      <c r="E5" s="16">
        <v>10647</v>
      </c>
      <c r="F5" s="16">
        <v>10571</v>
      </c>
      <c r="G5" s="16">
        <v>10421</v>
      </c>
      <c r="H5" s="16">
        <v>10480</v>
      </c>
      <c r="I5" s="16">
        <v>13977</v>
      </c>
      <c r="J5" s="16">
        <v>13569</v>
      </c>
      <c r="K5" s="16">
        <v>13696</v>
      </c>
      <c r="L5" s="16">
        <v>12964</v>
      </c>
      <c r="M5" s="16">
        <v>12879</v>
      </c>
      <c r="N5" s="16">
        <v>12553</v>
      </c>
      <c r="O5" s="16">
        <v>12803</v>
      </c>
      <c r="P5" s="16">
        <v>12614</v>
      </c>
      <c r="Q5" s="16">
        <v>18295</v>
      </c>
      <c r="R5" s="16">
        <v>21613</v>
      </c>
      <c r="S5" s="16">
        <v>23766</v>
      </c>
      <c r="T5" s="16">
        <v>24065</v>
      </c>
      <c r="U5" s="16">
        <v>24330</v>
      </c>
    </row>
    <row r="6" spans="1:21" ht="18" customHeight="1">
      <c r="A6" s="14" t="s">
        <v>43</v>
      </c>
      <c r="B6" s="17"/>
      <c r="C6" s="17"/>
      <c r="D6" s="17">
        <v>628896</v>
      </c>
      <c r="E6" s="17">
        <v>767071</v>
      </c>
      <c r="F6" s="17">
        <v>732180</v>
      </c>
      <c r="G6" s="17">
        <v>590734</v>
      </c>
      <c r="H6" s="17">
        <v>617676</v>
      </c>
      <c r="I6" s="17">
        <v>580107</v>
      </c>
      <c r="J6" s="17">
        <v>684187</v>
      </c>
      <c r="K6" s="17">
        <v>580407</v>
      </c>
      <c r="L6" s="17">
        <v>559167</v>
      </c>
      <c r="M6" s="17">
        <v>583842</v>
      </c>
      <c r="N6" s="17">
        <v>531175</v>
      </c>
      <c r="O6" s="17">
        <v>526144</v>
      </c>
      <c r="P6" s="17">
        <v>472813</v>
      </c>
      <c r="Q6" s="17">
        <v>464703</v>
      </c>
      <c r="R6" s="17">
        <v>486106</v>
      </c>
      <c r="S6" s="17">
        <v>528941</v>
      </c>
      <c r="T6" s="17">
        <v>707908</v>
      </c>
      <c r="U6" s="17">
        <v>724106</v>
      </c>
    </row>
    <row r="7" spans="1:21" ht="18" customHeight="1">
      <c r="A7" s="14" t="s">
        <v>44</v>
      </c>
      <c r="B7" s="17"/>
      <c r="C7" s="17"/>
      <c r="D7" s="17">
        <v>23508</v>
      </c>
      <c r="E7" s="17">
        <v>25052</v>
      </c>
      <c r="F7" s="17">
        <v>25560</v>
      </c>
      <c r="G7" s="17">
        <v>32561</v>
      </c>
      <c r="H7" s="17">
        <v>36225</v>
      </c>
      <c r="I7" s="17">
        <v>37669</v>
      </c>
      <c r="J7" s="17">
        <v>38566</v>
      </c>
      <c r="K7" s="17">
        <v>38358</v>
      </c>
      <c r="L7" s="17">
        <v>37037</v>
      </c>
      <c r="M7" s="17">
        <v>38199</v>
      </c>
      <c r="N7" s="17">
        <v>40437</v>
      </c>
      <c r="O7" s="17">
        <v>42915</v>
      </c>
      <c r="P7" s="17">
        <v>40816</v>
      </c>
      <c r="Q7" s="17">
        <v>44848</v>
      </c>
      <c r="R7" s="17">
        <v>46035</v>
      </c>
      <c r="S7" s="17">
        <v>47970</v>
      </c>
      <c r="T7" s="17">
        <v>46187</v>
      </c>
      <c r="U7" s="17">
        <v>47218</v>
      </c>
    </row>
    <row r="8" spans="1:21" ht="18" customHeight="1">
      <c r="A8" s="14" t="s">
        <v>45</v>
      </c>
      <c r="B8" s="17"/>
      <c r="C8" s="17"/>
      <c r="D8" s="17">
        <v>166440</v>
      </c>
      <c r="E8" s="17">
        <v>140869</v>
      </c>
      <c r="F8" s="17">
        <v>112664</v>
      </c>
      <c r="G8" s="17">
        <v>105813</v>
      </c>
      <c r="H8" s="17">
        <v>124701</v>
      </c>
      <c r="I8" s="17">
        <v>129787</v>
      </c>
      <c r="J8" s="17">
        <v>103478</v>
      </c>
      <c r="K8" s="17">
        <v>103555</v>
      </c>
      <c r="L8" s="17">
        <v>74661</v>
      </c>
      <c r="M8" s="17">
        <v>67131</v>
      </c>
      <c r="N8" s="17">
        <v>86855</v>
      </c>
      <c r="O8" s="17">
        <v>80629</v>
      </c>
      <c r="P8" s="17">
        <v>89595</v>
      </c>
      <c r="Q8" s="17">
        <v>94567</v>
      </c>
      <c r="R8" s="17">
        <v>69783</v>
      </c>
      <c r="S8" s="17">
        <v>132791</v>
      </c>
      <c r="T8" s="17">
        <v>72455</v>
      </c>
      <c r="U8" s="17">
        <v>68678</v>
      </c>
    </row>
    <row r="9" spans="1:21" ht="18" customHeight="1">
      <c r="A9" s="14" t="s">
        <v>46</v>
      </c>
      <c r="B9" s="16"/>
      <c r="C9" s="16"/>
      <c r="D9" s="16">
        <v>595654</v>
      </c>
      <c r="E9" s="16">
        <v>657517</v>
      </c>
      <c r="F9" s="16">
        <v>699874</v>
      </c>
      <c r="G9" s="16">
        <v>782614</v>
      </c>
      <c r="H9" s="16">
        <v>826910</v>
      </c>
      <c r="I9" s="16">
        <v>863549</v>
      </c>
      <c r="J9" s="16">
        <v>860085</v>
      </c>
      <c r="K9" s="16">
        <v>975780</v>
      </c>
      <c r="L9" s="16">
        <v>1026564</v>
      </c>
      <c r="M9" s="16">
        <v>971329</v>
      </c>
      <c r="N9" s="16">
        <v>983836</v>
      </c>
      <c r="O9" s="16">
        <v>1000183</v>
      </c>
      <c r="P9" s="16">
        <v>949180</v>
      </c>
      <c r="Q9" s="16">
        <v>955116</v>
      </c>
      <c r="R9" s="16">
        <v>1148497</v>
      </c>
      <c r="S9" s="16">
        <v>1098830</v>
      </c>
      <c r="T9" s="16">
        <v>1117600</v>
      </c>
      <c r="U9" s="16">
        <v>1103481</v>
      </c>
    </row>
    <row r="10" spans="1:21" ht="18" customHeight="1">
      <c r="A10" s="14" t="s">
        <v>47</v>
      </c>
      <c r="B10" s="16"/>
      <c r="C10" s="16"/>
      <c r="D10" s="16">
        <v>595598</v>
      </c>
      <c r="E10" s="16">
        <v>657470</v>
      </c>
      <c r="F10" s="16">
        <v>699827</v>
      </c>
      <c r="G10" s="16">
        <v>782566</v>
      </c>
      <c r="H10" s="16">
        <v>826860</v>
      </c>
      <c r="I10" s="16">
        <v>863498</v>
      </c>
      <c r="J10" s="16">
        <v>860032</v>
      </c>
      <c r="K10" s="16">
        <v>975729</v>
      </c>
      <c r="L10" s="16">
        <v>1026513</v>
      </c>
      <c r="M10" s="16">
        <v>971277</v>
      </c>
      <c r="N10" s="16">
        <v>983785</v>
      </c>
      <c r="O10" s="16">
        <v>1000117</v>
      </c>
      <c r="P10" s="16">
        <v>949113</v>
      </c>
      <c r="Q10" s="16">
        <v>954120</v>
      </c>
      <c r="R10" s="16">
        <v>963505</v>
      </c>
      <c r="S10" s="16">
        <v>919123</v>
      </c>
      <c r="T10" s="16">
        <v>942917</v>
      </c>
      <c r="U10" s="16">
        <v>934504</v>
      </c>
    </row>
    <row r="11" spans="1:21" ht="18" customHeight="1">
      <c r="A11" s="14" t="s">
        <v>48</v>
      </c>
      <c r="B11" s="16"/>
      <c r="C11" s="16"/>
      <c r="D11" s="16">
        <v>24332</v>
      </c>
      <c r="E11" s="16">
        <v>25013</v>
      </c>
      <c r="F11" s="16">
        <v>24999</v>
      </c>
      <c r="G11" s="16">
        <v>25174</v>
      </c>
      <c r="H11" s="16">
        <v>25557</v>
      </c>
      <c r="I11" s="16">
        <v>26044</v>
      </c>
      <c r="J11" s="16">
        <v>26678</v>
      </c>
      <c r="K11" s="16">
        <v>26888</v>
      </c>
      <c r="L11" s="16">
        <v>27840</v>
      </c>
      <c r="M11" s="16">
        <v>28335</v>
      </c>
      <c r="N11" s="16">
        <v>28926</v>
      </c>
      <c r="O11" s="16">
        <v>30133</v>
      </c>
      <c r="P11" s="16">
        <v>31296</v>
      </c>
      <c r="Q11" s="16">
        <v>32245</v>
      </c>
      <c r="R11" s="16">
        <v>32966</v>
      </c>
      <c r="S11" s="16">
        <v>33590</v>
      </c>
      <c r="T11" s="16">
        <v>35018</v>
      </c>
      <c r="U11" s="16">
        <v>35910</v>
      </c>
    </row>
    <row r="12" spans="1:21" ht="18" customHeight="1">
      <c r="A12" s="14" t="s">
        <v>49</v>
      </c>
      <c r="B12" s="16"/>
      <c r="C12" s="16"/>
      <c r="D12" s="16">
        <v>78140</v>
      </c>
      <c r="E12" s="16">
        <v>79442</v>
      </c>
      <c r="F12" s="16">
        <v>80337</v>
      </c>
      <c r="G12" s="16">
        <v>78502</v>
      </c>
      <c r="H12" s="16">
        <v>79311</v>
      </c>
      <c r="I12" s="16">
        <v>79591</v>
      </c>
      <c r="J12" s="16">
        <v>91316</v>
      </c>
      <c r="K12" s="16">
        <v>95274</v>
      </c>
      <c r="L12" s="16">
        <v>102524</v>
      </c>
      <c r="M12" s="16">
        <v>100103</v>
      </c>
      <c r="N12" s="16">
        <v>97969</v>
      </c>
      <c r="O12" s="16">
        <v>93805</v>
      </c>
      <c r="P12" s="16">
        <v>94151</v>
      </c>
      <c r="Q12" s="16">
        <v>97380</v>
      </c>
      <c r="R12" s="16">
        <v>93693</v>
      </c>
      <c r="S12" s="16">
        <v>95466</v>
      </c>
      <c r="T12" s="16">
        <v>89909</v>
      </c>
      <c r="U12" s="16">
        <v>81864</v>
      </c>
    </row>
    <row r="13" spans="1:21" ht="18" customHeight="1">
      <c r="A13" s="14" t="s">
        <v>50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8" customHeight="1">
      <c r="A14" s="14" t="s">
        <v>51</v>
      </c>
      <c r="B14" s="16"/>
      <c r="C14" s="16"/>
      <c r="D14" s="16">
        <v>115799</v>
      </c>
      <c r="E14" s="16">
        <v>73407</v>
      </c>
      <c r="F14" s="16">
        <v>102428</v>
      </c>
      <c r="G14" s="16">
        <v>77872</v>
      </c>
      <c r="H14" s="16">
        <v>78158</v>
      </c>
      <c r="I14" s="16">
        <v>71876</v>
      </c>
      <c r="J14" s="16">
        <v>7976</v>
      </c>
      <c r="K14" s="16">
        <v>2640</v>
      </c>
      <c r="L14" s="16">
        <v>5139</v>
      </c>
      <c r="M14" s="16">
        <v>3252</v>
      </c>
      <c r="N14" s="16">
        <v>1293</v>
      </c>
      <c r="O14" s="16">
        <v>1221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>SUM(Q18:Q21)</f>
        <v>0</v>
      </c>
      <c r="R17" s="17">
        <f>SUM(R18:R21)</f>
        <v>0</v>
      </c>
      <c r="S17" s="17">
        <f>SUM(S18:S21)</f>
        <v>0</v>
      </c>
      <c r="T17" s="17">
        <f>SUM(T18:T21)</f>
        <v>0</v>
      </c>
      <c r="U17" s="17">
        <f>SUM(U18:U21)</f>
        <v>0</v>
      </c>
    </row>
    <row r="18" spans="1:21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1643359</v>
      </c>
      <c r="E22" s="17">
        <f t="shared" si="4"/>
        <v>1779018</v>
      </c>
      <c r="F22" s="17">
        <f t="shared" si="4"/>
        <v>1788613</v>
      </c>
      <c r="G22" s="17">
        <f t="shared" si="4"/>
        <v>1703691</v>
      </c>
      <c r="H22" s="17">
        <f t="shared" si="4"/>
        <v>1799018</v>
      </c>
      <c r="I22" s="17">
        <f t="shared" si="4"/>
        <v>1802600</v>
      </c>
      <c r="J22" s="17">
        <f t="shared" si="4"/>
        <v>1825855</v>
      </c>
      <c r="K22" s="17">
        <f aca="true" t="shared" si="5" ref="K22:P22">+K4+K9+K11+K12+K13+K14+K15+K16+K17</f>
        <v>1836598</v>
      </c>
      <c r="L22" s="17">
        <f t="shared" si="5"/>
        <v>1845896</v>
      </c>
      <c r="M22" s="17">
        <f t="shared" si="5"/>
        <v>1805070</v>
      </c>
      <c r="N22" s="17">
        <f t="shared" si="5"/>
        <v>1783044</v>
      </c>
      <c r="O22" s="17">
        <f t="shared" si="5"/>
        <v>1787833</v>
      </c>
      <c r="P22" s="17">
        <f t="shared" si="5"/>
        <v>1690465</v>
      </c>
      <c r="Q22" s="17">
        <f>+Q4+Q9+Q11+Q12+Q13+Q14+Q15+Q16+Q17</f>
        <v>1707154</v>
      </c>
      <c r="R22" s="17">
        <f>+R4+R9+R11+R12+R13+R14+R15+R16+R17</f>
        <v>1898693</v>
      </c>
      <c r="S22" s="17">
        <f>+S4+S9+S11+S12+S13+S14+S15+S16+S17</f>
        <v>1961354</v>
      </c>
      <c r="T22" s="17">
        <f>+T4+T9+T11+T12+T13+T14+T15+T16+T17</f>
        <v>2093142</v>
      </c>
      <c r="U22" s="17">
        <f>+U4+U9+U11+U12+U13+U14+U15+U16+U17</f>
        <v>2085587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0" t="s">
        <v>101</v>
      </c>
      <c r="M30" s="71" t="str">
        <f>'財政指標'!$M$1</f>
        <v>藤岡町</v>
      </c>
      <c r="P30" s="71"/>
      <c r="R30" s="71"/>
      <c r="S30" s="71"/>
      <c r="T30" s="71"/>
      <c r="U30" s="71" t="str">
        <f>'財政指標'!$M$1</f>
        <v>藤岡町</v>
      </c>
    </row>
    <row r="31" ht="18" customHeight="1"/>
    <row r="32" spans="1:21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204</v>
      </c>
      <c r="S32" s="2" t="s">
        <v>206</v>
      </c>
      <c r="T32" s="2" t="s">
        <v>214</v>
      </c>
      <c r="U32" s="2" t="s">
        <v>216</v>
      </c>
    </row>
    <row r="33" spans="1:21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50.471868897788006</v>
      </c>
      <c r="E33" s="31">
        <f t="shared" si="6"/>
        <v>53.042689843497925</v>
      </c>
      <c r="F33" s="31">
        <f t="shared" si="6"/>
        <v>49.254645918373626</v>
      </c>
      <c r="G33" s="31">
        <f t="shared" si="6"/>
        <v>43.40746062519553</v>
      </c>
      <c r="H33" s="31">
        <f t="shared" si="6"/>
        <v>43.86181794734683</v>
      </c>
      <c r="I33" s="31">
        <f t="shared" si="6"/>
        <v>42.24675468767336</v>
      </c>
      <c r="J33" s="31">
        <f t="shared" si="6"/>
        <v>45.994890065202334</v>
      </c>
      <c r="K33" s="31">
        <f t="shared" si="6"/>
        <v>40.07496469014994</v>
      </c>
      <c r="L33" s="31">
        <f t="shared" si="6"/>
        <v>37.04591157898386</v>
      </c>
      <c r="M33" s="31">
        <f aca="true" t="shared" si="7" ref="M33:N50">M4/M$22*100</f>
        <v>38.893283916967206</v>
      </c>
      <c r="N33" s="31">
        <f t="shared" si="7"/>
        <v>37.63339547425638</v>
      </c>
      <c r="O33" s="31">
        <f aca="true" t="shared" si="8" ref="O33:P50">O4/O$22*100</f>
        <v>37.05553035434518</v>
      </c>
      <c r="P33" s="31">
        <f t="shared" si="8"/>
        <v>36.43009467809153</v>
      </c>
      <c r="Q33" s="31">
        <f aca="true" t="shared" si="9" ref="Q33:R50">Q4/Q$22*100</f>
        <v>36.4591009364123</v>
      </c>
      <c r="R33" s="31">
        <f t="shared" si="9"/>
        <v>32.84032753056971</v>
      </c>
      <c r="S33" s="31">
        <f aca="true" t="shared" si="10" ref="S33:T50">S4/S$22*100</f>
        <v>37.396002965298464</v>
      </c>
      <c r="T33" s="31">
        <f t="shared" si="10"/>
        <v>40.63818890452726</v>
      </c>
      <c r="U33" s="31">
        <f>U4/U$22*100</f>
        <v>41.44310450726822</v>
      </c>
    </row>
    <row r="34" spans="1:21" ht="18" customHeight="1">
      <c r="A34" s="14" t="s">
        <v>42</v>
      </c>
      <c r="B34" s="31" t="e">
        <f aca="true" t="shared" si="11" ref="B34:C50">B5/B$22*100</f>
        <v>#DIV/0!</v>
      </c>
      <c r="C34" s="31" t="e">
        <f t="shared" si="11"/>
        <v>#DIV/0!</v>
      </c>
      <c r="D34" s="31">
        <f aca="true" t="shared" si="12" ref="D34:L34">D5/D$22*100</f>
        <v>0.6444118418434439</v>
      </c>
      <c r="E34" s="31">
        <f t="shared" si="12"/>
        <v>0.5984762380144552</v>
      </c>
      <c r="F34" s="31">
        <f t="shared" si="12"/>
        <v>0.5910166145499334</v>
      </c>
      <c r="G34" s="31">
        <f t="shared" si="12"/>
        <v>0.611671952249557</v>
      </c>
      <c r="H34" s="31">
        <f t="shared" si="12"/>
        <v>0.582540030172016</v>
      </c>
      <c r="I34" s="31">
        <f t="shared" si="12"/>
        <v>0.775380006657051</v>
      </c>
      <c r="J34" s="31">
        <f t="shared" si="12"/>
        <v>0.7431586845614794</v>
      </c>
      <c r="K34" s="31">
        <f t="shared" si="12"/>
        <v>0.7457266097425784</v>
      </c>
      <c r="L34" s="31">
        <f t="shared" si="12"/>
        <v>0.7023147566276757</v>
      </c>
      <c r="M34" s="31">
        <f t="shared" si="7"/>
        <v>0.7134903355548539</v>
      </c>
      <c r="N34" s="31">
        <f t="shared" si="7"/>
        <v>0.7040207644903883</v>
      </c>
      <c r="O34" s="31">
        <f t="shared" si="8"/>
        <v>0.7161183399120611</v>
      </c>
      <c r="P34" s="31">
        <f t="shared" si="8"/>
        <v>0.7461852212261123</v>
      </c>
      <c r="Q34" s="31">
        <f t="shared" si="9"/>
        <v>1.0716666451884247</v>
      </c>
      <c r="R34" s="31">
        <f t="shared" si="9"/>
        <v>1.1383093528021644</v>
      </c>
      <c r="S34" s="31">
        <f t="shared" si="10"/>
        <v>1.211713948629365</v>
      </c>
      <c r="T34" s="31">
        <f t="shared" si="10"/>
        <v>1.14970699551201</v>
      </c>
      <c r="U34" s="31">
        <f>U5/U$22*100</f>
        <v>1.1665780425367054</v>
      </c>
    </row>
    <row r="35" spans="1:21" ht="18" customHeight="1">
      <c r="A35" s="14" t="s">
        <v>43</v>
      </c>
      <c r="B35" s="31" t="e">
        <f t="shared" si="11"/>
        <v>#DIV/0!</v>
      </c>
      <c r="C35" s="31" t="e">
        <f t="shared" si="11"/>
        <v>#DIV/0!</v>
      </c>
      <c r="D35" s="31">
        <f aca="true" t="shared" si="13" ref="D35:L35">D6/D$22*100</f>
        <v>38.26893575901553</v>
      </c>
      <c r="E35" s="31">
        <f t="shared" si="13"/>
        <v>43.11766378979864</v>
      </c>
      <c r="F35" s="31">
        <f t="shared" si="13"/>
        <v>40.935630010516526</v>
      </c>
      <c r="G35" s="31">
        <f t="shared" si="13"/>
        <v>34.6737759370684</v>
      </c>
      <c r="H35" s="31">
        <f t="shared" si="13"/>
        <v>34.334064472951354</v>
      </c>
      <c r="I35" s="31">
        <f t="shared" si="13"/>
        <v>32.18168201486741</v>
      </c>
      <c r="J35" s="31">
        <f t="shared" si="13"/>
        <v>37.47214318771206</v>
      </c>
      <c r="K35" s="31">
        <f t="shared" si="13"/>
        <v>31.602288579210043</v>
      </c>
      <c r="L35" s="31">
        <f t="shared" si="13"/>
        <v>30.292443344587127</v>
      </c>
      <c r="M35" s="31">
        <f t="shared" si="7"/>
        <v>32.34456281473849</v>
      </c>
      <c r="N35" s="31">
        <f t="shared" si="7"/>
        <v>29.790347293729152</v>
      </c>
      <c r="O35" s="31">
        <f t="shared" si="8"/>
        <v>29.42914690577923</v>
      </c>
      <c r="P35" s="31">
        <f t="shared" si="8"/>
        <v>27.969404867891377</v>
      </c>
      <c r="Q35" s="31">
        <f t="shared" si="9"/>
        <v>27.22091855802113</v>
      </c>
      <c r="R35" s="31">
        <f t="shared" si="9"/>
        <v>25.60213789169708</v>
      </c>
      <c r="S35" s="31">
        <f t="shared" si="10"/>
        <v>26.96815567205104</v>
      </c>
      <c r="T35" s="31">
        <f t="shared" si="10"/>
        <v>33.82035236978667</v>
      </c>
      <c r="U35" s="31">
        <f>U6/U$22*100</f>
        <v>34.719529801441986</v>
      </c>
    </row>
    <row r="36" spans="1:21" ht="18" customHeight="1">
      <c r="A36" s="14" t="s">
        <v>44</v>
      </c>
      <c r="B36" s="31" t="e">
        <f t="shared" si="11"/>
        <v>#DIV/0!</v>
      </c>
      <c r="C36" s="31" t="e">
        <f t="shared" si="11"/>
        <v>#DIV/0!</v>
      </c>
      <c r="D36" s="31">
        <f aca="true" t="shared" si="14" ref="D36:L36">D7/D$22*100</f>
        <v>1.4304847571346249</v>
      </c>
      <c r="E36" s="31">
        <f t="shared" si="14"/>
        <v>1.4081926096307065</v>
      </c>
      <c r="F36" s="31">
        <f t="shared" si="14"/>
        <v>1.429040267514549</v>
      </c>
      <c r="G36" s="31">
        <f t="shared" si="14"/>
        <v>1.9112033813643439</v>
      </c>
      <c r="H36" s="31">
        <f t="shared" si="14"/>
        <v>2.0135985298646264</v>
      </c>
      <c r="I36" s="31">
        <f t="shared" si="14"/>
        <v>2.0897037612337734</v>
      </c>
      <c r="J36" s="31">
        <f t="shared" si="14"/>
        <v>2.112215920760411</v>
      </c>
      <c r="K36" s="31">
        <f t="shared" si="14"/>
        <v>2.0885354334481474</v>
      </c>
      <c r="L36" s="31">
        <f t="shared" si="14"/>
        <v>2.0064510676657843</v>
      </c>
      <c r="M36" s="31">
        <f t="shared" si="7"/>
        <v>2.116206019711147</v>
      </c>
      <c r="N36" s="31">
        <f t="shared" si="7"/>
        <v>2.2678632720224514</v>
      </c>
      <c r="O36" s="31">
        <f t="shared" si="8"/>
        <v>2.400391982920105</v>
      </c>
      <c r="P36" s="31">
        <f t="shared" si="8"/>
        <v>2.414483588835025</v>
      </c>
      <c r="Q36" s="31">
        <f t="shared" si="9"/>
        <v>2.6270623505553687</v>
      </c>
      <c r="R36" s="31">
        <f t="shared" si="9"/>
        <v>2.4245625806804996</v>
      </c>
      <c r="S36" s="31">
        <f t="shared" si="10"/>
        <v>2.4457594090612913</v>
      </c>
      <c r="T36" s="31">
        <f t="shared" si="10"/>
        <v>2.206587035184426</v>
      </c>
      <c r="U36" s="31">
        <f>U7/U$22*100</f>
        <v>2.264014879264207</v>
      </c>
    </row>
    <row r="37" spans="1:21" ht="18" customHeight="1">
      <c r="A37" s="14" t="s">
        <v>45</v>
      </c>
      <c r="B37" s="31" t="e">
        <f t="shared" si="11"/>
        <v>#DIV/0!</v>
      </c>
      <c r="C37" s="31" t="e">
        <f t="shared" si="11"/>
        <v>#DIV/0!</v>
      </c>
      <c r="D37" s="31">
        <f aca="true" t="shared" si="15" ref="D37:L37">D8/D$22*100</f>
        <v>10.12803653979441</v>
      </c>
      <c r="E37" s="31">
        <f t="shared" si="15"/>
        <v>7.918357206054126</v>
      </c>
      <c r="F37" s="31">
        <f t="shared" si="15"/>
        <v>6.298959025792611</v>
      </c>
      <c r="G37" s="31">
        <f t="shared" si="15"/>
        <v>6.210809354513231</v>
      </c>
      <c r="H37" s="31">
        <f t="shared" si="15"/>
        <v>6.931614914358833</v>
      </c>
      <c r="I37" s="31">
        <f t="shared" si="15"/>
        <v>7.199988904915122</v>
      </c>
      <c r="J37" s="31">
        <f t="shared" si="15"/>
        <v>5.6673722721683815</v>
      </c>
      <c r="K37" s="31">
        <f t="shared" si="15"/>
        <v>5.638414067749176</v>
      </c>
      <c r="L37" s="31">
        <f t="shared" si="15"/>
        <v>4.044702410103278</v>
      </c>
      <c r="M37" s="31">
        <f t="shared" si="7"/>
        <v>3.7190247469627216</v>
      </c>
      <c r="N37" s="31">
        <f t="shared" si="7"/>
        <v>4.871164144014394</v>
      </c>
      <c r="O37" s="31">
        <f t="shared" si="8"/>
        <v>4.50987312573378</v>
      </c>
      <c r="P37" s="31">
        <f t="shared" si="8"/>
        <v>5.300021000139015</v>
      </c>
      <c r="Q37" s="31">
        <f t="shared" si="9"/>
        <v>5.539453382647377</v>
      </c>
      <c r="R37" s="31">
        <f t="shared" si="9"/>
        <v>3.675317705389971</v>
      </c>
      <c r="S37" s="31">
        <f t="shared" si="10"/>
        <v>6.770373935556763</v>
      </c>
      <c r="T37" s="31">
        <f t="shared" si="10"/>
        <v>3.4615425040441594</v>
      </c>
      <c r="U37" s="31">
        <f>U8/U$22*100</f>
        <v>3.2929817840253133</v>
      </c>
    </row>
    <row r="38" spans="1:21" ht="18" customHeight="1">
      <c r="A38" s="14" t="s">
        <v>46</v>
      </c>
      <c r="B38" s="31" t="e">
        <f t="shared" si="11"/>
        <v>#DIV/0!</v>
      </c>
      <c r="C38" s="31" t="e">
        <f t="shared" si="11"/>
        <v>#DIV/0!</v>
      </c>
      <c r="D38" s="31">
        <f aca="true" t="shared" si="16" ref="D38:L38">D9/D$22*100</f>
        <v>36.24612759597872</v>
      </c>
      <c r="E38" s="31">
        <f t="shared" si="16"/>
        <v>36.9595473457829</v>
      </c>
      <c r="F38" s="31">
        <f t="shared" si="16"/>
        <v>39.12942598538644</v>
      </c>
      <c r="G38" s="31">
        <f t="shared" si="16"/>
        <v>45.93638165606322</v>
      </c>
      <c r="H38" s="31">
        <f t="shared" si="16"/>
        <v>45.96452064404025</v>
      </c>
      <c r="I38" s="31">
        <f t="shared" si="16"/>
        <v>47.90574725396649</v>
      </c>
      <c r="J38" s="31">
        <f t="shared" si="16"/>
        <v>47.10587642501732</v>
      </c>
      <c r="K38" s="31">
        <f t="shared" si="16"/>
        <v>53.129754034361355</v>
      </c>
      <c r="L38" s="31">
        <f t="shared" si="16"/>
        <v>55.61331732665329</v>
      </c>
      <c r="M38" s="31">
        <f t="shared" si="7"/>
        <v>53.81115413806666</v>
      </c>
      <c r="N38" s="31">
        <f t="shared" si="7"/>
        <v>55.17732596615675</v>
      </c>
      <c r="O38" s="31">
        <f t="shared" si="8"/>
        <v>55.94387171508748</v>
      </c>
      <c r="P38" s="31">
        <f t="shared" si="8"/>
        <v>56.14904774721749</v>
      </c>
      <c r="Q38" s="31">
        <f t="shared" si="9"/>
        <v>55.9478523905869</v>
      </c>
      <c r="R38" s="31">
        <f t="shared" si="9"/>
        <v>60.488820467553204</v>
      </c>
      <c r="S38" s="31">
        <f t="shared" si="10"/>
        <v>56.02405277170771</v>
      </c>
      <c r="T38" s="31">
        <f t="shared" si="10"/>
        <v>53.393415258018806</v>
      </c>
      <c r="U38" s="31">
        <f>U9/U$22*100</f>
        <v>52.90985223824276</v>
      </c>
    </row>
    <row r="39" spans="1:21" ht="18" customHeight="1">
      <c r="A39" s="14" t="s">
        <v>47</v>
      </c>
      <c r="B39" s="31" t="e">
        <f t="shared" si="11"/>
        <v>#DIV/0!</v>
      </c>
      <c r="C39" s="31" t="e">
        <f t="shared" si="11"/>
        <v>#DIV/0!</v>
      </c>
      <c r="D39" s="31">
        <f aca="true" t="shared" si="17" ref="D39:L39">D10/D$22*100</f>
        <v>36.24271994129098</v>
      </c>
      <c r="E39" s="31">
        <f t="shared" si="17"/>
        <v>36.95690543884323</v>
      </c>
      <c r="F39" s="31">
        <f t="shared" si="17"/>
        <v>39.126798250935224</v>
      </c>
      <c r="G39" s="31">
        <f t="shared" si="17"/>
        <v>45.93356424375077</v>
      </c>
      <c r="H39" s="31">
        <f t="shared" si="17"/>
        <v>45.961741350003166</v>
      </c>
      <c r="I39" s="31">
        <f t="shared" si="17"/>
        <v>47.902918007322754</v>
      </c>
      <c r="J39" s="31">
        <f t="shared" si="17"/>
        <v>47.10297367534662</v>
      </c>
      <c r="K39" s="31">
        <f t="shared" si="17"/>
        <v>53.12697716103361</v>
      </c>
      <c r="L39" s="31">
        <f t="shared" si="17"/>
        <v>55.61055444077023</v>
      </c>
      <c r="M39" s="31">
        <f t="shared" si="7"/>
        <v>53.80827336335987</v>
      </c>
      <c r="N39" s="31">
        <f t="shared" si="7"/>
        <v>55.17446568901272</v>
      </c>
      <c r="O39" s="31">
        <f t="shared" si="8"/>
        <v>55.94018009512074</v>
      </c>
      <c r="P39" s="31">
        <f t="shared" si="8"/>
        <v>56.14508434069916</v>
      </c>
      <c r="Q39" s="31">
        <f t="shared" si="9"/>
        <v>55.88950967516697</v>
      </c>
      <c r="R39" s="31">
        <f t="shared" si="9"/>
        <v>50.745697171686</v>
      </c>
      <c r="S39" s="31">
        <f t="shared" si="10"/>
        <v>46.86165781393874</v>
      </c>
      <c r="T39" s="31">
        <f t="shared" si="10"/>
        <v>45.04792317004771</v>
      </c>
      <c r="U39" s="31">
        <f>U10/U$22*100</f>
        <v>44.80772079994745</v>
      </c>
    </row>
    <row r="40" spans="1:21" ht="18" customHeight="1">
      <c r="A40" s="14" t="s">
        <v>48</v>
      </c>
      <c r="B40" s="31" t="e">
        <f t="shared" si="11"/>
        <v>#DIV/0!</v>
      </c>
      <c r="C40" s="31" t="e">
        <f t="shared" si="11"/>
        <v>#DIV/0!</v>
      </c>
      <c r="D40" s="31">
        <f aca="true" t="shared" si="18" ref="D40:L40">D11/D$22*100</f>
        <v>1.4806259618257485</v>
      </c>
      <c r="E40" s="31">
        <f t="shared" si="18"/>
        <v>1.4060003889786388</v>
      </c>
      <c r="F40" s="31">
        <f t="shared" si="18"/>
        <v>1.3976751818308377</v>
      </c>
      <c r="G40" s="31">
        <f t="shared" si="18"/>
        <v>1.4776153656971833</v>
      </c>
      <c r="H40" s="31">
        <f t="shared" si="18"/>
        <v>1.4206083541131884</v>
      </c>
      <c r="I40" s="31">
        <f t="shared" si="18"/>
        <v>1.4448019527349385</v>
      </c>
      <c r="J40" s="31">
        <f t="shared" si="18"/>
        <v>1.461123692735732</v>
      </c>
      <c r="K40" s="31">
        <f t="shared" si="18"/>
        <v>1.4640111771873865</v>
      </c>
      <c r="L40" s="31">
        <f t="shared" si="18"/>
        <v>1.5082106467536631</v>
      </c>
      <c r="M40" s="31">
        <f t="shared" si="7"/>
        <v>1.569745217636989</v>
      </c>
      <c r="N40" s="31">
        <f t="shared" si="7"/>
        <v>1.6222818954551879</v>
      </c>
      <c r="O40" s="31">
        <f t="shared" si="8"/>
        <v>1.6854482493610978</v>
      </c>
      <c r="P40" s="31">
        <f t="shared" si="8"/>
        <v>1.851324931305883</v>
      </c>
      <c r="Q40" s="31">
        <f t="shared" si="9"/>
        <v>1.888816123208568</v>
      </c>
      <c r="R40" s="31">
        <f t="shared" si="9"/>
        <v>1.736246986742986</v>
      </c>
      <c r="S40" s="31">
        <f t="shared" si="10"/>
        <v>1.712592423397306</v>
      </c>
      <c r="T40" s="31">
        <f t="shared" si="10"/>
        <v>1.6729873080756106</v>
      </c>
      <c r="U40" s="31">
        <f>U11/U$22*100</f>
        <v>1.721817406802018</v>
      </c>
    </row>
    <row r="41" spans="1:21" ht="18" customHeight="1">
      <c r="A41" s="14" t="s">
        <v>49</v>
      </c>
      <c r="B41" s="31" t="e">
        <f t="shared" si="11"/>
        <v>#DIV/0!</v>
      </c>
      <c r="C41" s="31" t="e">
        <f t="shared" si="11"/>
        <v>#DIV/0!</v>
      </c>
      <c r="D41" s="31">
        <f aca="true" t="shared" si="19" ref="D41:L41">D12/D$22*100</f>
        <v>4.754895308937365</v>
      </c>
      <c r="E41" s="31">
        <f t="shared" si="19"/>
        <v>4.465497257475754</v>
      </c>
      <c r="F41" s="31">
        <f t="shared" si="19"/>
        <v>4.491580906546022</v>
      </c>
      <c r="G41" s="31">
        <f t="shared" si="19"/>
        <v>4.607760444822447</v>
      </c>
      <c r="H41" s="31">
        <f t="shared" si="19"/>
        <v>4.408571787497402</v>
      </c>
      <c r="I41" s="31">
        <f t="shared" si="19"/>
        <v>4.415344502385443</v>
      </c>
      <c r="J41" s="31">
        <f t="shared" si="19"/>
        <v>5.001273376034789</v>
      </c>
      <c r="K41" s="31">
        <f t="shared" si="19"/>
        <v>5.1875260672177586</v>
      </c>
      <c r="L41" s="31">
        <f t="shared" si="19"/>
        <v>5.554159064215969</v>
      </c>
      <c r="M41" s="31">
        <f t="shared" si="7"/>
        <v>5.54565750912707</v>
      </c>
      <c r="N41" s="31">
        <f t="shared" si="7"/>
        <v>5.494480225950678</v>
      </c>
      <c r="O41" s="31">
        <f t="shared" si="8"/>
        <v>5.246854711821518</v>
      </c>
      <c r="P41" s="31">
        <f t="shared" si="8"/>
        <v>5.569532643385104</v>
      </c>
      <c r="Q41" s="31">
        <f t="shared" si="9"/>
        <v>5.704230549792228</v>
      </c>
      <c r="R41" s="31">
        <f t="shared" si="9"/>
        <v>4.934605015134095</v>
      </c>
      <c r="S41" s="31">
        <f t="shared" si="10"/>
        <v>4.867351839596524</v>
      </c>
      <c r="T41" s="31">
        <f t="shared" si="10"/>
        <v>4.295408529378323</v>
      </c>
      <c r="U41" s="31">
        <f>U12/U$22*100</f>
        <v>3.925225847687006</v>
      </c>
    </row>
    <row r="42" spans="1:21" ht="18" customHeight="1">
      <c r="A42" s="14" t="s">
        <v>50</v>
      </c>
      <c r="B42" s="31" t="e">
        <f t="shared" si="11"/>
        <v>#DIV/0!</v>
      </c>
      <c r="C42" s="31" t="e">
        <f t="shared" si="11"/>
        <v>#DIV/0!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  <c r="R42" s="31">
        <f t="shared" si="9"/>
        <v>0</v>
      </c>
      <c r="S42" s="31">
        <f t="shared" si="10"/>
        <v>0</v>
      </c>
      <c r="T42" s="31">
        <f t="shared" si="10"/>
        <v>0</v>
      </c>
      <c r="U42" s="31">
        <f>U13/U$22*100</f>
        <v>0</v>
      </c>
    </row>
    <row r="43" spans="1:21" ht="18" customHeight="1">
      <c r="A43" s="14" t="s">
        <v>51</v>
      </c>
      <c r="B43" s="31" t="e">
        <f t="shared" si="11"/>
        <v>#DIV/0!</v>
      </c>
      <c r="C43" s="31" t="e">
        <f t="shared" si="11"/>
        <v>#DIV/0!</v>
      </c>
      <c r="D43" s="31">
        <f aca="true" t="shared" si="21" ref="D43:L43">D14/D$22*100</f>
        <v>7.0464822354701555</v>
      </c>
      <c r="E43" s="31">
        <f t="shared" si="21"/>
        <v>4.12626516426478</v>
      </c>
      <c r="F43" s="31">
        <f t="shared" si="21"/>
        <v>5.726672007863076</v>
      </c>
      <c r="G43" s="31">
        <f t="shared" si="21"/>
        <v>4.57078190822162</v>
      </c>
      <c r="H43" s="31">
        <f t="shared" si="21"/>
        <v>4.344481267002331</v>
      </c>
      <c r="I43" s="31">
        <f t="shared" si="21"/>
        <v>3.9873516032397647</v>
      </c>
      <c r="J43" s="31">
        <f t="shared" si="21"/>
        <v>0.4368364410098283</v>
      </c>
      <c r="K43" s="31">
        <f t="shared" si="21"/>
        <v>0.14374403108355774</v>
      </c>
      <c r="L43" s="31">
        <f t="shared" si="21"/>
        <v>0.2784013833932139</v>
      </c>
      <c r="M43" s="31">
        <f t="shared" si="7"/>
        <v>0.18015921820206418</v>
      </c>
      <c r="N43" s="31">
        <f t="shared" si="7"/>
        <v>0.07251643818099834</v>
      </c>
      <c r="O43" s="31">
        <f t="shared" si="8"/>
        <v>0.06829496938472442</v>
      </c>
      <c r="P43" s="31">
        <f t="shared" si="8"/>
        <v>0</v>
      </c>
      <c r="Q43" s="31">
        <f t="shared" si="9"/>
        <v>0</v>
      </c>
      <c r="R43" s="31">
        <f t="shared" si="9"/>
        <v>0</v>
      </c>
      <c r="S43" s="31">
        <f t="shared" si="10"/>
        <v>0</v>
      </c>
      <c r="T43" s="31">
        <f t="shared" si="10"/>
        <v>0</v>
      </c>
      <c r="U43" s="31">
        <f>U14/U$22*100</f>
        <v>0</v>
      </c>
    </row>
    <row r="44" spans="1:21" ht="18" customHeight="1">
      <c r="A44" s="14" t="s">
        <v>52</v>
      </c>
      <c r="B44" s="31" t="e">
        <f t="shared" si="11"/>
        <v>#DIV/0!</v>
      </c>
      <c r="C44" s="31" t="e">
        <f t="shared" si="11"/>
        <v>#DIV/0!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  <c r="R44" s="31">
        <f t="shared" si="9"/>
        <v>0</v>
      </c>
      <c r="S44" s="31">
        <f t="shared" si="10"/>
        <v>0</v>
      </c>
      <c r="T44" s="31">
        <f t="shared" si="10"/>
        <v>0</v>
      </c>
      <c r="U44" s="31">
        <f>U15/U$22*100</f>
        <v>0</v>
      </c>
    </row>
    <row r="45" spans="1:21" ht="18" customHeight="1">
      <c r="A45" s="14" t="s">
        <v>53</v>
      </c>
      <c r="B45" s="31" t="e">
        <f t="shared" si="11"/>
        <v>#DIV/0!</v>
      </c>
      <c r="C45" s="31" t="e">
        <f t="shared" si="11"/>
        <v>#DIV/0!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  <c r="R45" s="31">
        <f t="shared" si="9"/>
        <v>0</v>
      </c>
      <c r="S45" s="31">
        <f t="shared" si="10"/>
        <v>0</v>
      </c>
      <c r="T45" s="31">
        <f t="shared" si="10"/>
        <v>0</v>
      </c>
      <c r="U45" s="31">
        <f>U16/U$22*100</f>
        <v>0</v>
      </c>
    </row>
    <row r="46" spans="1:21" ht="18" customHeight="1">
      <c r="A46" s="14" t="s">
        <v>54</v>
      </c>
      <c r="B46" s="31" t="e">
        <f t="shared" si="11"/>
        <v>#DIV/0!</v>
      </c>
      <c r="C46" s="31" t="e">
        <f t="shared" si="11"/>
        <v>#DIV/0!</v>
      </c>
      <c r="D46" s="31">
        <f aca="true" t="shared" si="24" ref="D46:L46">D17/D$22*100</f>
        <v>0</v>
      </c>
      <c r="E46" s="31">
        <f t="shared" si="24"/>
        <v>0</v>
      </c>
      <c r="F46" s="31">
        <f t="shared" si="24"/>
        <v>0</v>
      </c>
      <c r="G46" s="31">
        <f t="shared" si="24"/>
        <v>0</v>
      </c>
      <c r="H46" s="31">
        <f t="shared" si="24"/>
        <v>0</v>
      </c>
      <c r="I46" s="31">
        <f t="shared" si="24"/>
        <v>0</v>
      </c>
      <c r="J46" s="31">
        <f t="shared" si="24"/>
        <v>0</v>
      </c>
      <c r="K46" s="31">
        <f t="shared" si="24"/>
        <v>0</v>
      </c>
      <c r="L46" s="31">
        <f t="shared" si="24"/>
        <v>0</v>
      </c>
      <c r="M46" s="31">
        <f t="shared" si="7"/>
        <v>0</v>
      </c>
      <c r="N46" s="31">
        <f t="shared" si="7"/>
        <v>0</v>
      </c>
      <c r="O46" s="31">
        <f t="shared" si="8"/>
        <v>0</v>
      </c>
      <c r="P46" s="31">
        <f t="shared" si="8"/>
        <v>0</v>
      </c>
      <c r="Q46" s="31">
        <f t="shared" si="9"/>
        <v>0</v>
      </c>
      <c r="R46" s="31">
        <f t="shared" si="9"/>
        <v>0</v>
      </c>
      <c r="S46" s="31">
        <f t="shared" si="10"/>
        <v>0</v>
      </c>
      <c r="T46" s="31">
        <f t="shared" si="10"/>
        <v>0</v>
      </c>
      <c r="U46" s="31">
        <f>U17/U$22*100</f>
        <v>0</v>
      </c>
    </row>
    <row r="47" spans="1:21" ht="18" customHeight="1">
      <c r="A47" s="14" t="s">
        <v>55</v>
      </c>
      <c r="B47" s="31" t="e">
        <f t="shared" si="11"/>
        <v>#DIV/0!</v>
      </c>
      <c r="C47" s="31" t="e">
        <f t="shared" si="11"/>
        <v>#DIV/0!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  <c r="R47" s="31">
        <f t="shared" si="9"/>
        <v>0</v>
      </c>
      <c r="S47" s="31">
        <f t="shared" si="10"/>
        <v>0</v>
      </c>
      <c r="T47" s="31">
        <f t="shared" si="10"/>
        <v>0</v>
      </c>
      <c r="U47" s="31">
        <f>U18/U$22*100</f>
        <v>0</v>
      </c>
    </row>
    <row r="48" spans="1:21" ht="18" customHeight="1">
      <c r="A48" s="14" t="s">
        <v>56</v>
      </c>
      <c r="B48" s="31" t="e">
        <f t="shared" si="11"/>
        <v>#DIV/0!</v>
      </c>
      <c r="C48" s="31" t="e">
        <f t="shared" si="11"/>
        <v>#DIV/0!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  <c r="R48" s="31">
        <f t="shared" si="9"/>
        <v>0</v>
      </c>
      <c r="S48" s="31">
        <f t="shared" si="10"/>
        <v>0</v>
      </c>
      <c r="T48" s="31">
        <f t="shared" si="10"/>
        <v>0</v>
      </c>
      <c r="U48" s="31">
        <f>U19/U$22*100</f>
        <v>0</v>
      </c>
    </row>
    <row r="49" spans="1:21" ht="18" customHeight="1">
      <c r="A49" s="14" t="s">
        <v>57</v>
      </c>
      <c r="B49" s="31" t="e">
        <f t="shared" si="11"/>
        <v>#DIV/0!</v>
      </c>
      <c r="C49" s="31" t="e">
        <f t="shared" si="11"/>
        <v>#DIV/0!</v>
      </c>
      <c r="D49" s="31">
        <f aca="true" t="shared" si="27" ref="D49:L49">D20/D$22*100</f>
        <v>0</v>
      </c>
      <c r="E49" s="31">
        <f t="shared" si="27"/>
        <v>0</v>
      </c>
      <c r="F49" s="31">
        <f t="shared" si="27"/>
        <v>0</v>
      </c>
      <c r="G49" s="31">
        <f t="shared" si="27"/>
        <v>0</v>
      </c>
      <c r="H49" s="31">
        <f t="shared" si="27"/>
        <v>0</v>
      </c>
      <c r="I49" s="31">
        <f t="shared" si="27"/>
        <v>0</v>
      </c>
      <c r="J49" s="31">
        <f t="shared" si="27"/>
        <v>0</v>
      </c>
      <c r="K49" s="31">
        <f t="shared" si="27"/>
        <v>0</v>
      </c>
      <c r="L49" s="31">
        <f t="shared" si="27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  <c r="R49" s="31">
        <f t="shared" si="9"/>
        <v>0</v>
      </c>
      <c r="S49" s="31">
        <f t="shared" si="10"/>
        <v>0</v>
      </c>
      <c r="T49" s="31">
        <f t="shared" si="10"/>
        <v>0</v>
      </c>
      <c r="U49" s="31">
        <f>U20/U$22*100</f>
        <v>0</v>
      </c>
    </row>
    <row r="50" spans="1:21" ht="18" customHeight="1">
      <c r="A50" s="14" t="s">
        <v>58</v>
      </c>
      <c r="B50" s="31" t="e">
        <f t="shared" si="11"/>
        <v>#DIV/0!</v>
      </c>
      <c r="C50" s="31" t="e">
        <f t="shared" si="11"/>
        <v>#DIV/0!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  <c r="R50" s="31">
        <f t="shared" si="9"/>
        <v>0</v>
      </c>
      <c r="S50" s="31">
        <f t="shared" si="10"/>
        <v>0</v>
      </c>
      <c r="T50" s="31">
        <f t="shared" si="10"/>
        <v>0</v>
      </c>
      <c r="U50" s="31">
        <f>U21/U$22*100</f>
        <v>0</v>
      </c>
    </row>
    <row r="51" spans="1:21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9" ref="D51:L51">+D33+D38+D40+D41+D42+D43+D44+D45+D46</f>
        <v>99.99999999999999</v>
      </c>
      <c r="E51" s="32">
        <f t="shared" si="29"/>
        <v>100.00000000000001</v>
      </c>
      <c r="F51" s="32">
        <f t="shared" si="29"/>
        <v>99.99999999999999</v>
      </c>
      <c r="G51" s="32">
        <f t="shared" si="29"/>
        <v>100.00000000000001</v>
      </c>
      <c r="H51" s="32">
        <f t="shared" si="29"/>
        <v>100</v>
      </c>
      <c r="I51" s="32">
        <f t="shared" si="29"/>
        <v>99.99999999999999</v>
      </c>
      <c r="J51" s="32">
        <f t="shared" si="29"/>
        <v>100</v>
      </c>
      <c r="K51" s="32">
        <f t="shared" si="29"/>
        <v>100</v>
      </c>
      <c r="L51" s="32">
        <f t="shared" si="29"/>
        <v>100</v>
      </c>
      <c r="M51" s="32">
        <f aca="true" t="shared" si="30" ref="M51:R51">+M33+M38+M40+M41+M42+M43+M44+M45+M46</f>
        <v>100</v>
      </c>
      <c r="N51" s="32">
        <f t="shared" si="30"/>
        <v>100</v>
      </c>
      <c r="O51" s="32">
        <f t="shared" si="30"/>
        <v>100</v>
      </c>
      <c r="P51" s="32">
        <f t="shared" si="30"/>
        <v>100</v>
      </c>
      <c r="Q51" s="32">
        <f t="shared" si="30"/>
        <v>100</v>
      </c>
      <c r="R51" s="32">
        <f t="shared" si="30"/>
        <v>100</v>
      </c>
      <c r="S51" s="32">
        <f>+S33+S38+S40+S41+S42+S43+S44+S45+S46</f>
        <v>100.00000000000001</v>
      </c>
      <c r="T51" s="32">
        <f>+T33+T38+T40+T41+T42+T43+T44+T45+T46</f>
        <v>100</v>
      </c>
      <c r="U51" s="32">
        <f>+U33+U38+U40+U41+U42+U43+U44+U45+U46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workbookViewId="0" topLeftCell="A1">
      <pane xSplit="1" ySplit="3" topLeftCell="S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0" sqref="T3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1" width="8.625" style="18" customWidth="1"/>
    <col min="22" max="16384" width="9.00390625" style="18" customWidth="1"/>
  </cols>
  <sheetData>
    <row r="1" spans="1:20" ht="18" customHeight="1">
      <c r="A1" s="33" t="s">
        <v>99</v>
      </c>
      <c r="L1" s="34" t="str">
        <f>'財政指標'!$M$1</f>
        <v>藤岡町</v>
      </c>
      <c r="T1" s="34" t="str">
        <f>'財政指標'!$M$1</f>
        <v>藤岡町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2" t="s">
        <v>194</v>
      </c>
      <c r="Q3" s="2" t="s">
        <v>193</v>
      </c>
      <c r="R3" s="2" t="s">
        <v>204</v>
      </c>
      <c r="S3" s="2" t="s">
        <v>206</v>
      </c>
      <c r="T3" s="2" t="s">
        <v>214</v>
      </c>
      <c r="U3" s="2" t="s">
        <v>216</v>
      </c>
    </row>
    <row r="4" spans="1:21" ht="18" customHeight="1">
      <c r="A4" s="19" t="s">
        <v>61</v>
      </c>
      <c r="B4" s="19"/>
      <c r="C4" s="15"/>
      <c r="D4" s="15">
        <v>1203958</v>
      </c>
      <c r="E4" s="15">
        <v>1292164</v>
      </c>
      <c r="F4" s="15">
        <v>1374046</v>
      </c>
      <c r="G4" s="15">
        <v>1393395</v>
      </c>
      <c r="H4" s="15">
        <v>1419365</v>
      </c>
      <c r="I4" s="15">
        <v>1499220</v>
      </c>
      <c r="J4" s="17">
        <v>1527069</v>
      </c>
      <c r="K4" s="16">
        <v>1546528</v>
      </c>
      <c r="L4" s="19">
        <v>1548838</v>
      </c>
      <c r="M4" s="19">
        <v>1516043</v>
      </c>
      <c r="N4" s="19">
        <v>1545145</v>
      </c>
      <c r="O4" s="19">
        <v>1525256</v>
      </c>
      <c r="P4" s="19">
        <v>1525447</v>
      </c>
      <c r="Q4" s="19">
        <v>1508124</v>
      </c>
      <c r="R4" s="19">
        <v>1463630</v>
      </c>
      <c r="S4" s="19">
        <v>1389281</v>
      </c>
      <c r="T4" s="19">
        <v>1360721</v>
      </c>
      <c r="U4" s="19">
        <v>1320476</v>
      </c>
    </row>
    <row r="5" spans="1:21" ht="18" customHeight="1">
      <c r="A5" s="19" t="s">
        <v>62</v>
      </c>
      <c r="B5" s="19"/>
      <c r="C5" s="15"/>
      <c r="D5" s="15">
        <v>824471</v>
      </c>
      <c r="E5" s="15">
        <v>867473</v>
      </c>
      <c r="F5" s="15">
        <v>937237</v>
      </c>
      <c r="G5" s="15">
        <v>936159</v>
      </c>
      <c r="H5" s="15">
        <v>970625</v>
      </c>
      <c r="I5" s="15">
        <v>1027026</v>
      </c>
      <c r="J5" s="17">
        <v>1048407</v>
      </c>
      <c r="K5" s="16">
        <v>1055940</v>
      </c>
      <c r="L5" s="19">
        <v>1061960</v>
      </c>
      <c r="M5" s="19">
        <v>1044938</v>
      </c>
      <c r="N5" s="19">
        <v>1051277</v>
      </c>
      <c r="O5" s="19">
        <v>1026150</v>
      </c>
      <c r="P5" s="19">
        <v>1028162</v>
      </c>
      <c r="Q5" s="19">
        <v>1024638</v>
      </c>
      <c r="R5" s="19">
        <v>990393</v>
      </c>
      <c r="S5" s="19">
        <v>937321</v>
      </c>
      <c r="T5" s="19">
        <v>909290</v>
      </c>
      <c r="U5" s="19">
        <v>877970</v>
      </c>
    </row>
    <row r="6" spans="1:21" ht="18" customHeight="1">
      <c r="A6" s="19" t="s">
        <v>63</v>
      </c>
      <c r="B6" s="19"/>
      <c r="C6" s="15"/>
      <c r="D6" s="15">
        <v>57680</v>
      </c>
      <c r="E6" s="15">
        <v>70571</v>
      </c>
      <c r="F6" s="15">
        <v>101905</v>
      </c>
      <c r="G6" s="15">
        <v>232901</v>
      </c>
      <c r="H6" s="15">
        <v>255539</v>
      </c>
      <c r="I6" s="15">
        <v>281667</v>
      </c>
      <c r="J6" s="17">
        <v>287425</v>
      </c>
      <c r="K6" s="20">
        <v>323713</v>
      </c>
      <c r="L6" s="19">
        <v>350645</v>
      </c>
      <c r="M6" s="19">
        <v>193545</v>
      </c>
      <c r="N6" s="19">
        <v>219688</v>
      </c>
      <c r="O6" s="19">
        <v>240696</v>
      </c>
      <c r="P6" s="19">
        <v>337425</v>
      </c>
      <c r="Q6" s="19">
        <v>383329</v>
      </c>
      <c r="R6" s="19">
        <v>376577</v>
      </c>
      <c r="S6" s="19">
        <v>377124</v>
      </c>
      <c r="T6" s="19">
        <v>410649</v>
      </c>
      <c r="U6" s="19">
        <v>413357</v>
      </c>
    </row>
    <row r="7" spans="1:21" ht="18" customHeight="1">
      <c r="A7" s="19" t="s">
        <v>64</v>
      </c>
      <c r="B7" s="19"/>
      <c r="C7" s="15"/>
      <c r="D7" s="15">
        <v>331492</v>
      </c>
      <c r="E7" s="15">
        <v>323838</v>
      </c>
      <c r="F7" s="15">
        <v>364594</v>
      </c>
      <c r="G7" s="15">
        <v>446349</v>
      </c>
      <c r="H7" s="15">
        <v>469582</v>
      </c>
      <c r="I7" s="15">
        <v>509741</v>
      </c>
      <c r="J7" s="17">
        <v>537403</v>
      </c>
      <c r="K7" s="16">
        <v>549521</v>
      </c>
      <c r="L7" s="19">
        <v>539655</v>
      </c>
      <c r="M7" s="19">
        <v>532606</v>
      </c>
      <c r="N7" s="19">
        <v>534709</v>
      </c>
      <c r="O7" s="19">
        <v>519742</v>
      </c>
      <c r="P7" s="19">
        <v>413071</v>
      </c>
      <c r="Q7" s="19">
        <v>693420</v>
      </c>
      <c r="R7" s="19">
        <v>385422</v>
      </c>
      <c r="S7" s="19">
        <v>362245</v>
      </c>
      <c r="T7" s="19">
        <v>399150</v>
      </c>
      <c r="U7" s="19">
        <v>398795</v>
      </c>
    </row>
    <row r="8" spans="1:21" ht="18" customHeight="1">
      <c r="A8" s="19" t="s">
        <v>65</v>
      </c>
      <c r="B8" s="19"/>
      <c r="C8" s="15"/>
      <c r="D8" s="15">
        <v>331492</v>
      </c>
      <c r="E8" s="15">
        <v>323838</v>
      </c>
      <c r="F8" s="15">
        <v>364594</v>
      </c>
      <c r="G8" s="15">
        <v>446349</v>
      </c>
      <c r="H8" s="15">
        <v>469582</v>
      </c>
      <c r="I8" s="15">
        <v>509741</v>
      </c>
      <c r="J8" s="17">
        <v>537403</v>
      </c>
      <c r="K8" s="16">
        <v>549521</v>
      </c>
      <c r="L8" s="19">
        <v>539655</v>
      </c>
      <c r="M8" s="19">
        <v>532606</v>
      </c>
      <c r="N8" s="19">
        <v>534709</v>
      </c>
      <c r="O8" s="19">
        <v>519742</v>
      </c>
      <c r="P8" s="19">
        <v>413071</v>
      </c>
      <c r="Q8" s="19">
        <v>693420</v>
      </c>
      <c r="R8" s="19">
        <v>385422</v>
      </c>
      <c r="S8" s="19">
        <v>362245</v>
      </c>
      <c r="T8" s="19">
        <v>399150</v>
      </c>
      <c r="U8" s="19">
        <v>398795</v>
      </c>
    </row>
    <row r="9" spans="1:21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8" customHeight="1">
      <c r="A10" s="19" t="s">
        <v>67</v>
      </c>
      <c r="B10" s="19"/>
      <c r="C10" s="15"/>
      <c r="D10" s="15">
        <v>524356</v>
      </c>
      <c r="E10" s="15">
        <v>548185</v>
      </c>
      <c r="F10" s="15">
        <v>651439</v>
      </c>
      <c r="G10" s="15">
        <v>590903</v>
      </c>
      <c r="H10" s="15">
        <v>611049</v>
      </c>
      <c r="I10" s="15">
        <v>639201</v>
      </c>
      <c r="J10" s="17">
        <v>598493</v>
      </c>
      <c r="K10" s="16">
        <v>674576</v>
      </c>
      <c r="L10" s="19">
        <v>680544</v>
      </c>
      <c r="M10" s="19">
        <v>681339</v>
      </c>
      <c r="N10" s="19">
        <v>735755</v>
      </c>
      <c r="O10" s="19">
        <v>740166</v>
      </c>
      <c r="P10" s="19">
        <v>768597</v>
      </c>
      <c r="Q10" s="19">
        <v>788755</v>
      </c>
      <c r="R10" s="19">
        <v>745697</v>
      </c>
      <c r="S10" s="19">
        <v>694926</v>
      </c>
      <c r="T10" s="19">
        <v>730066</v>
      </c>
      <c r="U10" s="19">
        <v>709226</v>
      </c>
    </row>
    <row r="11" spans="1:21" ht="18" customHeight="1">
      <c r="A11" s="19" t="s">
        <v>68</v>
      </c>
      <c r="B11" s="19"/>
      <c r="C11" s="15"/>
      <c r="D11" s="15">
        <v>18094</v>
      </c>
      <c r="E11" s="15">
        <v>29980</v>
      </c>
      <c r="F11" s="15">
        <v>26608</v>
      </c>
      <c r="G11" s="15">
        <v>22392</v>
      </c>
      <c r="H11" s="15">
        <v>18043</v>
      </c>
      <c r="I11" s="15">
        <v>18683</v>
      </c>
      <c r="J11" s="17">
        <v>17920</v>
      </c>
      <c r="K11" s="17">
        <v>37934</v>
      </c>
      <c r="L11" s="19">
        <v>28147</v>
      </c>
      <c r="M11" s="19">
        <v>29678</v>
      </c>
      <c r="N11" s="19">
        <v>33594</v>
      </c>
      <c r="O11" s="19">
        <v>41590</v>
      </c>
      <c r="P11" s="19">
        <v>40333</v>
      </c>
      <c r="Q11" s="19">
        <v>32099</v>
      </c>
      <c r="R11" s="19">
        <v>33477</v>
      </c>
      <c r="S11" s="19">
        <v>29167</v>
      </c>
      <c r="T11" s="19">
        <v>21826</v>
      </c>
      <c r="U11" s="19">
        <v>23461</v>
      </c>
    </row>
    <row r="12" spans="1:21" ht="18" customHeight="1">
      <c r="A12" s="19" t="s">
        <v>69</v>
      </c>
      <c r="B12" s="19"/>
      <c r="C12" s="15"/>
      <c r="D12" s="15">
        <v>539708</v>
      </c>
      <c r="E12" s="15">
        <v>580584</v>
      </c>
      <c r="F12" s="15">
        <v>568152</v>
      </c>
      <c r="G12" s="15">
        <v>575251</v>
      </c>
      <c r="H12" s="15">
        <v>601627</v>
      </c>
      <c r="I12" s="15">
        <v>648551</v>
      </c>
      <c r="J12" s="17">
        <v>649875</v>
      </c>
      <c r="K12" s="17">
        <v>637960</v>
      </c>
      <c r="L12" s="19">
        <v>686872</v>
      </c>
      <c r="M12" s="19">
        <v>616871</v>
      </c>
      <c r="N12" s="19">
        <v>563372</v>
      </c>
      <c r="O12" s="19">
        <v>589264</v>
      </c>
      <c r="P12" s="19">
        <v>575899</v>
      </c>
      <c r="Q12" s="19">
        <v>516970</v>
      </c>
      <c r="R12" s="19">
        <v>588056</v>
      </c>
      <c r="S12" s="19">
        <v>586614</v>
      </c>
      <c r="T12" s="19">
        <v>590347</v>
      </c>
      <c r="U12" s="19">
        <v>587247</v>
      </c>
    </row>
    <row r="13" spans="1:21" ht="18" customHeight="1">
      <c r="A13" s="19" t="s">
        <v>70</v>
      </c>
      <c r="B13" s="19"/>
      <c r="C13" s="15"/>
      <c r="D13" s="15">
        <v>321111</v>
      </c>
      <c r="E13" s="15">
        <v>359316</v>
      </c>
      <c r="F13" s="15">
        <v>355448</v>
      </c>
      <c r="G13" s="15">
        <v>369936</v>
      </c>
      <c r="H13" s="15">
        <v>383351</v>
      </c>
      <c r="I13" s="15">
        <v>388911</v>
      </c>
      <c r="J13" s="17">
        <v>394655</v>
      </c>
      <c r="K13" s="17">
        <v>384087</v>
      </c>
      <c r="L13" s="19">
        <v>372914</v>
      </c>
      <c r="M13" s="19">
        <v>383235</v>
      </c>
      <c r="N13" s="19">
        <v>387437</v>
      </c>
      <c r="O13" s="19">
        <v>414061</v>
      </c>
      <c r="P13" s="19">
        <v>389616</v>
      </c>
      <c r="Q13" s="19">
        <v>346873</v>
      </c>
      <c r="R13" s="19">
        <v>417341</v>
      </c>
      <c r="S13" s="19">
        <v>431934</v>
      </c>
      <c r="T13" s="19">
        <v>426224</v>
      </c>
      <c r="U13" s="19">
        <v>431729</v>
      </c>
    </row>
    <row r="14" spans="1:21" ht="18" customHeight="1">
      <c r="A14" s="19" t="s">
        <v>71</v>
      </c>
      <c r="B14" s="19"/>
      <c r="C14" s="15"/>
      <c r="D14" s="15">
        <v>225786</v>
      </c>
      <c r="E14" s="15">
        <v>247257</v>
      </c>
      <c r="F14" s="15">
        <v>199427</v>
      </c>
      <c r="G14" s="15">
        <v>212000</v>
      </c>
      <c r="H14" s="15">
        <v>383194</v>
      </c>
      <c r="I14" s="15">
        <v>313682</v>
      </c>
      <c r="J14" s="17">
        <v>345717</v>
      </c>
      <c r="K14" s="17">
        <v>453952</v>
      </c>
      <c r="L14" s="19">
        <v>491480</v>
      </c>
      <c r="M14" s="19">
        <v>594678</v>
      </c>
      <c r="N14" s="19">
        <v>638010</v>
      </c>
      <c r="O14" s="19">
        <v>642765</v>
      </c>
      <c r="P14" s="19">
        <v>672667</v>
      </c>
      <c r="Q14" s="19">
        <v>773389</v>
      </c>
      <c r="R14" s="19">
        <v>700742</v>
      </c>
      <c r="S14" s="19">
        <v>692719</v>
      </c>
      <c r="T14" s="19">
        <v>797196</v>
      </c>
      <c r="U14" s="19">
        <v>809687</v>
      </c>
    </row>
    <row r="15" spans="1:21" ht="18" customHeight="1">
      <c r="A15" s="19" t="s">
        <v>72</v>
      </c>
      <c r="B15" s="19"/>
      <c r="C15" s="15"/>
      <c r="D15" s="15">
        <v>1268600</v>
      </c>
      <c r="E15" s="15">
        <v>169160</v>
      </c>
      <c r="F15" s="15">
        <v>365100</v>
      </c>
      <c r="G15" s="15">
        <v>109000</v>
      </c>
      <c r="H15" s="15">
        <v>30500</v>
      </c>
      <c r="I15" s="15">
        <v>54000</v>
      </c>
      <c r="J15" s="17">
        <v>236958</v>
      </c>
      <c r="K15" s="16">
        <v>436650</v>
      </c>
      <c r="L15" s="19">
        <v>277488</v>
      </c>
      <c r="M15" s="19">
        <v>433935</v>
      </c>
      <c r="N15" s="19">
        <v>165567</v>
      </c>
      <c r="O15" s="19">
        <v>1280</v>
      </c>
      <c r="P15" s="19">
        <v>1007</v>
      </c>
      <c r="Q15" s="19">
        <v>981</v>
      </c>
      <c r="R15" s="19">
        <v>1578</v>
      </c>
      <c r="S15" s="19">
        <v>654</v>
      </c>
      <c r="T15" s="19">
        <v>3590</v>
      </c>
      <c r="U15" s="19">
        <v>233975</v>
      </c>
    </row>
    <row r="16" spans="1:21" ht="18" customHeight="1">
      <c r="A16" s="19" t="s">
        <v>73</v>
      </c>
      <c r="B16" s="19"/>
      <c r="C16" s="15"/>
      <c r="D16" s="15">
        <v>4104</v>
      </c>
      <c r="E16" s="15">
        <v>0</v>
      </c>
      <c r="F16" s="15">
        <v>0</v>
      </c>
      <c r="G16" s="15">
        <v>288</v>
      </c>
      <c r="H16" s="15">
        <v>7546</v>
      </c>
      <c r="I16" s="15">
        <v>113068</v>
      </c>
      <c r="J16" s="17">
        <v>0</v>
      </c>
      <c r="K16" s="16">
        <v>7918</v>
      </c>
      <c r="L16" s="19">
        <v>10318</v>
      </c>
      <c r="M16" s="19">
        <v>16662</v>
      </c>
      <c r="N16" s="19">
        <v>144</v>
      </c>
      <c r="O16" s="19">
        <v>20644</v>
      </c>
      <c r="P16" s="19">
        <v>0</v>
      </c>
      <c r="Q16" s="19">
        <v>0</v>
      </c>
      <c r="R16" s="19">
        <v>0</v>
      </c>
      <c r="S16" s="19">
        <v>0</v>
      </c>
      <c r="T16" s="19">
        <v>45144</v>
      </c>
      <c r="U16" s="19">
        <v>46532</v>
      </c>
    </row>
    <row r="17" spans="1:21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8" customHeight="1">
      <c r="A18" s="19" t="s">
        <v>178</v>
      </c>
      <c r="B18" s="19"/>
      <c r="C18" s="15"/>
      <c r="D18" s="15">
        <v>2556730</v>
      </c>
      <c r="E18" s="15">
        <v>2902145</v>
      </c>
      <c r="F18" s="15">
        <v>1762826</v>
      </c>
      <c r="G18" s="15">
        <v>2008939</v>
      </c>
      <c r="H18" s="15">
        <v>1352246</v>
      </c>
      <c r="I18" s="15">
        <v>1304059</v>
      </c>
      <c r="J18" s="17">
        <v>1076124</v>
      </c>
      <c r="K18" s="16">
        <v>1122043</v>
      </c>
      <c r="L18" s="19">
        <v>1027359</v>
      </c>
      <c r="M18" s="19">
        <v>1150285</v>
      </c>
      <c r="N18" s="19">
        <v>1926706</v>
      </c>
      <c r="O18" s="19">
        <v>851425</v>
      </c>
      <c r="P18" s="19">
        <v>1526546</v>
      </c>
      <c r="Q18" s="19">
        <v>958500</v>
      </c>
      <c r="R18" s="19">
        <v>1214319</v>
      </c>
      <c r="S18" s="19">
        <v>774240</v>
      </c>
      <c r="T18" s="19">
        <v>438974</v>
      </c>
      <c r="U18" s="19">
        <v>349369</v>
      </c>
    </row>
    <row r="19" spans="1:21" ht="18" customHeight="1">
      <c r="A19" s="19" t="s">
        <v>75</v>
      </c>
      <c r="B19" s="19"/>
      <c r="C19" s="15"/>
      <c r="D19" s="15">
        <v>397351</v>
      </c>
      <c r="E19" s="15">
        <v>223741</v>
      </c>
      <c r="F19" s="15">
        <v>196343</v>
      </c>
      <c r="G19" s="15">
        <v>76310</v>
      </c>
      <c r="H19" s="15">
        <v>64856</v>
      </c>
      <c r="I19" s="15">
        <v>137184</v>
      </c>
      <c r="J19" s="17">
        <v>82180</v>
      </c>
      <c r="K19" s="16">
        <v>66821</v>
      </c>
      <c r="L19" s="19">
        <v>15895</v>
      </c>
      <c r="M19" s="19">
        <v>307237</v>
      </c>
      <c r="N19" s="19">
        <v>1007424</v>
      </c>
      <c r="O19" s="19">
        <v>19106</v>
      </c>
      <c r="P19" s="19">
        <v>435012</v>
      </c>
      <c r="Q19" s="19">
        <v>100439</v>
      </c>
      <c r="R19" s="19">
        <v>347671</v>
      </c>
      <c r="S19" s="19">
        <v>60898</v>
      </c>
      <c r="T19" s="19">
        <v>57507</v>
      </c>
      <c r="U19" s="19">
        <v>27791</v>
      </c>
    </row>
    <row r="20" spans="1:21" ht="18" customHeight="1">
      <c r="A20" s="19" t="s">
        <v>76</v>
      </c>
      <c r="B20" s="19"/>
      <c r="C20" s="15"/>
      <c r="D20" s="15">
        <v>2156799</v>
      </c>
      <c r="E20" s="15">
        <v>2668983</v>
      </c>
      <c r="F20" s="15">
        <v>1562399</v>
      </c>
      <c r="G20" s="15">
        <v>1915814</v>
      </c>
      <c r="H20" s="15">
        <v>1251396</v>
      </c>
      <c r="I20" s="15">
        <v>1126629</v>
      </c>
      <c r="J20" s="17">
        <v>960709</v>
      </c>
      <c r="K20" s="16">
        <v>1047623</v>
      </c>
      <c r="L20" s="19">
        <v>963733</v>
      </c>
      <c r="M20" s="19">
        <v>828344</v>
      </c>
      <c r="N20" s="19">
        <v>915225</v>
      </c>
      <c r="O20" s="19">
        <v>821366</v>
      </c>
      <c r="P20" s="19">
        <v>1091534</v>
      </c>
      <c r="Q20" s="19">
        <v>858061</v>
      </c>
      <c r="R20" s="19">
        <v>866648</v>
      </c>
      <c r="S20" s="19">
        <v>713342</v>
      </c>
      <c r="T20" s="19">
        <v>380410</v>
      </c>
      <c r="U20" s="19">
        <v>313808</v>
      </c>
    </row>
    <row r="21" spans="1:21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331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6620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6730508</v>
      </c>
      <c r="E23" s="15">
        <f t="shared" si="0"/>
        <v>6163884</v>
      </c>
      <c r="F23" s="15">
        <f t="shared" si="0"/>
        <v>5414428</v>
      </c>
      <c r="G23" s="15">
        <f t="shared" si="0"/>
        <v>5591418</v>
      </c>
      <c r="H23" s="15">
        <f aca="true" t="shared" si="1" ref="H23:N23">SUM(H4:H22)-H5-H8-H9-H13-H19-H20</f>
        <v>5148691</v>
      </c>
      <c r="I23" s="15">
        <f t="shared" si="1"/>
        <v>5381872</v>
      </c>
      <c r="J23" s="17">
        <f t="shared" si="1"/>
        <v>5276984</v>
      </c>
      <c r="K23" s="16">
        <f t="shared" si="1"/>
        <v>5790795</v>
      </c>
      <c r="L23" s="21">
        <f t="shared" si="1"/>
        <v>5641346</v>
      </c>
      <c r="M23" s="21">
        <f t="shared" si="1"/>
        <v>5765642</v>
      </c>
      <c r="N23" s="21">
        <f t="shared" si="1"/>
        <v>6362690</v>
      </c>
      <c r="O23" s="21">
        <f aca="true" t="shared" si="2" ref="O23:U23">SUM(O4:O22)-O5-O8-O9-O13-O19-O20</f>
        <v>5179448</v>
      </c>
      <c r="P23" s="21">
        <f t="shared" si="2"/>
        <v>5860992</v>
      </c>
      <c r="Q23" s="21">
        <f t="shared" si="2"/>
        <v>5655567</v>
      </c>
      <c r="R23" s="21">
        <f t="shared" si="2"/>
        <v>5509498</v>
      </c>
      <c r="S23" s="21">
        <f t="shared" si="2"/>
        <v>4906970</v>
      </c>
      <c r="T23" s="21">
        <f t="shared" si="2"/>
        <v>4797663</v>
      </c>
      <c r="U23" s="21">
        <f t="shared" si="2"/>
        <v>4892125</v>
      </c>
    </row>
    <row r="24" spans="1:21" ht="18" customHeight="1">
      <c r="A24" s="19" t="s">
        <v>79</v>
      </c>
      <c r="B24" s="19">
        <f aca="true" t="shared" si="3" ref="B24:G24">SUM(B4:B7)-B5</f>
        <v>0</v>
      </c>
      <c r="C24" s="15">
        <f t="shared" si="3"/>
        <v>0</v>
      </c>
      <c r="D24" s="15">
        <f t="shared" si="3"/>
        <v>1593130</v>
      </c>
      <c r="E24" s="15">
        <f t="shared" si="3"/>
        <v>1686573</v>
      </c>
      <c r="F24" s="15">
        <f t="shared" si="3"/>
        <v>1840545</v>
      </c>
      <c r="G24" s="15">
        <f t="shared" si="3"/>
        <v>2072645</v>
      </c>
      <c r="H24" s="15">
        <f aca="true" t="shared" si="4" ref="H24:M24">SUM(H4:H7)-H5</f>
        <v>2144486</v>
      </c>
      <c r="I24" s="15">
        <f t="shared" si="4"/>
        <v>2290628</v>
      </c>
      <c r="J24" s="17">
        <f t="shared" si="4"/>
        <v>2351897</v>
      </c>
      <c r="K24" s="16">
        <f t="shared" si="4"/>
        <v>2419762</v>
      </c>
      <c r="L24" s="21">
        <f t="shared" si="4"/>
        <v>2439138</v>
      </c>
      <c r="M24" s="21">
        <f t="shared" si="4"/>
        <v>2242194</v>
      </c>
      <c r="N24" s="21">
        <f aca="true" t="shared" si="5" ref="N24:S24">SUM(N4:N7)-N5</f>
        <v>2299542</v>
      </c>
      <c r="O24" s="21">
        <f t="shared" si="5"/>
        <v>2285694</v>
      </c>
      <c r="P24" s="21">
        <f t="shared" si="5"/>
        <v>2275943</v>
      </c>
      <c r="Q24" s="21">
        <f t="shared" si="5"/>
        <v>2584873</v>
      </c>
      <c r="R24" s="21">
        <f t="shared" si="5"/>
        <v>2225629</v>
      </c>
      <c r="S24" s="21">
        <f t="shared" si="5"/>
        <v>2128650</v>
      </c>
      <c r="T24" s="21">
        <f>SUM(T4:T7)-T5</f>
        <v>2170520</v>
      </c>
      <c r="U24" s="21">
        <f>SUM(U4:U7)-U5</f>
        <v>2132628</v>
      </c>
    </row>
    <row r="25" spans="1:21" ht="18" customHeight="1">
      <c r="A25" s="19" t="s">
        <v>181</v>
      </c>
      <c r="B25" s="19">
        <f aca="true" t="shared" si="6" ref="B25:G25">+B18+B21+B22</f>
        <v>0</v>
      </c>
      <c r="C25" s="15">
        <f t="shared" si="6"/>
        <v>0</v>
      </c>
      <c r="D25" s="15">
        <f t="shared" si="6"/>
        <v>2556730</v>
      </c>
      <c r="E25" s="15">
        <f t="shared" si="6"/>
        <v>2902145</v>
      </c>
      <c r="F25" s="15">
        <f t="shared" si="6"/>
        <v>1763157</v>
      </c>
      <c r="G25" s="15">
        <f t="shared" si="6"/>
        <v>2008939</v>
      </c>
      <c r="H25" s="15">
        <f aca="true" t="shared" si="7" ref="H25:M25">+H18+H21+H22</f>
        <v>1352246</v>
      </c>
      <c r="I25" s="15">
        <f t="shared" si="7"/>
        <v>1304059</v>
      </c>
      <c r="J25" s="17">
        <f t="shared" si="7"/>
        <v>1076124</v>
      </c>
      <c r="K25" s="16">
        <f t="shared" si="7"/>
        <v>1122043</v>
      </c>
      <c r="L25" s="21">
        <f t="shared" si="7"/>
        <v>1027359</v>
      </c>
      <c r="M25" s="21">
        <f t="shared" si="7"/>
        <v>1150285</v>
      </c>
      <c r="N25" s="21">
        <f aca="true" t="shared" si="8" ref="N25:S25">+N18+N21+N22</f>
        <v>1926706</v>
      </c>
      <c r="O25" s="21">
        <f t="shared" si="8"/>
        <v>858045</v>
      </c>
      <c r="P25" s="21">
        <f t="shared" si="8"/>
        <v>1526546</v>
      </c>
      <c r="Q25" s="21">
        <f t="shared" si="8"/>
        <v>958500</v>
      </c>
      <c r="R25" s="21">
        <f t="shared" si="8"/>
        <v>1214319</v>
      </c>
      <c r="S25" s="21">
        <f t="shared" si="8"/>
        <v>774240</v>
      </c>
      <c r="T25" s="21">
        <f>+T18+T21+T22</f>
        <v>438974</v>
      </c>
      <c r="U25" s="21">
        <f>+U18+U21+U22</f>
        <v>349369</v>
      </c>
    </row>
    <row r="26" ht="18" customHeight="1"/>
    <row r="27" ht="18" customHeight="1"/>
    <row r="28" ht="18" customHeight="1"/>
    <row r="29" ht="18" customHeight="1"/>
    <row r="30" spans="1:21" ht="18" customHeight="1">
      <c r="A30" s="33" t="s">
        <v>100</v>
      </c>
      <c r="L30" s="34"/>
      <c r="M30" s="34" t="str">
        <f>'財政指標'!$M$1</f>
        <v>藤岡町</v>
      </c>
      <c r="P30" s="34"/>
      <c r="R30" s="34"/>
      <c r="S30" s="34"/>
      <c r="T30" s="34"/>
      <c r="U30" s="34" t="str">
        <f>'財政指標'!$M$1</f>
        <v>藤岡町</v>
      </c>
    </row>
    <row r="31" ht="18" customHeight="1"/>
    <row r="32" spans="1:21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204</v>
      </c>
      <c r="S32" s="2" t="s">
        <v>206</v>
      </c>
      <c r="T32" s="2" t="s">
        <v>214</v>
      </c>
      <c r="U32" s="2" t="s">
        <v>216</v>
      </c>
    </row>
    <row r="33" spans="1:21" ht="18" customHeight="1">
      <c r="A33" s="19" t="s">
        <v>61</v>
      </c>
      <c r="B33" s="35" t="e">
        <f>B4/B$23*100</f>
        <v>#DIV/0!</v>
      </c>
      <c r="C33" s="35" t="e">
        <f aca="true" t="shared" si="9" ref="C33:L33">C4/C$23*100</f>
        <v>#DIV/0!</v>
      </c>
      <c r="D33" s="35">
        <f t="shared" si="9"/>
        <v>17.888070261561236</v>
      </c>
      <c r="E33" s="35">
        <f t="shared" si="9"/>
        <v>20.963470435199625</v>
      </c>
      <c r="F33" s="35">
        <f t="shared" si="9"/>
        <v>25.37749139890677</v>
      </c>
      <c r="G33" s="35">
        <f t="shared" si="9"/>
        <v>24.92024384512122</v>
      </c>
      <c r="H33" s="35">
        <f t="shared" si="9"/>
        <v>27.56749239758222</v>
      </c>
      <c r="I33" s="35">
        <f t="shared" si="9"/>
        <v>27.85684980988028</v>
      </c>
      <c r="J33" s="35">
        <f t="shared" si="9"/>
        <v>28.938291266374883</v>
      </c>
      <c r="K33" s="35">
        <f t="shared" si="9"/>
        <v>26.706661175192696</v>
      </c>
      <c r="L33" s="35">
        <f t="shared" si="9"/>
        <v>27.455114435455652</v>
      </c>
      <c r="M33" s="35">
        <f aca="true" t="shared" si="10" ref="M33:N51">M4/M$23*100</f>
        <v>26.294435207735756</v>
      </c>
      <c r="N33" s="35">
        <f t="shared" si="10"/>
        <v>24.28446144633795</v>
      </c>
      <c r="O33" s="35">
        <f aca="true" t="shared" si="11" ref="O33:P51">O4/O$23*100</f>
        <v>29.44823463813132</v>
      </c>
      <c r="P33" s="35">
        <f t="shared" si="11"/>
        <v>26.02711281639695</v>
      </c>
      <c r="Q33" s="35">
        <f aca="true" t="shared" si="12" ref="Q33:R51">Q4/Q$23*100</f>
        <v>26.66618572461435</v>
      </c>
      <c r="R33" s="35">
        <f t="shared" si="12"/>
        <v>26.56557820694372</v>
      </c>
      <c r="S33" s="35">
        <f aca="true" t="shared" si="13" ref="S33:T51">S4/S$23*100</f>
        <v>28.31240052415238</v>
      </c>
      <c r="T33" s="35">
        <f t="shared" si="13"/>
        <v>28.36216299477475</v>
      </c>
      <c r="U33" s="35">
        <f>U4/U$23*100</f>
        <v>26.991869586324963</v>
      </c>
    </row>
    <row r="34" spans="1:21" ht="18" customHeight="1">
      <c r="A34" s="19" t="s">
        <v>62</v>
      </c>
      <c r="B34" s="35" t="e">
        <f aca="true" t="shared" si="14" ref="B34:L51">B5/B$23*100</f>
        <v>#DIV/0!</v>
      </c>
      <c r="C34" s="35" t="e">
        <f t="shared" si="14"/>
        <v>#DIV/0!</v>
      </c>
      <c r="D34" s="35">
        <f t="shared" si="14"/>
        <v>12.24975885921241</v>
      </c>
      <c r="E34" s="35">
        <f t="shared" si="14"/>
        <v>14.07348029262069</v>
      </c>
      <c r="F34" s="35">
        <f t="shared" si="14"/>
        <v>17.309991009207252</v>
      </c>
      <c r="G34" s="35">
        <f t="shared" si="14"/>
        <v>16.7427833154309</v>
      </c>
      <c r="H34" s="35">
        <f t="shared" si="14"/>
        <v>18.851879050422717</v>
      </c>
      <c r="I34" s="35">
        <f t="shared" si="14"/>
        <v>19.083062547752903</v>
      </c>
      <c r="J34" s="35">
        <f t="shared" si="14"/>
        <v>19.867541762491605</v>
      </c>
      <c r="K34" s="35">
        <f t="shared" si="14"/>
        <v>18.234801957244212</v>
      </c>
      <c r="L34" s="35">
        <f t="shared" si="14"/>
        <v>18.82458548013187</v>
      </c>
      <c r="M34" s="35">
        <f t="shared" si="10"/>
        <v>18.123532470451686</v>
      </c>
      <c r="N34" s="35">
        <f t="shared" si="10"/>
        <v>16.522524278253382</v>
      </c>
      <c r="O34" s="35">
        <f t="shared" si="11"/>
        <v>19.811956795395957</v>
      </c>
      <c r="P34" s="35">
        <f t="shared" si="11"/>
        <v>17.542456976566424</v>
      </c>
      <c r="Q34" s="35">
        <f t="shared" si="12"/>
        <v>18.117334654509442</v>
      </c>
      <c r="R34" s="35">
        <f t="shared" si="12"/>
        <v>17.976102359960926</v>
      </c>
      <c r="S34" s="35">
        <f t="shared" si="13"/>
        <v>19.101828623366355</v>
      </c>
      <c r="T34" s="35">
        <f t="shared" si="13"/>
        <v>18.952769296217763</v>
      </c>
      <c r="U34" s="35">
        <f>U5/U$23*100</f>
        <v>17.94659784858318</v>
      </c>
    </row>
    <row r="35" spans="1:21" ht="18" customHeight="1">
      <c r="A35" s="19" t="s">
        <v>63</v>
      </c>
      <c r="B35" s="35" t="e">
        <f t="shared" si="14"/>
        <v>#DIV/0!</v>
      </c>
      <c r="C35" s="35" t="e">
        <f t="shared" si="14"/>
        <v>#DIV/0!</v>
      </c>
      <c r="D35" s="35">
        <f t="shared" si="14"/>
        <v>0.8569932611327405</v>
      </c>
      <c r="E35" s="35">
        <f t="shared" si="14"/>
        <v>1.1449112280503655</v>
      </c>
      <c r="F35" s="35">
        <f t="shared" si="14"/>
        <v>1.8821009347617144</v>
      </c>
      <c r="G35" s="35">
        <f t="shared" si="14"/>
        <v>4.165329796484541</v>
      </c>
      <c r="H35" s="35">
        <f t="shared" si="14"/>
        <v>4.963183846146525</v>
      </c>
      <c r="I35" s="35">
        <f t="shared" si="14"/>
        <v>5.233625028614579</v>
      </c>
      <c r="J35" s="35">
        <f t="shared" si="14"/>
        <v>5.4467665621119945</v>
      </c>
      <c r="K35" s="35">
        <f t="shared" si="14"/>
        <v>5.590130543388256</v>
      </c>
      <c r="L35" s="35">
        <f t="shared" si="14"/>
        <v>6.215626554371953</v>
      </c>
      <c r="M35" s="35">
        <f t="shared" si="10"/>
        <v>3.3568681510229044</v>
      </c>
      <c r="N35" s="35">
        <f t="shared" si="10"/>
        <v>3.452753473766599</v>
      </c>
      <c r="O35" s="35">
        <f t="shared" si="11"/>
        <v>4.647136142693197</v>
      </c>
      <c r="P35" s="35">
        <f t="shared" si="11"/>
        <v>5.75713121601258</v>
      </c>
      <c r="Q35" s="35">
        <f t="shared" si="12"/>
        <v>6.777905734296843</v>
      </c>
      <c r="R35" s="35">
        <f t="shared" si="12"/>
        <v>6.835051033687643</v>
      </c>
      <c r="S35" s="35">
        <f t="shared" si="13"/>
        <v>7.685475965820047</v>
      </c>
      <c r="T35" s="35">
        <f t="shared" si="13"/>
        <v>8.55935483588572</v>
      </c>
      <c r="U35" s="35">
        <f>U6/U$23*100</f>
        <v>8.449436594526919</v>
      </c>
    </row>
    <row r="36" spans="1:21" ht="18" customHeight="1">
      <c r="A36" s="19" t="s">
        <v>64</v>
      </c>
      <c r="B36" s="35" t="e">
        <f t="shared" si="14"/>
        <v>#DIV/0!</v>
      </c>
      <c r="C36" s="35" t="e">
        <f t="shared" si="14"/>
        <v>#DIV/0!</v>
      </c>
      <c r="D36" s="35">
        <f t="shared" si="14"/>
        <v>4.925215154636173</v>
      </c>
      <c r="E36" s="35">
        <f t="shared" si="14"/>
        <v>5.2537977677711005</v>
      </c>
      <c r="F36" s="35">
        <f t="shared" si="14"/>
        <v>6.733749160576149</v>
      </c>
      <c r="G36" s="35">
        <f t="shared" si="14"/>
        <v>7.9827514236996775</v>
      </c>
      <c r="H36" s="35">
        <f t="shared" si="14"/>
        <v>9.120415266715366</v>
      </c>
      <c r="I36" s="35">
        <f t="shared" si="14"/>
        <v>9.471444136909982</v>
      </c>
      <c r="J36" s="35">
        <f t="shared" si="14"/>
        <v>10.183904290784282</v>
      </c>
      <c r="K36" s="35">
        <f t="shared" si="14"/>
        <v>9.489560587104188</v>
      </c>
      <c r="L36" s="35">
        <f t="shared" si="14"/>
        <v>9.566068097932657</v>
      </c>
      <c r="M36" s="35">
        <f t="shared" si="10"/>
        <v>9.237583603005529</v>
      </c>
      <c r="N36" s="35">
        <f t="shared" si="10"/>
        <v>8.403819768054078</v>
      </c>
      <c r="O36" s="35">
        <f t="shared" si="11"/>
        <v>10.034698678314754</v>
      </c>
      <c r="P36" s="35">
        <f t="shared" si="11"/>
        <v>7.047800099368843</v>
      </c>
      <c r="Q36" s="35">
        <f t="shared" si="12"/>
        <v>12.260839629342204</v>
      </c>
      <c r="R36" s="35">
        <f t="shared" si="12"/>
        <v>6.995591975893266</v>
      </c>
      <c r="S36" s="35">
        <f t="shared" si="13"/>
        <v>7.3822542220555665</v>
      </c>
      <c r="T36" s="35">
        <f t="shared" si="13"/>
        <v>8.319675642078236</v>
      </c>
      <c r="U36" s="35">
        <f>U7/U$23*100</f>
        <v>8.151774535605693</v>
      </c>
    </row>
    <row r="37" spans="1:21" ht="18" customHeight="1">
      <c r="A37" s="19" t="s">
        <v>65</v>
      </c>
      <c r="B37" s="35" t="e">
        <f t="shared" si="14"/>
        <v>#DIV/0!</v>
      </c>
      <c r="C37" s="35" t="e">
        <f t="shared" si="14"/>
        <v>#DIV/0!</v>
      </c>
      <c r="D37" s="35">
        <f t="shared" si="14"/>
        <v>4.925215154636173</v>
      </c>
      <c r="E37" s="35">
        <f t="shared" si="14"/>
        <v>5.2537977677711005</v>
      </c>
      <c r="F37" s="35">
        <f t="shared" si="14"/>
        <v>6.733749160576149</v>
      </c>
      <c r="G37" s="35">
        <f t="shared" si="14"/>
        <v>7.9827514236996775</v>
      </c>
      <c r="H37" s="35">
        <f t="shared" si="14"/>
        <v>9.120415266715366</v>
      </c>
      <c r="I37" s="35">
        <f t="shared" si="14"/>
        <v>9.471444136909982</v>
      </c>
      <c r="J37" s="35">
        <f t="shared" si="14"/>
        <v>10.183904290784282</v>
      </c>
      <c r="K37" s="35">
        <f t="shared" si="14"/>
        <v>9.489560587104188</v>
      </c>
      <c r="L37" s="35">
        <f t="shared" si="14"/>
        <v>9.566068097932657</v>
      </c>
      <c r="M37" s="35">
        <f t="shared" si="10"/>
        <v>9.237583603005529</v>
      </c>
      <c r="N37" s="35">
        <f t="shared" si="10"/>
        <v>8.403819768054078</v>
      </c>
      <c r="O37" s="35">
        <f t="shared" si="11"/>
        <v>10.034698678314754</v>
      </c>
      <c r="P37" s="35">
        <f t="shared" si="11"/>
        <v>7.047800099368843</v>
      </c>
      <c r="Q37" s="35">
        <f t="shared" si="12"/>
        <v>12.260839629342204</v>
      </c>
      <c r="R37" s="35">
        <f t="shared" si="12"/>
        <v>6.995591975893266</v>
      </c>
      <c r="S37" s="35">
        <f t="shared" si="13"/>
        <v>7.3822542220555665</v>
      </c>
      <c r="T37" s="35">
        <f t="shared" si="13"/>
        <v>8.319675642078236</v>
      </c>
      <c r="U37" s="35">
        <f>U8/U$23*100</f>
        <v>8.151774535605693</v>
      </c>
    </row>
    <row r="38" spans="1:21" ht="18" customHeight="1">
      <c r="A38" s="19" t="s">
        <v>66</v>
      </c>
      <c r="B38" s="35" t="e">
        <f t="shared" si="14"/>
        <v>#DIV/0!</v>
      </c>
      <c r="C38" s="35" t="e">
        <f t="shared" si="14"/>
        <v>#DIV/0!</v>
      </c>
      <c r="D38" s="35">
        <f t="shared" si="14"/>
        <v>0</v>
      </c>
      <c r="E38" s="35">
        <f t="shared" si="14"/>
        <v>0</v>
      </c>
      <c r="F38" s="35">
        <f t="shared" si="14"/>
        <v>0</v>
      </c>
      <c r="G38" s="35">
        <f t="shared" si="14"/>
        <v>0</v>
      </c>
      <c r="H38" s="35">
        <f t="shared" si="14"/>
        <v>0</v>
      </c>
      <c r="I38" s="35">
        <f t="shared" si="14"/>
        <v>0</v>
      </c>
      <c r="J38" s="35">
        <f t="shared" si="14"/>
        <v>0</v>
      </c>
      <c r="K38" s="35">
        <f t="shared" si="14"/>
        <v>0</v>
      </c>
      <c r="L38" s="35">
        <f t="shared" si="14"/>
        <v>0</v>
      </c>
      <c r="M38" s="35">
        <f t="shared" si="10"/>
        <v>0</v>
      </c>
      <c r="N38" s="35">
        <f t="shared" si="10"/>
        <v>0</v>
      </c>
      <c r="O38" s="35">
        <f t="shared" si="11"/>
        <v>0</v>
      </c>
      <c r="P38" s="35">
        <f t="shared" si="11"/>
        <v>0</v>
      </c>
      <c r="Q38" s="35">
        <f t="shared" si="12"/>
        <v>0</v>
      </c>
      <c r="R38" s="35">
        <f t="shared" si="12"/>
        <v>0</v>
      </c>
      <c r="S38" s="35">
        <f t="shared" si="13"/>
        <v>0</v>
      </c>
      <c r="T38" s="35">
        <f t="shared" si="13"/>
        <v>0</v>
      </c>
      <c r="U38" s="35">
        <f>U9/U$23*100</f>
        <v>0</v>
      </c>
    </row>
    <row r="39" spans="1:21" ht="18" customHeight="1">
      <c r="A39" s="19" t="s">
        <v>67</v>
      </c>
      <c r="B39" s="35" t="e">
        <f t="shared" si="14"/>
        <v>#DIV/0!</v>
      </c>
      <c r="C39" s="35" t="e">
        <f t="shared" si="14"/>
        <v>#DIV/0!</v>
      </c>
      <c r="D39" s="35">
        <f t="shared" si="14"/>
        <v>7.790734369530503</v>
      </c>
      <c r="E39" s="35">
        <f t="shared" si="14"/>
        <v>8.89349961809794</v>
      </c>
      <c r="F39" s="35">
        <f t="shared" si="14"/>
        <v>12.031538696239013</v>
      </c>
      <c r="G39" s="35">
        <f t="shared" si="14"/>
        <v>10.56803479904382</v>
      </c>
      <c r="H39" s="35">
        <f t="shared" si="14"/>
        <v>11.86804568384469</v>
      </c>
      <c r="I39" s="35">
        <f t="shared" si="14"/>
        <v>11.87692683883972</v>
      </c>
      <c r="J39" s="35">
        <f t="shared" si="14"/>
        <v>11.341573141021462</v>
      </c>
      <c r="K39" s="35">
        <f t="shared" si="14"/>
        <v>11.6491086284353</v>
      </c>
      <c r="L39" s="35">
        <f t="shared" si="14"/>
        <v>12.063503993550476</v>
      </c>
      <c r="M39" s="35">
        <f t="shared" si="10"/>
        <v>11.81722694541215</v>
      </c>
      <c r="N39" s="35">
        <f t="shared" si="10"/>
        <v>11.563583955842576</v>
      </c>
      <c r="O39" s="35">
        <f t="shared" si="11"/>
        <v>14.290441761361441</v>
      </c>
      <c r="P39" s="35">
        <f t="shared" si="11"/>
        <v>13.113769819170543</v>
      </c>
      <c r="Q39" s="35">
        <f t="shared" si="12"/>
        <v>13.946523841022481</v>
      </c>
      <c r="R39" s="35">
        <f t="shared" si="12"/>
        <v>13.53475398303076</v>
      </c>
      <c r="S39" s="35">
        <f t="shared" si="13"/>
        <v>14.16201851651834</v>
      </c>
      <c r="T39" s="35">
        <f t="shared" si="13"/>
        <v>15.217117167254141</v>
      </c>
      <c r="U39" s="35">
        <f>U10/U$23*100</f>
        <v>14.497299230906815</v>
      </c>
    </row>
    <row r="40" spans="1:21" ht="18" customHeight="1">
      <c r="A40" s="19" t="s">
        <v>68</v>
      </c>
      <c r="B40" s="35" t="e">
        <f t="shared" si="14"/>
        <v>#DIV/0!</v>
      </c>
      <c r="C40" s="35" t="e">
        <f t="shared" si="14"/>
        <v>#DIV/0!</v>
      </c>
      <c r="D40" s="35">
        <f t="shared" si="14"/>
        <v>0.2688355767499273</v>
      </c>
      <c r="E40" s="35">
        <f t="shared" si="14"/>
        <v>0.48638163859021355</v>
      </c>
      <c r="F40" s="35">
        <f t="shared" si="14"/>
        <v>0.4914277186805328</v>
      </c>
      <c r="G40" s="35">
        <f t="shared" si="14"/>
        <v>0.40047086445692304</v>
      </c>
      <c r="H40" s="35">
        <f t="shared" si="14"/>
        <v>0.35043858720595195</v>
      </c>
      <c r="I40" s="35">
        <f t="shared" si="14"/>
        <v>0.34714686636917413</v>
      </c>
      <c r="J40" s="35">
        <f t="shared" si="14"/>
        <v>0.3395879161278488</v>
      </c>
      <c r="K40" s="35">
        <f t="shared" si="14"/>
        <v>0.6550741305813795</v>
      </c>
      <c r="L40" s="35">
        <f t="shared" si="14"/>
        <v>0.49894121012963927</v>
      </c>
      <c r="M40" s="35">
        <f t="shared" si="10"/>
        <v>0.514738861691378</v>
      </c>
      <c r="N40" s="35">
        <f t="shared" si="10"/>
        <v>0.5279842330838057</v>
      </c>
      <c r="O40" s="35">
        <f t="shared" si="11"/>
        <v>0.8029813215616799</v>
      </c>
      <c r="P40" s="35">
        <f t="shared" si="11"/>
        <v>0.6881599565397802</v>
      </c>
      <c r="Q40" s="35">
        <f t="shared" si="12"/>
        <v>0.567564666814132</v>
      </c>
      <c r="R40" s="35">
        <f t="shared" si="12"/>
        <v>0.6076234168702848</v>
      </c>
      <c r="S40" s="35">
        <f t="shared" si="13"/>
        <v>0.5943993951460881</v>
      </c>
      <c r="T40" s="35">
        <f t="shared" si="13"/>
        <v>0.45492982729299664</v>
      </c>
      <c r="U40" s="35">
        <f>U11/U$23*100</f>
        <v>0.47956665048419655</v>
      </c>
    </row>
    <row r="41" spans="1:21" ht="18" customHeight="1">
      <c r="A41" s="19" t="s">
        <v>69</v>
      </c>
      <c r="B41" s="35" t="e">
        <f t="shared" si="14"/>
        <v>#DIV/0!</v>
      </c>
      <c r="C41" s="35" t="e">
        <f t="shared" si="14"/>
        <v>#DIV/0!</v>
      </c>
      <c r="D41" s="35">
        <f t="shared" si="14"/>
        <v>8.01883007939371</v>
      </c>
      <c r="E41" s="35">
        <f t="shared" si="14"/>
        <v>9.41912599263711</v>
      </c>
      <c r="F41" s="35">
        <f t="shared" si="14"/>
        <v>10.493296798849297</v>
      </c>
      <c r="G41" s="35">
        <f t="shared" si="14"/>
        <v>10.28810580786484</v>
      </c>
      <c r="H41" s="35">
        <f t="shared" si="14"/>
        <v>11.685047714069459</v>
      </c>
      <c r="I41" s="35">
        <f t="shared" si="14"/>
        <v>12.05065820963412</v>
      </c>
      <c r="J41" s="35">
        <f t="shared" si="14"/>
        <v>12.315273269731348</v>
      </c>
      <c r="K41" s="35">
        <f t="shared" si="14"/>
        <v>11.016794757887302</v>
      </c>
      <c r="L41" s="35">
        <f t="shared" si="14"/>
        <v>12.17567580502951</v>
      </c>
      <c r="M41" s="35">
        <f t="shared" si="10"/>
        <v>10.699086068819396</v>
      </c>
      <c r="N41" s="35">
        <f t="shared" si="10"/>
        <v>8.854305333121683</v>
      </c>
      <c r="O41" s="35">
        <f t="shared" si="11"/>
        <v>11.37696526734123</v>
      </c>
      <c r="P41" s="35">
        <f t="shared" si="11"/>
        <v>9.825964614863832</v>
      </c>
      <c r="Q41" s="35">
        <f t="shared" si="12"/>
        <v>9.14090488186242</v>
      </c>
      <c r="R41" s="35">
        <f t="shared" si="12"/>
        <v>10.673495116977989</v>
      </c>
      <c r="S41" s="35">
        <f t="shared" si="13"/>
        <v>11.954709321638404</v>
      </c>
      <c r="T41" s="35">
        <f t="shared" si="13"/>
        <v>12.30488677508195</v>
      </c>
      <c r="U41" s="35">
        <f>U12/U$23*100</f>
        <v>12.003924674860107</v>
      </c>
    </row>
    <row r="42" spans="1:21" ht="18" customHeight="1">
      <c r="A42" s="19" t="s">
        <v>70</v>
      </c>
      <c r="B42" s="35" t="e">
        <f t="shared" si="14"/>
        <v>#DIV/0!</v>
      </c>
      <c r="C42" s="35" t="e">
        <f t="shared" si="14"/>
        <v>#DIV/0!</v>
      </c>
      <c r="D42" s="35">
        <f t="shared" si="14"/>
        <v>4.770977168439589</v>
      </c>
      <c r="E42" s="35">
        <f t="shared" si="14"/>
        <v>5.829376412664482</v>
      </c>
      <c r="F42" s="35">
        <f t="shared" si="14"/>
        <v>6.56483011686553</v>
      </c>
      <c r="G42" s="35">
        <f t="shared" si="14"/>
        <v>6.616139233375147</v>
      </c>
      <c r="H42" s="35">
        <f t="shared" si="14"/>
        <v>7.44560122174743</v>
      </c>
      <c r="I42" s="35">
        <f t="shared" si="14"/>
        <v>7.226314561178712</v>
      </c>
      <c r="J42" s="35">
        <f t="shared" si="14"/>
        <v>7.47879849550425</v>
      </c>
      <c r="K42" s="35">
        <f t="shared" si="14"/>
        <v>6.6327162332633085</v>
      </c>
      <c r="L42" s="35">
        <f t="shared" si="14"/>
        <v>6.610372772738988</v>
      </c>
      <c r="M42" s="35">
        <f t="shared" si="10"/>
        <v>6.64687471056996</v>
      </c>
      <c r="N42" s="35">
        <f t="shared" si="10"/>
        <v>6.089201265502484</v>
      </c>
      <c r="O42" s="35">
        <f t="shared" si="11"/>
        <v>7.994307501494367</v>
      </c>
      <c r="P42" s="35">
        <f t="shared" si="11"/>
        <v>6.647611871846951</v>
      </c>
      <c r="Q42" s="35">
        <f t="shared" si="12"/>
        <v>6.133301930646388</v>
      </c>
      <c r="R42" s="35">
        <f t="shared" si="12"/>
        <v>7.574936954328688</v>
      </c>
      <c r="S42" s="35">
        <f t="shared" si="13"/>
        <v>8.8024585436634</v>
      </c>
      <c r="T42" s="35">
        <f t="shared" si="13"/>
        <v>8.883992060301026</v>
      </c>
      <c r="U42" s="35">
        <f>U13/U$23*100</f>
        <v>8.824978920203389</v>
      </c>
    </row>
    <row r="43" spans="1:21" ht="18" customHeight="1">
      <c r="A43" s="19" t="s">
        <v>71</v>
      </c>
      <c r="B43" s="35" t="e">
        <f t="shared" si="14"/>
        <v>#DIV/0!</v>
      </c>
      <c r="C43" s="35" t="e">
        <f t="shared" si="14"/>
        <v>#DIV/0!</v>
      </c>
      <c r="D43" s="35">
        <f t="shared" si="14"/>
        <v>3.354665056486078</v>
      </c>
      <c r="E43" s="35">
        <f t="shared" si="14"/>
        <v>4.011383082485005</v>
      </c>
      <c r="F43" s="35">
        <f t="shared" si="14"/>
        <v>3.683251490277459</v>
      </c>
      <c r="G43" s="35">
        <f t="shared" si="14"/>
        <v>3.791524797466403</v>
      </c>
      <c r="H43" s="35">
        <f t="shared" si="14"/>
        <v>7.4425519029982565</v>
      </c>
      <c r="I43" s="35">
        <f t="shared" si="14"/>
        <v>5.8284923907517685</v>
      </c>
      <c r="J43" s="35">
        <f t="shared" si="14"/>
        <v>6.551412700891267</v>
      </c>
      <c r="K43" s="35">
        <f t="shared" si="14"/>
        <v>7.839199971679191</v>
      </c>
      <c r="L43" s="35">
        <f t="shared" si="14"/>
        <v>8.7121052316238</v>
      </c>
      <c r="M43" s="35">
        <f t="shared" si="10"/>
        <v>10.31416796256167</v>
      </c>
      <c r="N43" s="35">
        <f t="shared" si="10"/>
        <v>10.02736264064413</v>
      </c>
      <c r="O43" s="35">
        <f t="shared" si="11"/>
        <v>12.409913179937321</v>
      </c>
      <c r="P43" s="35">
        <f t="shared" si="11"/>
        <v>11.477016177466204</v>
      </c>
      <c r="Q43" s="35">
        <f t="shared" si="12"/>
        <v>13.674826944849208</v>
      </c>
      <c r="R43" s="35">
        <f t="shared" si="12"/>
        <v>12.718799426009411</v>
      </c>
      <c r="S43" s="35">
        <f t="shared" si="13"/>
        <v>14.117041677450647</v>
      </c>
      <c r="T43" s="35">
        <f t="shared" si="13"/>
        <v>16.61634008057673</v>
      </c>
      <c r="U43" s="35">
        <f>U14/U$23*100</f>
        <v>16.55082402841301</v>
      </c>
    </row>
    <row r="44" spans="1:21" ht="18" customHeight="1">
      <c r="A44" s="19" t="s">
        <v>72</v>
      </c>
      <c r="B44" s="35" t="e">
        <f t="shared" si="14"/>
        <v>#DIV/0!</v>
      </c>
      <c r="C44" s="35" t="e">
        <f t="shared" si="14"/>
        <v>#DIV/0!</v>
      </c>
      <c r="D44" s="35">
        <f t="shared" si="14"/>
        <v>18.848502965897968</v>
      </c>
      <c r="E44" s="35">
        <f t="shared" si="14"/>
        <v>2.7443735151407784</v>
      </c>
      <c r="F44" s="35">
        <f t="shared" si="14"/>
        <v>6.743094561419968</v>
      </c>
      <c r="G44" s="35">
        <f t="shared" si="14"/>
        <v>1.9494160515275374</v>
      </c>
      <c r="H44" s="35">
        <f t="shared" si="14"/>
        <v>0.5923835786610616</v>
      </c>
      <c r="I44" s="35">
        <f t="shared" si="14"/>
        <v>1.0033683446949315</v>
      </c>
      <c r="J44" s="35">
        <f t="shared" si="14"/>
        <v>4.490405883360647</v>
      </c>
      <c r="K44" s="35">
        <f t="shared" si="14"/>
        <v>7.540415435186361</v>
      </c>
      <c r="L44" s="35">
        <f t="shared" si="14"/>
        <v>4.918826109939011</v>
      </c>
      <c r="M44" s="35">
        <f t="shared" si="10"/>
        <v>7.526221711302922</v>
      </c>
      <c r="N44" s="35">
        <f t="shared" si="10"/>
        <v>2.602154120348469</v>
      </c>
      <c r="O44" s="35">
        <f t="shared" si="11"/>
        <v>0.024713058225509746</v>
      </c>
      <c r="P44" s="35">
        <f t="shared" si="11"/>
        <v>0.01718139181899583</v>
      </c>
      <c r="Q44" s="35">
        <f t="shared" si="12"/>
        <v>0.017345740931015402</v>
      </c>
      <c r="R44" s="35">
        <f t="shared" si="12"/>
        <v>0.028641447914129384</v>
      </c>
      <c r="S44" s="35">
        <f t="shared" si="13"/>
        <v>0.013327980403385389</v>
      </c>
      <c r="T44" s="35">
        <f t="shared" si="13"/>
        <v>0.07482809859717117</v>
      </c>
      <c r="U44" s="35">
        <f>U15/U$23*100</f>
        <v>4.782686460382759</v>
      </c>
    </row>
    <row r="45" spans="1:21" ht="18" customHeight="1">
      <c r="A45" s="19" t="s">
        <v>73</v>
      </c>
      <c r="B45" s="35" t="e">
        <f t="shared" si="14"/>
        <v>#DIV/0!</v>
      </c>
      <c r="C45" s="35" t="e">
        <f t="shared" si="14"/>
        <v>#DIV/0!</v>
      </c>
      <c r="D45" s="35">
        <f t="shared" si="14"/>
        <v>0.06097608085452094</v>
      </c>
      <c r="E45" s="35">
        <f t="shared" si="14"/>
        <v>0</v>
      </c>
      <c r="F45" s="35">
        <f t="shared" si="14"/>
        <v>0</v>
      </c>
      <c r="G45" s="35">
        <f t="shared" si="14"/>
        <v>0.005150750668256245</v>
      </c>
      <c r="H45" s="35">
        <f t="shared" si="14"/>
        <v>0.14656152408447118</v>
      </c>
      <c r="I45" s="35">
        <f t="shared" si="14"/>
        <v>2.100904666629009</v>
      </c>
      <c r="J45" s="35">
        <f t="shared" si="14"/>
        <v>0</v>
      </c>
      <c r="K45" s="35">
        <f t="shared" si="14"/>
        <v>0.13673424806093118</v>
      </c>
      <c r="L45" s="35">
        <f t="shared" si="14"/>
        <v>0.18289961296470736</v>
      </c>
      <c r="M45" s="35">
        <f t="shared" si="10"/>
        <v>0.2889877658030103</v>
      </c>
      <c r="N45" s="35">
        <f t="shared" si="10"/>
        <v>0.00226319371209347</v>
      </c>
      <c r="O45" s="35">
        <f t="shared" si="11"/>
        <v>0.3985752921932994</v>
      </c>
      <c r="P45" s="35">
        <f t="shared" si="11"/>
        <v>0</v>
      </c>
      <c r="Q45" s="35">
        <f t="shared" si="12"/>
        <v>0</v>
      </c>
      <c r="R45" s="35">
        <f t="shared" si="12"/>
        <v>0</v>
      </c>
      <c r="S45" s="35">
        <f t="shared" si="13"/>
        <v>0</v>
      </c>
      <c r="T45" s="35">
        <f t="shared" si="13"/>
        <v>0.9409581289890516</v>
      </c>
      <c r="U45" s="35">
        <f>U16/U$23*100</f>
        <v>0.9511613051588012</v>
      </c>
    </row>
    <row r="46" spans="1:21" ht="18" customHeight="1">
      <c r="A46" s="19" t="s">
        <v>81</v>
      </c>
      <c r="B46" s="35" t="e">
        <f t="shared" si="14"/>
        <v>#DIV/0!</v>
      </c>
      <c r="C46" s="35" t="e">
        <f t="shared" si="14"/>
        <v>#DIV/0!</v>
      </c>
      <c r="D46" s="35">
        <f t="shared" si="14"/>
        <v>0</v>
      </c>
      <c r="E46" s="35">
        <f t="shared" si="14"/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0"/>
        <v>0</v>
      </c>
      <c r="N46" s="35">
        <f t="shared" si="10"/>
        <v>0</v>
      </c>
      <c r="O46" s="35">
        <f t="shared" si="11"/>
        <v>0</v>
      </c>
      <c r="P46" s="35">
        <f t="shared" si="11"/>
        <v>0</v>
      </c>
      <c r="Q46" s="35">
        <f t="shared" si="12"/>
        <v>0</v>
      </c>
      <c r="R46" s="35">
        <f t="shared" si="12"/>
        <v>0</v>
      </c>
      <c r="S46" s="35">
        <f t="shared" si="13"/>
        <v>0</v>
      </c>
      <c r="T46" s="35">
        <f t="shared" si="13"/>
        <v>0</v>
      </c>
      <c r="U46" s="35">
        <f>U17/U$23*100</f>
        <v>0</v>
      </c>
    </row>
    <row r="47" spans="1:21" ht="18" customHeight="1">
      <c r="A47" s="19" t="s">
        <v>74</v>
      </c>
      <c r="B47" s="35" t="e">
        <f t="shared" si="14"/>
        <v>#DIV/0!</v>
      </c>
      <c r="C47" s="35" t="e">
        <f t="shared" si="14"/>
        <v>#DIV/0!</v>
      </c>
      <c r="D47" s="35">
        <f t="shared" si="14"/>
        <v>37.98717719375714</v>
      </c>
      <c r="E47" s="35">
        <f t="shared" si="14"/>
        <v>47.08305672202787</v>
      </c>
      <c r="F47" s="35">
        <f t="shared" si="14"/>
        <v>32.55793594448019</v>
      </c>
      <c r="G47" s="35">
        <f t="shared" si="14"/>
        <v>35.92897186366678</v>
      </c>
      <c r="H47" s="35">
        <f t="shared" si="14"/>
        <v>26.263879498692</v>
      </c>
      <c r="I47" s="35">
        <f t="shared" si="14"/>
        <v>24.230583707676438</v>
      </c>
      <c r="J47" s="35">
        <f t="shared" si="14"/>
        <v>20.39278496959627</v>
      </c>
      <c r="K47" s="35">
        <f t="shared" si="14"/>
        <v>19.37632052248439</v>
      </c>
      <c r="L47" s="35">
        <f t="shared" si="14"/>
        <v>18.211238949002595</v>
      </c>
      <c r="M47" s="35">
        <f t="shared" si="10"/>
        <v>19.950683722645284</v>
      </c>
      <c r="N47" s="35">
        <f t="shared" si="10"/>
        <v>30.28131183508862</v>
      </c>
      <c r="O47" s="35">
        <f t="shared" si="11"/>
        <v>16.438527812230184</v>
      </c>
      <c r="P47" s="35">
        <f t="shared" si="11"/>
        <v>26.04586390836227</v>
      </c>
      <c r="Q47" s="35">
        <f t="shared" si="12"/>
        <v>16.947902836267346</v>
      </c>
      <c r="R47" s="35">
        <f t="shared" si="12"/>
        <v>22.040465392672797</v>
      </c>
      <c r="S47" s="35">
        <f t="shared" si="13"/>
        <v>15.778372396815143</v>
      </c>
      <c r="T47" s="35">
        <f t="shared" si="13"/>
        <v>9.149746449469252</v>
      </c>
      <c r="U47" s="35">
        <f>U18/U$23*100</f>
        <v>7.14145693333674</v>
      </c>
    </row>
    <row r="48" spans="1:21" ht="18" customHeight="1">
      <c r="A48" s="19" t="s">
        <v>75</v>
      </c>
      <c r="B48" s="35" t="e">
        <f t="shared" si="14"/>
        <v>#DIV/0!</v>
      </c>
      <c r="C48" s="35" t="e">
        <f t="shared" si="14"/>
        <v>#DIV/0!</v>
      </c>
      <c r="D48" s="35">
        <f t="shared" si="14"/>
        <v>5.903729703612268</v>
      </c>
      <c r="E48" s="35">
        <f t="shared" si="14"/>
        <v>3.629870386918378</v>
      </c>
      <c r="F48" s="35">
        <f t="shared" si="14"/>
        <v>3.6262925649763926</v>
      </c>
      <c r="G48" s="35">
        <f t="shared" si="14"/>
        <v>1.3647700815785906</v>
      </c>
      <c r="H48" s="35">
        <f t="shared" si="14"/>
        <v>1.2596599795948136</v>
      </c>
      <c r="I48" s="35">
        <f t="shared" si="14"/>
        <v>2.549001537011657</v>
      </c>
      <c r="J48" s="35">
        <f t="shared" si="14"/>
        <v>1.5573289591175565</v>
      </c>
      <c r="K48" s="35">
        <f t="shared" si="14"/>
        <v>1.1539175536346908</v>
      </c>
      <c r="L48" s="35">
        <f t="shared" si="14"/>
        <v>0.2817589986503221</v>
      </c>
      <c r="M48" s="35">
        <f t="shared" si="10"/>
        <v>5.328756103830242</v>
      </c>
      <c r="N48" s="35">
        <f t="shared" si="10"/>
        <v>15.833303209805916</v>
      </c>
      <c r="O48" s="35">
        <f t="shared" si="11"/>
        <v>0.3688810081692103</v>
      </c>
      <c r="P48" s="35">
        <f t="shared" si="11"/>
        <v>7.422156522308851</v>
      </c>
      <c r="Q48" s="35">
        <f t="shared" si="12"/>
        <v>1.7759315732622387</v>
      </c>
      <c r="R48" s="35">
        <f t="shared" si="12"/>
        <v>6.310393433303724</v>
      </c>
      <c r="S48" s="35">
        <f t="shared" si="13"/>
        <v>1.2410509948094242</v>
      </c>
      <c r="T48" s="35">
        <f t="shared" si="13"/>
        <v>1.198646090815466</v>
      </c>
      <c r="U48" s="35">
        <f>U19/U$23*100</f>
        <v>0.5680762449855635</v>
      </c>
    </row>
    <row r="49" spans="1:21" ht="18" customHeight="1">
      <c r="A49" s="19" t="s">
        <v>76</v>
      </c>
      <c r="B49" s="35" t="e">
        <f t="shared" si="14"/>
        <v>#DIV/0!</v>
      </c>
      <c r="C49" s="35" t="e">
        <f t="shared" si="14"/>
        <v>#DIV/0!</v>
      </c>
      <c r="D49" s="35">
        <f t="shared" si="14"/>
        <v>32.0451145738182</v>
      </c>
      <c r="E49" s="35">
        <f t="shared" si="14"/>
        <v>43.30034439324296</v>
      </c>
      <c r="F49" s="35">
        <f t="shared" si="14"/>
        <v>28.85621528257463</v>
      </c>
      <c r="G49" s="35">
        <f t="shared" si="14"/>
        <v>34.26347305817594</v>
      </c>
      <c r="H49" s="35">
        <f t="shared" si="14"/>
        <v>24.30512920662747</v>
      </c>
      <c r="I49" s="35">
        <f t="shared" si="14"/>
        <v>20.9337754595427</v>
      </c>
      <c r="J49" s="35">
        <f t="shared" si="14"/>
        <v>18.205645497503877</v>
      </c>
      <c r="K49" s="35">
        <f t="shared" si="14"/>
        <v>18.091177463543435</v>
      </c>
      <c r="L49" s="35">
        <f t="shared" si="14"/>
        <v>17.083387546163628</v>
      </c>
      <c r="M49" s="35">
        <f t="shared" si="10"/>
        <v>14.36689964448018</v>
      </c>
      <c r="N49" s="35">
        <f t="shared" si="10"/>
        <v>14.38424628576907</v>
      </c>
      <c r="O49" s="35">
        <f t="shared" si="11"/>
        <v>15.858176392542218</v>
      </c>
      <c r="P49" s="35">
        <f t="shared" si="11"/>
        <v>18.62370738605342</v>
      </c>
      <c r="Q49" s="35">
        <f t="shared" si="12"/>
        <v>15.171971263005107</v>
      </c>
      <c r="R49" s="35">
        <f t="shared" si="12"/>
        <v>15.730071959369074</v>
      </c>
      <c r="S49" s="35">
        <f t="shared" si="13"/>
        <v>14.537321402005718</v>
      </c>
      <c r="T49" s="35">
        <f t="shared" si="13"/>
        <v>7.929068798704702</v>
      </c>
      <c r="U49" s="35">
        <f>U20/U$23*100</f>
        <v>6.414554002606229</v>
      </c>
    </row>
    <row r="50" spans="1:21" ht="18" customHeight="1">
      <c r="A50" s="19" t="s">
        <v>77</v>
      </c>
      <c r="B50" s="35" t="e">
        <f t="shared" si="14"/>
        <v>#DIV/0!</v>
      </c>
      <c r="C50" s="35" t="e">
        <f t="shared" si="14"/>
        <v>#DIV/0!</v>
      </c>
      <c r="D50" s="35">
        <f t="shared" si="14"/>
        <v>0</v>
      </c>
      <c r="E50" s="35">
        <f t="shared" si="14"/>
        <v>0</v>
      </c>
      <c r="F50" s="35">
        <f t="shared" si="14"/>
        <v>0.006113295808901698</v>
      </c>
      <c r="G50" s="35">
        <f t="shared" si="14"/>
        <v>0</v>
      </c>
      <c r="H50" s="35">
        <f t="shared" si="14"/>
        <v>0</v>
      </c>
      <c r="I50" s="35">
        <f t="shared" si="14"/>
        <v>0</v>
      </c>
      <c r="J50" s="35">
        <f t="shared" si="14"/>
        <v>0</v>
      </c>
      <c r="K50" s="35">
        <f t="shared" si="14"/>
        <v>0</v>
      </c>
      <c r="L50" s="35">
        <f t="shared" si="14"/>
        <v>0</v>
      </c>
      <c r="M50" s="35">
        <f t="shared" si="10"/>
        <v>0</v>
      </c>
      <c r="N50" s="35">
        <f t="shared" si="10"/>
        <v>0</v>
      </c>
      <c r="O50" s="35">
        <f t="shared" si="11"/>
        <v>0.1278128480100582</v>
      </c>
      <c r="P50" s="35">
        <f t="shared" si="11"/>
        <v>0</v>
      </c>
      <c r="Q50" s="35">
        <f t="shared" si="12"/>
        <v>0</v>
      </c>
      <c r="R50" s="35">
        <f t="shared" si="12"/>
        <v>0</v>
      </c>
      <c r="S50" s="35">
        <f t="shared" si="13"/>
        <v>0</v>
      </c>
      <c r="T50" s="35">
        <f t="shared" si="13"/>
        <v>0</v>
      </c>
      <c r="U50" s="35">
        <f>U21/U$23*100</f>
        <v>0</v>
      </c>
    </row>
    <row r="51" spans="1:21" ht="18" customHeight="1">
      <c r="A51" s="19" t="s">
        <v>78</v>
      </c>
      <c r="B51" s="35" t="e">
        <f t="shared" si="14"/>
        <v>#DIV/0!</v>
      </c>
      <c r="C51" s="35" t="e">
        <f t="shared" si="14"/>
        <v>#DIV/0!</v>
      </c>
      <c r="D51" s="35">
        <f t="shared" si="14"/>
        <v>0</v>
      </c>
      <c r="E51" s="35">
        <f t="shared" si="14"/>
        <v>0</v>
      </c>
      <c r="F51" s="35">
        <f t="shared" si="14"/>
        <v>0</v>
      </c>
      <c r="G51" s="35">
        <f t="shared" si="14"/>
        <v>0</v>
      </c>
      <c r="H51" s="35">
        <f t="shared" si="14"/>
        <v>0</v>
      </c>
      <c r="I51" s="35">
        <f t="shared" si="14"/>
        <v>0</v>
      </c>
      <c r="J51" s="35">
        <f t="shared" si="14"/>
        <v>0</v>
      </c>
      <c r="K51" s="35">
        <f t="shared" si="14"/>
        <v>0</v>
      </c>
      <c r="L51" s="35">
        <f t="shared" si="14"/>
        <v>0</v>
      </c>
      <c r="M51" s="35">
        <f t="shared" si="10"/>
        <v>0</v>
      </c>
      <c r="N51" s="35">
        <f t="shared" si="10"/>
        <v>0</v>
      </c>
      <c r="O51" s="35">
        <f t="shared" si="11"/>
        <v>0</v>
      </c>
      <c r="P51" s="35">
        <f t="shared" si="11"/>
        <v>0</v>
      </c>
      <c r="Q51" s="35">
        <f t="shared" si="12"/>
        <v>0</v>
      </c>
      <c r="R51" s="35">
        <f t="shared" si="12"/>
        <v>0</v>
      </c>
      <c r="S51" s="35">
        <f t="shared" si="13"/>
        <v>0</v>
      </c>
      <c r="T51" s="35">
        <f t="shared" si="13"/>
        <v>0</v>
      </c>
      <c r="U51" s="35">
        <f>U22/U$23*100</f>
        <v>0</v>
      </c>
    </row>
    <row r="52" spans="1:21" ht="18" customHeight="1">
      <c r="A52" s="19" t="s">
        <v>60</v>
      </c>
      <c r="B52" s="35" t="e">
        <f aca="true" t="shared" si="15" ref="B52:L52">SUM(B33:B51)-B34-B37-B38-B42-B48-B49</f>
        <v>#DIV/0!</v>
      </c>
      <c r="C52" s="26" t="e">
        <f t="shared" si="15"/>
        <v>#DIV/0!</v>
      </c>
      <c r="D52" s="26">
        <f t="shared" si="15"/>
        <v>99.99999999999997</v>
      </c>
      <c r="E52" s="26">
        <f t="shared" si="15"/>
        <v>100.00000000000003</v>
      </c>
      <c r="F52" s="26">
        <f t="shared" si="15"/>
        <v>100</v>
      </c>
      <c r="G52" s="26">
        <f t="shared" si="15"/>
        <v>99.99999999999997</v>
      </c>
      <c r="H52" s="26">
        <f t="shared" si="15"/>
        <v>100</v>
      </c>
      <c r="I52" s="26">
        <f t="shared" si="15"/>
        <v>100.00000000000003</v>
      </c>
      <c r="J52" s="27">
        <f t="shared" si="15"/>
        <v>99.99999999999999</v>
      </c>
      <c r="K52" s="36">
        <f t="shared" si="15"/>
        <v>100.00000000000003</v>
      </c>
      <c r="L52" s="37">
        <f t="shared" si="15"/>
        <v>100.00000000000003</v>
      </c>
      <c r="M52" s="37">
        <f aca="true" t="shared" si="16" ref="M52:U52">SUM(M33:M51)-M34-M37-M38-M42-M48-M49</f>
        <v>100</v>
      </c>
      <c r="N52" s="37">
        <f t="shared" si="16"/>
        <v>100</v>
      </c>
      <c r="O52" s="37">
        <f t="shared" si="16"/>
        <v>99.99999999999999</v>
      </c>
      <c r="P52" s="37">
        <f t="shared" si="16"/>
        <v>99.99999999999999</v>
      </c>
      <c r="Q52" s="37">
        <f t="shared" si="16"/>
        <v>99.99999999999999</v>
      </c>
      <c r="R52" s="37">
        <f t="shared" si="16"/>
        <v>99.99999999999997</v>
      </c>
      <c r="S52" s="37">
        <f t="shared" si="16"/>
        <v>100.00000000000001</v>
      </c>
      <c r="T52" s="37">
        <f t="shared" si="16"/>
        <v>99.99999999999997</v>
      </c>
      <c r="U52" s="37">
        <f t="shared" si="16"/>
        <v>100.00000000000001</v>
      </c>
    </row>
    <row r="53" spans="1:21" ht="18" customHeight="1">
      <c r="A53" s="19" t="s">
        <v>79</v>
      </c>
      <c r="B53" s="35" t="e">
        <f aca="true" t="shared" si="17" ref="B53:G53">SUM(B33:B36)-B34</f>
        <v>#DIV/0!</v>
      </c>
      <c r="C53" s="26" t="e">
        <f t="shared" si="17"/>
        <v>#DIV/0!</v>
      </c>
      <c r="D53" s="26">
        <f t="shared" si="17"/>
        <v>23.67027867733015</v>
      </c>
      <c r="E53" s="26">
        <f t="shared" si="17"/>
        <v>27.362179431021087</v>
      </c>
      <c r="F53" s="26">
        <f t="shared" si="17"/>
        <v>33.99334149424463</v>
      </c>
      <c r="G53" s="26">
        <f t="shared" si="17"/>
        <v>37.06832506530544</v>
      </c>
      <c r="H53" s="26">
        <f aca="true" t="shared" si="18" ref="H53:M53">SUM(H33:H36)-H34</f>
        <v>41.65109151044411</v>
      </c>
      <c r="I53" s="26">
        <f t="shared" si="18"/>
        <v>42.561918975404836</v>
      </c>
      <c r="J53" s="27">
        <f t="shared" si="18"/>
        <v>44.568962119271156</v>
      </c>
      <c r="K53" s="36">
        <f t="shared" si="18"/>
        <v>41.78635230568514</v>
      </c>
      <c r="L53" s="37">
        <f t="shared" si="18"/>
        <v>43.236809087760264</v>
      </c>
      <c r="M53" s="37">
        <f t="shared" si="18"/>
        <v>38.88888696176418</v>
      </c>
      <c r="N53" s="37">
        <f aca="true" t="shared" si="19" ref="N53:S53">SUM(N33:N36)-N34</f>
        <v>36.141034688158626</v>
      </c>
      <c r="O53" s="37">
        <f t="shared" si="19"/>
        <v>44.13006945913928</v>
      </c>
      <c r="P53" s="37">
        <f t="shared" si="19"/>
        <v>38.832044131778375</v>
      </c>
      <c r="Q53" s="37">
        <f t="shared" si="19"/>
        <v>45.704931088253396</v>
      </c>
      <c r="R53" s="37">
        <f t="shared" si="19"/>
        <v>40.39622121652463</v>
      </c>
      <c r="S53" s="37">
        <f t="shared" si="19"/>
        <v>43.38013071202799</v>
      </c>
      <c r="T53" s="37">
        <f>SUM(T33:T36)-T34</f>
        <v>45.2411934727387</v>
      </c>
      <c r="U53" s="37">
        <f>SUM(U33:U36)-U34</f>
        <v>43.59308071645758</v>
      </c>
    </row>
    <row r="54" spans="1:21" ht="18" customHeight="1">
      <c r="A54" s="19" t="s">
        <v>80</v>
      </c>
      <c r="B54" s="35" t="e">
        <f aca="true" t="shared" si="20" ref="B54:L54">+B47+B50+B51</f>
        <v>#DIV/0!</v>
      </c>
      <c r="C54" s="26" t="e">
        <f t="shared" si="20"/>
        <v>#DIV/0!</v>
      </c>
      <c r="D54" s="26">
        <f t="shared" si="20"/>
        <v>37.98717719375714</v>
      </c>
      <c r="E54" s="26">
        <f t="shared" si="20"/>
        <v>47.08305672202787</v>
      </c>
      <c r="F54" s="26">
        <f t="shared" si="20"/>
        <v>32.564049240289094</v>
      </c>
      <c r="G54" s="26">
        <f t="shared" si="20"/>
        <v>35.92897186366678</v>
      </c>
      <c r="H54" s="26">
        <f t="shared" si="20"/>
        <v>26.263879498692</v>
      </c>
      <c r="I54" s="26">
        <f t="shared" si="20"/>
        <v>24.230583707676438</v>
      </c>
      <c r="J54" s="27">
        <f t="shared" si="20"/>
        <v>20.39278496959627</v>
      </c>
      <c r="K54" s="36">
        <f t="shared" si="20"/>
        <v>19.37632052248439</v>
      </c>
      <c r="L54" s="37">
        <f t="shared" si="20"/>
        <v>18.211238949002595</v>
      </c>
      <c r="M54" s="37">
        <f aca="true" t="shared" si="21" ref="M54:R54">+M47+M50+M51</f>
        <v>19.950683722645284</v>
      </c>
      <c r="N54" s="37">
        <f t="shared" si="21"/>
        <v>30.28131183508862</v>
      </c>
      <c r="O54" s="37">
        <f t="shared" si="21"/>
        <v>16.566340660240243</v>
      </c>
      <c r="P54" s="37">
        <f t="shared" si="21"/>
        <v>26.04586390836227</v>
      </c>
      <c r="Q54" s="37">
        <f t="shared" si="21"/>
        <v>16.947902836267346</v>
      </c>
      <c r="R54" s="37">
        <f t="shared" si="21"/>
        <v>22.040465392672797</v>
      </c>
      <c r="S54" s="37">
        <f>+S47+S50+S51</f>
        <v>15.778372396815143</v>
      </c>
      <c r="T54" s="37">
        <f>+T47+T50+T51</f>
        <v>9.149746449469252</v>
      </c>
      <c r="U54" s="37">
        <f>+U47+U50+U51</f>
        <v>7.14145693333674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300" verticalDpi="3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view="pageBreakPreview" zoomScaleSheetLayoutView="100" workbookViewId="0" topLeftCell="A1">
      <pane xSplit="1" ySplit="3" topLeftCell="S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5" sqref="U15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0" ht="15" customHeight="1">
      <c r="A1" s="38" t="s">
        <v>102</v>
      </c>
      <c r="L1" s="39" t="str">
        <f>'財政指標'!$M$1</f>
        <v>藤岡町</v>
      </c>
      <c r="T1" s="39" t="str">
        <f>'財政指標'!$M$1</f>
        <v>藤岡町</v>
      </c>
    </row>
    <row r="2" spans="13:21" ht="15" customHeight="1">
      <c r="M2" s="22" t="s">
        <v>171</v>
      </c>
      <c r="U2" s="22" t="s">
        <v>171</v>
      </c>
    </row>
    <row r="3" spans="1:21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2" t="s">
        <v>189</v>
      </c>
      <c r="Q3" s="2" t="s">
        <v>193</v>
      </c>
      <c r="R3" s="2" t="s">
        <v>204</v>
      </c>
      <c r="S3" s="2" t="s">
        <v>206</v>
      </c>
      <c r="T3" s="2" t="s">
        <v>214</v>
      </c>
      <c r="U3" s="2" t="s">
        <v>216</v>
      </c>
    </row>
    <row r="4" spans="1:21" ht="18" customHeight="1">
      <c r="A4" s="24" t="s">
        <v>94</v>
      </c>
      <c r="B4" s="19"/>
      <c r="C4" s="21"/>
      <c r="D4" s="21">
        <v>105412</v>
      </c>
      <c r="E4" s="21">
        <v>120652</v>
      </c>
      <c r="F4" s="21">
        <v>120698</v>
      </c>
      <c r="G4" s="21">
        <v>119165</v>
      </c>
      <c r="H4" s="21">
        <v>119971</v>
      </c>
      <c r="I4" s="21">
        <v>109038</v>
      </c>
      <c r="J4" s="23">
        <v>111160</v>
      </c>
      <c r="K4" s="16">
        <v>110715</v>
      </c>
      <c r="L4" s="68">
        <v>109697</v>
      </c>
      <c r="M4" s="68">
        <v>109131</v>
      </c>
      <c r="N4" s="68">
        <v>110253</v>
      </c>
      <c r="O4" s="68">
        <v>106939</v>
      </c>
      <c r="P4" s="68">
        <v>109131</v>
      </c>
      <c r="Q4" s="68">
        <v>102184</v>
      </c>
      <c r="R4" s="68">
        <v>97141</v>
      </c>
      <c r="S4" s="68">
        <v>104626</v>
      </c>
      <c r="T4" s="68">
        <v>100320</v>
      </c>
      <c r="U4" s="68">
        <v>89733</v>
      </c>
    </row>
    <row r="5" spans="1:21" ht="18" customHeight="1">
      <c r="A5" s="24" t="s">
        <v>93</v>
      </c>
      <c r="B5" s="19"/>
      <c r="C5" s="21"/>
      <c r="D5" s="21">
        <v>2148833</v>
      </c>
      <c r="E5" s="21">
        <v>901054</v>
      </c>
      <c r="F5" s="21">
        <v>1195113</v>
      </c>
      <c r="G5" s="21">
        <v>871163</v>
      </c>
      <c r="H5" s="21">
        <v>765392</v>
      </c>
      <c r="I5" s="21">
        <v>840676</v>
      </c>
      <c r="J5" s="23">
        <v>973684</v>
      </c>
      <c r="K5" s="16">
        <v>1229104</v>
      </c>
      <c r="L5" s="68">
        <v>1047343</v>
      </c>
      <c r="M5" s="68">
        <v>1210386</v>
      </c>
      <c r="N5" s="68">
        <v>1069087</v>
      </c>
      <c r="O5" s="68">
        <v>931460</v>
      </c>
      <c r="P5" s="68">
        <v>1210386</v>
      </c>
      <c r="Q5" s="68">
        <v>1087689</v>
      </c>
      <c r="R5" s="68">
        <v>1179977</v>
      </c>
      <c r="S5" s="68">
        <v>1054520</v>
      </c>
      <c r="T5" s="68">
        <v>843277</v>
      </c>
      <c r="U5" s="68">
        <v>1096511</v>
      </c>
    </row>
    <row r="6" spans="1:21" ht="18" customHeight="1">
      <c r="A6" s="24" t="s">
        <v>95</v>
      </c>
      <c r="B6" s="19"/>
      <c r="C6" s="21"/>
      <c r="D6" s="21">
        <v>542813</v>
      </c>
      <c r="E6" s="21">
        <v>573738</v>
      </c>
      <c r="F6" s="21">
        <v>778034</v>
      </c>
      <c r="G6" s="21">
        <v>1381940</v>
      </c>
      <c r="H6" s="21">
        <v>1020659</v>
      </c>
      <c r="I6" s="21">
        <v>1001294</v>
      </c>
      <c r="J6" s="23">
        <v>924588</v>
      </c>
      <c r="K6" s="25">
        <v>1044677</v>
      </c>
      <c r="L6" s="68">
        <v>1184907</v>
      </c>
      <c r="M6" s="68">
        <v>948673</v>
      </c>
      <c r="N6" s="68">
        <v>952736</v>
      </c>
      <c r="O6" s="68">
        <v>978016</v>
      </c>
      <c r="P6" s="68">
        <v>948673</v>
      </c>
      <c r="Q6" s="68">
        <v>1262195</v>
      </c>
      <c r="R6" s="68">
        <v>1133085</v>
      </c>
      <c r="S6" s="68">
        <v>1126204</v>
      </c>
      <c r="T6" s="68">
        <v>1195778</v>
      </c>
      <c r="U6" s="68">
        <v>1218878</v>
      </c>
    </row>
    <row r="7" spans="1:21" ht="18" customHeight="1">
      <c r="A7" s="24" t="s">
        <v>104</v>
      </c>
      <c r="B7" s="19"/>
      <c r="C7" s="21"/>
      <c r="D7" s="21">
        <v>331574</v>
      </c>
      <c r="E7" s="21">
        <v>393963</v>
      </c>
      <c r="F7" s="21">
        <v>360077</v>
      </c>
      <c r="G7" s="21">
        <v>376928</v>
      </c>
      <c r="H7" s="21">
        <v>383326</v>
      </c>
      <c r="I7" s="21">
        <v>495758</v>
      </c>
      <c r="J7" s="23">
        <v>406789</v>
      </c>
      <c r="K7" s="16">
        <v>396114</v>
      </c>
      <c r="L7" s="68">
        <v>384242</v>
      </c>
      <c r="M7" s="68">
        <v>398450</v>
      </c>
      <c r="N7" s="68">
        <v>414679</v>
      </c>
      <c r="O7" s="68">
        <v>496789</v>
      </c>
      <c r="P7" s="68">
        <v>398450</v>
      </c>
      <c r="Q7" s="68">
        <v>426608</v>
      </c>
      <c r="R7" s="68">
        <v>459072</v>
      </c>
      <c r="S7" s="68">
        <v>472486</v>
      </c>
      <c r="T7" s="68">
        <v>451601</v>
      </c>
      <c r="U7" s="68">
        <v>450275</v>
      </c>
    </row>
    <row r="8" spans="1:21" ht="18" customHeight="1">
      <c r="A8" s="24" t="s">
        <v>105</v>
      </c>
      <c r="B8" s="19"/>
      <c r="C8" s="21"/>
      <c r="D8" s="21">
        <v>278</v>
      </c>
      <c r="E8" s="21">
        <v>318</v>
      </c>
      <c r="F8" s="21">
        <v>307</v>
      </c>
      <c r="G8" s="21">
        <v>283</v>
      </c>
      <c r="H8" s="21">
        <v>271</v>
      </c>
      <c r="I8" s="21">
        <v>283</v>
      </c>
      <c r="J8" s="23">
        <v>279</v>
      </c>
      <c r="K8" s="16">
        <v>772</v>
      </c>
      <c r="L8" s="68">
        <v>325</v>
      </c>
      <c r="M8" s="68">
        <v>2970</v>
      </c>
      <c r="N8" s="68">
        <v>2562</v>
      </c>
      <c r="O8" s="68">
        <v>5361</v>
      </c>
      <c r="P8" s="68">
        <v>2970</v>
      </c>
      <c r="Q8" s="68">
        <v>2277</v>
      </c>
      <c r="R8" s="68">
        <v>1963</v>
      </c>
      <c r="S8" s="68">
        <v>1463</v>
      </c>
      <c r="T8" s="68">
        <v>1067</v>
      </c>
      <c r="U8" s="68">
        <v>979</v>
      </c>
    </row>
    <row r="9" spans="1:21" ht="18" customHeight="1">
      <c r="A9" s="24" t="s">
        <v>106</v>
      </c>
      <c r="B9" s="19"/>
      <c r="C9" s="21"/>
      <c r="D9" s="21">
        <v>304169</v>
      </c>
      <c r="E9" s="21">
        <v>359109</v>
      </c>
      <c r="F9" s="21">
        <v>466619</v>
      </c>
      <c r="G9" s="21">
        <v>294499</v>
      </c>
      <c r="H9" s="21">
        <v>298176</v>
      </c>
      <c r="I9" s="21">
        <v>407141</v>
      </c>
      <c r="J9" s="23">
        <v>332256</v>
      </c>
      <c r="K9" s="16">
        <v>262831</v>
      </c>
      <c r="L9" s="68">
        <v>235320</v>
      </c>
      <c r="M9" s="68">
        <v>206238</v>
      </c>
      <c r="N9" s="68">
        <v>191801</v>
      </c>
      <c r="O9" s="68">
        <v>219728</v>
      </c>
      <c r="P9" s="68">
        <v>206238</v>
      </c>
      <c r="Q9" s="68">
        <v>390239</v>
      </c>
      <c r="R9" s="68">
        <v>589196</v>
      </c>
      <c r="S9" s="68">
        <v>303599</v>
      </c>
      <c r="T9" s="68">
        <v>347045</v>
      </c>
      <c r="U9" s="68">
        <v>227165</v>
      </c>
    </row>
    <row r="10" spans="1:21" ht="18" customHeight="1">
      <c r="A10" s="24" t="s">
        <v>107</v>
      </c>
      <c r="B10" s="19"/>
      <c r="C10" s="21"/>
      <c r="D10" s="21">
        <v>52382</v>
      </c>
      <c r="E10" s="21">
        <v>63038</v>
      </c>
      <c r="F10" s="21">
        <v>46287</v>
      </c>
      <c r="G10" s="21">
        <v>46559</v>
      </c>
      <c r="H10" s="21">
        <v>60082</v>
      </c>
      <c r="I10" s="21">
        <v>49678</v>
      </c>
      <c r="J10" s="23">
        <v>55224</v>
      </c>
      <c r="K10" s="16">
        <v>57640</v>
      </c>
      <c r="L10" s="68">
        <v>51265</v>
      </c>
      <c r="M10" s="68">
        <v>63507</v>
      </c>
      <c r="N10" s="68">
        <v>56819</v>
      </c>
      <c r="O10" s="68">
        <v>66519</v>
      </c>
      <c r="P10" s="68">
        <v>63507</v>
      </c>
      <c r="Q10" s="68">
        <v>55448</v>
      </c>
      <c r="R10" s="68">
        <v>57389</v>
      </c>
      <c r="S10" s="68">
        <v>41369</v>
      </c>
      <c r="T10" s="68">
        <v>89790</v>
      </c>
      <c r="U10" s="68">
        <v>110525</v>
      </c>
    </row>
    <row r="11" spans="1:21" ht="18" customHeight="1">
      <c r="A11" s="24" t="s">
        <v>108</v>
      </c>
      <c r="B11" s="19"/>
      <c r="C11" s="21"/>
      <c r="D11" s="21">
        <v>1381475</v>
      </c>
      <c r="E11" s="21">
        <v>1127614</v>
      </c>
      <c r="F11" s="21">
        <v>1136236</v>
      </c>
      <c r="G11" s="21">
        <v>1170372</v>
      </c>
      <c r="H11" s="21">
        <v>1080603</v>
      </c>
      <c r="I11" s="21">
        <v>1036067</v>
      </c>
      <c r="J11" s="23">
        <v>1016114</v>
      </c>
      <c r="K11" s="23">
        <v>1115960</v>
      </c>
      <c r="L11" s="68">
        <v>1103180</v>
      </c>
      <c r="M11" s="68">
        <v>974990</v>
      </c>
      <c r="N11" s="68">
        <v>804287</v>
      </c>
      <c r="O11" s="68">
        <v>905773</v>
      </c>
      <c r="P11" s="68">
        <v>974990</v>
      </c>
      <c r="Q11" s="68">
        <v>847266</v>
      </c>
      <c r="R11" s="68">
        <v>664067</v>
      </c>
      <c r="S11" s="68">
        <v>683247</v>
      </c>
      <c r="T11" s="68">
        <v>647827</v>
      </c>
      <c r="U11" s="68">
        <v>600105</v>
      </c>
    </row>
    <row r="12" spans="1:21" ht="18" customHeight="1">
      <c r="A12" s="24" t="s">
        <v>109</v>
      </c>
      <c r="B12" s="19"/>
      <c r="C12" s="21"/>
      <c r="D12" s="21">
        <v>189952</v>
      </c>
      <c r="E12" s="21">
        <v>193333</v>
      </c>
      <c r="F12" s="21">
        <v>206074</v>
      </c>
      <c r="G12" s="21">
        <v>216041</v>
      </c>
      <c r="H12" s="21">
        <v>237328</v>
      </c>
      <c r="I12" s="21">
        <v>252172</v>
      </c>
      <c r="J12" s="23">
        <v>259434</v>
      </c>
      <c r="K12" s="23">
        <v>288450</v>
      </c>
      <c r="L12" s="68">
        <v>283260</v>
      </c>
      <c r="M12" s="68">
        <v>275654</v>
      </c>
      <c r="N12" s="68">
        <v>260519</v>
      </c>
      <c r="O12" s="68">
        <v>267607</v>
      </c>
      <c r="P12" s="68">
        <v>275654</v>
      </c>
      <c r="Q12" s="68">
        <v>250332</v>
      </c>
      <c r="R12" s="68">
        <v>261242</v>
      </c>
      <c r="S12" s="68">
        <v>262042</v>
      </c>
      <c r="T12" s="68">
        <v>258660</v>
      </c>
      <c r="U12" s="68">
        <v>246792</v>
      </c>
    </row>
    <row r="13" spans="1:21" ht="18" customHeight="1">
      <c r="A13" s="24" t="s">
        <v>110</v>
      </c>
      <c r="B13" s="19"/>
      <c r="C13" s="21"/>
      <c r="D13" s="21">
        <v>1230719</v>
      </c>
      <c r="E13" s="21">
        <v>2002490</v>
      </c>
      <c r="F13" s="21">
        <v>640703</v>
      </c>
      <c r="G13" s="21">
        <v>573387</v>
      </c>
      <c r="H13" s="21">
        <v>623564</v>
      </c>
      <c r="I13" s="21">
        <v>595137</v>
      </c>
      <c r="J13" s="23">
        <v>580097</v>
      </c>
      <c r="K13" s="23">
        <v>659881</v>
      </c>
      <c r="L13" s="68">
        <v>624706</v>
      </c>
      <c r="M13" s="68">
        <v>1035938</v>
      </c>
      <c r="N13" s="68">
        <v>1922679</v>
      </c>
      <c r="O13" s="68">
        <v>674865</v>
      </c>
      <c r="P13" s="68">
        <v>1035938</v>
      </c>
      <c r="Q13" s="68">
        <v>537734</v>
      </c>
      <c r="R13" s="68">
        <v>680769</v>
      </c>
      <c r="S13" s="68">
        <v>495000</v>
      </c>
      <c r="T13" s="68">
        <v>462977</v>
      </c>
      <c r="U13" s="68">
        <v>452198</v>
      </c>
    </row>
    <row r="14" spans="1:21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331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6620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</row>
    <row r="15" spans="1:21" ht="18" customHeight="1">
      <c r="A15" s="24" t="s">
        <v>112</v>
      </c>
      <c r="B15" s="19"/>
      <c r="C15" s="21"/>
      <c r="D15" s="21">
        <v>331608</v>
      </c>
      <c r="E15" s="21">
        <v>324517</v>
      </c>
      <c r="F15" s="21">
        <v>364728</v>
      </c>
      <c r="G15" s="21">
        <v>446697</v>
      </c>
      <c r="H15" s="21">
        <v>469772</v>
      </c>
      <c r="I15" s="21">
        <v>509918</v>
      </c>
      <c r="J15" s="23">
        <v>537486</v>
      </c>
      <c r="K15" s="16">
        <v>549614</v>
      </c>
      <c r="L15" s="68">
        <v>539696</v>
      </c>
      <c r="M15" s="68">
        <v>532639</v>
      </c>
      <c r="N15" s="68">
        <v>534747</v>
      </c>
      <c r="O15" s="68">
        <v>519771</v>
      </c>
      <c r="P15" s="68">
        <v>532639</v>
      </c>
      <c r="Q15" s="68">
        <v>693595</v>
      </c>
      <c r="R15" s="68">
        <v>385597</v>
      </c>
      <c r="S15" s="68">
        <v>362414</v>
      </c>
      <c r="T15" s="68">
        <v>399321</v>
      </c>
      <c r="U15" s="68">
        <v>398964</v>
      </c>
    </row>
    <row r="16" spans="1:21" ht="18" customHeight="1">
      <c r="A16" s="24" t="s">
        <v>82</v>
      </c>
      <c r="B16" s="19"/>
      <c r="C16" s="21"/>
      <c r="D16" s="21">
        <v>11293</v>
      </c>
      <c r="E16" s="21">
        <v>104058</v>
      </c>
      <c r="F16" s="21">
        <v>99221</v>
      </c>
      <c r="G16" s="21">
        <v>94384</v>
      </c>
      <c r="H16" s="21">
        <v>89547</v>
      </c>
      <c r="I16" s="21">
        <v>84710</v>
      </c>
      <c r="J16" s="23">
        <v>79873</v>
      </c>
      <c r="K16" s="16">
        <v>75037</v>
      </c>
      <c r="L16" s="68">
        <v>77405</v>
      </c>
      <c r="M16" s="68">
        <v>7066</v>
      </c>
      <c r="N16" s="68">
        <v>42521</v>
      </c>
      <c r="O16" s="68">
        <v>0</v>
      </c>
      <c r="P16" s="68">
        <v>7066</v>
      </c>
      <c r="Q16" s="68"/>
      <c r="R16" s="68"/>
      <c r="S16" s="68"/>
      <c r="T16" s="68"/>
      <c r="U16" s="68"/>
    </row>
    <row r="17" spans="1:21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</row>
    <row r="18" spans="1:21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</row>
    <row r="19" spans="1:21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6630508</v>
      </c>
      <c r="E19" s="21">
        <f t="shared" si="0"/>
        <v>6163884</v>
      </c>
      <c r="F19" s="21">
        <f t="shared" si="0"/>
        <v>5414428</v>
      </c>
      <c r="G19" s="21">
        <f t="shared" si="0"/>
        <v>5591418</v>
      </c>
      <c r="H19" s="21">
        <f aca="true" t="shared" si="1" ref="H19:N19">SUM(H4:H18)</f>
        <v>5148691</v>
      </c>
      <c r="I19" s="21">
        <f t="shared" si="1"/>
        <v>5381872</v>
      </c>
      <c r="J19" s="21">
        <f t="shared" si="1"/>
        <v>5276984</v>
      </c>
      <c r="K19" s="21">
        <f t="shared" si="1"/>
        <v>5790795</v>
      </c>
      <c r="L19" s="69">
        <f t="shared" si="1"/>
        <v>5641346</v>
      </c>
      <c r="M19" s="69">
        <f t="shared" si="1"/>
        <v>5765642</v>
      </c>
      <c r="N19" s="69">
        <f t="shared" si="1"/>
        <v>6362690</v>
      </c>
      <c r="O19" s="69">
        <f aca="true" t="shared" si="2" ref="O19:U19">SUM(O4:O18)</f>
        <v>5179448</v>
      </c>
      <c r="P19" s="69">
        <f t="shared" si="2"/>
        <v>5765642</v>
      </c>
      <c r="Q19" s="69">
        <f t="shared" si="2"/>
        <v>5655567</v>
      </c>
      <c r="R19" s="69">
        <f t="shared" si="2"/>
        <v>5509498</v>
      </c>
      <c r="S19" s="69">
        <f t="shared" si="2"/>
        <v>4906970</v>
      </c>
      <c r="T19" s="69">
        <f t="shared" si="2"/>
        <v>4797663</v>
      </c>
      <c r="U19" s="69">
        <f t="shared" si="2"/>
        <v>4892125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8" t="s">
        <v>103</v>
      </c>
      <c r="L30" s="39"/>
      <c r="M30" s="39" t="str">
        <f>'財政指標'!$M$1</f>
        <v>藤岡町</v>
      </c>
      <c r="P30" s="39"/>
      <c r="R30" s="39"/>
      <c r="S30" s="39"/>
      <c r="T30" s="39"/>
      <c r="U30" s="39" t="str">
        <f>'財政指標'!$M$1</f>
        <v>藤岡町</v>
      </c>
    </row>
    <row r="31" ht="18" customHeight="1"/>
    <row r="32" spans="1:21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193</v>
      </c>
      <c r="R32" s="2" t="s">
        <v>204</v>
      </c>
      <c r="S32" s="2" t="s">
        <v>206</v>
      </c>
      <c r="T32" s="2" t="s">
        <v>214</v>
      </c>
      <c r="U32" s="2" t="s">
        <v>216</v>
      </c>
    </row>
    <row r="33" spans="1:21" s="41" customFormat="1" ht="18" customHeight="1">
      <c r="A33" s="24" t="s">
        <v>94</v>
      </c>
      <c r="B33" s="40" t="e">
        <f>B4/B$19*100</f>
        <v>#DIV/0!</v>
      </c>
      <c r="C33" s="40" t="e">
        <f aca="true" t="shared" si="3" ref="C33:L33">C4/C$19*100</f>
        <v>#DIV/0!</v>
      </c>
      <c r="D33" s="40">
        <f t="shared" si="3"/>
        <v>1.589802772276272</v>
      </c>
      <c r="E33" s="40">
        <f t="shared" si="3"/>
        <v>1.9574021834285007</v>
      </c>
      <c r="F33" s="40">
        <f t="shared" si="3"/>
        <v>2.2291920771686313</v>
      </c>
      <c r="G33" s="40">
        <f t="shared" si="3"/>
        <v>2.131212511745679</v>
      </c>
      <c r="H33" s="40">
        <f t="shared" si="3"/>
        <v>2.330126239853975</v>
      </c>
      <c r="I33" s="40">
        <f t="shared" si="3"/>
        <v>2.026023658682332</v>
      </c>
      <c r="J33" s="40">
        <f t="shared" si="3"/>
        <v>2.106506292230562</v>
      </c>
      <c r="K33" s="40">
        <f t="shared" si="3"/>
        <v>1.9119136491621618</v>
      </c>
      <c r="L33" s="40">
        <f t="shared" si="3"/>
        <v>1.9445182054070074</v>
      </c>
      <c r="M33" s="40">
        <f aca="true" t="shared" si="4" ref="M33:N47">M4/M$19*100</f>
        <v>1.892781410985975</v>
      </c>
      <c r="N33" s="40">
        <f t="shared" si="4"/>
        <v>1.732804835690565</v>
      </c>
      <c r="O33" s="40">
        <f aca="true" t="shared" si="5" ref="O33:P47">O4/O$19*100</f>
        <v>2.064679479357646</v>
      </c>
      <c r="P33" s="40">
        <f t="shared" si="5"/>
        <v>1.892781410985975</v>
      </c>
      <c r="Q33" s="40">
        <f aca="true" t="shared" si="6" ref="Q33:R47">Q4/Q$19*100</f>
        <v>1.8067861277215884</v>
      </c>
      <c r="R33" s="40">
        <f t="shared" si="6"/>
        <v>1.7631551912715098</v>
      </c>
      <c r="S33" s="40">
        <f aca="true" t="shared" si="7" ref="S33:T47">S4/S$19*100</f>
        <v>2.13219155609266</v>
      </c>
      <c r="T33" s="40">
        <f t="shared" si="7"/>
        <v>2.0910180644201146</v>
      </c>
      <c r="U33" s="40">
        <f>U4/U$19*100</f>
        <v>1.8342335896977287</v>
      </c>
    </row>
    <row r="34" spans="1:21" s="41" customFormat="1" ht="18" customHeight="1">
      <c r="A34" s="24" t="s">
        <v>93</v>
      </c>
      <c r="B34" s="40" t="e">
        <f aca="true" t="shared" si="8" ref="B34:L47">B5/B$19*100</f>
        <v>#DIV/0!</v>
      </c>
      <c r="C34" s="40" t="e">
        <f t="shared" si="8"/>
        <v>#DIV/0!</v>
      </c>
      <c r="D34" s="40">
        <f t="shared" si="8"/>
        <v>32.40827098014209</v>
      </c>
      <c r="E34" s="40">
        <f t="shared" si="8"/>
        <v>14.618282887867453</v>
      </c>
      <c r="F34" s="40">
        <f t="shared" si="8"/>
        <v>22.072747111975634</v>
      </c>
      <c r="G34" s="40">
        <f t="shared" si="8"/>
        <v>15.58035904309068</v>
      </c>
      <c r="H34" s="40">
        <f t="shared" si="8"/>
        <v>14.865759083231058</v>
      </c>
      <c r="I34" s="40">
        <f t="shared" si="8"/>
        <v>15.620512713791781</v>
      </c>
      <c r="J34" s="40">
        <f t="shared" si="8"/>
        <v>18.45152458298149</v>
      </c>
      <c r="K34" s="40">
        <f t="shared" si="8"/>
        <v>21.225134027365844</v>
      </c>
      <c r="L34" s="40">
        <f t="shared" si="8"/>
        <v>18.565480649476207</v>
      </c>
      <c r="M34" s="40">
        <f t="shared" si="4"/>
        <v>20.993082817143346</v>
      </c>
      <c r="N34" s="40">
        <f t="shared" si="4"/>
        <v>16.80243733389494</v>
      </c>
      <c r="O34" s="40">
        <f t="shared" si="5"/>
        <v>17.983769699010395</v>
      </c>
      <c r="P34" s="40">
        <f t="shared" si="5"/>
        <v>20.993082817143346</v>
      </c>
      <c r="Q34" s="40">
        <f t="shared" si="6"/>
        <v>19.232183086152105</v>
      </c>
      <c r="R34" s="40">
        <f t="shared" si="6"/>
        <v>21.417141815824237</v>
      </c>
      <c r="S34" s="40">
        <f t="shared" si="7"/>
        <v>21.49024754583786</v>
      </c>
      <c r="T34" s="40">
        <f t="shared" si="7"/>
        <v>17.576828551734458</v>
      </c>
      <c r="U34" s="40">
        <f>U5/U$19*100</f>
        <v>22.413797685055062</v>
      </c>
    </row>
    <row r="35" spans="1:21" s="41" customFormat="1" ht="18" customHeight="1">
      <c r="A35" s="24" t="s">
        <v>95</v>
      </c>
      <c r="B35" s="40" t="e">
        <f t="shared" si="8"/>
        <v>#DIV/0!</v>
      </c>
      <c r="C35" s="40" t="e">
        <f t="shared" si="8"/>
        <v>#DIV/0!</v>
      </c>
      <c r="D35" s="40">
        <f t="shared" si="8"/>
        <v>8.186597467343377</v>
      </c>
      <c r="E35" s="40">
        <f t="shared" si="8"/>
        <v>9.308059658488057</v>
      </c>
      <c r="F35" s="40">
        <f t="shared" si="8"/>
        <v>14.369643478498558</v>
      </c>
      <c r="G35" s="40">
        <f t="shared" si="8"/>
        <v>24.715376314201514</v>
      </c>
      <c r="H35" s="40">
        <f t="shared" si="8"/>
        <v>19.82366003320067</v>
      </c>
      <c r="I35" s="40">
        <f t="shared" si="8"/>
        <v>18.604938950610496</v>
      </c>
      <c r="J35" s="40">
        <f t="shared" si="8"/>
        <v>17.52114465384015</v>
      </c>
      <c r="K35" s="40">
        <f t="shared" si="8"/>
        <v>18.040303619796592</v>
      </c>
      <c r="L35" s="40">
        <f t="shared" si="8"/>
        <v>21.003976710522632</v>
      </c>
      <c r="M35" s="40">
        <f t="shared" si="4"/>
        <v>16.453900537008714</v>
      </c>
      <c r="N35" s="40">
        <f t="shared" si="4"/>
        <v>14.973792531146419</v>
      </c>
      <c r="O35" s="40">
        <f t="shared" si="5"/>
        <v>18.88262996365636</v>
      </c>
      <c r="P35" s="40">
        <f t="shared" si="5"/>
        <v>16.453900537008714</v>
      </c>
      <c r="Q35" s="40">
        <f t="shared" si="6"/>
        <v>22.317744622245655</v>
      </c>
      <c r="R35" s="40">
        <f t="shared" si="6"/>
        <v>20.566029790735925</v>
      </c>
      <c r="S35" s="40">
        <f t="shared" si="7"/>
        <v>22.9511083214285</v>
      </c>
      <c r="T35" s="40">
        <f t="shared" si="7"/>
        <v>24.924176625161042</v>
      </c>
      <c r="U35" s="40">
        <f>U6/U$19*100</f>
        <v>24.91510335488157</v>
      </c>
    </row>
    <row r="36" spans="1:21" s="41" customFormat="1" ht="18" customHeight="1">
      <c r="A36" s="24" t="s">
        <v>104</v>
      </c>
      <c r="B36" s="40" t="e">
        <f t="shared" si="8"/>
        <v>#DIV/0!</v>
      </c>
      <c r="C36" s="40" t="e">
        <f t="shared" si="8"/>
        <v>#DIV/0!</v>
      </c>
      <c r="D36" s="40">
        <f t="shared" si="8"/>
        <v>5.0007329755125856</v>
      </c>
      <c r="E36" s="40">
        <f t="shared" si="8"/>
        <v>6.391473298329429</v>
      </c>
      <c r="F36" s="40">
        <f t="shared" si="8"/>
        <v>6.650323912332014</v>
      </c>
      <c r="G36" s="40">
        <f t="shared" si="8"/>
        <v>6.741188013487813</v>
      </c>
      <c r="H36" s="40">
        <f t="shared" si="8"/>
        <v>7.445115661437053</v>
      </c>
      <c r="I36" s="40">
        <f t="shared" si="8"/>
        <v>9.211627478319812</v>
      </c>
      <c r="J36" s="40">
        <f t="shared" si="8"/>
        <v>7.708740447194836</v>
      </c>
      <c r="K36" s="40">
        <f t="shared" si="8"/>
        <v>6.840407923264421</v>
      </c>
      <c r="L36" s="40">
        <f t="shared" si="8"/>
        <v>6.811175914400571</v>
      </c>
      <c r="M36" s="40">
        <f t="shared" si="4"/>
        <v>6.91076553140136</v>
      </c>
      <c r="N36" s="40">
        <f t="shared" si="4"/>
        <v>6.517353509286167</v>
      </c>
      <c r="O36" s="40">
        <f t="shared" si="5"/>
        <v>9.591543345931845</v>
      </c>
      <c r="P36" s="40">
        <f t="shared" si="5"/>
        <v>6.91076553140136</v>
      </c>
      <c r="Q36" s="40">
        <f t="shared" si="6"/>
        <v>7.543151729968011</v>
      </c>
      <c r="R36" s="40">
        <f t="shared" si="6"/>
        <v>8.33237438329227</v>
      </c>
      <c r="S36" s="40">
        <f t="shared" si="7"/>
        <v>9.62887484537301</v>
      </c>
      <c r="T36" s="40">
        <f t="shared" si="7"/>
        <v>9.41293709041256</v>
      </c>
      <c r="U36" s="40">
        <f>U7/U$19*100</f>
        <v>9.20407798247183</v>
      </c>
    </row>
    <row r="37" spans="1:21" s="41" customFormat="1" ht="18" customHeight="1">
      <c r="A37" s="24" t="s">
        <v>105</v>
      </c>
      <c r="B37" s="40" t="e">
        <f t="shared" si="8"/>
        <v>#DIV/0!</v>
      </c>
      <c r="C37" s="40" t="e">
        <f t="shared" si="8"/>
        <v>#DIV/0!</v>
      </c>
      <c r="D37" s="40">
        <f t="shared" si="8"/>
        <v>0.004192740586392476</v>
      </c>
      <c r="E37" s="40">
        <f t="shared" si="8"/>
        <v>0.0051590847588955276</v>
      </c>
      <c r="F37" s="40">
        <f t="shared" si="8"/>
        <v>0.005670035689827254</v>
      </c>
      <c r="G37" s="40">
        <f t="shared" si="8"/>
        <v>0.005061327913599019</v>
      </c>
      <c r="H37" s="40">
        <f t="shared" si="8"/>
        <v>0.005263473764496646</v>
      </c>
      <c r="I37" s="40">
        <f t="shared" si="8"/>
        <v>0.005258393362012326</v>
      </c>
      <c r="J37" s="40">
        <f t="shared" si="8"/>
        <v>0.005287110970963717</v>
      </c>
      <c r="K37" s="40">
        <f t="shared" si="8"/>
        <v>0.013331502842010465</v>
      </c>
      <c r="L37" s="40">
        <f t="shared" si="8"/>
        <v>0.005761036461865661</v>
      </c>
      <c r="M37" s="40">
        <f t="shared" si="4"/>
        <v>0.05151204323820313</v>
      </c>
      <c r="N37" s="40">
        <f t="shared" si="4"/>
        <v>0.04026598812766298</v>
      </c>
      <c r="O37" s="40">
        <f t="shared" si="5"/>
        <v>0.10350523839606073</v>
      </c>
      <c r="P37" s="40">
        <f t="shared" si="5"/>
        <v>0.05151204323820313</v>
      </c>
      <c r="Q37" s="40">
        <f t="shared" si="6"/>
        <v>0.040261215188503646</v>
      </c>
      <c r="R37" s="40">
        <f t="shared" si="6"/>
        <v>0.035629380390010124</v>
      </c>
      <c r="S37" s="40">
        <f t="shared" si="7"/>
        <v>0.02981473292072297</v>
      </c>
      <c r="T37" s="40">
        <f t="shared" si="7"/>
        <v>0.022239994764117445</v>
      </c>
      <c r="U37" s="40">
        <f>U8/U$19*100</f>
        <v>0.020011753583565422</v>
      </c>
    </row>
    <row r="38" spans="1:21" s="41" customFormat="1" ht="18" customHeight="1">
      <c r="A38" s="24" t="s">
        <v>106</v>
      </c>
      <c r="B38" s="40" t="e">
        <f t="shared" si="8"/>
        <v>#DIV/0!</v>
      </c>
      <c r="C38" s="40" t="e">
        <f t="shared" si="8"/>
        <v>#DIV/0!</v>
      </c>
      <c r="D38" s="40">
        <f t="shared" si="8"/>
        <v>4.587416228138176</v>
      </c>
      <c r="E38" s="40">
        <f t="shared" si="8"/>
        <v>5.826018140510107</v>
      </c>
      <c r="F38" s="40">
        <f t="shared" si="8"/>
        <v>8.618066395933237</v>
      </c>
      <c r="G38" s="40">
        <f t="shared" si="8"/>
        <v>5.266982364759708</v>
      </c>
      <c r="H38" s="40">
        <f t="shared" si="8"/>
        <v>5.79129724428986</v>
      </c>
      <c r="I38" s="40">
        <f t="shared" si="8"/>
        <v>7.565044281989612</v>
      </c>
      <c r="J38" s="40">
        <f t="shared" si="8"/>
        <v>6.296323809206168</v>
      </c>
      <c r="K38" s="40">
        <f t="shared" si="8"/>
        <v>4.5387723101922965</v>
      </c>
      <c r="L38" s="40">
        <f t="shared" si="8"/>
        <v>4.171344923711469</v>
      </c>
      <c r="M38" s="40">
        <f t="shared" si="4"/>
        <v>3.5770170954075886</v>
      </c>
      <c r="N38" s="40">
        <f t="shared" si="4"/>
        <v>3.014464008147497</v>
      </c>
      <c r="O38" s="40">
        <f t="shared" si="5"/>
        <v>4.242305357636567</v>
      </c>
      <c r="P38" s="40">
        <f t="shared" si="5"/>
        <v>3.5770170954075886</v>
      </c>
      <c r="Q38" s="40">
        <f t="shared" si="6"/>
        <v>6.900086233617249</v>
      </c>
      <c r="R38" s="40">
        <f t="shared" si="6"/>
        <v>10.694186657296182</v>
      </c>
      <c r="S38" s="40">
        <f t="shared" si="7"/>
        <v>6.187097129185628</v>
      </c>
      <c r="T38" s="40">
        <f t="shared" si="7"/>
        <v>7.2336260383440845</v>
      </c>
      <c r="U38" s="40">
        <f>U9/U$19*100</f>
        <v>4.643483148938345</v>
      </c>
    </row>
    <row r="39" spans="1:21" s="41" customFormat="1" ht="18" customHeight="1">
      <c r="A39" s="24" t="s">
        <v>107</v>
      </c>
      <c r="B39" s="40" t="e">
        <f t="shared" si="8"/>
        <v>#DIV/0!</v>
      </c>
      <c r="C39" s="40" t="e">
        <f t="shared" si="8"/>
        <v>#DIV/0!</v>
      </c>
      <c r="D39" s="40">
        <f t="shared" si="8"/>
        <v>0.7900148827209016</v>
      </c>
      <c r="E39" s="40">
        <f t="shared" si="8"/>
        <v>1.0226993239976612</v>
      </c>
      <c r="F39" s="40">
        <f t="shared" si="8"/>
        <v>0.8548825471499483</v>
      </c>
      <c r="G39" s="40">
        <f t="shared" si="8"/>
        <v>0.8326868068171616</v>
      </c>
      <c r="H39" s="40">
        <f t="shared" si="8"/>
        <v>1.1669373827250462</v>
      </c>
      <c r="I39" s="40">
        <f t="shared" si="8"/>
        <v>0.9230617153287926</v>
      </c>
      <c r="J39" s="40">
        <f t="shared" si="8"/>
        <v>1.0465068683172054</v>
      </c>
      <c r="K39" s="40">
        <f t="shared" si="8"/>
        <v>0.9953728287739421</v>
      </c>
      <c r="L39" s="40">
        <f t="shared" si="8"/>
        <v>0.9087370283616711</v>
      </c>
      <c r="M39" s="40">
        <f t="shared" si="4"/>
        <v>1.1014731750601234</v>
      </c>
      <c r="N39" s="40">
        <f t="shared" si="4"/>
        <v>0.8930028022738811</v>
      </c>
      <c r="O39" s="40">
        <f t="shared" si="5"/>
        <v>1.284287437580221</v>
      </c>
      <c r="P39" s="40">
        <f t="shared" si="5"/>
        <v>1.1014731750601234</v>
      </c>
      <c r="Q39" s="40">
        <f t="shared" si="6"/>
        <v>0.9804145190040185</v>
      </c>
      <c r="R39" s="40">
        <f t="shared" si="6"/>
        <v>1.0416375502813504</v>
      </c>
      <c r="S39" s="40">
        <f t="shared" si="7"/>
        <v>0.8430660876263765</v>
      </c>
      <c r="T39" s="40">
        <f t="shared" si="7"/>
        <v>1.8715362041894148</v>
      </c>
      <c r="U39" s="40">
        <f>U10/U$19*100</f>
        <v>2.2592431714234613</v>
      </c>
    </row>
    <row r="40" spans="1:21" s="41" customFormat="1" ht="18" customHeight="1">
      <c r="A40" s="24" t="s">
        <v>108</v>
      </c>
      <c r="B40" s="40" t="e">
        <f t="shared" si="8"/>
        <v>#DIV/0!</v>
      </c>
      <c r="C40" s="40" t="e">
        <f t="shared" si="8"/>
        <v>#DIV/0!</v>
      </c>
      <c r="D40" s="40">
        <f t="shared" si="8"/>
        <v>20.835130581246567</v>
      </c>
      <c r="E40" s="40">
        <f t="shared" si="8"/>
        <v>18.293887425525853</v>
      </c>
      <c r="F40" s="40">
        <f t="shared" si="8"/>
        <v>20.985337694027884</v>
      </c>
      <c r="G40" s="40">
        <f t="shared" si="8"/>
        <v>20.931577642737494</v>
      </c>
      <c r="H40" s="40">
        <f t="shared" si="8"/>
        <v>20.98791712301243</v>
      </c>
      <c r="I40" s="40">
        <f t="shared" si="8"/>
        <v>19.251052421908213</v>
      </c>
      <c r="J40" s="40">
        <f t="shared" si="8"/>
        <v>19.255582355375722</v>
      </c>
      <c r="K40" s="40">
        <f t="shared" si="8"/>
        <v>19.27127449685233</v>
      </c>
      <c r="L40" s="40">
        <f t="shared" si="8"/>
        <v>19.5552621661568</v>
      </c>
      <c r="M40" s="40">
        <f t="shared" si="4"/>
        <v>16.91034580364164</v>
      </c>
      <c r="N40" s="40">
        <f t="shared" si="4"/>
        <v>12.64067556332306</v>
      </c>
      <c r="O40" s="40">
        <f t="shared" si="5"/>
        <v>17.487828818823935</v>
      </c>
      <c r="P40" s="40">
        <f t="shared" si="5"/>
        <v>16.91034580364164</v>
      </c>
      <c r="Q40" s="40">
        <f t="shared" si="6"/>
        <v>14.981097385991538</v>
      </c>
      <c r="R40" s="40">
        <f t="shared" si="6"/>
        <v>12.053130793404408</v>
      </c>
      <c r="S40" s="40">
        <f t="shared" si="7"/>
        <v>13.924010132525774</v>
      </c>
      <c r="T40" s="40">
        <f t="shared" si="7"/>
        <v>13.502970091896827</v>
      </c>
      <c r="U40" s="40">
        <f>U11/U$19*100</f>
        <v>12.266755244397883</v>
      </c>
    </row>
    <row r="41" spans="1:21" s="41" customFormat="1" ht="18" customHeight="1">
      <c r="A41" s="24" t="s">
        <v>109</v>
      </c>
      <c r="B41" s="40" t="e">
        <f t="shared" si="8"/>
        <v>#DIV/0!</v>
      </c>
      <c r="C41" s="40" t="e">
        <f t="shared" si="8"/>
        <v>#DIV/0!</v>
      </c>
      <c r="D41" s="40">
        <f t="shared" si="8"/>
        <v>2.864818200958358</v>
      </c>
      <c r="E41" s="40">
        <f t="shared" si="8"/>
        <v>3.1365450745017265</v>
      </c>
      <c r="F41" s="40">
        <f t="shared" si="8"/>
        <v>3.8060160740894515</v>
      </c>
      <c r="G41" s="40">
        <f t="shared" si="8"/>
        <v>3.8637962677803737</v>
      </c>
      <c r="H41" s="40">
        <f t="shared" si="8"/>
        <v>4.609482293654834</v>
      </c>
      <c r="I41" s="40">
        <f t="shared" si="8"/>
        <v>4.685581522563153</v>
      </c>
      <c r="J41" s="40">
        <f t="shared" si="8"/>
        <v>4.916330995129036</v>
      </c>
      <c r="K41" s="40">
        <f t="shared" si="8"/>
        <v>4.9811813403859055</v>
      </c>
      <c r="L41" s="40">
        <f t="shared" si="8"/>
        <v>5.021142117501745</v>
      </c>
      <c r="M41" s="40">
        <f t="shared" si="4"/>
        <v>4.780976689152743</v>
      </c>
      <c r="N41" s="40">
        <f t="shared" si="4"/>
        <v>4.094478907506102</v>
      </c>
      <c r="O41" s="40">
        <f t="shared" si="5"/>
        <v>5.166708884807802</v>
      </c>
      <c r="P41" s="40">
        <f t="shared" si="5"/>
        <v>4.780976689152743</v>
      </c>
      <c r="Q41" s="40">
        <f t="shared" si="6"/>
        <v>4.426293597087613</v>
      </c>
      <c r="R41" s="40">
        <f t="shared" si="6"/>
        <v>4.741666119127369</v>
      </c>
      <c r="S41" s="40">
        <f t="shared" si="7"/>
        <v>5.340199756672651</v>
      </c>
      <c r="T41" s="40">
        <f t="shared" si="7"/>
        <v>5.391374925666934</v>
      </c>
      <c r="U41" s="40">
        <f>U12/U$19*100</f>
        <v>5.044678948309784</v>
      </c>
    </row>
    <row r="42" spans="1:21" s="41" customFormat="1" ht="18" customHeight="1">
      <c r="A42" s="24" t="s">
        <v>110</v>
      </c>
      <c r="B42" s="40" t="e">
        <f t="shared" si="8"/>
        <v>#DIV/0!</v>
      </c>
      <c r="C42" s="40" t="e">
        <f t="shared" si="8"/>
        <v>#DIV/0!</v>
      </c>
      <c r="D42" s="40">
        <f t="shared" si="8"/>
        <v>18.561458639368205</v>
      </c>
      <c r="E42" s="40">
        <f t="shared" si="8"/>
        <v>32.487470562392154</v>
      </c>
      <c r="F42" s="40">
        <f t="shared" si="8"/>
        <v>11.833253669639712</v>
      </c>
      <c r="G42" s="40">
        <f t="shared" si="8"/>
        <v>10.254769004928624</v>
      </c>
      <c r="H42" s="40">
        <f t="shared" si="8"/>
        <v>12.111117175219876</v>
      </c>
      <c r="I42" s="40">
        <f t="shared" si="8"/>
        <v>11.058178269568655</v>
      </c>
      <c r="J42" s="40">
        <f t="shared" si="8"/>
        <v>10.992964920871467</v>
      </c>
      <c r="K42" s="40">
        <f t="shared" si="8"/>
        <v>11.395343817213353</v>
      </c>
      <c r="L42" s="40">
        <f t="shared" si="8"/>
        <v>11.073704750603845</v>
      </c>
      <c r="M42" s="40">
        <f t="shared" si="4"/>
        <v>17.96743536972986</v>
      </c>
      <c r="N42" s="40">
        <f t="shared" si="4"/>
        <v>30.218020994265004</v>
      </c>
      <c r="O42" s="40">
        <f t="shared" si="5"/>
        <v>13.029670343248934</v>
      </c>
      <c r="P42" s="40">
        <f t="shared" si="5"/>
        <v>17.96743536972986</v>
      </c>
      <c r="Q42" s="40">
        <f t="shared" si="6"/>
        <v>9.508047557389029</v>
      </c>
      <c r="R42" s="40">
        <f t="shared" si="6"/>
        <v>12.35628000953989</v>
      </c>
      <c r="S42" s="40">
        <f t="shared" si="7"/>
        <v>10.087691589718299</v>
      </c>
      <c r="T42" s="40">
        <f t="shared" si="7"/>
        <v>9.65005253599513</v>
      </c>
      <c r="U42" s="40">
        <f>U13/U$19*100</f>
        <v>9.243386054117588</v>
      </c>
    </row>
    <row r="43" spans="1:21" s="41" customFormat="1" ht="18" customHeight="1">
      <c r="A43" s="24" t="s">
        <v>111</v>
      </c>
      <c r="B43" s="40" t="e">
        <f t="shared" si="8"/>
        <v>#DIV/0!</v>
      </c>
      <c r="C43" s="40" t="e">
        <f t="shared" si="8"/>
        <v>#DIV/0!</v>
      </c>
      <c r="D43" s="40">
        <f t="shared" si="8"/>
        <v>0</v>
      </c>
      <c r="E43" s="40">
        <f t="shared" si="8"/>
        <v>0</v>
      </c>
      <c r="F43" s="40">
        <f t="shared" si="8"/>
        <v>0.006113295808901698</v>
      </c>
      <c r="G43" s="40">
        <f t="shared" si="8"/>
        <v>0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si="8"/>
        <v>0</v>
      </c>
      <c r="L43" s="40">
        <f t="shared" si="8"/>
        <v>0</v>
      </c>
      <c r="M43" s="40">
        <f t="shared" si="4"/>
        <v>0</v>
      </c>
      <c r="N43" s="40">
        <f t="shared" si="4"/>
        <v>0</v>
      </c>
      <c r="O43" s="40">
        <f t="shared" si="5"/>
        <v>0.1278128480100582</v>
      </c>
      <c r="P43" s="40">
        <f t="shared" si="5"/>
        <v>0</v>
      </c>
      <c r="Q43" s="40">
        <f t="shared" si="6"/>
        <v>0</v>
      </c>
      <c r="R43" s="40">
        <f t="shared" si="6"/>
        <v>0</v>
      </c>
      <c r="S43" s="40">
        <f t="shared" si="7"/>
        <v>0</v>
      </c>
      <c r="T43" s="40">
        <f t="shared" si="7"/>
        <v>0</v>
      </c>
      <c r="U43" s="40">
        <f>U14/U$19*100</f>
        <v>0</v>
      </c>
    </row>
    <row r="44" spans="1:21" s="41" customFormat="1" ht="18" customHeight="1">
      <c r="A44" s="24" t="s">
        <v>112</v>
      </c>
      <c r="B44" s="40" t="e">
        <f t="shared" si="8"/>
        <v>#DIV/0!</v>
      </c>
      <c r="C44" s="40" t="e">
        <f t="shared" si="8"/>
        <v>#DIV/0!</v>
      </c>
      <c r="D44" s="40">
        <f t="shared" si="8"/>
        <v>5.001245756735381</v>
      </c>
      <c r="E44" s="40">
        <f t="shared" si="8"/>
        <v>5.264813549378931</v>
      </c>
      <c r="F44" s="40">
        <f t="shared" si="8"/>
        <v>6.736224029574315</v>
      </c>
      <c r="G44" s="40">
        <f t="shared" si="8"/>
        <v>7.98897524742382</v>
      </c>
      <c r="H44" s="40">
        <f t="shared" si="8"/>
        <v>9.124105525074237</v>
      </c>
      <c r="I44" s="40">
        <f t="shared" si="8"/>
        <v>9.474732955373149</v>
      </c>
      <c r="J44" s="40">
        <f t="shared" si="8"/>
        <v>10.185477158922597</v>
      </c>
      <c r="K44" s="40">
        <f t="shared" si="8"/>
        <v>9.491166584208214</v>
      </c>
      <c r="L44" s="40">
        <f t="shared" si="8"/>
        <v>9.566794874840154</v>
      </c>
      <c r="M44" s="40">
        <f t="shared" si="4"/>
        <v>9.238155959041508</v>
      </c>
      <c r="N44" s="40">
        <f t="shared" si="4"/>
        <v>8.404416999728102</v>
      </c>
      <c r="O44" s="40">
        <f t="shared" si="5"/>
        <v>10.035258583540177</v>
      </c>
      <c r="P44" s="40">
        <f t="shared" si="5"/>
        <v>9.238155959041508</v>
      </c>
      <c r="Q44" s="40">
        <f t="shared" si="6"/>
        <v>12.263933925634689</v>
      </c>
      <c r="R44" s="40">
        <f t="shared" si="6"/>
        <v>6.998768308836849</v>
      </c>
      <c r="S44" s="40">
        <f t="shared" si="7"/>
        <v>7.385698302618521</v>
      </c>
      <c r="T44" s="40">
        <f t="shared" si="7"/>
        <v>8.323239877415316</v>
      </c>
      <c r="U44" s="40">
        <f>U15/U$19*100</f>
        <v>8.155229067123184</v>
      </c>
    </row>
    <row r="45" spans="1:21" s="41" customFormat="1" ht="18" customHeight="1">
      <c r="A45" s="24" t="s">
        <v>82</v>
      </c>
      <c r="B45" s="40" t="e">
        <f t="shared" si="8"/>
        <v>#DIV/0!</v>
      </c>
      <c r="C45" s="40" t="e">
        <f t="shared" si="8"/>
        <v>#DIV/0!</v>
      </c>
      <c r="D45" s="40">
        <f t="shared" si="8"/>
        <v>0.17031877497169146</v>
      </c>
      <c r="E45" s="40">
        <f t="shared" si="8"/>
        <v>1.688188810821229</v>
      </c>
      <c r="F45" s="40">
        <f t="shared" si="8"/>
        <v>1.8325296781118894</v>
      </c>
      <c r="G45" s="40">
        <f t="shared" si="8"/>
        <v>1.688015455113533</v>
      </c>
      <c r="H45" s="40">
        <f t="shared" si="8"/>
        <v>1.7392187645364618</v>
      </c>
      <c r="I45" s="40">
        <f t="shared" si="8"/>
        <v>1.5739876385019933</v>
      </c>
      <c r="J45" s="40">
        <f t="shared" si="8"/>
        <v>1.5136108049598027</v>
      </c>
      <c r="K45" s="40">
        <f t="shared" si="8"/>
        <v>1.2957978999429267</v>
      </c>
      <c r="L45" s="40">
        <f t="shared" si="8"/>
        <v>1.3721016225560354</v>
      </c>
      <c r="M45" s="40">
        <f t="shared" si="4"/>
        <v>0.12255356818893716</v>
      </c>
      <c r="N45" s="40">
        <f t="shared" si="4"/>
        <v>0.6682865266106003</v>
      </c>
      <c r="O45" s="40">
        <f t="shared" si="5"/>
        <v>0</v>
      </c>
      <c r="P45" s="40">
        <f t="shared" si="5"/>
        <v>0.12255356818893716</v>
      </c>
      <c r="Q45" s="40">
        <f t="shared" si="6"/>
        <v>0</v>
      </c>
      <c r="R45" s="40">
        <f t="shared" si="6"/>
        <v>0</v>
      </c>
      <c r="S45" s="40">
        <f t="shared" si="7"/>
        <v>0</v>
      </c>
      <c r="T45" s="40">
        <f t="shared" si="7"/>
        <v>0</v>
      </c>
      <c r="U45" s="40">
        <f>U16/U$19*100</f>
        <v>0</v>
      </c>
    </row>
    <row r="46" spans="1:21" s="41" customFormat="1" ht="18" customHeight="1">
      <c r="A46" s="24" t="s">
        <v>114</v>
      </c>
      <c r="B46" s="40" t="e">
        <f t="shared" si="8"/>
        <v>#DIV/0!</v>
      </c>
      <c r="C46" s="40" t="e">
        <f t="shared" si="8"/>
        <v>#DIV/0!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4"/>
        <v>0</v>
      </c>
      <c r="N46" s="40">
        <f t="shared" si="4"/>
        <v>0</v>
      </c>
      <c r="O46" s="40">
        <f t="shared" si="5"/>
        <v>0</v>
      </c>
      <c r="P46" s="40">
        <f t="shared" si="5"/>
        <v>0</v>
      </c>
      <c r="Q46" s="40">
        <f t="shared" si="6"/>
        <v>0</v>
      </c>
      <c r="R46" s="40">
        <f t="shared" si="6"/>
        <v>0</v>
      </c>
      <c r="S46" s="40">
        <f t="shared" si="7"/>
        <v>0</v>
      </c>
      <c r="T46" s="40">
        <f t="shared" si="7"/>
        <v>0</v>
      </c>
      <c r="U46" s="40">
        <f>U17/U$19*100</f>
        <v>0</v>
      </c>
    </row>
    <row r="47" spans="1:21" s="41" customFormat="1" ht="18" customHeight="1">
      <c r="A47" s="24" t="s">
        <v>113</v>
      </c>
      <c r="B47" s="40" t="e">
        <f t="shared" si="8"/>
        <v>#DIV/0!</v>
      </c>
      <c r="C47" s="40" t="e">
        <f t="shared" si="8"/>
        <v>#DIV/0!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4"/>
        <v>0</v>
      </c>
      <c r="N47" s="40">
        <f t="shared" si="4"/>
        <v>0</v>
      </c>
      <c r="O47" s="40">
        <f t="shared" si="5"/>
        <v>0</v>
      </c>
      <c r="P47" s="40">
        <f t="shared" si="5"/>
        <v>0</v>
      </c>
      <c r="Q47" s="40">
        <f t="shared" si="6"/>
        <v>0</v>
      </c>
      <c r="R47" s="40">
        <f t="shared" si="6"/>
        <v>0</v>
      </c>
      <c r="S47" s="40">
        <f t="shared" si="7"/>
        <v>0</v>
      </c>
      <c r="T47" s="40">
        <f t="shared" si="7"/>
        <v>0</v>
      </c>
      <c r="U47" s="40">
        <f>U18/U$19*100</f>
        <v>0</v>
      </c>
    </row>
    <row r="48" spans="1:21" s="41" customFormat="1" ht="18" customHeight="1">
      <c r="A48" s="24" t="s">
        <v>115</v>
      </c>
      <c r="B48" s="40" t="e">
        <f aca="true" t="shared" si="9" ref="B48:L48">SUM(B33:B47)</f>
        <v>#DIV/0!</v>
      </c>
      <c r="C48" s="37" t="e">
        <f t="shared" si="9"/>
        <v>#DIV/0!</v>
      </c>
      <c r="D48" s="37">
        <f t="shared" si="9"/>
        <v>100</v>
      </c>
      <c r="E48" s="37">
        <f t="shared" si="9"/>
        <v>100</v>
      </c>
      <c r="F48" s="37">
        <f t="shared" si="9"/>
        <v>100</v>
      </c>
      <c r="G48" s="37">
        <f t="shared" si="9"/>
        <v>100</v>
      </c>
      <c r="H48" s="37">
        <f t="shared" si="9"/>
        <v>100</v>
      </c>
      <c r="I48" s="37">
        <f t="shared" si="9"/>
        <v>100</v>
      </c>
      <c r="J48" s="37">
        <f t="shared" si="9"/>
        <v>100</v>
      </c>
      <c r="K48" s="37">
        <f t="shared" si="9"/>
        <v>100.00000000000001</v>
      </c>
      <c r="L48" s="37">
        <f t="shared" si="9"/>
        <v>99.99999999999999</v>
      </c>
      <c r="M48" s="37">
        <f aca="true" t="shared" si="10" ref="M48:U48">SUM(M33:M47)</f>
        <v>99.99999999999999</v>
      </c>
      <c r="N48" s="37">
        <f t="shared" si="10"/>
        <v>100</v>
      </c>
      <c r="O48" s="37">
        <f t="shared" si="10"/>
        <v>100</v>
      </c>
      <c r="P48" s="37">
        <f t="shared" si="10"/>
        <v>99.99999999999999</v>
      </c>
      <c r="Q48" s="37">
        <f t="shared" si="10"/>
        <v>100</v>
      </c>
      <c r="R48" s="37">
        <f t="shared" si="10"/>
        <v>100</v>
      </c>
      <c r="S48" s="37">
        <f t="shared" si="10"/>
        <v>100</v>
      </c>
      <c r="T48" s="37">
        <f t="shared" si="10"/>
        <v>100.00000000000001</v>
      </c>
      <c r="U48" s="37">
        <f t="shared" si="10"/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I95"/>
  <sheetViews>
    <sheetView tabSelected="1" view="pageBreakPreview" zoomScale="75" zoomScaleNormal="75" zoomScaleSheetLayoutView="75" workbookViewId="0" topLeftCell="A73">
      <selection activeCell="P14" sqref="P14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5" ht="13.5">
      <c r="M1" t="str">
        <f>'財政指標'!$M$1</f>
        <v>藤岡町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</row>
    <row r="2" spans="16:35" ht="13.5">
      <c r="P2" t="s">
        <v>140</v>
      </c>
      <c r="Q2" s="47">
        <f>'歳入'!B4</f>
        <v>0</v>
      </c>
      <c r="R2" s="47">
        <f>'歳入'!D4</f>
        <v>1643359</v>
      </c>
      <c r="S2" s="47">
        <f>'歳入'!E4</f>
        <v>1779018</v>
      </c>
      <c r="T2" s="47">
        <f>'歳入'!F4</f>
        <v>1788613</v>
      </c>
      <c r="U2" s="47">
        <f>'歳入'!G4</f>
        <v>1703691</v>
      </c>
      <c r="V2" s="47">
        <f>'歳入'!H4</f>
        <v>1799018</v>
      </c>
      <c r="W2" s="47">
        <f>'歳入'!I4</f>
        <v>1802600</v>
      </c>
      <c r="X2" s="47">
        <f>'歳入'!J4</f>
        <v>1825855</v>
      </c>
      <c r="Y2" s="47">
        <f>'歳入'!K4</f>
        <v>1836598</v>
      </c>
      <c r="Z2" s="47">
        <f>'歳入'!L4</f>
        <v>1845896</v>
      </c>
      <c r="AA2" s="47">
        <f>'歳入'!M4</f>
        <v>1805070</v>
      </c>
      <c r="AB2" s="47">
        <f>'歳入'!N4</f>
        <v>1783044</v>
      </c>
      <c r="AC2" s="47">
        <f>'歳入'!O4</f>
        <v>1787833</v>
      </c>
      <c r="AD2" s="47">
        <f>'歳入'!P4</f>
        <v>1690465</v>
      </c>
      <c r="AE2" s="47">
        <f>'歳入'!Q4</f>
        <v>1707154</v>
      </c>
      <c r="AF2" s="47">
        <f>'歳入'!R4</f>
        <v>1898693</v>
      </c>
      <c r="AG2" s="47">
        <f>'歳入'!S4</f>
        <v>1961354</v>
      </c>
      <c r="AH2" s="47">
        <f>'歳入'!T4</f>
        <v>2093142</v>
      </c>
      <c r="AI2" s="47">
        <f>'歳入'!U4</f>
        <v>2085587</v>
      </c>
    </row>
    <row r="3" spans="16:35" ht="13.5">
      <c r="P3" s="47" t="s">
        <v>175</v>
      </c>
      <c r="Q3" s="47">
        <f>'歳入'!B15</f>
        <v>0</v>
      </c>
      <c r="R3" s="47">
        <f>'歳入'!D15</f>
        <v>1756101</v>
      </c>
      <c r="S3" s="47">
        <f>'歳入'!E15</f>
        <v>1750292</v>
      </c>
      <c r="T3" s="47">
        <f>'歳入'!F15</f>
        <v>1800629</v>
      </c>
      <c r="U3" s="47">
        <f>'歳入'!G15</f>
        <v>1785680</v>
      </c>
      <c r="V3" s="47">
        <f>'歳入'!H15</f>
        <v>1887533</v>
      </c>
      <c r="W3" s="47">
        <f>'歳入'!I15</f>
        <v>2006648</v>
      </c>
      <c r="X3" s="47">
        <f>'歳入'!J15</f>
        <v>2113199</v>
      </c>
      <c r="Y3" s="47">
        <f>'歳入'!K15</f>
        <v>2186744</v>
      </c>
      <c r="Z3" s="47">
        <f>'歳入'!L15</f>
        <v>2274591</v>
      </c>
      <c r="AA3" s="47">
        <f>'歳入'!M15</f>
        <v>2326164</v>
      </c>
      <c r="AB3" s="47">
        <f>'歳入'!N15</f>
        <v>2193302</v>
      </c>
      <c r="AC3" s="47">
        <f>'歳入'!O15</f>
        <v>1943228</v>
      </c>
      <c r="AD3" s="47">
        <f>'歳入'!P15</f>
        <v>1681625</v>
      </c>
      <c r="AE3" s="47">
        <f>'歳入'!Q15</f>
        <v>1547818</v>
      </c>
      <c r="AF3" s="47">
        <f>'歳入'!R15</f>
        <v>1396858</v>
      </c>
      <c r="AG3" s="47">
        <f>'歳入'!S15</f>
        <v>1281381</v>
      </c>
      <c r="AH3" s="47">
        <f>'歳入'!T15</f>
        <v>1236777</v>
      </c>
      <c r="AI3" s="47">
        <f>'歳入'!U15</f>
        <v>1415870</v>
      </c>
    </row>
    <row r="4" spans="16:35" ht="13.5">
      <c r="P4" t="s">
        <v>141</v>
      </c>
      <c r="Q4" s="47">
        <f>'歳入'!B22</f>
        <v>0</v>
      </c>
      <c r="R4" s="47">
        <f>'歳入'!D22</f>
        <v>289164</v>
      </c>
      <c r="S4" s="47">
        <f>'歳入'!E22</f>
        <v>189090</v>
      </c>
      <c r="T4" s="47">
        <f>'歳入'!F22</f>
        <v>222376</v>
      </c>
      <c r="U4" s="47">
        <f>'歳入'!G22</f>
        <v>210683</v>
      </c>
      <c r="V4" s="47">
        <f>'歳入'!H22</f>
        <v>163047</v>
      </c>
      <c r="W4" s="47">
        <f>'歳入'!I22</f>
        <v>245081</v>
      </c>
      <c r="X4" s="47">
        <f>'歳入'!J22</f>
        <v>238102</v>
      </c>
      <c r="Y4" s="47">
        <f>'歳入'!K22</f>
        <v>415486</v>
      </c>
      <c r="Z4" s="47">
        <f>'歳入'!L22</f>
        <v>446775</v>
      </c>
      <c r="AA4" s="47">
        <f>'歳入'!M22</f>
        <v>234111</v>
      </c>
      <c r="AB4" s="47">
        <f>'歳入'!N22</f>
        <v>500800</v>
      </c>
      <c r="AC4" s="47">
        <f>'歳入'!O22</f>
        <v>188119</v>
      </c>
      <c r="AD4" s="47">
        <f>'歳入'!P22</f>
        <v>398470</v>
      </c>
      <c r="AE4" s="47">
        <f>'歳入'!Q22</f>
        <v>241267</v>
      </c>
      <c r="AF4" s="47">
        <f>'歳入'!R22</f>
        <v>241012</v>
      </c>
      <c r="AG4" s="47">
        <f>'歳入'!S22</f>
        <v>162424</v>
      </c>
      <c r="AH4" s="47">
        <f>'歳入'!T22</f>
        <v>168387</v>
      </c>
      <c r="AI4" s="47">
        <f>'歳入'!U22</f>
        <v>221235</v>
      </c>
    </row>
    <row r="5" spans="16:35" ht="13.5">
      <c r="P5" t="s">
        <v>182</v>
      </c>
      <c r="Q5" s="47">
        <f>'歳入'!B28</f>
        <v>0</v>
      </c>
      <c r="R5" s="47">
        <f>'歳入'!D23</f>
        <v>167838</v>
      </c>
      <c r="S5" s="47">
        <f>'歳入'!E23</f>
        <v>293154</v>
      </c>
      <c r="T5" s="47">
        <f>'歳入'!F23</f>
        <v>342903</v>
      </c>
      <c r="U5" s="47">
        <f>'歳入'!G23</f>
        <v>228342</v>
      </c>
      <c r="V5" s="47">
        <f>'歳入'!H23</f>
        <v>249733</v>
      </c>
      <c r="W5" s="47">
        <f>'歳入'!I23</f>
        <v>288510</v>
      </c>
      <c r="X5" s="47">
        <f>'歳入'!J23</f>
        <v>318058</v>
      </c>
      <c r="Y5" s="47">
        <f>'歳入'!K23</f>
        <v>248743</v>
      </c>
      <c r="Z5" s="47">
        <f>'歳入'!L23</f>
        <v>221623</v>
      </c>
      <c r="AA5" s="47">
        <f>'歳入'!M23</f>
        <v>189128</v>
      </c>
      <c r="AB5" s="47">
        <f>'歳入'!N23</f>
        <v>217276</v>
      </c>
      <c r="AC5" s="47">
        <f>'歳入'!O23</f>
        <v>181666</v>
      </c>
      <c r="AD5" s="47">
        <f>'歳入'!P23</f>
        <v>261447</v>
      </c>
      <c r="AE5" s="47">
        <f>'歳入'!Q23</f>
        <v>296963</v>
      </c>
      <c r="AF5" s="47">
        <f>'歳入'!R23</f>
        <v>382067</v>
      </c>
      <c r="AG5" s="47">
        <f>'歳入'!S23</f>
        <v>269266</v>
      </c>
      <c r="AH5" s="47">
        <f>'歳入'!T23</f>
        <v>297517</v>
      </c>
      <c r="AI5" s="47">
        <f>'歳入'!U23</f>
        <v>297769</v>
      </c>
    </row>
    <row r="6" spans="16:35" ht="13.5">
      <c r="P6" t="s">
        <v>142</v>
      </c>
      <c r="Q6" s="47">
        <f>'歳入'!B29</f>
        <v>0</v>
      </c>
      <c r="R6" s="47">
        <f>'歳入'!D29</f>
        <v>315900</v>
      </c>
      <c r="S6" s="47">
        <f>'歳入'!E29</f>
        <v>1024700</v>
      </c>
      <c r="T6" s="47">
        <f>'歳入'!F29</f>
        <v>241500</v>
      </c>
      <c r="U6" s="47">
        <f>'歳入'!G29</f>
        <v>899900</v>
      </c>
      <c r="V6" s="47">
        <f>'歳入'!H29</f>
        <v>361700</v>
      </c>
      <c r="W6" s="47">
        <f>'歳入'!I29</f>
        <v>353300</v>
      </c>
      <c r="X6" s="47">
        <f>'歳入'!J29</f>
        <v>218600</v>
      </c>
      <c r="Y6" s="47">
        <f>'歳入'!K29</f>
        <v>202500</v>
      </c>
      <c r="Z6" s="47">
        <f>'歳入'!L29</f>
        <v>170400</v>
      </c>
      <c r="AA6" s="47">
        <f>'歳入'!M29</f>
        <v>284200</v>
      </c>
      <c r="AB6" s="47">
        <f>'歳入'!N29</f>
        <v>855959</v>
      </c>
      <c r="AC6" s="47">
        <f>'歳入'!O29</f>
        <v>292837</v>
      </c>
      <c r="AD6" s="47">
        <f>'歳入'!P29</f>
        <v>938900</v>
      </c>
      <c r="AE6" s="47">
        <f>'歳入'!Q29</f>
        <v>627100</v>
      </c>
      <c r="AF6" s="47">
        <f>'歳入'!R29</f>
        <v>627000</v>
      </c>
      <c r="AG6" s="47">
        <f>'歳入'!S29</f>
        <v>390500</v>
      </c>
      <c r="AH6" s="47">
        <f>'歳入'!T29</f>
        <v>275500</v>
      </c>
      <c r="AI6" s="47">
        <f>'歳入'!U29</f>
        <v>237100</v>
      </c>
    </row>
    <row r="7" spans="16:35" ht="13.5">
      <c r="P7" s="72" t="str">
        <f>'歳入'!A32</f>
        <v>　 歳 入 合 計</v>
      </c>
      <c r="Q7" s="47">
        <f>'歳入'!B32</f>
        <v>0</v>
      </c>
      <c r="R7" s="47">
        <f>'歳入'!D32</f>
        <v>6971443</v>
      </c>
      <c r="S7" s="47">
        <f>'歳入'!E32</f>
        <v>6363851</v>
      </c>
      <c r="T7" s="47">
        <f>'歳入'!F32</f>
        <v>5594916</v>
      </c>
      <c r="U7" s="47">
        <f>'歳入'!G32</f>
        <v>5822954</v>
      </c>
      <c r="V7" s="47">
        <f>'歳入'!H32</f>
        <v>5586996</v>
      </c>
      <c r="W7" s="47">
        <f>'歳入'!I32</f>
        <v>5711793</v>
      </c>
      <c r="X7" s="47">
        <f>'歳入'!J32</f>
        <v>5551877</v>
      </c>
      <c r="Y7" s="47">
        <f>'歳入'!K32</f>
        <v>6081514</v>
      </c>
      <c r="Z7" s="47">
        <f>'歳入'!L32</f>
        <v>5926850</v>
      </c>
      <c r="AA7" s="47">
        <f>'歳入'!M32</f>
        <v>6083223</v>
      </c>
      <c r="AB7" s="47">
        <f>'歳入'!N32</f>
        <v>6770631</v>
      </c>
      <c r="AC7" s="47">
        <f>'歳入'!O32</f>
        <v>5635147</v>
      </c>
      <c r="AD7" s="47">
        <f>'歳入'!P32</f>
        <v>6186670</v>
      </c>
      <c r="AE7" s="47">
        <f>'歳入'!Q32</f>
        <v>6003835</v>
      </c>
      <c r="AF7" s="47">
        <f>'歳入'!R32</f>
        <v>5956311</v>
      </c>
      <c r="AG7" s="47">
        <f>'歳入'!S32</f>
        <v>5307392</v>
      </c>
      <c r="AH7" s="47">
        <f>'歳入'!T32</f>
        <v>5179106</v>
      </c>
      <c r="AI7" s="47">
        <f>'歳入'!U32</f>
        <v>5278878</v>
      </c>
    </row>
    <row r="30" spans="17:35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</row>
    <row r="31" spans="16:35" ht="13.5">
      <c r="P31" t="s">
        <v>144</v>
      </c>
      <c r="Q31">
        <f>'税'!B4</f>
        <v>0</v>
      </c>
      <c r="R31" s="47">
        <f>'税'!D4</f>
        <v>829434</v>
      </c>
      <c r="S31" s="47">
        <f>'税'!E4</f>
        <v>943639</v>
      </c>
      <c r="T31" s="47">
        <f>'税'!F4</f>
        <v>880975</v>
      </c>
      <c r="U31" s="47">
        <f>'税'!G4</f>
        <v>739529</v>
      </c>
      <c r="V31" s="47">
        <f>'税'!H4</f>
        <v>789082</v>
      </c>
      <c r="W31" s="47">
        <f>'税'!I4</f>
        <v>761540</v>
      </c>
      <c r="X31" s="47">
        <f>'税'!J4</f>
        <v>839800</v>
      </c>
      <c r="Y31" s="47">
        <f>'税'!K4</f>
        <v>736016</v>
      </c>
      <c r="Z31" s="47">
        <f>'税'!L4</f>
        <v>683829</v>
      </c>
      <c r="AA31" s="47">
        <f>'税'!M4</f>
        <v>702051</v>
      </c>
      <c r="AB31" s="47">
        <f>'税'!N4</f>
        <v>671020</v>
      </c>
      <c r="AC31" s="47">
        <f>'税'!O4</f>
        <v>662491</v>
      </c>
      <c r="AD31" s="47">
        <f>'税'!P4</f>
        <v>615838</v>
      </c>
      <c r="AE31" s="47">
        <f>'税'!Q4</f>
        <v>622413</v>
      </c>
      <c r="AF31" s="47">
        <f>'税'!R4</f>
        <v>623537</v>
      </c>
      <c r="AG31" s="47">
        <f>'税'!S4</f>
        <v>733468</v>
      </c>
      <c r="AH31" s="47">
        <f>'税'!T4</f>
        <v>850615</v>
      </c>
      <c r="AI31" s="47">
        <f>'税'!U4</f>
        <v>864332</v>
      </c>
    </row>
    <row r="32" spans="16:35" ht="13.5">
      <c r="P32" t="s">
        <v>145</v>
      </c>
      <c r="Q32">
        <f>'税'!B9</f>
        <v>0</v>
      </c>
      <c r="R32" s="47">
        <f>'税'!D9</f>
        <v>595654</v>
      </c>
      <c r="S32" s="47">
        <f>'税'!E9</f>
        <v>657517</v>
      </c>
      <c r="T32" s="47">
        <f>'税'!F9</f>
        <v>699874</v>
      </c>
      <c r="U32" s="47">
        <f>'税'!G9</f>
        <v>782614</v>
      </c>
      <c r="V32" s="47">
        <f>'税'!H9</f>
        <v>826910</v>
      </c>
      <c r="W32" s="47">
        <f>'税'!I9</f>
        <v>863549</v>
      </c>
      <c r="X32" s="47">
        <f>'税'!J9</f>
        <v>860085</v>
      </c>
      <c r="Y32" s="47">
        <f>'税'!K9</f>
        <v>975780</v>
      </c>
      <c r="Z32" s="47">
        <f>'税'!L9</f>
        <v>1026564</v>
      </c>
      <c r="AA32" s="47">
        <f>'税'!M9</f>
        <v>971329</v>
      </c>
      <c r="AB32" s="47">
        <f>'税'!N9</f>
        <v>983836</v>
      </c>
      <c r="AC32" s="47">
        <f>'税'!O9</f>
        <v>1000183</v>
      </c>
      <c r="AD32" s="47">
        <f>'税'!P9</f>
        <v>949180</v>
      </c>
      <c r="AE32" s="47">
        <f>'税'!Q9</f>
        <v>955116</v>
      </c>
      <c r="AF32" s="47">
        <f>'税'!R9</f>
        <v>1148497</v>
      </c>
      <c r="AG32" s="47">
        <f>'税'!S9</f>
        <v>1098830</v>
      </c>
      <c r="AH32" s="47">
        <f>'税'!T9</f>
        <v>1117600</v>
      </c>
      <c r="AI32" s="47">
        <f>'税'!U9</f>
        <v>1103481</v>
      </c>
    </row>
    <row r="33" spans="16:35" ht="13.5">
      <c r="P33" t="s">
        <v>146</v>
      </c>
      <c r="Q33">
        <f>'税'!B12</f>
        <v>0</v>
      </c>
      <c r="R33" s="47">
        <f>'税'!D12</f>
        <v>78140</v>
      </c>
      <c r="S33" s="47">
        <f>'税'!E12</f>
        <v>79442</v>
      </c>
      <c r="T33" s="47">
        <f>'税'!F12</f>
        <v>80337</v>
      </c>
      <c r="U33" s="47">
        <f>'税'!G12</f>
        <v>78502</v>
      </c>
      <c r="V33" s="47">
        <f>'税'!H12</f>
        <v>79311</v>
      </c>
      <c r="W33" s="47">
        <f>'税'!I12</f>
        <v>79591</v>
      </c>
      <c r="X33" s="47">
        <f>'税'!J12</f>
        <v>91316</v>
      </c>
      <c r="Y33" s="47">
        <f>'税'!K12</f>
        <v>95274</v>
      </c>
      <c r="Z33" s="47">
        <f>'税'!L12</f>
        <v>102524</v>
      </c>
      <c r="AA33" s="47">
        <f>'税'!M12</f>
        <v>100103</v>
      </c>
      <c r="AB33" s="47">
        <f>'税'!N12</f>
        <v>97969</v>
      </c>
      <c r="AC33" s="47">
        <f>'税'!O12</f>
        <v>93805</v>
      </c>
      <c r="AD33" s="47">
        <f>'税'!P12</f>
        <v>94151</v>
      </c>
      <c r="AE33" s="47">
        <f>'税'!Q12</f>
        <v>97380</v>
      </c>
      <c r="AF33" s="47">
        <f>'税'!R12</f>
        <v>93693</v>
      </c>
      <c r="AG33" s="47">
        <f>'税'!S12</f>
        <v>95466</v>
      </c>
      <c r="AH33" s="47">
        <f>'税'!T12</f>
        <v>89909</v>
      </c>
      <c r="AI33" s="47">
        <f>'税'!U12</f>
        <v>81864</v>
      </c>
    </row>
    <row r="34" spans="16:35" ht="13.5">
      <c r="P34" t="s">
        <v>143</v>
      </c>
      <c r="Q34">
        <f>'税'!B22</f>
        <v>0</v>
      </c>
      <c r="R34" s="47">
        <f>'税'!D22</f>
        <v>1643359</v>
      </c>
      <c r="S34" s="47">
        <f>'税'!E22</f>
        <v>1779018</v>
      </c>
      <c r="T34" s="47">
        <f>'税'!F22</f>
        <v>1788613</v>
      </c>
      <c r="U34" s="47">
        <f>'税'!G22</f>
        <v>1703691</v>
      </c>
      <c r="V34" s="47">
        <f>'税'!H22</f>
        <v>1799018</v>
      </c>
      <c r="W34" s="47">
        <f>'税'!I22</f>
        <v>1802600</v>
      </c>
      <c r="X34" s="47">
        <f>'税'!J22</f>
        <v>1825855</v>
      </c>
      <c r="Y34" s="47">
        <f>'税'!K22</f>
        <v>1836598</v>
      </c>
      <c r="Z34" s="47">
        <f>'税'!L22</f>
        <v>1845896</v>
      </c>
      <c r="AA34" s="47">
        <f>'税'!M22</f>
        <v>1805070</v>
      </c>
      <c r="AB34" s="47">
        <f>'税'!N22</f>
        <v>1783044</v>
      </c>
      <c r="AC34" s="47">
        <f>'税'!O22</f>
        <v>1787833</v>
      </c>
      <c r="AD34" s="47">
        <f>'税'!P22</f>
        <v>1690465</v>
      </c>
      <c r="AE34" s="47">
        <f>'税'!Q22</f>
        <v>1707154</v>
      </c>
      <c r="AF34" s="47">
        <f>'税'!R22</f>
        <v>1898693</v>
      </c>
      <c r="AG34" s="47">
        <f>'税'!S22</f>
        <v>1961354</v>
      </c>
      <c r="AH34" s="47">
        <f>'税'!T22</f>
        <v>2093142</v>
      </c>
      <c r="AI34" s="47">
        <f>'税'!U22</f>
        <v>2085587</v>
      </c>
    </row>
    <row r="39" spans="16:35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</row>
    <row r="40" spans="13:35" ht="13.5">
      <c r="M40" s="39" t="str">
        <f>'財政指標'!$M$1</f>
        <v>藤岡町</v>
      </c>
      <c r="P40" t="s">
        <v>149</v>
      </c>
      <c r="Q40">
        <f>'歳出（性質別）'!B4</f>
        <v>0</v>
      </c>
      <c r="R40" s="47">
        <f>'歳出（性質別）'!D4</f>
        <v>1203958</v>
      </c>
      <c r="S40" s="47">
        <f>'歳出（性質別）'!E4</f>
        <v>1292164</v>
      </c>
      <c r="T40" s="47">
        <f>'歳出（性質別）'!F4</f>
        <v>1374046</v>
      </c>
      <c r="U40" s="47">
        <f>'歳出（性質別）'!G4</f>
        <v>1393395</v>
      </c>
      <c r="V40" s="47">
        <f>'歳出（性質別）'!H4</f>
        <v>1419365</v>
      </c>
      <c r="W40" s="47">
        <f>'歳出（性質別）'!I4</f>
        <v>1499220</v>
      </c>
      <c r="X40" s="47">
        <f>'歳出（性質別）'!J4</f>
        <v>1527069</v>
      </c>
      <c r="Y40" s="47">
        <f>'歳出（性質別）'!K4</f>
        <v>1546528</v>
      </c>
      <c r="Z40" s="47">
        <f>'歳出（性質別）'!L4</f>
        <v>1548838</v>
      </c>
      <c r="AA40" s="47">
        <f>'歳出（性質別）'!M4</f>
        <v>1516043</v>
      </c>
      <c r="AB40" s="47">
        <f>'歳出（性質別）'!N4</f>
        <v>1545145</v>
      </c>
      <c r="AC40" s="47">
        <f>'歳出（性質別）'!O4</f>
        <v>1525256</v>
      </c>
      <c r="AD40" s="47">
        <f>'歳出（性質別）'!P4</f>
        <v>1525447</v>
      </c>
      <c r="AE40" s="47">
        <f>'歳出（性質別）'!Q4</f>
        <v>1508124</v>
      </c>
      <c r="AF40" s="47">
        <f>'歳出（性質別）'!R4</f>
        <v>1463630</v>
      </c>
      <c r="AG40" s="47">
        <f>'歳出（性質別）'!S4</f>
        <v>1389281</v>
      </c>
      <c r="AH40" s="47">
        <f>'歳出（性質別）'!T4</f>
        <v>1360721</v>
      </c>
      <c r="AI40" s="47">
        <f>'歳出（性質別）'!U4</f>
        <v>1320476</v>
      </c>
    </row>
    <row r="41" spans="16:35" ht="13.5">
      <c r="P41" t="s">
        <v>150</v>
      </c>
      <c r="Q41">
        <f>'歳出（性質別）'!B6</f>
        <v>0</v>
      </c>
      <c r="R41" s="47">
        <f>'歳出（性質別）'!D6</f>
        <v>57680</v>
      </c>
      <c r="S41" s="47">
        <f>'歳出（性質別）'!E6</f>
        <v>70571</v>
      </c>
      <c r="T41" s="47">
        <f>'歳出（性質別）'!F6</f>
        <v>101905</v>
      </c>
      <c r="U41" s="47">
        <f>'歳出（性質別）'!G6</f>
        <v>232901</v>
      </c>
      <c r="V41" s="47">
        <f>'歳出（性質別）'!H6</f>
        <v>255539</v>
      </c>
      <c r="W41" s="47">
        <f>'歳出（性質別）'!I6</f>
        <v>281667</v>
      </c>
      <c r="X41" s="47">
        <f>'歳出（性質別）'!J6</f>
        <v>287425</v>
      </c>
      <c r="Y41" s="47">
        <f>'歳出（性質別）'!K6</f>
        <v>323713</v>
      </c>
      <c r="Z41" s="47">
        <f>'歳出（性質別）'!L6</f>
        <v>350645</v>
      </c>
      <c r="AA41" s="47">
        <f>'歳出（性質別）'!M6</f>
        <v>193545</v>
      </c>
      <c r="AB41" s="47">
        <f>'歳出（性質別）'!N6</f>
        <v>219688</v>
      </c>
      <c r="AC41" s="47">
        <f>'歳出（性質別）'!O6</f>
        <v>240696</v>
      </c>
      <c r="AD41" s="47">
        <f>'歳出（性質別）'!P6</f>
        <v>337425</v>
      </c>
      <c r="AE41" s="47">
        <f>'歳出（性質別）'!Q6</f>
        <v>383329</v>
      </c>
      <c r="AF41" s="47">
        <f>'歳出（性質別）'!R6</f>
        <v>376577</v>
      </c>
      <c r="AG41" s="47">
        <f>'歳出（性質別）'!S6</f>
        <v>377124</v>
      </c>
      <c r="AH41" s="47">
        <f>'歳出（性質別）'!T6</f>
        <v>410649</v>
      </c>
      <c r="AI41" s="47">
        <f>'歳出（性質別）'!U6</f>
        <v>413357</v>
      </c>
    </row>
    <row r="42" spans="16:35" ht="13.5">
      <c r="P42" t="s">
        <v>151</v>
      </c>
      <c r="Q42">
        <f>'歳出（性質別）'!B7</f>
        <v>0</v>
      </c>
      <c r="R42" s="47">
        <f>'歳出（性質別）'!D7</f>
        <v>331492</v>
      </c>
      <c r="S42" s="47">
        <f>'歳出（性質別）'!E7</f>
        <v>323838</v>
      </c>
      <c r="T42" s="47">
        <f>'歳出（性質別）'!F7</f>
        <v>364594</v>
      </c>
      <c r="U42" s="47">
        <f>'歳出（性質別）'!G7</f>
        <v>446349</v>
      </c>
      <c r="V42" s="47">
        <f>'歳出（性質別）'!H7</f>
        <v>469582</v>
      </c>
      <c r="W42" s="47">
        <f>'歳出（性質別）'!I7</f>
        <v>509741</v>
      </c>
      <c r="X42" s="47">
        <f>'歳出（性質別）'!J7</f>
        <v>537403</v>
      </c>
      <c r="Y42" s="47">
        <f>'歳出（性質別）'!K7</f>
        <v>549521</v>
      </c>
      <c r="Z42" s="47">
        <f>'歳出（性質別）'!L7</f>
        <v>539655</v>
      </c>
      <c r="AA42" s="47">
        <f>'歳出（性質別）'!M7</f>
        <v>532606</v>
      </c>
      <c r="AB42" s="47">
        <f>'歳出（性質別）'!N7</f>
        <v>534709</v>
      </c>
      <c r="AC42" s="47">
        <f>'歳出（性質別）'!O7</f>
        <v>519742</v>
      </c>
      <c r="AD42" s="47">
        <f>'歳出（性質別）'!P7</f>
        <v>413071</v>
      </c>
      <c r="AE42" s="47">
        <f>'歳出（性質別）'!Q7</f>
        <v>693420</v>
      </c>
      <c r="AF42" s="47">
        <f>'歳出（性質別）'!R7</f>
        <v>385422</v>
      </c>
      <c r="AG42" s="47">
        <f>'歳出（性質別）'!S7</f>
        <v>362245</v>
      </c>
      <c r="AH42" s="47">
        <f>'歳出（性質別）'!T7</f>
        <v>399150</v>
      </c>
      <c r="AI42" s="47">
        <f>'歳出（性質別）'!U7</f>
        <v>398795</v>
      </c>
    </row>
    <row r="43" spans="16:35" ht="13.5">
      <c r="P43" t="s">
        <v>152</v>
      </c>
      <c r="Q43">
        <f>'歳出（性質別）'!B10</f>
        <v>0</v>
      </c>
      <c r="R43" s="47">
        <f>'歳出（性質別）'!D10</f>
        <v>524356</v>
      </c>
      <c r="S43" s="47">
        <f>'歳出（性質別）'!E10</f>
        <v>548185</v>
      </c>
      <c r="T43" s="47">
        <f>'歳出（性質別）'!F10</f>
        <v>651439</v>
      </c>
      <c r="U43" s="47">
        <f>'歳出（性質別）'!G10</f>
        <v>590903</v>
      </c>
      <c r="V43" s="47">
        <f>'歳出（性質別）'!H10</f>
        <v>611049</v>
      </c>
      <c r="W43" s="47">
        <f>'歳出（性質別）'!I10</f>
        <v>639201</v>
      </c>
      <c r="X43" s="47">
        <f>'歳出（性質別）'!J10</f>
        <v>598493</v>
      </c>
      <c r="Y43" s="47">
        <f>'歳出（性質別）'!K10</f>
        <v>674576</v>
      </c>
      <c r="Z43" s="47">
        <f>'歳出（性質別）'!L10</f>
        <v>680544</v>
      </c>
      <c r="AA43" s="47">
        <f>'歳出（性質別）'!M10</f>
        <v>681339</v>
      </c>
      <c r="AB43" s="47">
        <f>'歳出（性質別）'!N10</f>
        <v>735755</v>
      </c>
      <c r="AC43" s="47">
        <f>'歳出（性質別）'!O10</f>
        <v>740166</v>
      </c>
      <c r="AD43" s="47">
        <f>'歳出（性質別）'!P10</f>
        <v>768597</v>
      </c>
      <c r="AE43" s="47">
        <f>'歳出（性質別）'!Q10</f>
        <v>788755</v>
      </c>
      <c r="AF43" s="47">
        <f>'歳出（性質別）'!R10</f>
        <v>745697</v>
      </c>
      <c r="AG43" s="47">
        <f>'歳出（性質別）'!S10</f>
        <v>694926</v>
      </c>
      <c r="AH43" s="47">
        <f>'歳出（性質別）'!T10</f>
        <v>730066</v>
      </c>
      <c r="AI43" s="47">
        <f>'歳出（性質別）'!U10</f>
        <v>709226</v>
      </c>
    </row>
    <row r="44" spans="16:35" ht="13.5">
      <c r="P44" t="s">
        <v>153</v>
      </c>
      <c r="Q44">
        <f>'歳出（性質別）'!B11</f>
        <v>0</v>
      </c>
      <c r="R44" s="47">
        <f>'歳出（性質別）'!D11</f>
        <v>18094</v>
      </c>
      <c r="S44" s="47">
        <f>'歳出（性質別）'!E11</f>
        <v>29980</v>
      </c>
      <c r="T44" s="47">
        <f>'歳出（性質別）'!F11</f>
        <v>26608</v>
      </c>
      <c r="U44" s="47">
        <f>'歳出（性質別）'!G11</f>
        <v>22392</v>
      </c>
      <c r="V44" s="47">
        <f>'歳出（性質別）'!H11</f>
        <v>18043</v>
      </c>
      <c r="W44" s="47">
        <f>'歳出（性質別）'!I11</f>
        <v>18683</v>
      </c>
      <c r="X44" s="47">
        <f>'歳出（性質別）'!J11</f>
        <v>17920</v>
      </c>
      <c r="Y44" s="47">
        <f>'歳出（性質別）'!K11</f>
        <v>37934</v>
      </c>
      <c r="Z44" s="47">
        <f>'歳出（性質別）'!L11</f>
        <v>28147</v>
      </c>
      <c r="AA44" s="47">
        <f>'歳出（性質別）'!M11</f>
        <v>29678</v>
      </c>
      <c r="AB44" s="47">
        <f>'歳出（性質別）'!N11</f>
        <v>33594</v>
      </c>
      <c r="AC44" s="47">
        <f>'歳出（性質別）'!O11</f>
        <v>41590</v>
      </c>
      <c r="AD44" s="47">
        <f>'歳出（性質別）'!P11</f>
        <v>40333</v>
      </c>
      <c r="AE44" s="47">
        <f>'歳出（性質別）'!Q11</f>
        <v>32099</v>
      </c>
      <c r="AF44" s="47">
        <f>'歳出（性質別）'!R11</f>
        <v>33477</v>
      </c>
      <c r="AG44" s="47">
        <f>'歳出（性質別）'!S11</f>
        <v>29167</v>
      </c>
      <c r="AH44" s="47">
        <f>'歳出（性質別）'!T11</f>
        <v>21826</v>
      </c>
      <c r="AI44" s="47">
        <f>'歳出（性質別）'!U11</f>
        <v>23461</v>
      </c>
    </row>
    <row r="45" spans="16:35" ht="13.5">
      <c r="P45" t="s">
        <v>154</v>
      </c>
      <c r="Q45">
        <f>'歳出（性質別）'!B16</f>
        <v>0</v>
      </c>
      <c r="R45" s="47">
        <f>'歳出（性質別）'!D16</f>
        <v>4104</v>
      </c>
      <c r="S45" s="47">
        <f>'歳出（性質別）'!E16</f>
        <v>0</v>
      </c>
      <c r="T45" s="47">
        <f>'歳出（性質別）'!F16</f>
        <v>0</v>
      </c>
      <c r="U45" s="47">
        <f>'歳出（性質別）'!G16</f>
        <v>288</v>
      </c>
      <c r="V45" s="47">
        <f>'歳出（性質別）'!H16</f>
        <v>7546</v>
      </c>
      <c r="W45" s="47">
        <f>'歳出（性質別）'!I16</f>
        <v>113068</v>
      </c>
      <c r="X45" s="47">
        <f>'歳出（性質別）'!J16</f>
        <v>0</v>
      </c>
      <c r="Y45" s="47">
        <f>'歳出（性質別）'!K16</f>
        <v>7918</v>
      </c>
      <c r="Z45" s="47">
        <f>'歳出（性質別）'!L16</f>
        <v>10318</v>
      </c>
      <c r="AA45" s="47">
        <f>'歳出（性質別）'!M16</f>
        <v>16662</v>
      </c>
      <c r="AB45" s="47">
        <f>'歳出（性質別）'!N16</f>
        <v>144</v>
      </c>
      <c r="AC45" s="47">
        <f>'歳出（性質別）'!O16</f>
        <v>20644</v>
      </c>
      <c r="AD45" s="47">
        <f>'歳出（性質別）'!P16</f>
        <v>0</v>
      </c>
      <c r="AE45" s="47">
        <f>'歳出（性質別）'!Q16</f>
        <v>0</v>
      </c>
      <c r="AF45" s="47">
        <f>'歳出（性質別）'!R16</f>
        <v>0</v>
      </c>
      <c r="AG45" s="47">
        <f>'歳出（性質別）'!S16</f>
        <v>0</v>
      </c>
      <c r="AH45" s="47">
        <f>'歳出（性質別）'!T16</f>
        <v>45144</v>
      </c>
      <c r="AI45" s="47">
        <f>'歳出（性質別）'!U16</f>
        <v>46532</v>
      </c>
    </row>
    <row r="46" spans="16:35" ht="13.5">
      <c r="P46" t="s">
        <v>156</v>
      </c>
      <c r="Q46">
        <f>'歳出（性質別）'!B18</f>
        <v>0</v>
      </c>
      <c r="R46" s="47">
        <f>'歳出（性質別）'!D18</f>
        <v>2556730</v>
      </c>
      <c r="S46" s="47">
        <f>'歳出（性質別）'!E18</f>
        <v>2902145</v>
      </c>
      <c r="T46" s="47">
        <f>'歳出（性質別）'!F18</f>
        <v>1762826</v>
      </c>
      <c r="U46" s="47">
        <f>'歳出（性質別）'!G18</f>
        <v>2008939</v>
      </c>
      <c r="V46" s="47">
        <f>'歳出（性質別）'!H18</f>
        <v>1352246</v>
      </c>
      <c r="W46" s="47">
        <f>'歳出（性質別）'!I18</f>
        <v>1304059</v>
      </c>
      <c r="X46" s="47">
        <f>'歳出（性質別）'!J18</f>
        <v>1076124</v>
      </c>
      <c r="Y46" s="47">
        <f>'歳出（性質別）'!K18</f>
        <v>1122043</v>
      </c>
      <c r="Z46" s="47">
        <f>'歳出（性質別）'!L18</f>
        <v>1027359</v>
      </c>
      <c r="AA46" s="47">
        <f>'歳出（性質別）'!M18</f>
        <v>1150285</v>
      </c>
      <c r="AB46" s="47">
        <f>'歳出（性質別）'!N18</f>
        <v>1926706</v>
      </c>
      <c r="AC46" s="47">
        <f>'歳出（性質別）'!O18</f>
        <v>851425</v>
      </c>
      <c r="AD46" s="47">
        <f>'歳出（性質別）'!P18</f>
        <v>1526546</v>
      </c>
      <c r="AE46" s="47">
        <f>'歳出（性質別）'!Q18</f>
        <v>958500</v>
      </c>
      <c r="AF46" s="47">
        <f>'歳出（性質別）'!R18</f>
        <v>1214319</v>
      </c>
      <c r="AG46" s="47">
        <f>'歳出（性質別）'!S18</f>
        <v>774240</v>
      </c>
      <c r="AH46" s="47">
        <f>'歳出（性質別）'!T18</f>
        <v>438974</v>
      </c>
      <c r="AI46" s="47">
        <f>'歳出（性質別）'!U18</f>
        <v>349369</v>
      </c>
    </row>
    <row r="47" spans="16:35" ht="13.5">
      <c r="P47" t="s">
        <v>155</v>
      </c>
      <c r="Q47">
        <f>'歳出（性質別）'!B23</f>
        <v>0</v>
      </c>
      <c r="R47" s="47">
        <f>'歳出（性質別）'!D23</f>
        <v>6730508</v>
      </c>
      <c r="S47" s="47">
        <f>'歳出（性質別）'!E23</f>
        <v>6163884</v>
      </c>
      <c r="T47" s="47">
        <f>'歳出（性質別）'!F23</f>
        <v>5414428</v>
      </c>
      <c r="U47" s="47">
        <f>'歳出（性質別）'!G23</f>
        <v>5591418</v>
      </c>
      <c r="V47" s="47">
        <f>'歳出（性質別）'!H23</f>
        <v>5148691</v>
      </c>
      <c r="W47" s="47">
        <f>'歳出（性質別）'!I23</f>
        <v>5381872</v>
      </c>
      <c r="X47" s="47">
        <f>'歳出（性質別）'!J23</f>
        <v>5276984</v>
      </c>
      <c r="Y47" s="47">
        <f>'歳出（性質別）'!K23</f>
        <v>5790795</v>
      </c>
      <c r="Z47" s="47">
        <f>'歳出（性質別）'!L23</f>
        <v>5641346</v>
      </c>
      <c r="AA47" s="47">
        <f>'歳出（性質別）'!M23</f>
        <v>5765642</v>
      </c>
      <c r="AB47" s="47">
        <f>'歳出（性質別）'!N23</f>
        <v>6362690</v>
      </c>
      <c r="AC47" s="47">
        <f>'歳出（性質別）'!O23</f>
        <v>5179448</v>
      </c>
      <c r="AD47" s="47">
        <f>'歳出（性質別）'!P23</f>
        <v>5860992</v>
      </c>
      <c r="AE47" s="47">
        <f>'歳出（性質別）'!Q23</f>
        <v>5655567</v>
      </c>
      <c r="AF47" s="47">
        <f>'歳出（性質別）'!R23</f>
        <v>5509498</v>
      </c>
      <c r="AG47" s="47">
        <f>'歳出（性質別）'!S23</f>
        <v>4906970</v>
      </c>
      <c r="AH47" s="47">
        <f>'歳出（性質別）'!T23</f>
        <v>4797663</v>
      </c>
      <c r="AI47" s="47">
        <f>'歳出（性質別）'!U23</f>
        <v>4892125</v>
      </c>
    </row>
    <row r="54" spans="16:35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</row>
    <row r="55" spans="16:35" ht="13.5">
      <c r="P55" t="s">
        <v>157</v>
      </c>
      <c r="Q55">
        <f>'歳出（目的別）'!B5</f>
        <v>0</v>
      </c>
      <c r="R55" s="47">
        <f>'歳出（目的別）'!D5</f>
        <v>2148833</v>
      </c>
      <c r="S55" s="47">
        <f>'歳出（目的別）'!E5</f>
        <v>901054</v>
      </c>
      <c r="T55" s="47">
        <f>'歳出（目的別）'!F5</f>
        <v>1195113</v>
      </c>
      <c r="U55" s="47">
        <f>'歳出（目的別）'!G5</f>
        <v>871163</v>
      </c>
      <c r="V55" s="47">
        <f>'歳出（目的別）'!H5</f>
        <v>765392</v>
      </c>
      <c r="W55" s="47">
        <f>'歳出（目的別）'!I5</f>
        <v>840676</v>
      </c>
      <c r="X55" s="47">
        <f>'歳出（目的別）'!J5</f>
        <v>973684</v>
      </c>
      <c r="Y55" s="47">
        <f>'歳出（目的別）'!K5</f>
        <v>1229104</v>
      </c>
      <c r="Z55" s="47">
        <f>'歳出（目的別）'!L5</f>
        <v>1047343</v>
      </c>
      <c r="AA55" s="47">
        <f>'歳出（目的別）'!M5</f>
        <v>1210386</v>
      </c>
      <c r="AB55" s="47">
        <f>'歳出（目的別）'!N5</f>
        <v>1069087</v>
      </c>
      <c r="AC55" s="47">
        <f>'歳出（目的別）'!O5</f>
        <v>931460</v>
      </c>
      <c r="AD55" s="47">
        <f>'歳出（目的別）'!P5</f>
        <v>1210386</v>
      </c>
      <c r="AE55" s="47">
        <f>'歳出（目的別）'!Q5</f>
        <v>1087689</v>
      </c>
      <c r="AF55" s="47">
        <f>'歳出（目的別）'!R5</f>
        <v>1179977</v>
      </c>
      <c r="AG55" s="47">
        <f>'歳出（目的別）'!S5</f>
        <v>1054520</v>
      </c>
      <c r="AH55" s="47">
        <f>'歳出（目的別）'!T5</f>
        <v>843277</v>
      </c>
      <c r="AI55" s="47">
        <f>'歳出（目的別）'!U5</f>
        <v>1096511</v>
      </c>
    </row>
    <row r="56" spans="16:35" ht="13.5">
      <c r="P56" t="s">
        <v>158</v>
      </c>
      <c r="Q56">
        <f>'歳出（目的別）'!B6</f>
        <v>0</v>
      </c>
      <c r="R56" s="47">
        <f>'歳出（目的別）'!D6</f>
        <v>542813</v>
      </c>
      <c r="S56" s="47">
        <f>'歳出（目的別）'!E6</f>
        <v>573738</v>
      </c>
      <c r="T56" s="47">
        <f>'歳出（目的別）'!F6</f>
        <v>778034</v>
      </c>
      <c r="U56" s="47">
        <f>'歳出（目的別）'!G6</f>
        <v>1381940</v>
      </c>
      <c r="V56" s="47">
        <f>'歳出（目的別）'!H6</f>
        <v>1020659</v>
      </c>
      <c r="W56" s="47">
        <f>'歳出（目的別）'!I6</f>
        <v>1001294</v>
      </c>
      <c r="X56" s="47">
        <f>'歳出（目的別）'!J6</f>
        <v>924588</v>
      </c>
      <c r="Y56" s="47">
        <f>'歳出（目的別）'!K6</f>
        <v>1044677</v>
      </c>
      <c r="Z56" s="47">
        <f>'歳出（目的別）'!L6</f>
        <v>1184907</v>
      </c>
      <c r="AA56" s="47">
        <f>'歳出（目的別）'!M6</f>
        <v>948673</v>
      </c>
      <c r="AB56" s="47">
        <f>'歳出（目的別）'!N6</f>
        <v>952736</v>
      </c>
      <c r="AC56" s="47">
        <f>'歳出（目的別）'!O6</f>
        <v>978016</v>
      </c>
      <c r="AD56" s="47">
        <f>'歳出（目的別）'!P6</f>
        <v>948673</v>
      </c>
      <c r="AE56" s="47">
        <f>'歳出（目的別）'!Q6</f>
        <v>1262195</v>
      </c>
      <c r="AF56" s="47">
        <f>'歳出（目的別）'!R6</f>
        <v>1133085</v>
      </c>
      <c r="AG56" s="47">
        <f>'歳出（目的別）'!S6</f>
        <v>1126204</v>
      </c>
      <c r="AH56" s="47">
        <f>'歳出（目的別）'!T6</f>
        <v>1195778</v>
      </c>
      <c r="AI56" s="47">
        <f>'歳出（目的別）'!U6</f>
        <v>1218878</v>
      </c>
    </row>
    <row r="57" spans="16:35" ht="13.5">
      <c r="P57" t="s">
        <v>159</v>
      </c>
      <c r="Q57">
        <f>'歳出（目的別）'!B7</f>
        <v>0</v>
      </c>
      <c r="R57" s="47">
        <f>'歳出（目的別）'!D7</f>
        <v>331574</v>
      </c>
      <c r="S57" s="47">
        <f>'歳出（目的別）'!E7</f>
        <v>393963</v>
      </c>
      <c r="T57" s="47">
        <f>'歳出（目的別）'!F7</f>
        <v>360077</v>
      </c>
      <c r="U57" s="47">
        <f>'歳出（目的別）'!G7</f>
        <v>376928</v>
      </c>
      <c r="V57" s="47">
        <f>'歳出（目的別）'!H7</f>
        <v>383326</v>
      </c>
      <c r="W57" s="47">
        <f>'歳出（目的別）'!I7</f>
        <v>495758</v>
      </c>
      <c r="X57" s="47">
        <f>'歳出（目的別）'!J7</f>
        <v>406789</v>
      </c>
      <c r="Y57" s="47">
        <f>'歳出（目的別）'!K7</f>
        <v>396114</v>
      </c>
      <c r="Z57" s="47">
        <f>'歳出（目的別）'!L7</f>
        <v>384242</v>
      </c>
      <c r="AA57" s="47">
        <f>'歳出（目的別）'!M7</f>
        <v>398450</v>
      </c>
      <c r="AB57" s="47">
        <f>'歳出（目的別）'!N7</f>
        <v>414679</v>
      </c>
      <c r="AC57" s="47">
        <f>'歳出（目的別）'!O7</f>
        <v>496789</v>
      </c>
      <c r="AD57" s="47">
        <f>'歳出（目的別）'!P7</f>
        <v>398450</v>
      </c>
      <c r="AE57" s="47">
        <f>'歳出（目的別）'!Q7</f>
        <v>426608</v>
      </c>
      <c r="AF57" s="47">
        <f>'歳出（目的別）'!R7</f>
        <v>459072</v>
      </c>
      <c r="AG57" s="47">
        <f>'歳出（目的別）'!S7</f>
        <v>472486</v>
      </c>
      <c r="AH57" s="47">
        <f>'歳出（目的別）'!T7</f>
        <v>451601</v>
      </c>
      <c r="AI57" s="47">
        <f>'歳出（目的別）'!U7</f>
        <v>450275</v>
      </c>
    </row>
    <row r="58" spans="16:35" ht="13.5">
      <c r="P58" t="s">
        <v>173</v>
      </c>
      <c r="Q58">
        <f>'歳出（目的別）'!B9</f>
        <v>0</v>
      </c>
      <c r="R58" s="47">
        <f>'歳出（目的別）'!D9</f>
        <v>304169</v>
      </c>
      <c r="S58" s="47">
        <f>'歳出（目的別）'!E9</f>
        <v>359109</v>
      </c>
      <c r="T58" s="47">
        <f>'歳出（目的別）'!F9</f>
        <v>466619</v>
      </c>
      <c r="U58" s="47">
        <f>'歳出（目的別）'!G9</f>
        <v>294499</v>
      </c>
      <c r="V58" s="47">
        <f>'歳出（目的別）'!H9</f>
        <v>298176</v>
      </c>
      <c r="W58" s="47">
        <f>'歳出（目的別）'!I9</f>
        <v>407141</v>
      </c>
      <c r="X58" s="47">
        <f>'歳出（目的別）'!J9</f>
        <v>332256</v>
      </c>
      <c r="Y58" s="47">
        <f>'歳出（目的別）'!K9</f>
        <v>262831</v>
      </c>
      <c r="Z58" s="47">
        <f>'歳出（目的別）'!L9</f>
        <v>235320</v>
      </c>
      <c r="AA58" s="47">
        <f>'歳出（目的別）'!M9</f>
        <v>206238</v>
      </c>
      <c r="AB58" s="47">
        <f>'歳出（目的別）'!N9</f>
        <v>191801</v>
      </c>
      <c r="AC58" s="47">
        <f>'歳出（目的別）'!O9</f>
        <v>219728</v>
      </c>
      <c r="AD58" s="47">
        <f>'歳出（目的別）'!P9</f>
        <v>206238</v>
      </c>
      <c r="AE58" s="47">
        <f>'歳出（目的別）'!Q9</f>
        <v>390239</v>
      </c>
      <c r="AF58" s="47">
        <f>'歳出（目的別）'!R9</f>
        <v>589196</v>
      </c>
      <c r="AG58" s="47">
        <f>'歳出（目的別）'!S9</f>
        <v>303599</v>
      </c>
      <c r="AH58" s="47">
        <f>'歳出（目的別）'!T9</f>
        <v>347045</v>
      </c>
      <c r="AI58" s="47">
        <f>'歳出（目的別）'!U9</f>
        <v>227165</v>
      </c>
    </row>
    <row r="59" spans="16:35" ht="13.5">
      <c r="P59" t="s">
        <v>160</v>
      </c>
      <c r="Q59">
        <f>'歳出（目的別）'!B10</f>
        <v>0</v>
      </c>
      <c r="R59" s="47">
        <f>'歳出（目的別）'!D10</f>
        <v>52382</v>
      </c>
      <c r="S59" s="47">
        <f>'歳出（目的別）'!E10</f>
        <v>63038</v>
      </c>
      <c r="T59" s="47">
        <f>'歳出（目的別）'!F10</f>
        <v>46287</v>
      </c>
      <c r="U59" s="47">
        <f>'歳出（目的別）'!G10</f>
        <v>46559</v>
      </c>
      <c r="V59" s="47">
        <f>'歳出（目的別）'!H10</f>
        <v>60082</v>
      </c>
      <c r="W59" s="47">
        <f>'歳出（目的別）'!I10</f>
        <v>49678</v>
      </c>
      <c r="X59" s="47">
        <f>'歳出（目的別）'!J10</f>
        <v>55224</v>
      </c>
      <c r="Y59" s="47">
        <f>'歳出（目的別）'!K10</f>
        <v>57640</v>
      </c>
      <c r="Z59" s="47">
        <f>'歳出（目的別）'!L10</f>
        <v>51265</v>
      </c>
      <c r="AA59" s="47">
        <f>'歳出（目的別）'!M10</f>
        <v>63507</v>
      </c>
      <c r="AB59" s="47">
        <f>'歳出（目的別）'!N10</f>
        <v>56819</v>
      </c>
      <c r="AC59" s="47">
        <f>'歳出（目的別）'!O10</f>
        <v>66519</v>
      </c>
      <c r="AD59" s="47">
        <f>'歳出（目的別）'!P10</f>
        <v>63507</v>
      </c>
      <c r="AE59" s="47">
        <f>'歳出（目的別）'!Q10</f>
        <v>55448</v>
      </c>
      <c r="AF59" s="47">
        <f>'歳出（目的別）'!R10</f>
        <v>57389</v>
      </c>
      <c r="AG59" s="47">
        <f>'歳出（目的別）'!S10</f>
        <v>41369</v>
      </c>
      <c r="AH59" s="47">
        <f>'歳出（目的別）'!T10</f>
        <v>89790</v>
      </c>
      <c r="AI59" s="47">
        <f>'歳出（目的別）'!U10</f>
        <v>110525</v>
      </c>
    </row>
    <row r="60" spans="16:35" ht="13.5">
      <c r="P60" t="s">
        <v>161</v>
      </c>
      <c r="Q60">
        <f>'歳出（目的別）'!B11</f>
        <v>0</v>
      </c>
      <c r="R60" s="47">
        <f>'歳出（目的別）'!D11</f>
        <v>1381475</v>
      </c>
      <c r="S60" s="47">
        <f>'歳出（目的別）'!E11</f>
        <v>1127614</v>
      </c>
      <c r="T60" s="47">
        <f>'歳出（目的別）'!F11</f>
        <v>1136236</v>
      </c>
      <c r="U60" s="47">
        <f>'歳出（目的別）'!G11</f>
        <v>1170372</v>
      </c>
      <c r="V60" s="47">
        <f>'歳出（目的別）'!H11</f>
        <v>1080603</v>
      </c>
      <c r="W60" s="47">
        <f>'歳出（目的別）'!I11</f>
        <v>1036067</v>
      </c>
      <c r="X60" s="47">
        <f>'歳出（目的別）'!J11</f>
        <v>1016114</v>
      </c>
      <c r="Y60" s="47">
        <f>'歳出（目的別）'!K11</f>
        <v>1115960</v>
      </c>
      <c r="Z60" s="47">
        <f>'歳出（目的別）'!L11</f>
        <v>1103180</v>
      </c>
      <c r="AA60" s="47">
        <f>'歳出（目的別）'!M11</f>
        <v>974990</v>
      </c>
      <c r="AB60" s="47">
        <f>'歳出（目的別）'!N11</f>
        <v>804287</v>
      </c>
      <c r="AC60" s="47">
        <f>'歳出（目的別）'!O11</f>
        <v>905773</v>
      </c>
      <c r="AD60" s="47">
        <f>'歳出（目的別）'!P11</f>
        <v>974990</v>
      </c>
      <c r="AE60" s="47">
        <f>'歳出（目的別）'!Q11</f>
        <v>847266</v>
      </c>
      <c r="AF60" s="47">
        <f>'歳出（目的別）'!R11</f>
        <v>664067</v>
      </c>
      <c r="AG60" s="47">
        <f>'歳出（目的別）'!S11</f>
        <v>683247</v>
      </c>
      <c r="AH60" s="47">
        <f>'歳出（目的別）'!T11</f>
        <v>647827</v>
      </c>
      <c r="AI60" s="47">
        <f>'歳出（目的別）'!U11</f>
        <v>600105</v>
      </c>
    </row>
    <row r="61" spans="16:35" ht="13.5">
      <c r="P61" t="s">
        <v>162</v>
      </c>
      <c r="Q61">
        <f>'歳出（目的別）'!B13</f>
        <v>0</v>
      </c>
      <c r="R61" s="47">
        <f>'歳出（目的別）'!D13</f>
        <v>1230719</v>
      </c>
      <c r="S61" s="47">
        <f>'歳出（目的別）'!E13</f>
        <v>2002490</v>
      </c>
      <c r="T61" s="47">
        <f>'歳出（目的別）'!F13</f>
        <v>640703</v>
      </c>
      <c r="U61" s="47">
        <f>'歳出（目的別）'!G13</f>
        <v>573387</v>
      </c>
      <c r="V61" s="47">
        <f>'歳出（目的別）'!H13</f>
        <v>623564</v>
      </c>
      <c r="W61" s="47">
        <f>'歳出（目的別）'!I13</f>
        <v>595137</v>
      </c>
      <c r="X61" s="47">
        <f>'歳出（目的別）'!J13</f>
        <v>580097</v>
      </c>
      <c r="Y61" s="47">
        <f>'歳出（目的別）'!K13</f>
        <v>659881</v>
      </c>
      <c r="Z61" s="47">
        <f>'歳出（目的別）'!L13</f>
        <v>624706</v>
      </c>
      <c r="AA61" s="47">
        <f>'歳出（目的別）'!M13</f>
        <v>1035938</v>
      </c>
      <c r="AB61" s="47">
        <f>'歳出（目的別）'!N13</f>
        <v>1922679</v>
      </c>
      <c r="AC61" s="47">
        <f>'歳出（目的別）'!O13</f>
        <v>674865</v>
      </c>
      <c r="AD61" s="47">
        <f>'歳出（目的別）'!P13</f>
        <v>1035938</v>
      </c>
      <c r="AE61" s="47">
        <f>'歳出（目的別）'!Q13</f>
        <v>537734</v>
      </c>
      <c r="AF61" s="47">
        <f>'歳出（目的別）'!R13</f>
        <v>680769</v>
      </c>
      <c r="AG61" s="47">
        <f>'歳出（目的別）'!S13</f>
        <v>495000</v>
      </c>
      <c r="AH61" s="47">
        <f>'歳出（目的別）'!T13</f>
        <v>462977</v>
      </c>
      <c r="AI61" s="47">
        <f>'歳出（目的別）'!U13</f>
        <v>452198</v>
      </c>
    </row>
    <row r="62" spans="16:35" ht="13.5">
      <c r="P62" t="s">
        <v>163</v>
      </c>
      <c r="Q62">
        <f>'歳出（目的別）'!B15</f>
        <v>0</v>
      </c>
      <c r="R62" s="47">
        <f>'歳出（目的別）'!D15</f>
        <v>331608</v>
      </c>
      <c r="S62" s="47">
        <f>'歳出（目的別）'!E15</f>
        <v>324517</v>
      </c>
      <c r="T62" s="47">
        <f>'歳出（目的別）'!F15</f>
        <v>364728</v>
      </c>
      <c r="U62" s="47">
        <f>'歳出（目的別）'!G15</f>
        <v>446697</v>
      </c>
      <c r="V62" s="47">
        <f>'歳出（目的別）'!H15</f>
        <v>469772</v>
      </c>
      <c r="W62" s="47">
        <f>'歳出（目的別）'!I15</f>
        <v>509918</v>
      </c>
      <c r="X62" s="47">
        <f>'歳出（目的別）'!J15</f>
        <v>537486</v>
      </c>
      <c r="Y62" s="47">
        <f>'歳出（目的別）'!K15</f>
        <v>549614</v>
      </c>
      <c r="Z62" s="47">
        <f>'歳出（目的別）'!L15</f>
        <v>539696</v>
      </c>
      <c r="AA62" s="47">
        <f>'歳出（目的別）'!M15</f>
        <v>532639</v>
      </c>
      <c r="AB62" s="47">
        <f>'歳出（目的別）'!N15</f>
        <v>534747</v>
      </c>
      <c r="AC62" s="47">
        <f>'歳出（目的別）'!O15</f>
        <v>519771</v>
      </c>
      <c r="AD62" s="47">
        <f>'歳出（目的別）'!P15</f>
        <v>532639</v>
      </c>
      <c r="AE62" s="47">
        <f>'歳出（目的別）'!Q15</f>
        <v>693595</v>
      </c>
      <c r="AF62" s="47">
        <f>'歳出（目的別）'!R15</f>
        <v>385597</v>
      </c>
      <c r="AG62" s="47">
        <f>'歳出（目的別）'!S15</f>
        <v>362414</v>
      </c>
      <c r="AH62" s="47">
        <f>'歳出（目的別）'!T15</f>
        <v>399321</v>
      </c>
      <c r="AI62" s="47">
        <f>'歳出（目的別）'!U15</f>
        <v>398964</v>
      </c>
    </row>
    <row r="63" spans="16:35" ht="13.5">
      <c r="P63" t="s">
        <v>164</v>
      </c>
      <c r="Q63">
        <f>'歳出（目的別）'!B19</f>
        <v>0</v>
      </c>
      <c r="R63" s="47">
        <f>'歳出（目的別）'!D19</f>
        <v>6630508</v>
      </c>
      <c r="S63" s="47">
        <f>'歳出（目的別）'!E19</f>
        <v>6163884</v>
      </c>
      <c r="T63" s="47">
        <f>'歳出（目的別）'!F19</f>
        <v>5414428</v>
      </c>
      <c r="U63" s="47">
        <f>'歳出（目的別）'!G19</f>
        <v>5591418</v>
      </c>
      <c r="V63" s="47">
        <f>'歳出（目的別）'!H19</f>
        <v>5148691</v>
      </c>
      <c r="W63" s="47">
        <f>'歳出（目的別）'!I19</f>
        <v>5381872</v>
      </c>
      <c r="X63" s="47">
        <f>'歳出（目的別）'!J19</f>
        <v>5276984</v>
      </c>
      <c r="Y63" s="47">
        <f>'歳出（目的別）'!K19</f>
        <v>5790795</v>
      </c>
      <c r="Z63" s="47">
        <f>'歳出（目的別）'!L19</f>
        <v>5641346</v>
      </c>
      <c r="AA63" s="47">
        <f>'歳出（目的別）'!M19</f>
        <v>5765642</v>
      </c>
      <c r="AB63" s="47">
        <f>'歳出（目的別）'!N19</f>
        <v>6362690</v>
      </c>
      <c r="AC63" s="47">
        <f>'歳出（目的別）'!O19</f>
        <v>5179448</v>
      </c>
      <c r="AD63" s="47">
        <f>'歳出（目的別）'!P19</f>
        <v>5765642</v>
      </c>
      <c r="AE63" s="47">
        <f>'歳出（目的別）'!Q19</f>
        <v>5655567</v>
      </c>
      <c r="AF63" s="47">
        <f>'歳出（目的別）'!R19</f>
        <v>5509498</v>
      </c>
      <c r="AG63" s="47">
        <f>'歳出（目的別）'!S19</f>
        <v>4906970</v>
      </c>
      <c r="AH63" s="47">
        <f>'歳出（目的別）'!T19</f>
        <v>4797663</v>
      </c>
      <c r="AI63" s="47">
        <f>'歳出（目的別）'!U19</f>
        <v>4892125</v>
      </c>
    </row>
    <row r="77" spans="13:35" ht="13.5">
      <c r="M77" t="str">
        <f>'財政指標'!$M$1</f>
        <v>藤岡町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</row>
    <row r="78" spans="16:35" ht="13.5">
      <c r="P78" t="s">
        <v>165</v>
      </c>
      <c r="Q78">
        <f>'歳出（性質別）'!B19</f>
        <v>0</v>
      </c>
      <c r="R78" s="47">
        <f>'歳出（性質別）'!D19</f>
        <v>397351</v>
      </c>
      <c r="S78" s="47">
        <f>'歳出（性質別）'!E19</f>
        <v>223741</v>
      </c>
      <c r="T78" s="47">
        <f>'歳出（性質別）'!F19</f>
        <v>196343</v>
      </c>
      <c r="U78" s="47">
        <f>'歳出（性質別）'!G19</f>
        <v>76310</v>
      </c>
      <c r="V78" s="47">
        <f>'歳出（性質別）'!H19</f>
        <v>64856</v>
      </c>
      <c r="W78" s="47">
        <f>'歳出（性質別）'!I19</f>
        <v>137184</v>
      </c>
      <c r="X78" s="47">
        <f>'歳出（性質別）'!J19</f>
        <v>82180</v>
      </c>
      <c r="Y78" s="47">
        <f>'歳出（性質別）'!K19</f>
        <v>66821</v>
      </c>
      <c r="Z78" s="47">
        <f>'歳出（性質別）'!L19</f>
        <v>15895</v>
      </c>
      <c r="AA78" s="47">
        <f>'歳出（性質別）'!M19</f>
        <v>307237</v>
      </c>
      <c r="AB78" s="47">
        <f>'歳出（性質別）'!N19</f>
        <v>1007424</v>
      </c>
      <c r="AC78" s="47">
        <f>'歳出（性質別）'!O19</f>
        <v>19106</v>
      </c>
      <c r="AD78" s="47">
        <f>'歳出（性質別）'!P19</f>
        <v>435012</v>
      </c>
      <c r="AE78" s="47">
        <f>'歳出（性質別）'!Q19</f>
        <v>100439</v>
      </c>
      <c r="AF78" s="47">
        <f>'歳出（性質別）'!R19</f>
        <v>347671</v>
      </c>
      <c r="AG78" s="47">
        <f>'歳出（性質別）'!S19</f>
        <v>60898</v>
      </c>
      <c r="AH78" s="47">
        <f>'歳出（性質別）'!T19</f>
        <v>57507</v>
      </c>
      <c r="AI78" s="47">
        <f>'歳出（性質別）'!U19</f>
        <v>27791</v>
      </c>
    </row>
    <row r="79" spans="13:35" ht="13.5">
      <c r="M79" s="39" t="str">
        <f>'財政指標'!$M$1</f>
        <v>藤岡町</v>
      </c>
      <c r="P79" t="s">
        <v>166</v>
      </c>
      <c r="Q79">
        <f>'歳出（性質別）'!B20</f>
        <v>0</v>
      </c>
      <c r="R79" s="47">
        <f>'歳出（性質別）'!D20</f>
        <v>2156799</v>
      </c>
      <c r="S79" s="47">
        <f>'歳出（性質別）'!E20</f>
        <v>2668983</v>
      </c>
      <c r="T79" s="47">
        <f>'歳出（性質別）'!F20</f>
        <v>1562399</v>
      </c>
      <c r="U79" s="47">
        <f>'歳出（性質別）'!G20</f>
        <v>1915814</v>
      </c>
      <c r="V79" s="47">
        <f>'歳出（性質別）'!H20</f>
        <v>1251396</v>
      </c>
      <c r="W79" s="47">
        <f>'歳出（性質別）'!I20</f>
        <v>1126629</v>
      </c>
      <c r="X79" s="47">
        <f>'歳出（性質別）'!J20</f>
        <v>960709</v>
      </c>
      <c r="Y79" s="47">
        <f>'歳出（性質別）'!K20</f>
        <v>1047623</v>
      </c>
      <c r="Z79" s="47">
        <f>'歳出（性質別）'!L20</f>
        <v>963733</v>
      </c>
      <c r="AA79" s="47">
        <f>'歳出（性質別）'!M20</f>
        <v>828344</v>
      </c>
      <c r="AB79" s="47">
        <f>'歳出（性質別）'!N20</f>
        <v>915225</v>
      </c>
      <c r="AC79" s="47">
        <f>'歳出（性質別）'!O20</f>
        <v>821366</v>
      </c>
      <c r="AD79" s="47">
        <f>'歳出（性質別）'!P20</f>
        <v>1091534</v>
      </c>
      <c r="AE79" s="47">
        <f>'歳出（性質別）'!Q20</f>
        <v>858061</v>
      </c>
      <c r="AF79" s="47">
        <f>'歳出（性質別）'!R20</f>
        <v>866648</v>
      </c>
      <c r="AG79" s="47">
        <f>'歳出（性質別）'!S20</f>
        <v>713342</v>
      </c>
      <c r="AH79" s="47">
        <f>'歳出（性質別）'!T20</f>
        <v>380410</v>
      </c>
      <c r="AI79" s="47">
        <f>'歳出（性質別）'!U20</f>
        <v>313808</v>
      </c>
    </row>
    <row r="93" spans="17:35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</row>
    <row r="94" spans="16:35" ht="13.5">
      <c r="P94" t="s">
        <v>147</v>
      </c>
      <c r="Q94">
        <f>'財政指標'!C6</f>
        <v>0</v>
      </c>
      <c r="R94" s="47">
        <f>'財政指標'!E6</f>
        <v>6730508</v>
      </c>
      <c r="S94" s="47">
        <f>'財政指標'!F6</f>
        <v>6163884</v>
      </c>
      <c r="T94" s="47">
        <f>'財政指標'!G6</f>
        <v>5414428</v>
      </c>
      <c r="U94" s="47">
        <f>'財政指標'!H6</f>
        <v>5591418</v>
      </c>
      <c r="V94" s="47">
        <f>'財政指標'!I6</f>
        <v>5148691</v>
      </c>
      <c r="W94" s="47">
        <f>'財政指標'!J6</f>
        <v>5381872</v>
      </c>
      <c r="X94" s="47">
        <f>'財政指標'!K6</f>
        <v>5276984</v>
      </c>
      <c r="Y94" s="47">
        <f>'財政指標'!L6</f>
        <v>5790795</v>
      </c>
      <c r="Z94" s="47">
        <f>'財政指標'!M6</f>
        <v>5641346</v>
      </c>
      <c r="AA94" s="47">
        <f>'財政指標'!N6</f>
        <v>5765642</v>
      </c>
      <c r="AB94" s="47">
        <f>'財政指標'!O6</f>
        <v>6362690</v>
      </c>
      <c r="AC94" s="47">
        <f>'財政指標'!P6</f>
        <v>5179448</v>
      </c>
      <c r="AD94" s="47">
        <f>'財政指標'!Q6</f>
        <v>5860992</v>
      </c>
      <c r="AE94" s="47">
        <f>'財政指標'!R6</f>
        <v>5655567</v>
      </c>
      <c r="AF94" s="47">
        <f>'財政指標'!S6</f>
        <v>5509498</v>
      </c>
      <c r="AG94" s="47">
        <f>'財政指標'!T6</f>
        <v>4906970</v>
      </c>
      <c r="AH94" s="47">
        <f>'財政指標'!U6</f>
        <v>4797663</v>
      </c>
      <c r="AI94" s="47">
        <f>'財政指標'!V6</f>
        <v>4892125</v>
      </c>
    </row>
    <row r="95" spans="16:35" ht="13.5">
      <c r="P95" t="s">
        <v>148</v>
      </c>
      <c r="Q95">
        <f>'財政指標'!B31</f>
        <v>0</v>
      </c>
      <c r="R95" s="47">
        <f>'財政指標'!E31</f>
        <v>2191143</v>
      </c>
      <c r="S95" s="47">
        <f>'財政指標'!F31</f>
        <v>3015433</v>
      </c>
      <c r="T95" s="47">
        <f>'財政指標'!G31</f>
        <v>3058117</v>
      </c>
      <c r="U95" s="47">
        <f>'財政指標'!H31</f>
        <v>3673582</v>
      </c>
      <c r="V95" s="47">
        <f>'財政指標'!I31</f>
        <v>3735103</v>
      </c>
      <c r="W95" s="47">
        <f>'財政指標'!J31</f>
        <v>3751624</v>
      </c>
      <c r="X95" s="47">
        <f>'財政指標'!K31</f>
        <v>3597912</v>
      </c>
      <c r="Y95" s="47">
        <f>'財政指標'!L31</f>
        <v>3402282</v>
      </c>
      <c r="Z95" s="47">
        <f>'財政指標'!M31</f>
        <v>3168429</v>
      </c>
      <c r="AA95" s="47">
        <f>'財政指標'!N31</f>
        <v>3039416</v>
      </c>
      <c r="AB95" s="47">
        <f>'財政指標'!O31</f>
        <v>3466699</v>
      </c>
      <c r="AC95" s="47">
        <f>'財政指標'!P31</f>
        <v>3338712</v>
      </c>
      <c r="AD95" s="47">
        <f>'財政指標'!Q31</f>
        <v>3950350</v>
      </c>
      <c r="AE95" s="47">
        <f>'財政指標'!R31</f>
        <v>3967951</v>
      </c>
      <c r="AF95" s="47">
        <f>'財政指標'!S31</f>
        <v>4283324</v>
      </c>
      <c r="AG95" s="47">
        <f>'財政指標'!T31</f>
        <v>4385492</v>
      </c>
      <c r="AH95" s="47">
        <f>'財政指標'!U31</f>
        <v>4333046</v>
      </c>
      <c r="AI95" s="47">
        <f>'財政指標'!V31</f>
        <v>4238294</v>
      </c>
    </row>
  </sheetData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2007-02-19T20:14:49Z</cp:lastPrinted>
  <dcterms:created xsi:type="dcterms:W3CDTF">2002-01-04T12:12:41Z</dcterms:created>
  <dcterms:modified xsi:type="dcterms:W3CDTF">2010-06-29T05:21:28Z</dcterms:modified>
  <cp:category/>
  <cp:version/>
  <cp:contentType/>
  <cp:contentStatus/>
</cp:coreProperties>
</file>